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codeName="ThisWorkbook"/>
  <mc:AlternateContent xmlns:mc="http://schemas.openxmlformats.org/markup-compatibility/2006">
    <mc:Choice Requires="x15">
      <x15ac:absPath xmlns:x15ac="http://schemas.microsoft.com/office/spreadsheetml/2010/11/ac" url="https://ofwat.sharepoint.com/sites/ofw-pr24/PostFD phase/Outcomes/ODI rates and risk/Post CMA model updates/"/>
    </mc:Choice>
  </mc:AlternateContent>
  <xr:revisionPtr revIDLastSave="0" documentId="8_{9D45F54E-77DA-4D9F-83C3-F669CDF2523C}" xr6:coauthVersionLast="47" xr6:coauthVersionMax="47" xr10:uidLastSave="{00000000-0000-0000-0000-000000000000}"/>
  <bookViews>
    <workbookView xWindow="-98" yWindow="-98" windowWidth="21795" windowHeight="13875" tabRatio="866" firstSheet="1" activeTab="1" xr2:uid="{2839DD8C-71DA-4157-96FB-AD5BAFA1BA24}"/>
  </bookViews>
  <sheets>
    <sheet name="CLEAR_SHEET" sheetId="80" state="hidden" r:id="rId1"/>
    <sheet name="Cover" sheetId="75" r:id="rId2"/>
    <sheet name="Change Log" sheetId="81" r:id="rId3"/>
    <sheet name="Conceptual Model" sheetId="72" r:id="rId4"/>
    <sheet name="Assumptions" sheetId="2" r:id="rId5"/>
    <sheet name="Output &gt;" sheetId="28" r:id="rId6"/>
    <sheet name="F_Outputs" sheetId="79" r:id="rId7"/>
    <sheet name="P1090" sheetId="37" r:id="rId8"/>
    <sheet name="RWQ &gt;" sheetId="26" r:id="rId9"/>
    <sheet name="River.STW" sheetId="57" r:id="rId10"/>
    <sheet name="BWQ, SPL, SOF &gt;" sheetId="59" r:id="rId11"/>
    <sheet name="d.%Dif to PCL" sheetId="62" r:id="rId12"/>
    <sheet name="c.Dif to PCL" sheetId="61" r:id="rId13"/>
    <sheet name="b.Proxy PCL" sheetId="60" r:id="rId14"/>
    <sheet name="a.Performance" sheetId="33" r:id="rId15"/>
    <sheet name="Inputs &gt;" sheetId="10" r:id="rId16"/>
    <sheet name="SPL.EPA.targets" sheetId="63" r:id="rId17"/>
    <sheet name="BWQ.classifications" sheetId="58" r:id="rId18"/>
    <sheet name="Performance" sheetId="40" r:id="rId19"/>
    <sheet name="SPL.Sewer.length" sheetId="64" r:id="rId20"/>
    <sheet name="Storm.overflows" sheetId="67" r:id="rId21"/>
    <sheet name="Rivers.load" sheetId="56" r:id="rId22"/>
    <sheet name="Companies" sheetId="4" r:id="rId23"/>
  </sheets>
  <externalReferences>
    <externalReference r:id="rId24"/>
    <externalReference r:id="rId25"/>
    <externalReference r:id="rId26"/>
    <externalReference r:id="rId27"/>
    <externalReference r:id="rId28"/>
    <externalReference r:id="rId29"/>
    <externalReference r:id="rId30"/>
  </externalReferences>
  <definedNames>
    <definedName name="____net1" localSheetId="17" hidden="1">{"NET",#N/A,FALSE,"401C11"}</definedName>
    <definedName name="____net1" localSheetId="2" hidden="1">{"NET",#N/A,FALSE,"401C11"}</definedName>
    <definedName name="____net1" localSheetId="3" hidden="1">{"NET",#N/A,FALSE,"401C11"}</definedName>
    <definedName name="____net1" localSheetId="1" hidden="1">{"NET",#N/A,FALSE,"401C11"}</definedName>
    <definedName name="____net1" localSheetId="6" hidden="1">{"NET",#N/A,FALSE,"401C11"}</definedName>
    <definedName name="____net1" localSheetId="21" hidden="1">{"NET",#N/A,FALSE,"401C11"}</definedName>
    <definedName name="____net1" localSheetId="16" hidden="1">{"NET",#N/A,FALSE,"401C11"}</definedName>
    <definedName name="____net1" localSheetId="19" hidden="1">{"NET",#N/A,FALSE,"401C11"}</definedName>
    <definedName name="____net1" localSheetId="20" hidden="1">{"NET",#N/A,FALSE,"401C11"}</definedName>
    <definedName name="____net1" hidden="1">{"NET",#N/A,FALSE,"401C11"}</definedName>
    <definedName name="__123Graph_A" localSheetId="17" hidden="1">'[1]2002PCTs'!#REF!</definedName>
    <definedName name="__123Graph_A" localSheetId="3" hidden="1">#REF!</definedName>
    <definedName name="__123Graph_A" localSheetId="1" hidden="1">#REF!</definedName>
    <definedName name="__123Graph_A" localSheetId="6" hidden="1">#REF!</definedName>
    <definedName name="__123Graph_A" localSheetId="21" hidden="1">'[1]2002PCTs'!#REF!</definedName>
    <definedName name="__123Graph_A" localSheetId="16" hidden="1">'[1]2002PCTs'!#REF!</definedName>
    <definedName name="__123Graph_A" localSheetId="19" hidden="1">'[1]2002PCTs'!#REF!</definedName>
    <definedName name="__123Graph_A" localSheetId="20" hidden="1">'[1]2002PCTs'!#REF!</definedName>
    <definedName name="__123Graph_A" hidden="1">#REF!</definedName>
    <definedName name="__123Graph_B" localSheetId="17" hidden="1">[2]Dnurse!#REF!</definedName>
    <definedName name="__123Graph_B" localSheetId="3" hidden="1">#REF!</definedName>
    <definedName name="__123Graph_B" localSheetId="1" hidden="1">#REF!</definedName>
    <definedName name="__123Graph_B" localSheetId="6" hidden="1">#REF!</definedName>
    <definedName name="__123Graph_B" localSheetId="21" hidden="1">[2]Dnurse!#REF!</definedName>
    <definedName name="__123Graph_B" localSheetId="16" hidden="1">[2]Dnurse!#REF!</definedName>
    <definedName name="__123Graph_B" localSheetId="19" hidden="1">[2]Dnurse!#REF!</definedName>
    <definedName name="__123Graph_B" localSheetId="20" hidden="1">[2]Dnurse!#REF!</definedName>
    <definedName name="__123Graph_B" hidden="1">#REF!</definedName>
    <definedName name="__123Graph_C" localSheetId="17" hidden="1">[2]Dnurse!#REF!</definedName>
    <definedName name="__123Graph_C" localSheetId="3" hidden="1">#REF!</definedName>
    <definedName name="__123Graph_C" localSheetId="1" hidden="1">#REF!</definedName>
    <definedName name="__123Graph_C" localSheetId="6" hidden="1">#REF!</definedName>
    <definedName name="__123Graph_C" localSheetId="21" hidden="1">[2]Dnurse!#REF!</definedName>
    <definedName name="__123Graph_C" localSheetId="16" hidden="1">[2]Dnurse!#REF!</definedName>
    <definedName name="__123Graph_C" localSheetId="19" hidden="1">[2]Dnurse!#REF!</definedName>
    <definedName name="__123Graph_C" localSheetId="20" hidden="1">[2]Dnurse!#REF!</definedName>
    <definedName name="__123Graph_C" hidden="1">#REF!</definedName>
    <definedName name="__123Graph_X" localSheetId="17" hidden="1">[3]Aln!#REF!</definedName>
    <definedName name="__123Graph_X" localSheetId="3" hidden="1">#REF!</definedName>
    <definedName name="__123Graph_X" localSheetId="1" hidden="1">#REF!</definedName>
    <definedName name="__123Graph_X" localSheetId="6" hidden="1">#REF!</definedName>
    <definedName name="__123Graph_X" localSheetId="21" hidden="1">[3]Aln!#REF!</definedName>
    <definedName name="__123Graph_X" localSheetId="16" hidden="1">[3]Aln!#REF!</definedName>
    <definedName name="__123Graph_X" localSheetId="19" hidden="1">[3]Aln!#REF!</definedName>
    <definedName name="__123Graph_X" localSheetId="20" hidden="1">[3]Aln!#REF!</definedName>
    <definedName name="__123Graph_X" hidden="1">#REF!</definedName>
    <definedName name="__net1" localSheetId="17" hidden="1">{"NET",#N/A,FALSE,"401C11"}</definedName>
    <definedName name="__net1" localSheetId="2" hidden="1">{"NET",#N/A,FALSE,"401C11"}</definedName>
    <definedName name="__net1" localSheetId="3" hidden="1">{"NET",#N/A,FALSE,"401C11"}</definedName>
    <definedName name="__net1" localSheetId="1" hidden="1">{"NET",#N/A,FALSE,"401C11"}</definedName>
    <definedName name="__net1" localSheetId="6" hidden="1">{"NET",#N/A,FALSE,"401C11"}</definedName>
    <definedName name="__net1" localSheetId="21" hidden="1">{"NET",#N/A,FALSE,"401C11"}</definedName>
    <definedName name="__net1" localSheetId="16" hidden="1">{"NET",#N/A,FALSE,"401C11"}</definedName>
    <definedName name="__net1" localSheetId="19" hidden="1">{"NET",#N/A,FALSE,"401C11"}</definedName>
    <definedName name="__net1" localSheetId="20" hidden="1">{"NET",#N/A,FALSE,"401C11"}</definedName>
    <definedName name="__net1" hidden="1">{"NET",#N/A,FALSE,"401C11"}</definedName>
    <definedName name="_1___Data_table_for_graph___Leakage___AR4__AR3__AR2__AR1_and_Ofwat_leakage_targets">#REF!</definedName>
    <definedName name="_1__Data_table_for_graph___meter_penetration___AR4__AR3__AR2__and_AR1">#REF!</definedName>
    <definedName name="_1__Graph___meter_penetration___AR4__AR3__AR2__and_AR1">#REF!</definedName>
    <definedName name="_1_0__123Grap" localSheetId="17" hidden="1">'[4]#REF'!#REF!</definedName>
    <definedName name="_1_0__123Grap" localSheetId="3" hidden="1">#REF!</definedName>
    <definedName name="_1_0__123Grap" localSheetId="1" hidden="1">#REF!</definedName>
    <definedName name="_1_0__123Grap" localSheetId="6" hidden="1">#REF!</definedName>
    <definedName name="_1_0__123Grap" localSheetId="21" hidden="1">'[4]#REF'!#REF!</definedName>
    <definedName name="_1_0__123Grap" localSheetId="16" hidden="1">'[4]#REF'!#REF!</definedName>
    <definedName name="_1_0__123Grap" localSheetId="19" hidden="1">'[4]#REF'!#REF!</definedName>
    <definedName name="_1_0__123Grap" localSheetId="20" hidden="1">'[4]#REF'!#REF!</definedName>
    <definedName name="_1_0__123Grap" hidden="1">#REF!</definedName>
    <definedName name="_1_123Grap" localSheetId="17" hidden="1">'[5]#REF'!#REF!</definedName>
    <definedName name="_1_123Grap" localSheetId="3" hidden="1">#REF!</definedName>
    <definedName name="_1_123Grap" localSheetId="1" hidden="1">#REF!</definedName>
    <definedName name="_1_123Grap" localSheetId="6" hidden="1">#REF!</definedName>
    <definedName name="_1_123Grap" localSheetId="21" hidden="1">'[5]#REF'!#REF!</definedName>
    <definedName name="_1_123Grap" localSheetId="16" hidden="1">'[5]#REF'!#REF!</definedName>
    <definedName name="_1_123Grap" localSheetId="19" hidden="1">'[5]#REF'!#REF!</definedName>
    <definedName name="_1_123Grap" localSheetId="20" hidden="1">'[5]#REF'!#REF!</definedName>
    <definedName name="_1_123Grap" hidden="1">#REF!</definedName>
    <definedName name="_123Graph_F" localSheetId="17" hidden="1">'[6]Chelmsford '!$G$18:$G$28</definedName>
    <definedName name="_123Graph_F" localSheetId="3" hidden="1">#REF!</definedName>
    <definedName name="_123Graph_F" localSheetId="1" hidden="1">#REF!</definedName>
    <definedName name="_123Graph_F" localSheetId="6" hidden="1">#REF!</definedName>
    <definedName name="_123Graph_F" localSheetId="21" hidden="1">'[6]Chelmsford '!$G$18:$G$28</definedName>
    <definedName name="_123Graph_F" localSheetId="16" hidden="1">'[6]Chelmsford '!$G$18:$G$28</definedName>
    <definedName name="_123Graph_F" localSheetId="19" hidden="1">'[6]Chelmsford '!$G$18:$G$28</definedName>
    <definedName name="_123Graph_F" localSheetId="20" hidden="1">'[6]Chelmsford '!$G$18:$G$28</definedName>
    <definedName name="_123Graph_F" hidden="1">#REF!</definedName>
    <definedName name="_2__Graph___Leakage_AR4__AR3__AR2__AR1_and_Ofwat_leakage_targets">#REF!</definedName>
    <definedName name="_2__Graph___meter_penetration___AR4__AR3__AR2__and_AR1">#REF!</definedName>
    <definedName name="_2_0__123Grap" localSheetId="17" hidden="1">'[5]#REF'!#REF!</definedName>
    <definedName name="_2_0__123Grap" localSheetId="3" hidden="1">#REF!</definedName>
    <definedName name="_2_0__123Grap" localSheetId="1" hidden="1">#REF!</definedName>
    <definedName name="_2_0__123Grap" localSheetId="6" hidden="1">#REF!</definedName>
    <definedName name="_2_0__123Grap" localSheetId="21" hidden="1">'[5]#REF'!#REF!</definedName>
    <definedName name="_2_0__123Grap" localSheetId="16" hidden="1">'[5]#REF'!#REF!</definedName>
    <definedName name="_2_0__123Grap" localSheetId="19" hidden="1">'[5]#REF'!#REF!</definedName>
    <definedName name="_2_0__123Grap" localSheetId="20" hidden="1">'[5]#REF'!#REF!</definedName>
    <definedName name="_2_0__123Grap" hidden="1">#REF!</definedName>
    <definedName name="_2_123Grap" localSheetId="17" hidden="1">'[2]#REF'!#REF!</definedName>
    <definedName name="_2_123Grap" localSheetId="3" hidden="1">#REF!</definedName>
    <definedName name="_2_123Grap" localSheetId="1" hidden="1">#REF!</definedName>
    <definedName name="_2_123Grap" localSheetId="6" hidden="1">#REF!</definedName>
    <definedName name="_2_123Grap" localSheetId="21" hidden="1">'[2]#REF'!#REF!</definedName>
    <definedName name="_2_123Grap" localSheetId="16" hidden="1">'[2]#REF'!#REF!</definedName>
    <definedName name="_2_123Grap" localSheetId="19" hidden="1">'[2]#REF'!#REF!</definedName>
    <definedName name="_2_123Grap" localSheetId="20" hidden="1">'[2]#REF'!#REF!</definedName>
    <definedName name="_2_123Grap" hidden="1">#REF!</definedName>
    <definedName name="_3__Table_of_Leakage__Ml_d__percent_change_since_AR3__AR2__AR1">#REF!</definedName>
    <definedName name="_3__Table_of_meter_penetration_percent_change_since_AR3__AR2_and_AR1">#REF!</definedName>
    <definedName name="_3_0_S" localSheetId="17" hidden="1">'[4]#REF'!#REF!</definedName>
    <definedName name="_3_0_S" localSheetId="3" hidden="1">#REF!</definedName>
    <definedName name="_3_0_S" localSheetId="1" hidden="1">#REF!</definedName>
    <definedName name="_3_0_S" localSheetId="6" hidden="1">#REF!</definedName>
    <definedName name="_3_0_S" localSheetId="21" hidden="1">'[4]#REF'!#REF!</definedName>
    <definedName name="_3_0_S" localSheetId="16" hidden="1">'[4]#REF'!#REF!</definedName>
    <definedName name="_3_0_S" localSheetId="19" hidden="1">'[4]#REF'!#REF!</definedName>
    <definedName name="_3_0_S" localSheetId="20" hidden="1">'[4]#REF'!#REF!</definedName>
    <definedName name="_3_0_S" hidden="1">#REF!</definedName>
    <definedName name="_3_123Grap" localSheetId="17" hidden="1">'[5]#REF'!#REF!</definedName>
    <definedName name="_3_123Grap" localSheetId="3" hidden="1">#REF!</definedName>
    <definedName name="_3_123Grap" localSheetId="1" hidden="1">#REF!</definedName>
    <definedName name="_3_123Grap" localSheetId="6" hidden="1">#REF!</definedName>
    <definedName name="_3_123Grap" localSheetId="21" hidden="1">'[5]#REF'!#REF!</definedName>
    <definedName name="_3_123Grap" localSheetId="16" hidden="1">'[5]#REF'!#REF!</definedName>
    <definedName name="_3_123Grap" localSheetId="19" hidden="1">'[5]#REF'!#REF!</definedName>
    <definedName name="_3_123Grap" localSheetId="20" hidden="1">'[5]#REF'!#REF!</definedName>
    <definedName name="_3_123Grap" hidden="1">#REF!</definedName>
    <definedName name="_34_123Grap" localSheetId="17" hidden="1">'[5]#REF'!#REF!</definedName>
    <definedName name="_34_123Grap" localSheetId="3" hidden="1">#REF!</definedName>
    <definedName name="_34_123Grap" localSheetId="1" hidden="1">#REF!</definedName>
    <definedName name="_34_123Grap" localSheetId="6" hidden="1">#REF!</definedName>
    <definedName name="_34_123Grap" localSheetId="21" hidden="1">'[5]#REF'!#REF!</definedName>
    <definedName name="_34_123Grap" localSheetId="16" hidden="1">'[5]#REF'!#REF!</definedName>
    <definedName name="_34_123Grap" localSheetId="19" hidden="1">'[5]#REF'!#REF!</definedName>
    <definedName name="_34_123Grap" localSheetId="20" hidden="1">'[5]#REF'!#REF!</definedName>
    <definedName name="_34_123Grap" hidden="1">#REF!</definedName>
    <definedName name="_42S" localSheetId="17" hidden="1">'[5]#REF'!#REF!</definedName>
    <definedName name="_42S" localSheetId="3" hidden="1">#REF!</definedName>
    <definedName name="_42S" localSheetId="1" hidden="1">#REF!</definedName>
    <definedName name="_42S" localSheetId="6" hidden="1">#REF!</definedName>
    <definedName name="_42S" localSheetId="21" hidden="1">'[5]#REF'!#REF!</definedName>
    <definedName name="_42S" localSheetId="16" hidden="1">'[5]#REF'!#REF!</definedName>
    <definedName name="_42S" localSheetId="19" hidden="1">'[5]#REF'!#REF!</definedName>
    <definedName name="_42S" localSheetId="20" hidden="1">'[5]#REF'!#REF!</definedName>
    <definedName name="_42S" hidden="1">#REF!</definedName>
    <definedName name="_4S" localSheetId="17" hidden="1">'[5]#REF'!#REF!</definedName>
    <definedName name="_4S" localSheetId="3" hidden="1">#REF!</definedName>
    <definedName name="_4S" localSheetId="1" hidden="1">#REF!</definedName>
    <definedName name="_4S" localSheetId="6" hidden="1">#REF!</definedName>
    <definedName name="_4S" localSheetId="21" hidden="1">'[5]#REF'!#REF!</definedName>
    <definedName name="_4S" localSheetId="16" hidden="1">'[5]#REF'!#REF!</definedName>
    <definedName name="_4S" localSheetId="19" hidden="1">'[5]#REF'!#REF!</definedName>
    <definedName name="_4S" localSheetId="20" hidden="1">'[5]#REF'!#REF!</definedName>
    <definedName name="_4S" hidden="1">#REF!</definedName>
    <definedName name="_5_0__123Grap" localSheetId="17" hidden="1">'[5]#REF'!#REF!</definedName>
    <definedName name="_5_0__123Grap" localSheetId="3" hidden="1">#REF!</definedName>
    <definedName name="_5_0__123Grap" localSheetId="1" hidden="1">#REF!</definedName>
    <definedName name="_5_0__123Grap" localSheetId="6" hidden="1">#REF!</definedName>
    <definedName name="_5_0__123Grap" localSheetId="21" hidden="1">'[5]#REF'!#REF!</definedName>
    <definedName name="_5_0__123Grap" localSheetId="16" hidden="1">'[5]#REF'!#REF!</definedName>
    <definedName name="_5_0__123Grap" localSheetId="19" hidden="1">'[5]#REF'!#REF!</definedName>
    <definedName name="_5_0__123Grap" localSheetId="20" hidden="1">'[5]#REF'!#REF!</definedName>
    <definedName name="_5_0__123Grap" hidden="1">#REF!</definedName>
    <definedName name="_6_0_S" localSheetId="17" hidden="1">'[5]#REF'!#REF!</definedName>
    <definedName name="_6_0_S" localSheetId="3" hidden="1">#REF!</definedName>
    <definedName name="_6_0_S" localSheetId="1" hidden="1">#REF!</definedName>
    <definedName name="_6_0_S" localSheetId="6" hidden="1">#REF!</definedName>
    <definedName name="_6_0_S" localSheetId="21" hidden="1">'[5]#REF'!#REF!</definedName>
    <definedName name="_6_0_S" localSheetId="16" hidden="1">'[5]#REF'!#REF!</definedName>
    <definedName name="_6_0_S" localSheetId="19" hidden="1">'[5]#REF'!#REF!</definedName>
    <definedName name="_6_0_S" localSheetId="20" hidden="1">'[5]#REF'!#REF!</definedName>
    <definedName name="_6_0_S" hidden="1">#REF!</definedName>
    <definedName name="_6_123Grap" localSheetId="17" hidden="1">'[2]#REF'!#REF!</definedName>
    <definedName name="_6_123Grap" localSheetId="3" hidden="1">#REF!</definedName>
    <definedName name="_6_123Grap" localSheetId="1" hidden="1">#REF!</definedName>
    <definedName name="_6_123Grap" localSheetId="6" hidden="1">#REF!</definedName>
    <definedName name="_6_123Grap" localSheetId="21" hidden="1">'[2]#REF'!#REF!</definedName>
    <definedName name="_6_123Grap" localSheetId="16" hidden="1">'[2]#REF'!#REF!</definedName>
    <definedName name="_6_123Grap" localSheetId="19" hidden="1">'[2]#REF'!#REF!</definedName>
    <definedName name="_6_123Grap" localSheetId="20" hidden="1">'[2]#REF'!#REF!</definedName>
    <definedName name="_6_123Grap" hidden="1">#REF!</definedName>
    <definedName name="_8_123Grap" localSheetId="17" hidden="1">'[5]#REF'!#REF!</definedName>
    <definedName name="_8_123Grap" localSheetId="3" hidden="1">#REF!</definedName>
    <definedName name="_8_123Grap" localSheetId="1" hidden="1">#REF!</definedName>
    <definedName name="_8_123Grap" localSheetId="6" hidden="1">#REF!</definedName>
    <definedName name="_8_123Grap" localSheetId="21" hidden="1">'[5]#REF'!#REF!</definedName>
    <definedName name="_8_123Grap" localSheetId="16" hidden="1">'[5]#REF'!#REF!</definedName>
    <definedName name="_8_123Grap" localSheetId="19" hidden="1">'[5]#REF'!#REF!</definedName>
    <definedName name="_8_123Grap" localSheetId="20" hidden="1">'[5]#REF'!#REF!</definedName>
    <definedName name="_8_123Grap" hidden="1">#REF!</definedName>
    <definedName name="_8S" localSheetId="17" hidden="1">'[2]#REF'!#REF!</definedName>
    <definedName name="_8S" localSheetId="3" hidden="1">#REF!</definedName>
    <definedName name="_8S" localSheetId="1" hidden="1">#REF!</definedName>
    <definedName name="_8S" localSheetId="6" hidden="1">#REF!</definedName>
    <definedName name="_8S" localSheetId="21" hidden="1">'[2]#REF'!#REF!</definedName>
    <definedName name="_8S" localSheetId="16" hidden="1">'[2]#REF'!#REF!</definedName>
    <definedName name="_8S" localSheetId="19" hidden="1">'[2]#REF'!#REF!</definedName>
    <definedName name="_8S" localSheetId="20" hidden="1">'[2]#REF'!#REF!</definedName>
    <definedName name="_8S" hidden="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Dist_Values" localSheetId="17" hidden="1">#REF!</definedName>
    <definedName name="_Dist_Values" localSheetId="3" hidden="1">#REF!</definedName>
    <definedName name="_Dist_Values" localSheetId="1" hidden="1">#REF!</definedName>
    <definedName name="_Dist_Values" localSheetId="6" hidden="1">#REF!</definedName>
    <definedName name="_Dist_Values" localSheetId="21" hidden="1">#REF!</definedName>
    <definedName name="_Dist_Values" localSheetId="16" hidden="1">#REF!</definedName>
    <definedName name="_Dist_Values" localSheetId="19" hidden="1">#REF!</definedName>
    <definedName name="_Dist_Values" localSheetId="20" hidden="1">#REF!</definedName>
    <definedName name="_Dist_Values" hidden="1">#REF!</definedName>
    <definedName name="_Fill" localSheetId="17" hidden="1">#REF!</definedName>
    <definedName name="_Fill" localSheetId="3" hidden="1">#REF!</definedName>
    <definedName name="_Fill" localSheetId="1" hidden="1">#REF!</definedName>
    <definedName name="_Fill" localSheetId="6" hidden="1">#REF!</definedName>
    <definedName name="_Fill" localSheetId="21" hidden="1">#REF!</definedName>
    <definedName name="_Fill" localSheetId="16" hidden="1">#REF!</definedName>
    <definedName name="_Fill" localSheetId="19" hidden="1">#REF!</definedName>
    <definedName name="_Fill" localSheetId="20" hidden="1">#REF!</definedName>
    <definedName name="_Fill" hidden="1">#REF!</definedName>
    <definedName name="_xlnm._FilterDatabase" localSheetId="17" hidden="1">BWQ.classifications!$B$13:$S$546</definedName>
    <definedName name="_xlnm._FilterDatabase" localSheetId="21" hidden="1">'Rivers.load'!$A$6:$L$3720</definedName>
    <definedName name="_Key1" localSheetId="17" hidden="1">#REF!</definedName>
    <definedName name="_Key1" localSheetId="3" hidden="1">#REF!</definedName>
    <definedName name="_Key1" localSheetId="1" hidden="1">#REF!</definedName>
    <definedName name="_Key1" localSheetId="6" hidden="1">#REF!</definedName>
    <definedName name="_Key1" localSheetId="21" hidden="1">#REF!</definedName>
    <definedName name="_Key1" localSheetId="16" hidden="1">#REF!</definedName>
    <definedName name="_Key1" localSheetId="19" hidden="1">#REF!</definedName>
    <definedName name="_Key1" localSheetId="20" hidden="1">#REF!</definedName>
    <definedName name="_Key1" hidden="1">#REF!</definedName>
    <definedName name="_Key2" localSheetId="17" hidden="1">#REF!</definedName>
    <definedName name="_Key2" localSheetId="3" hidden="1">#REF!</definedName>
    <definedName name="_Key2" localSheetId="1" hidden="1">#REF!</definedName>
    <definedName name="_Key2" localSheetId="6" hidden="1">#REF!</definedName>
    <definedName name="_Key2" localSheetId="21" hidden="1">#REF!</definedName>
    <definedName name="_Key2" localSheetId="16" hidden="1">#REF!</definedName>
    <definedName name="_Key2" localSheetId="19" hidden="1">#REF!</definedName>
    <definedName name="_Key2" localSheetId="20" hidden="1">#REF!</definedName>
    <definedName name="_Key2" hidden="1">#REF!</definedName>
    <definedName name="_net1" localSheetId="17" hidden="1">{"NET",#N/A,FALSE,"401C11"}</definedName>
    <definedName name="_net1" localSheetId="2" hidden="1">{"NET",#N/A,FALSE,"401C11"}</definedName>
    <definedName name="_net1" localSheetId="3" hidden="1">{"NET",#N/A,FALSE,"401C11"}</definedName>
    <definedName name="_net1" localSheetId="1" hidden="1">{"NET",#N/A,FALSE,"401C11"}</definedName>
    <definedName name="_net1" localSheetId="6" hidden="1">{"NET",#N/A,FALSE,"401C11"}</definedName>
    <definedName name="_net1" localSheetId="21" hidden="1">{"NET",#N/A,FALSE,"401C11"}</definedName>
    <definedName name="_net1" localSheetId="16" hidden="1">{"NET",#N/A,FALSE,"401C11"}</definedName>
    <definedName name="_net1" localSheetId="19" hidden="1">{"NET",#N/A,FALSE,"401C11"}</definedName>
    <definedName name="_net1" localSheetId="20" hidden="1">{"NET",#N/A,FALSE,"401C11"}</definedName>
    <definedName name="_net1" hidden="1">{"NET",#N/A,FALSE,"401C11"}</definedName>
    <definedName name="_Order1">255</definedName>
    <definedName name="_Order2">255</definedName>
    <definedName name="_Sort" localSheetId="17" hidden="1">#REF!</definedName>
    <definedName name="_Sort" localSheetId="3" hidden="1">#REF!</definedName>
    <definedName name="_Sort" localSheetId="1" hidden="1">#REF!</definedName>
    <definedName name="_Sort" localSheetId="6" hidden="1">#REF!</definedName>
    <definedName name="_Sort" localSheetId="21" hidden="1">#REF!</definedName>
    <definedName name="_Sort" localSheetId="16" hidden="1">#REF!</definedName>
    <definedName name="_Sort" localSheetId="19" hidden="1">#REF!</definedName>
    <definedName name="_Sort" localSheetId="20" hidden="1">#REF!</definedName>
    <definedName name="_Sort" hidden="1">#REF!</definedName>
    <definedName name="a" localSheetId="17" hidden="1">{"CHARGE",#N/A,FALSE,"401C11"}</definedName>
    <definedName name="a" localSheetId="2" hidden="1">{"CHARGE",#N/A,FALSE,"401C11"}</definedName>
    <definedName name="a" localSheetId="3" hidden="1">{"CHARGE",#N/A,FALSE,"401C11"}</definedName>
    <definedName name="a" localSheetId="1" hidden="1">{"CHARGE",#N/A,FALSE,"401C11"}</definedName>
    <definedName name="a" localSheetId="6" hidden="1">{"CHARGE",#N/A,FALSE,"401C11"}</definedName>
    <definedName name="a" localSheetId="21" hidden="1">{"CHARGE",#N/A,FALSE,"401C11"}</definedName>
    <definedName name="a" localSheetId="16" hidden="1">{"CHARGE",#N/A,FALSE,"401C11"}</definedName>
    <definedName name="a" localSheetId="19" hidden="1">{"CHARGE",#N/A,FALSE,"401C11"}</definedName>
    <definedName name="a" localSheetId="20" hidden="1">{"CHARGE",#N/A,FALSE,"401C11"}</definedName>
    <definedName name="a" hidden="1">{"CHARGE",#N/A,FALSE,"401C11"}</definedName>
    <definedName name="aa" localSheetId="17" hidden="1">{"CHARGE",#N/A,FALSE,"401C11"}</definedName>
    <definedName name="aa" localSheetId="2" hidden="1">{"CHARGE",#N/A,FALSE,"401C11"}</definedName>
    <definedName name="aa" localSheetId="3" hidden="1">{"CHARGE",#N/A,FALSE,"401C11"}</definedName>
    <definedName name="aa" localSheetId="1" hidden="1">{"CHARGE",#N/A,FALSE,"401C11"}</definedName>
    <definedName name="aa" localSheetId="6" hidden="1">{"CHARGE",#N/A,FALSE,"401C11"}</definedName>
    <definedName name="aa" localSheetId="21" hidden="1">{"CHARGE",#N/A,FALSE,"401C11"}</definedName>
    <definedName name="aa" localSheetId="16" hidden="1">{"CHARGE",#N/A,FALSE,"401C11"}</definedName>
    <definedName name="aa" localSheetId="19" hidden="1">{"CHARGE",#N/A,FALSE,"401C11"}</definedName>
    <definedName name="aa" localSheetId="20" hidden="1">{"CHARGE",#N/A,FALSE,"401C11"}</definedName>
    <definedName name="aa" hidden="1">{"CHARGE",#N/A,FALSE,"401C11"}</definedName>
    <definedName name="aaa" localSheetId="17" hidden="1">{"CHARGE",#N/A,FALSE,"401C11"}</definedName>
    <definedName name="aaa" localSheetId="2" hidden="1">{"CHARGE",#N/A,FALSE,"401C11"}</definedName>
    <definedName name="aaa" localSheetId="3" hidden="1">{"CHARGE",#N/A,FALSE,"401C11"}</definedName>
    <definedName name="aaa" localSheetId="1" hidden="1">{"CHARGE",#N/A,FALSE,"401C11"}</definedName>
    <definedName name="aaa" localSheetId="6" hidden="1">{"CHARGE",#N/A,FALSE,"401C11"}</definedName>
    <definedName name="aaa" localSheetId="21" hidden="1">{"CHARGE",#N/A,FALSE,"401C11"}</definedName>
    <definedName name="aaa" localSheetId="16" hidden="1">{"CHARGE",#N/A,FALSE,"401C11"}</definedName>
    <definedName name="aaa" localSheetId="19" hidden="1">{"CHARGE",#N/A,FALSE,"401C11"}</definedName>
    <definedName name="aaa" localSheetId="20" hidden="1">{"CHARGE",#N/A,FALSE,"401C11"}</definedName>
    <definedName name="aaa" hidden="1">{"CHARGE",#N/A,FALSE,"401C11"}</definedName>
    <definedName name="aaaa" localSheetId="17" hidden="1">{"CHARGE",#N/A,FALSE,"401C11"}</definedName>
    <definedName name="aaaa" localSheetId="2" hidden="1">{"CHARGE",#N/A,FALSE,"401C11"}</definedName>
    <definedName name="aaaa" localSheetId="3" hidden="1">{"CHARGE",#N/A,FALSE,"401C11"}</definedName>
    <definedName name="aaaa" localSheetId="1" hidden="1">{"CHARGE",#N/A,FALSE,"401C11"}</definedName>
    <definedName name="aaaa" localSheetId="6" hidden="1">{"CHARGE",#N/A,FALSE,"401C11"}</definedName>
    <definedName name="aaaa" localSheetId="21" hidden="1">{"CHARGE",#N/A,FALSE,"401C11"}</definedName>
    <definedName name="aaaa" localSheetId="16" hidden="1">{"CHARGE",#N/A,FALSE,"401C11"}</definedName>
    <definedName name="aaaa" localSheetId="19" hidden="1">{"CHARGE",#N/A,FALSE,"401C11"}</definedName>
    <definedName name="aaaa" localSheetId="20" hidden="1">{"CHARGE",#N/A,FALSE,"401C11"}</definedName>
    <definedName name="aaaa" hidden="1">{"CHARGE",#N/A,FALSE,"401C11"}</definedName>
    <definedName name="abc" localSheetId="17" hidden="1">{"NET",#N/A,FALSE,"401C11"}</definedName>
    <definedName name="abc" localSheetId="2" hidden="1">{"NET",#N/A,FALSE,"401C11"}</definedName>
    <definedName name="abc" localSheetId="3" hidden="1">{"NET",#N/A,FALSE,"401C11"}</definedName>
    <definedName name="abc" localSheetId="1" hidden="1">{"NET",#N/A,FALSE,"401C11"}</definedName>
    <definedName name="abc" localSheetId="6" hidden="1">{"NET",#N/A,FALSE,"401C11"}</definedName>
    <definedName name="abc" localSheetId="21" hidden="1">{"NET",#N/A,FALSE,"401C11"}</definedName>
    <definedName name="abc" localSheetId="16" hidden="1">{"NET",#N/A,FALSE,"401C11"}</definedName>
    <definedName name="abc" localSheetId="19" hidden="1">{"NET",#N/A,FALSE,"401C11"}</definedName>
    <definedName name="abc" localSheetId="20" hidden="1">{"NET",#N/A,FALSE,"401C11"}</definedName>
    <definedName name="abc" hidden="1">{"NET",#N/A,FALSE,"401C11"}</definedName>
    <definedName name="Actuals_Old">#REF!</definedName>
    <definedName name="adbr" localSheetId="17" hidden="1">{"CHARGE",#N/A,FALSE,"401C11"}</definedName>
    <definedName name="adbr" localSheetId="2" hidden="1">{"CHARGE",#N/A,FALSE,"401C11"}</definedName>
    <definedName name="adbr" localSheetId="3" hidden="1">{"CHARGE",#N/A,FALSE,"401C11"}</definedName>
    <definedName name="adbr" localSheetId="1" hidden="1">{"CHARGE",#N/A,FALSE,"401C11"}</definedName>
    <definedName name="adbr" localSheetId="6" hidden="1">{"CHARGE",#N/A,FALSE,"401C11"}</definedName>
    <definedName name="adbr" localSheetId="21" hidden="1">{"CHARGE",#N/A,FALSE,"401C11"}</definedName>
    <definedName name="adbr" localSheetId="16" hidden="1">{"CHARGE",#N/A,FALSE,"401C11"}</definedName>
    <definedName name="adbr" localSheetId="19" hidden="1">{"CHARGE",#N/A,FALSE,"401C11"}</definedName>
    <definedName name="adbr" localSheetId="20" hidden="1">{"CHARGE",#N/A,FALSE,"401C11"}</definedName>
    <definedName name="adbr" hidden="1">{"CHARGE",#N/A,FALSE,"401C11"}</definedName>
    <definedName name="AddRWD">#REF!</definedName>
    <definedName name="AddRWD2">#REF!</definedName>
    <definedName name="AddRWDI">#REF!</definedName>
    <definedName name="AddSC">#REF!</definedName>
    <definedName name="AddSC2">#REF!</definedName>
    <definedName name="AddSCI">#REF!</definedName>
    <definedName name="AddSLD">#REF!</definedName>
    <definedName name="AddSLD2">#REF!</definedName>
    <definedName name="AddSLDI">#REF!</definedName>
    <definedName name="AddSLT">#REF!</definedName>
    <definedName name="AddSLT2">#REF!</definedName>
    <definedName name="AddSLTI">#REF!</definedName>
    <definedName name="AddST">#REF!</definedName>
    <definedName name="AddST2">#REF!</definedName>
    <definedName name="AddSTI">#REF!</definedName>
    <definedName name="AddTWD">#REF!</definedName>
    <definedName name="AddTWI">#REF!</definedName>
    <definedName name="AddWR">#REF!</definedName>
    <definedName name="AddWR2">#REF!</definedName>
    <definedName name="AddWRI">#REF!</definedName>
    <definedName name="AddWT">#REF!</definedName>
    <definedName name="AddWT2">#REF!</definedName>
    <definedName name="AddWTD2">#REF!</definedName>
    <definedName name="AddWTI">#REF!</definedName>
    <definedName name="AFWapr">#REF!</definedName>
    <definedName name="AFWBPtrans">#REF!</definedName>
    <definedName name="AFWtransition">#REF!</definedName>
    <definedName name="Anglian_Water">#REF!</definedName>
    <definedName name="ANHapr">#REF!</definedName>
    <definedName name="ANHBPtrans">#REF!</definedName>
    <definedName name="ANHtransition">#REF!</definedName>
    <definedName name="Annual2022">#REF!</definedName>
    <definedName name="App1bdata">#REF!</definedName>
    <definedName name="App1bIDnrs">#REF!</definedName>
    <definedName name="App1data">#REF!</definedName>
    <definedName name="App1IDnrs">#REF!</definedName>
    <definedName name="APR19inrw">#REF!</definedName>
    <definedName name="APR19inrww">#REF!</definedName>
    <definedName name="APR19sgc">#REF!</definedName>
    <definedName name="APR19smi">#REF!</definedName>
    <definedName name="APR19smni">#REF!</definedName>
    <definedName name="APR19soi">#REF!</definedName>
    <definedName name="APR19soni">#REF!</definedName>
    <definedName name="APR19stps">#REF!</definedName>
    <definedName name="APR19wgc">#REF!</definedName>
    <definedName name="APR19wmi">#REF!</definedName>
    <definedName name="APR19wmni">#REF!</definedName>
    <definedName name="APR19woi">#REF!</definedName>
    <definedName name="APR19woni">#REF!</definedName>
    <definedName name="APR19wtps">#REF!</definedName>
    <definedName name="APRinrw">#REF!</definedName>
    <definedName name="APRinrww">#REF!</definedName>
    <definedName name="APRsgc">#REF!</definedName>
    <definedName name="APRsmi">#REF!</definedName>
    <definedName name="APRsmni">#REF!</definedName>
    <definedName name="APRsoi">#REF!</definedName>
    <definedName name="APRsoni">#REF!</definedName>
    <definedName name="APRstps">#REF!</definedName>
    <definedName name="APRwgc">#REF!</definedName>
    <definedName name="APRwmi">#REF!</definedName>
    <definedName name="APRwmni">#REF!</definedName>
    <definedName name="APRwoi">#REF!</definedName>
    <definedName name="APRwoni">#REF!</definedName>
    <definedName name="APRwtps">#REF!</definedName>
    <definedName name="Assumptions" localSheetId="17" hidden="1">{"NET",#N/A,FALSE,"401C11"}</definedName>
    <definedName name="Assumptions" localSheetId="2" hidden="1">{"NET",#N/A,FALSE,"401C11"}</definedName>
    <definedName name="Assumptions" localSheetId="3" hidden="1">{"NET",#N/A,FALSE,"401C11"}</definedName>
    <definedName name="Assumptions" localSheetId="6" hidden="1">{"NET",#N/A,FALSE,"401C11"}</definedName>
    <definedName name="Assumptions" localSheetId="21" hidden="1">{"NET",#N/A,FALSE,"401C11"}</definedName>
    <definedName name="Assumptions" localSheetId="16" hidden="1">{"NET",#N/A,FALSE,"401C11"}</definedName>
    <definedName name="Assumptions" localSheetId="19" hidden="1">{"NET",#N/A,FALSE,"401C11"}</definedName>
    <definedName name="Assumptions" localSheetId="20" hidden="1">{"NET",#N/A,FALSE,"401C11"}</definedName>
    <definedName name="Assumptions" hidden="1">{"NET",#N/A,FALSE,"401C11"}</definedName>
    <definedName name="AVON">#REF!</definedName>
    <definedName name="AWS_Action_Taken">#REF!</definedName>
    <definedName name="AWS_EDM_Commission">#REF!</definedName>
    <definedName name="AWS_HighSpill_Reason">#REF!</definedName>
    <definedName name="AWS_Operational">#REF!</definedName>
    <definedName name="AWS_Operational_Reason">#REF!</definedName>
    <definedName name="AWS_Spill_Duration">#REF!</definedName>
    <definedName name="AWS_Spills">#REF!</definedName>
    <definedName name="AWS_Total_Returns">#REF!</definedName>
    <definedName name="AWS_Treatment">#REF!</definedName>
    <definedName name="b" localSheetId="17" hidden="1">{"CHARGE",#N/A,FALSE,"401C11"}</definedName>
    <definedName name="b" localSheetId="2" hidden="1">{"CHARGE",#N/A,FALSE,"401C11"}</definedName>
    <definedName name="b" localSheetId="3" hidden="1">{"CHARGE",#N/A,FALSE,"401C11"}</definedName>
    <definedName name="b" localSheetId="1" hidden="1">{"CHARGE",#N/A,FALSE,"401C11"}</definedName>
    <definedName name="b" localSheetId="6" hidden="1">{"CHARGE",#N/A,FALSE,"401C11"}</definedName>
    <definedName name="b" localSheetId="21" hidden="1">{"CHARGE",#N/A,FALSE,"401C11"}</definedName>
    <definedName name="b" localSheetId="16" hidden="1">{"CHARGE",#N/A,FALSE,"401C11"}</definedName>
    <definedName name="b" localSheetId="19" hidden="1">{"CHARGE",#N/A,FALSE,"401C11"}</definedName>
    <definedName name="b" localSheetId="20" hidden="1">{"CHARGE",#N/A,FALSE,"401C11"}</definedName>
    <definedName name="b" hidden="1">{"CHARGE",#N/A,FALSE,"401C11"}</definedName>
    <definedName name="B_NFIN_All">#REF!</definedName>
    <definedName name="BEDS">#REF!</definedName>
    <definedName name="BERKS">#REF!</definedName>
    <definedName name="Biodiversity">#REF!</definedName>
    <definedName name="BMGHIndex" hidden="1">"O"</definedName>
    <definedName name="BRLapr">#REF!</definedName>
    <definedName name="BRLBPtrans">#REF!</definedName>
    <definedName name="BRLtransition">#REF!</definedName>
    <definedName name="BUCKS">#REF!</definedName>
    <definedName name="BW_FIN_All">#REF!</definedName>
    <definedName name="BWQ.adjustment">#REF!</definedName>
    <definedName name="BWQ.All">'d.%Dif to PCL'!$E$8:$M$17</definedName>
    <definedName name="BWW_FIN_All">#REF!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MBS">#REF!</definedName>
    <definedName name="change1" localSheetId="17" hidden="1">{"CHARGE",#N/A,FALSE,"401C11"}</definedName>
    <definedName name="change1" localSheetId="2" hidden="1">{"CHARGE",#N/A,FALSE,"401C11"}</definedName>
    <definedName name="change1" localSheetId="3" hidden="1">{"CHARGE",#N/A,FALSE,"401C11"}</definedName>
    <definedName name="change1" localSheetId="1" hidden="1">{"CHARGE",#N/A,FALSE,"401C11"}</definedName>
    <definedName name="change1" localSheetId="6" hidden="1">{"CHARGE",#N/A,FALSE,"401C11"}</definedName>
    <definedName name="change1" localSheetId="21" hidden="1">{"CHARGE",#N/A,FALSE,"401C11"}</definedName>
    <definedName name="change1" localSheetId="16" hidden="1">{"CHARGE",#N/A,FALSE,"401C11"}</definedName>
    <definedName name="change1" localSheetId="19" hidden="1">{"CHARGE",#N/A,FALSE,"401C11"}</definedName>
    <definedName name="change1" localSheetId="20" hidden="1">{"CHARGE",#N/A,FALSE,"401C11"}</definedName>
    <definedName name="change1" hidden="1">{"CHARGE",#N/A,FALSE,"401C11"}</definedName>
    <definedName name="charge" localSheetId="17" hidden="1">{"CHARGE",#N/A,FALSE,"401C11"}</definedName>
    <definedName name="charge" localSheetId="2" hidden="1">{"CHARGE",#N/A,FALSE,"401C11"}</definedName>
    <definedName name="charge" localSheetId="3" hidden="1">{"CHARGE",#N/A,FALSE,"401C11"}</definedName>
    <definedName name="charge" localSheetId="1" hidden="1">{"CHARGE",#N/A,FALSE,"401C11"}</definedName>
    <definedName name="charge" localSheetId="6" hidden="1">{"CHARGE",#N/A,FALSE,"401C11"}</definedName>
    <definedName name="charge" localSheetId="21" hidden="1">{"CHARGE",#N/A,FALSE,"401C11"}</definedName>
    <definedName name="charge" localSheetId="16" hidden="1">{"CHARGE",#N/A,FALSE,"401C11"}</definedName>
    <definedName name="charge" localSheetId="19" hidden="1">{"CHARGE",#N/A,FALSE,"401C11"}</definedName>
    <definedName name="charge" localSheetId="20" hidden="1">{"CHARGE",#N/A,FALSE,"401C11"}</definedName>
    <definedName name="charge" hidden="1">{"CHARGE",#N/A,FALSE,"401C11"}</definedName>
    <definedName name="CHESHIRE">#REF!</definedName>
    <definedName name="ChK_Tol">#REF!</definedName>
    <definedName name="CISsie">#REF!</definedName>
    <definedName name="CISsire">#REF!</definedName>
    <definedName name="CISslip">#REF!</definedName>
    <definedName name="CISslnip">#REF!</definedName>
    <definedName name="CISsmni">#REF!</definedName>
    <definedName name="CISsnie">#REF!</definedName>
    <definedName name="CISwie">#REF!</definedName>
    <definedName name="CISwire">#REF!</definedName>
    <definedName name="CISwlip">#REF!</definedName>
    <definedName name="CISwlnip">#REF!</definedName>
    <definedName name="CISwmni">#REF!</definedName>
    <definedName name="CISwnie">#REF!</definedName>
    <definedName name="Classification_of_treatment_works">#REF!</definedName>
    <definedName name="CLEVELAND">#REF!</definedName>
    <definedName name="CLWYD">#REF!</definedName>
    <definedName name="CM_SGCI">#REF!</definedName>
    <definedName name="CM_SGCNI">#REF!</definedName>
    <definedName name="CM_SI">#REF!</definedName>
    <definedName name="CM_SMG">#REF!</definedName>
    <definedName name="CM_SOther">#REF!</definedName>
    <definedName name="CM_SPS">#REF!</definedName>
    <definedName name="CM_STW">#REF!</definedName>
    <definedName name="CM_WGCI">#REF!</definedName>
    <definedName name="CM_WGCNI">#REF!</definedName>
    <definedName name="CM_WI">#REF!</definedName>
    <definedName name="CM_WNI">#REF!</definedName>
    <definedName name="CompHH">#REF!</definedName>
    <definedName name="CompNHH">#REF!</definedName>
    <definedName name="COPI">#REF!</definedName>
    <definedName name="CORNWALL">#REF!</definedName>
    <definedName name="CRI.ALL">'[7]c.Dif to PCL'!$F$24:$P$40</definedName>
    <definedName name="CRI.PR19">'[7]c.Dif to PCL'!$L$24:$P$40</definedName>
    <definedName name="CUMBRIA">#REF!</definedName>
    <definedName name="CusType">#REF!</definedName>
    <definedName name="da" localSheetId="17" hidden="1">#REF!</definedName>
    <definedName name="da" localSheetId="3" hidden="1">#REF!</definedName>
    <definedName name="da" localSheetId="1" hidden="1">#REF!</definedName>
    <definedName name="da" localSheetId="6" hidden="1">#REF!</definedName>
    <definedName name="da" localSheetId="21" hidden="1">#REF!</definedName>
    <definedName name="da" localSheetId="16" hidden="1">#REF!</definedName>
    <definedName name="da" localSheetId="19" hidden="1">#REF!</definedName>
    <definedName name="da" localSheetId="20" hidden="1">#REF!</definedName>
    <definedName name="da" hidden="1">#REF!</definedName>
    <definedName name="_xlnm.Database">#REF!</definedName>
    <definedName name="DCWW_Action_Taken">#REF!</definedName>
    <definedName name="DCWW_EDM_Commission">#REF!</definedName>
    <definedName name="DCWW_HighSpill_Reason">#REF!</definedName>
    <definedName name="DCWW_Operational">#REF!</definedName>
    <definedName name="DCWW_Operational_Reason">#REF!</definedName>
    <definedName name="DCWW_Spill_Duration">#REF!</definedName>
    <definedName name="DCWW_Spills">#REF!</definedName>
    <definedName name="DCWW_Total_Returns">#REF!</definedName>
    <definedName name="DCWW_Treatment">#REF!</definedName>
    <definedName name="DERBYSHIRE">#REF!</definedName>
    <definedName name="DEVON">#REF!</definedName>
    <definedName name="Discharge.permit.WaSC.ALL">'[7]c.Dif to PCL'!$F$84:$P$94</definedName>
    <definedName name="Discharge.permit.WoC.ALL">'[7]c.Dif to PCL'!$F$95:$P$100</definedName>
    <definedName name="DistInput">#REF!</definedName>
    <definedName name="DMA">#REF!</definedName>
    <definedName name="dnonames">#REF!</definedName>
    <definedName name="dog" localSheetId="17" hidden="1">{"NET",#N/A,FALSE,"401C11"}</definedName>
    <definedName name="dog" localSheetId="2" hidden="1">{"NET",#N/A,FALSE,"401C11"}</definedName>
    <definedName name="dog" localSheetId="3" hidden="1">{"NET",#N/A,FALSE,"401C11"}</definedName>
    <definedName name="dog" localSheetId="1" hidden="1">{"NET",#N/A,FALSE,"401C11"}</definedName>
    <definedName name="dog" localSheetId="6" hidden="1">{"NET",#N/A,FALSE,"401C11"}</definedName>
    <definedName name="dog" localSheetId="21" hidden="1">{"NET",#N/A,FALSE,"401C11"}</definedName>
    <definedName name="dog" localSheetId="16" hidden="1">{"NET",#N/A,FALSE,"401C11"}</definedName>
    <definedName name="dog" localSheetId="19" hidden="1">{"NET",#N/A,FALSE,"401C11"}</definedName>
    <definedName name="dog" localSheetId="20" hidden="1">{"NET",#N/A,FALSE,"401C11"}</definedName>
    <definedName name="dog" hidden="1">{"NET",#N/A,FALSE,"401C11"}</definedName>
    <definedName name="DORSET">#REF!</definedName>
    <definedName name="DURHAM">#REF!</definedName>
    <definedName name="DVWBPinputs">#REF!</definedName>
    <definedName name="DVWBPtrans">#REF!</definedName>
    <definedName name="DVWtransition">#REF!</definedName>
    <definedName name="Dŵr_Cymru">#REF!</definedName>
    <definedName name="DYFED">#REF!</definedName>
    <definedName name="E_SUSSEX">#REF!</definedName>
    <definedName name="Equity.FYA.W">#REF!</definedName>
    <definedName name="Equity.FYA.WW">#REF!</definedName>
    <definedName name="Equity_list">#REF!</definedName>
    <definedName name="ESSEX">#REF!</definedName>
    <definedName name="EV__LASTREFTIME__" hidden="1">40339.4799074074</definedName>
    <definedName name="Expired" hidden="1">FALSE</definedName>
    <definedName name="External.sewer.flooding.ALL">'[7]d.%Dif to PCL'!$F$160:$P$170</definedName>
    <definedName name="External.sewer.flooding.PR19">'[7]d.%Dif to PCL'!$L$160:$P$170</definedName>
    <definedName name="F" localSheetId="2" hidden="1">{"bal",#N/A,FALSE,"working papers";"income",#N/A,FALSE,"working papers"}</definedName>
    <definedName name="F">{"bal",#N/A,FALSE,"working papers";"income",#N/A,FALSE,"working papers"}</definedName>
    <definedName name="fdraf" localSheetId="2" hidden="1">{"bal",#N/A,FALSE,"working papers";"income",#N/A,FALSE,"working papers"}</definedName>
    <definedName name="fdraf">{"bal",#N/A,FALSE,"working papers";"income",#N/A,FALSE,"working papers"}</definedName>
    <definedName name="Fdraft" localSheetId="2" hidden="1">{"bal",#N/A,FALSE,"working papers";"income",#N/A,FALSE,"working papers"}</definedName>
    <definedName name="Fdraft">{"bal",#N/A,FALSE,"working papers";"income",#N/A,FALSE,"working papers"}</definedName>
    <definedName name="fe">#REF!</definedName>
    <definedName name="fewrew">#REF!</definedName>
    <definedName name="Foutput" localSheetId="17" hidden="1">#REF!</definedName>
    <definedName name="Foutput" localSheetId="3" hidden="1">#REF!</definedName>
    <definedName name="Foutput" localSheetId="1" hidden="1">#REF!</definedName>
    <definedName name="Foutput" localSheetId="6" hidden="1">#REF!</definedName>
    <definedName name="Foutput" localSheetId="21" hidden="1">#REF!</definedName>
    <definedName name="Foutput" localSheetId="16" hidden="1">#REF!</definedName>
    <definedName name="Foutput" localSheetId="19" hidden="1">#REF!</definedName>
    <definedName name="Foutput" localSheetId="20" hidden="1">#REF!</definedName>
    <definedName name="Foutput" hidden="1">#REF!</definedName>
    <definedName name="fsdfffd" localSheetId="17" hidden="1">#REF!</definedName>
    <definedName name="fsdfffd" localSheetId="3" hidden="1">#REF!</definedName>
    <definedName name="fsdfffd" localSheetId="1" hidden="1">#REF!</definedName>
    <definedName name="fsdfffd" localSheetId="6" hidden="1">#REF!</definedName>
    <definedName name="fsdfffd" localSheetId="21" hidden="1">#REF!</definedName>
    <definedName name="fsdfffd" localSheetId="16" hidden="1">#REF!</definedName>
    <definedName name="fsdfffd" localSheetId="19" hidden="1">#REF!</definedName>
    <definedName name="fsdfffd" localSheetId="20" hidden="1">#REF!</definedName>
    <definedName name="fsdfffd" hidden="1">#REF!</definedName>
    <definedName name="fsdfsd" localSheetId="17" hidden="1">#REF!</definedName>
    <definedName name="fsdfsd" localSheetId="3" hidden="1">#REF!</definedName>
    <definedName name="fsdfsd" localSheetId="1" hidden="1">#REF!</definedName>
    <definedName name="fsdfsd" localSheetId="6" hidden="1">#REF!</definedName>
    <definedName name="fsdfsd" localSheetId="21" hidden="1">#REF!</definedName>
    <definedName name="fsdfsd" localSheetId="16" hidden="1">#REF!</definedName>
    <definedName name="fsdfsd" localSheetId="19" hidden="1">#REF!</definedName>
    <definedName name="fsdfsd" localSheetId="20" hidden="1">#REF!</definedName>
    <definedName name="fsdfsd" hidden="1">#REF!</definedName>
    <definedName name="fsfds" localSheetId="17" hidden="1">#REF!</definedName>
    <definedName name="fsfds" localSheetId="3" hidden="1">#REF!</definedName>
    <definedName name="fsfds" localSheetId="1" hidden="1">#REF!</definedName>
    <definedName name="fsfds" localSheetId="6" hidden="1">#REF!</definedName>
    <definedName name="fsfds" localSheetId="21" hidden="1">#REF!</definedName>
    <definedName name="fsfds" localSheetId="16" hidden="1">#REF!</definedName>
    <definedName name="fsfds" localSheetId="19" hidden="1">#REF!</definedName>
    <definedName name="fsfds" localSheetId="20" hidden="1">#REF!</definedName>
    <definedName name="fsfds" hidden="1">#REF!</definedName>
    <definedName name="fsfsd" localSheetId="17" hidden="1">#REF!</definedName>
    <definedName name="fsfsd" localSheetId="3" hidden="1">#REF!</definedName>
    <definedName name="fsfsd" localSheetId="1" hidden="1">#REF!</definedName>
    <definedName name="fsfsd" localSheetId="6" hidden="1">#REF!</definedName>
    <definedName name="fsfsd" localSheetId="21" hidden="1">#REF!</definedName>
    <definedName name="fsfsd" localSheetId="16" hidden="1">#REF!</definedName>
    <definedName name="fsfsd" localSheetId="19" hidden="1">#REF!</definedName>
    <definedName name="fsfsd" localSheetId="20" hidden="1">#REF!</definedName>
    <definedName name="fsfsd" hidden="1">#REF!</definedName>
    <definedName name="Gearing">#REF!</definedName>
    <definedName name="General">#REF!</definedName>
    <definedName name="General1">#REF!</definedName>
    <definedName name="General2">#REF!</definedName>
    <definedName name="GEOG9703">#REF!</definedName>
    <definedName name="gfff" localSheetId="17" hidden="1">{"CHARGE",#N/A,FALSE,"401C11"}</definedName>
    <definedName name="gfff" localSheetId="2" hidden="1">{"CHARGE",#N/A,FALSE,"401C11"}</definedName>
    <definedName name="gfff" localSheetId="3" hidden="1">{"CHARGE",#N/A,FALSE,"401C11"}</definedName>
    <definedName name="gfff" localSheetId="1" hidden="1">{"CHARGE",#N/A,FALSE,"401C11"}</definedName>
    <definedName name="gfff" localSheetId="6" hidden="1">{"CHARGE",#N/A,FALSE,"401C11"}</definedName>
    <definedName name="gfff" localSheetId="21" hidden="1">{"CHARGE",#N/A,FALSE,"401C11"}</definedName>
    <definedName name="gfff" localSheetId="16" hidden="1">{"CHARGE",#N/A,FALSE,"401C11"}</definedName>
    <definedName name="gfff" localSheetId="19" hidden="1">{"CHARGE",#N/A,FALSE,"401C11"}</definedName>
    <definedName name="gfff" localSheetId="20" hidden="1">{"CHARGE",#N/A,FALSE,"401C11"}</definedName>
    <definedName name="gfff" hidden="1">{"CHARGE",#N/A,FALSE,"401C11"}</definedName>
    <definedName name="GHG">#REF!</definedName>
    <definedName name="GLOS">#REF!</definedName>
    <definedName name="Graph_meterAR1_4">#REF!</definedName>
    <definedName name="gross" localSheetId="17" hidden="1">{"GROSS",#N/A,FALSE,"401C11"}</definedName>
    <definedName name="gross" localSheetId="2" hidden="1">{"GROSS",#N/A,FALSE,"401C11"}</definedName>
    <definedName name="gross" localSheetId="3" hidden="1">{"GROSS",#N/A,FALSE,"401C11"}</definedName>
    <definedName name="gross" localSheetId="1" hidden="1">{"GROSS",#N/A,FALSE,"401C11"}</definedName>
    <definedName name="gross" localSheetId="6" hidden="1">{"GROSS",#N/A,FALSE,"401C11"}</definedName>
    <definedName name="gross" localSheetId="21" hidden="1">{"GROSS",#N/A,FALSE,"401C11"}</definedName>
    <definedName name="gross" localSheetId="16" hidden="1">{"GROSS",#N/A,FALSE,"401C11"}</definedName>
    <definedName name="gross" localSheetId="19" hidden="1">{"GROSS",#N/A,FALSE,"401C11"}</definedName>
    <definedName name="gross" localSheetId="20" hidden="1">{"GROSS",#N/A,FALSE,"401C11"}</definedName>
    <definedName name="gross" hidden="1">{"GROSS",#N/A,FALSE,"401C11"}</definedName>
    <definedName name="gross1" localSheetId="17" hidden="1">{"GROSS",#N/A,FALSE,"401C11"}</definedName>
    <definedName name="gross1" localSheetId="2" hidden="1">{"GROSS",#N/A,FALSE,"401C11"}</definedName>
    <definedName name="gross1" localSheetId="3" hidden="1">{"GROSS",#N/A,FALSE,"401C11"}</definedName>
    <definedName name="gross1" localSheetId="1" hidden="1">{"GROSS",#N/A,FALSE,"401C11"}</definedName>
    <definedName name="gross1" localSheetId="6" hidden="1">{"GROSS",#N/A,FALSE,"401C11"}</definedName>
    <definedName name="gross1" localSheetId="21" hidden="1">{"GROSS",#N/A,FALSE,"401C11"}</definedName>
    <definedName name="gross1" localSheetId="16" hidden="1">{"GROSS",#N/A,FALSE,"401C11"}</definedName>
    <definedName name="gross1" localSheetId="19" hidden="1">{"GROSS",#N/A,FALSE,"401C11"}</definedName>
    <definedName name="gross1" localSheetId="20" hidden="1">{"GROSS",#N/A,FALSE,"401C11"}</definedName>
    <definedName name="gross1" hidden="1">{"GROSS",#N/A,FALSE,"401C11"}</definedName>
    <definedName name="GTR_MAN">#REF!</definedName>
    <definedName name="GWENT">#REF!</definedName>
    <definedName name="GWYNEDD">#REF!</definedName>
    <definedName name="HANTS">#REF!</definedName>
    <definedName name="hasdfjklhklj" localSheetId="17" hidden="1">{"NET",#N/A,FALSE,"401C11"}</definedName>
    <definedName name="hasdfjklhklj" localSheetId="2" hidden="1">{"NET",#N/A,FALSE,"401C11"}</definedName>
    <definedName name="hasdfjklhklj" localSheetId="3" hidden="1">{"NET",#N/A,FALSE,"401C11"}</definedName>
    <definedName name="hasdfjklhklj" localSheetId="1" hidden="1">{"NET",#N/A,FALSE,"401C11"}</definedName>
    <definedName name="hasdfjklhklj" localSheetId="6" hidden="1">{"NET",#N/A,FALSE,"401C11"}</definedName>
    <definedName name="hasdfjklhklj" localSheetId="21" hidden="1">{"NET",#N/A,FALSE,"401C11"}</definedName>
    <definedName name="hasdfjklhklj" localSheetId="16" hidden="1">{"NET",#N/A,FALSE,"401C11"}</definedName>
    <definedName name="hasdfjklhklj" localSheetId="19" hidden="1">{"NET",#N/A,FALSE,"401C11"}</definedName>
    <definedName name="hasdfjklhklj" localSheetId="20" hidden="1">{"NET",#N/A,FALSE,"401C11"}</definedName>
    <definedName name="hasdfjklhklj" hidden="1">{"NET",#N/A,FALSE,"401C11"}</definedName>
    <definedName name="HDDapr">#REF!</definedName>
    <definedName name="help" localSheetId="17" hidden="1">{"CHARGE",#N/A,FALSE,"401C11"}</definedName>
    <definedName name="help" localSheetId="2" hidden="1">{"CHARGE",#N/A,FALSE,"401C11"}</definedName>
    <definedName name="help" localSheetId="3" hidden="1">{"CHARGE",#N/A,FALSE,"401C11"}</definedName>
    <definedName name="help" localSheetId="1" hidden="1">{"CHARGE",#N/A,FALSE,"401C11"}</definedName>
    <definedName name="help" localSheetId="6" hidden="1">{"CHARGE",#N/A,FALSE,"401C11"}</definedName>
    <definedName name="help" localSheetId="21" hidden="1">{"CHARGE",#N/A,FALSE,"401C11"}</definedName>
    <definedName name="help" localSheetId="16" hidden="1">{"CHARGE",#N/A,FALSE,"401C11"}</definedName>
    <definedName name="help" localSheetId="19" hidden="1">{"CHARGE",#N/A,FALSE,"401C11"}</definedName>
    <definedName name="help" localSheetId="20" hidden="1">{"CHARGE",#N/A,FALSE,"401C11"}</definedName>
    <definedName name="help" hidden="1">{"CHARGE",#N/A,FALSE,"401C11"}</definedName>
    <definedName name="HEREFORD_W">#REF!</definedName>
    <definedName name="HERTS">#REF!</definedName>
    <definedName name="hghghhj" localSheetId="17" hidden="1">{"CHARGE",#N/A,FALSE,"401C11"}</definedName>
    <definedName name="hghghhj" localSheetId="2" hidden="1">{"CHARGE",#N/A,FALSE,"401C11"}</definedName>
    <definedName name="hghghhj" localSheetId="3" hidden="1">{"CHARGE",#N/A,FALSE,"401C11"}</definedName>
    <definedName name="hghghhj" localSheetId="1" hidden="1">{"CHARGE",#N/A,FALSE,"401C11"}</definedName>
    <definedName name="hghghhj" localSheetId="6" hidden="1">{"CHARGE",#N/A,FALSE,"401C11"}</definedName>
    <definedName name="hghghhj" localSheetId="21" hidden="1">{"CHARGE",#N/A,FALSE,"401C11"}</definedName>
    <definedName name="hghghhj" localSheetId="16" hidden="1">{"CHARGE",#N/A,FALSE,"401C11"}</definedName>
    <definedName name="hghghhj" localSheetId="19" hidden="1">{"CHARGE",#N/A,FALSE,"401C11"}</definedName>
    <definedName name="hghghhj" localSheetId="20" hidden="1">{"CHARGE",#N/A,FALSE,"401C11"}</definedName>
    <definedName name="hghghhj" hidden="1">{"CHARGE",#N/A,FALSE,"401C11"}</definedName>
    <definedName name="HTML_CodePage" hidden="1">1252</definedName>
    <definedName name="HTML_Control" localSheetId="17" hidden="1">{"'Trust by name'!$A$6:$E$350","'Trust by name'!$A$1:$D$348"}</definedName>
    <definedName name="HTML_Control" localSheetId="2" hidden="1">{"'Trust by name'!$A$6:$E$350","'Trust by name'!$A$1:$D$348"}</definedName>
    <definedName name="HTML_Control" localSheetId="3" hidden="1">{"'Trust by name'!$A$6:$E$350","'Trust by name'!$A$1:$D$348"}</definedName>
    <definedName name="HTML_Control" localSheetId="1" hidden="1">{"'Trust by name'!$A$6:$E$350","'Trust by name'!$A$1:$D$348"}</definedName>
    <definedName name="HTML_Control" localSheetId="6" hidden="1">{"'Trust by name'!$A$6:$E$350","'Trust by name'!$A$1:$D$348"}</definedName>
    <definedName name="HTML_Control" localSheetId="21" hidden="1">{"'Trust by name'!$A$6:$E$350","'Trust by name'!$A$1:$D$348"}</definedName>
    <definedName name="HTML_Control" localSheetId="16" hidden="1">{"'Trust by name'!$A$6:$E$350","'Trust by name'!$A$1:$D$348"}</definedName>
    <definedName name="HTML_Control" localSheetId="19" hidden="1">{"'Trust by name'!$A$6:$E$350","'Trust by name'!$A$1:$D$348"}</definedName>
    <definedName name="HTML_Control" localSheetId="20"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#REF!</definedName>
    <definedName name="Industrytransition">#REF!</definedName>
    <definedName name="Internal.sewer.flooding.ALL">'[7]d.%Dif to PCL'!$F$8:$P$18</definedName>
    <definedName name="Internal.sewer.flooding.PR19">'[7]d.%Dif to PCL'!$L$8:$P$18</definedName>
    <definedName name="interpretation">#REF!</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IRCSC">#REF!</definedName>
    <definedName name="IRCSDD">#REF!</definedName>
    <definedName name="IRCSDT">#REF!</definedName>
    <definedName name="IRCST">#REF!</definedName>
    <definedName name="IRCTWD">#REF!</definedName>
    <definedName name="IRCWD">#REF!</definedName>
    <definedName name="IRCWR">#REF!</definedName>
    <definedName name="IRCWT">#REF!</definedName>
    <definedName name="JFELL" localSheetId="17" hidden="1">#REF!</definedName>
    <definedName name="JFELL" localSheetId="3" hidden="1">#REF!</definedName>
    <definedName name="JFELL" localSheetId="1" hidden="1">#REF!</definedName>
    <definedName name="JFELL" localSheetId="6" hidden="1">#REF!</definedName>
    <definedName name="JFELL" localSheetId="21" hidden="1">#REF!</definedName>
    <definedName name="JFELL" localSheetId="16" hidden="1">#REF!</definedName>
    <definedName name="JFELL" localSheetId="19" hidden="1">#REF!</definedName>
    <definedName name="JFELL" localSheetId="20" hidden="1">#REF!</definedName>
    <definedName name="JFELL" hidden="1">#REF!</definedName>
    <definedName name="KENT">#REF!</definedName>
    <definedName name="LANCS">#REF!</definedName>
    <definedName name="Last_year">#REF!</definedName>
    <definedName name="lCompHH">#REF!</definedName>
    <definedName name="lCompNHH">#REF!</definedName>
    <definedName name="Leakage_WW">#REF!</definedName>
    <definedName name="LEICS">#REF!</definedName>
    <definedName name="LengthMains">#REF!</definedName>
    <definedName name="LINCS">#REF!</definedName>
    <definedName name="LONDON">#REF!</definedName>
    <definedName name="lst_acronyms">#REF!</definedName>
    <definedName name="lst_all_companies">#REF!</definedName>
    <definedName name="lst_menus">#REF!</definedName>
    <definedName name="lst_reference">#REF!</definedName>
    <definedName name="lst_scenarios">#REF!</definedName>
    <definedName name="M_GLAM">#REF!</definedName>
    <definedName name="Mains.repairs.ALL">'[7]d.%Dif to PCL'!$F$100:$P$116</definedName>
    <definedName name="Mains.repairs.PR19">'[7]d.%Dif to PCL'!$L$100:$P$116</definedName>
    <definedName name="MERSEYSIDE">#REF!</definedName>
    <definedName name="N_YORKS">#REF!</definedName>
    <definedName name="NESapr">#REF!</definedName>
    <definedName name="NESBPinputs">#REF!</definedName>
    <definedName name="NESBPtrans">#REF!</definedName>
    <definedName name="NEStransition">#REF!</definedName>
    <definedName name="new" localSheetId="17" hidden="1">{"bal",#N/A,FALSE,"working papers";"income",#N/A,FALSE,"working papers"}</definedName>
    <definedName name="new" localSheetId="2" hidden="1">{"bal",#N/A,FALSE,"working papers";"income",#N/A,FALSE,"working papers"}</definedName>
    <definedName name="new" localSheetId="3" hidden="1">{"bal",#N/A,FALSE,"working papers";"income",#N/A,FALSE,"working papers"}</definedName>
    <definedName name="new" localSheetId="1" hidden="1">{"bal",#N/A,FALSE,"working papers";"income",#N/A,FALSE,"working papers"}</definedName>
    <definedName name="new" localSheetId="6" hidden="1">{"bal",#N/A,FALSE,"working papers";"income",#N/A,FALSE,"working papers"}</definedName>
    <definedName name="new" localSheetId="21" hidden="1">{"bal",#N/A,FALSE,"working papers";"income",#N/A,FALSE,"working papers"}</definedName>
    <definedName name="new" localSheetId="16" hidden="1">{"bal",#N/A,FALSE,"working papers";"income",#N/A,FALSE,"working papers"}</definedName>
    <definedName name="new" localSheetId="19" hidden="1">{"bal",#N/A,FALSE,"working papers";"income",#N/A,FALSE,"working papers"}</definedName>
    <definedName name="new" localSheetId="20" hidden="1">{"bal",#N/A,FALSE,"working papers";"income",#N/A,FALSE,"working papers"}</definedName>
    <definedName name="new" hidden="1">{"bal",#N/A,FALSE,"working papers";"income",#N/A,FALSE,"working papers"}</definedName>
    <definedName name="NORFOLK">#REF!</definedName>
    <definedName name="NORM.PCC">#REF!</definedName>
    <definedName name="Norm_company.list">#REF!</definedName>
    <definedName name="Norm_PC.list">#REF!</definedName>
    <definedName name="Normalisation">#REF!</definedName>
    <definedName name="NORTHANTS">#REF!</definedName>
    <definedName name="NORTHUMBERLAND">#REF!</definedName>
    <definedName name="Northumbrian_Water">#REF!</definedName>
    <definedName name="NOTTS">#REF!</definedName>
    <definedName name="NW_Action_Taken">#REF!</definedName>
    <definedName name="NW_EDM_Commission">#REF!</definedName>
    <definedName name="NW_HighSpill_Reason">#REF!</definedName>
    <definedName name="NW_Operational">#REF!</definedName>
    <definedName name="NW_Operational_Reason">#REF!</definedName>
    <definedName name="NW_Spill_Duration">#REF!</definedName>
    <definedName name="NW_Spills">#REF!</definedName>
    <definedName name="NW_Total_Returns">#REF!</definedName>
    <definedName name="NW_Treatment">#REF!</definedName>
    <definedName name="NWTBPinputs">#REF!</definedName>
    <definedName name="NWTBPtrans">#REF!</definedName>
    <definedName name="NWTtransition">#REF!</definedName>
    <definedName name="ODI_BON">#REF!</definedName>
    <definedName name="ODI_Company">#REF!</definedName>
    <definedName name="ODI_rate">#REF!</definedName>
    <definedName name="OISIII" localSheetId="17" hidden="1">#REF!</definedName>
    <definedName name="OISIII" localSheetId="3" hidden="1">#REF!</definedName>
    <definedName name="OISIII" localSheetId="1" hidden="1">#REF!</definedName>
    <definedName name="OISIII" localSheetId="6" hidden="1">#REF!</definedName>
    <definedName name="OISIII" localSheetId="21" hidden="1">#REF!</definedName>
    <definedName name="OISIII" localSheetId="16" hidden="1">#REF!</definedName>
    <definedName name="OISIII" localSheetId="19" hidden="1">#REF!</definedName>
    <definedName name="OISIII" localSheetId="20" hidden="1">#REF!</definedName>
    <definedName name="OISIII" hidden="1">#REF!</definedName>
    <definedName name="opt_actuals">#REF!</definedName>
    <definedName name="opt_actuals_percentage">#REF!</definedName>
    <definedName name="opt_baseline_bid_threshold">#REF!</definedName>
    <definedName name="opt_baseline_cap">#REF!</definedName>
    <definedName name="opt_bids">#REF!</definedName>
    <definedName name="opt_bids_percentage">#REF!</definedName>
    <definedName name="opt_gearing">#REF!</definedName>
    <definedName name="opt_tax">#REF!</definedName>
    <definedName name="opt_wacc">#REF!</definedName>
    <definedName name="OXON">#REF!</definedName>
    <definedName name="P.Range">#REF!</definedName>
    <definedName name="P.Range.Pvalue">#REF!</definedName>
    <definedName name="P.Range_list">#REF!</definedName>
    <definedName name="PCL">#REF!</definedName>
    <definedName name="PCL_company.list">#REF!</definedName>
    <definedName name="PCL_PC.list">#REF!</definedName>
    <definedName name="Pct_Tol">#REF!</definedName>
    <definedName name="Powered_Type">#REF!</definedName>
    <definedName name="POWYS">#REF!</definedName>
    <definedName name="ProfileInps">#REF!</definedName>
    <definedName name="Properties_WW">#REF!</definedName>
    <definedName name="PRTapr">#REF!</definedName>
    <definedName name="PRTBPinputs">#REF!</definedName>
    <definedName name="PRTBPtrans">#REF!</definedName>
    <definedName name="PRTtransition">#REF!</definedName>
    <definedName name="qfx" localSheetId="17" hidden="1">{"NET",#N/A,FALSE,"401C11"}</definedName>
    <definedName name="qfx" localSheetId="2" hidden="1">{"NET",#N/A,FALSE,"401C11"}</definedName>
    <definedName name="qfx" localSheetId="3" hidden="1">{"NET",#N/A,FALSE,"401C11"}</definedName>
    <definedName name="qfx" localSheetId="1" hidden="1">{"NET",#N/A,FALSE,"401C11"}</definedName>
    <definedName name="qfx" localSheetId="6" hidden="1">{"NET",#N/A,FALSE,"401C11"}</definedName>
    <definedName name="qfx" localSheetId="21" hidden="1">{"NET",#N/A,FALSE,"401C11"}</definedName>
    <definedName name="qfx" localSheetId="16" hidden="1">{"NET",#N/A,FALSE,"401C11"}</definedName>
    <definedName name="qfx" localSheetId="19" hidden="1">{"NET",#N/A,FALSE,"401C11"}</definedName>
    <definedName name="qfx" localSheetId="20" hidden="1">{"NET",#N/A,FALSE,"401C11"}</definedName>
    <definedName name="qfx" hidden="1">{"NET",#N/A,FALSE,"401C11"}</definedName>
    <definedName name="qwefqefa" localSheetId="1" hidden="1">#REF!</definedName>
    <definedName name="qwefqefa" localSheetId="6" hidden="1">#REF!</definedName>
    <definedName name="qwefqefa" localSheetId="16" hidden="1">#REF!</definedName>
    <definedName name="qwefqefa" localSheetId="19" hidden="1">#REF!</definedName>
    <definedName name="qwefqefa" localSheetId="20" hidden="1">#REF!</definedName>
    <definedName name="qwefqefa" hidden="1">#REF!</definedName>
    <definedName name="real" localSheetId="17" hidden="1">#REF!</definedName>
    <definedName name="real" localSheetId="3" hidden="1">#REF!</definedName>
    <definedName name="real" localSheetId="1" hidden="1">#REF!</definedName>
    <definedName name="real" localSheetId="6" hidden="1">#REF!</definedName>
    <definedName name="real" localSheetId="21" hidden="1">#REF!</definedName>
    <definedName name="real" localSheetId="16" hidden="1">#REF!</definedName>
    <definedName name="real" localSheetId="19" hidden="1">#REF!</definedName>
    <definedName name="real" localSheetId="20" hidden="1">#REF!</definedName>
    <definedName name="real" hidden="1">#REF!</definedName>
    <definedName name="rge">#REF!</definedName>
    <definedName name="rgwer">#REF!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 localSheetId="2" hidden="1">7</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oRE">#REF!</definedName>
    <definedName name="RORE_list">#REF!</definedName>
    <definedName name="RPI">#REF!</definedName>
    <definedName name="rytry" localSheetId="17" hidden="1">{"NET",#N/A,FALSE,"401C11"}</definedName>
    <definedName name="rytry" localSheetId="2" hidden="1">{"NET",#N/A,FALSE,"401C11"}</definedName>
    <definedName name="rytry" localSheetId="3" hidden="1">{"NET",#N/A,FALSE,"401C11"}</definedName>
    <definedName name="rytry" localSheetId="1" hidden="1">{"NET",#N/A,FALSE,"401C11"}</definedName>
    <definedName name="rytry" localSheetId="6" hidden="1">{"NET",#N/A,FALSE,"401C11"}</definedName>
    <definedName name="rytry" localSheetId="21" hidden="1">{"NET",#N/A,FALSE,"401C11"}</definedName>
    <definedName name="rytry" localSheetId="16" hidden="1">{"NET",#N/A,FALSE,"401C11"}</definedName>
    <definedName name="rytry" localSheetId="19" hidden="1">{"NET",#N/A,FALSE,"401C11"}</definedName>
    <definedName name="rytry" localSheetId="20" hidden="1">{"NET",#N/A,FALSE,"401C11"}</definedName>
    <definedName name="rytry" hidden="1">{"NET",#N/A,FALSE,"401C11"}</definedName>
    <definedName name="S_GLAM">#REF!</definedName>
    <definedName name="S_YORKS">#REF!</definedName>
    <definedName name="SAPBEXrevision">1</definedName>
    <definedName name="SAPBEXsysID">"BWB"</definedName>
    <definedName name="SAPBEXwbID">"49ZLUKBQR0WG29D9LLI3IBIIT"</definedName>
    <definedName name="SBaseG_Act">#REF!</definedName>
    <definedName name="SBaseG_BP">#REF!</definedName>
    <definedName name="SBaseG_FD">#REF!</definedName>
    <definedName name="SBaseN_Act">#REF!</definedName>
    <definedName name="SBaseN_FD">#REF!</definedName>
    <definedName name="SBWBPinputs">#REF!</definedName>
    <definedName name="SBWBPtrans">#REF!</definedName>
    <definedName name="SBWtransition">#REF!</definedName>
    <definedName name="SEnhG_BP">#REF!</definedName>
    <definedName name="SEnhG_FD">#REF!</definedName>
    <definedName name="SEnhN_Act">#REF!</definedName>
    <definedName name="SEnhN_FD">#REF!</definedName>
    <definedName name="SESapr">#REF!</definedName>
    <definedName name="SESBPinputs">#REF!</definedName>
    <definedName name="SESBPtrans">#REF!</definedName>
    <definedName name="SEStransition">#REF!</definedName>
    <definedName name="Severn_Trent_Water">#REF!</definedName>
    <definedName name="SEWapr">#REF!</definedName>
    <definedName name="SEWBPinputs">#REF!</definedName>
    <definedName name="SEWBPtrans">#REF!</definedName>
    <definedName name="Sewer.collapse.PR19">'[7]d.%Dif to PCL'!$L$144:$P$154</definedName>
    <definedName name="SewGC">#REF!</definedName>
    <definedName name="sewIRE">#REF!</definedName>
    <definedName name="SewMNIgc">#REF!</definedName>
    <definedName name="SEWtransition">#REF!</definedName>
    <definedName name="SGross_Act">#REF!</definedName>
    <definedName name="SHROPS">#REF!</definedName>
    <definedName name="SID">#REF!</definedName>
    <definedName name="SIREN_Act">#REF!</definedName>
    <definedName name="SMNIN_Act">#REF!</definedName>
    <definedName name="SNet_Act">#REF!</definedName>
    <definedName name="SNet_BP">#REF!</definedName>
    <definedName name="SNet_FD">#REF!</definedName>
    <definedName name="SOMERSET">#REF!</definedName>
    <definedName name="sort" localSheetId="17" hidden="1">#REF!</definedName>
    <definedName name="sort" localSheetId="3" hidden="1">#REF!</definedName>
    <definedName name="sort" localSheetId="1" hidden="1">#REF!</definedName>
    <definedName name="sort" localSheetId="6" hidden="1">#REF!</definedName>
    <definedName name="sort" localSheetId="21" hidden="1">#REF!</definedName>
    <definedName name="sort" localSheetId="16" hidden="1">#REF!</definedName>
    <definedName name="sort" localSheetId="19" hidden="1">#REF!</definedName>
    <definedName name="sort" localSheetId="20" hidden="1">#REF!</definedName>
    <definedName name="sort" hidden="1">#REF!</definedName>
    <definedName name="South_West_Water">#REF!</definedName>
    <definedName name="Southern_Water">#REF!</definedName>
    <definedName name="SP1AttNames">#REF!</definedName>
    <definedName name="SP1AttNums">#REF!</definedName>
    <definedName name="SP1ChoiceNum">#REF!</definedName>
    <definedName name="SP1ExpDes">#REF!</definedName>
    <definedName name="SP3att1">#REF!</definedName>
    <definedName name="SP3att2">#REF!</definedName>
    <definedName name="SP3ChoiceNum">#REF!</definedName>
    <definedName name="SP3comp1">#REF!</definedName>
    <definedName name="SP3comp2">#REF!</definedName>
    <definedName name="SP3ExpDes">#REF!</definedName>
    <definedName name="SPI.ALL">'c.Dif to PCL'!$E$25:$R$41</definedName>
    <definedName name="SRNapr">#REF!</definedName>
    <definedName name="SRNBPinputs">#REF!</definedName>
    <definedName name="SRNBPtrans">#REF!</definedName>
    <definedName name="SRNtransition">#REF!</definedName>
    <definedName name="SSCapr">#REF!</definedName>
    <definedName name="SSCBPinputs">#REF!</definedName>
    <definedName name="SSCBPtrans">#REF!</definedName>
    <definedName name="SSCtransition">#REF!</definedName>
    <definedName name="STAFFS">#REF!</definedName>
    <definedName name="Storm.overflows.ALL">'d.%Dif to PCL'!$E$45:$H$55</definedName>
    <definedName name="STotalgross">#REF!</definedName>
    <definedName name="SUFFOLK">#REF!</definedName>
    <definedName name="Supply_demand_balance_scheme_classification">#REF!</definedName>
    <definedName name="SURREY">#REF!</definedName>
    <definedName name="SVEapr">#REF!</definedName>
    <definedName name="SVT_Action_Taken">#REF!</definedName>
    <definedName name="SVT_EDM_Commission">#REF!</definedName>
    <definedName name="SVT_HighSpill_Reason">#REF!</definedName>
    <definedName name="SVT_Operational">#REF!</definedName>
    <definedName name="SVT_Operational_Reason">#REF!</definedName>
    <definedName name="SVT_Spill_Duration">#REF!</definedName>
    <definedName name="SVT_Spills">#REF!</definedName>
    <definedName name="SVT_Total_Returns">#REF!</definedName>
    <definedName name="SVT_Treatment">#REF!</definedName>
    <definedName name="SVTBPinputs">#REF!</definedName>
    <definedName name="SVTBPtrans">#REF!</definedName>
    <definedName name="SVTtransition">#REF!</definedName>
    <definedName name="SW_Action_Taken">#REF!</definedName>
    <definedName name="SW_EDM_Commission">#REF!</definedName>
    <definedName name="SW_HighSpill_Reason">#REF!</definedName>
    <definedName name="SW_Operational">#REF!</definedName>
    <definedName name="SW_Operational_Reason">#REF!</definedName>
    <definedName name="SW_Spill_Duration">#REF!</definedName>
    <definedName name="SW_Spills">#REF!</definedName>
    <definedName name="SW_Total_Returns">#REF!</definedName>
    <definedName name="SW_Treatment">#REF!</definedName>
    <definedName name="SWBapr">#REF!</definedName>
    <definedName name="SWTBPinputs">#REF!</definedName>
    <definedName name="SWTBPtrans">#REF!</definedName>
    <definedName name="SWTtransition">#REF!</definedName>
    <definedName name="SWW_Action_Taken">#REF!</definedName>
    <definedName name="SWW_EDM_Commission">#REF!</definedName>
    <definedName name="SWW_HighSpill_Reason">#REF!</definedName>
    <definedName name="SWW_Operational">#REF!</definedName>
    <definedName name="SWW_Operational_Reason">#REF!</definedName>
    <definedName name="SWW_Spill_Duration">#REF!</definedName>
    <definedName name="SWW_Spills">#REF!</definedName>
    <definedName name="SWW_Total_Returns">#REF!</definedName>
    <definedName name="SWW_Treatment">#REF!</definedName>
    <definedName name="Table3.4" localSheetId="17" hidden="1">{"CHARGE",#N/A,FALSE,"401C11"}</definedName>
    <definedName name="Table3.4" localSheetId="2" hidden="1">{"CHARGE",#N/A,FALSE,"401C11"}</definedName>
    <definedName name="Table3.4" localSheetId="3" hidden="1">{"CHARGE",#N/A,FALSE,"401C11"}</definedName>
    <definedName name="Table3.4" localSheetId="1" hidden="1">{"CHARGE",#N/A,FALSE,"401C11"}</definedName>
    <definedName name="Table3.4" localSheetId="6" hidden="1">{"CHARGE",#N/A,FALSE,"401C11"}</definedName>
    <definedName name="Table3.4" localSheetId="21" hidden="1">{"CHARGE",#N/A,FALSE,"401C11"}</definedName>
    <definedName name="Table3.4" localSheetId="16" hidden="1">{"CHARGE",#N/A,FALSE,"401C11"}</definedName>
    <definedName name="Table3.4" localSheetId="19" hidden="1">{"CHARGE",#N/A,FALSE,"401C11"}</definedName>
    <definedName name="Table3.4" localSheetId="20" hidden="1">{"CHARGE",#N/A,FALSE,"401C11"}</definedName>
    <definedName name="Table3.4" hidden="1">{"CHARGE",#N/A,FALSE,"401C11"}</definedName>
    <definedName name="Test23" localSheetId="17" hidden="1">{"NET",#N/A,FALSE,"401C11"}</definedName>
    <definedName name="Test23" localSheetId="2" hidden="1">{"NET",#N/A,FALSE,"401C11"}</definedName>
    <definedName name="Test23" localSheetId="3" hidden="1">{"NET",#N/A,FALSE,"401C11"}</definedName>
    <definedName name="Test23" localSheetId="1" hidden="1">{"NET",#N/A,FALSE,"401C11"}</definedName>
    <definedName name="Test23" localSheetId="6" hidden="1">{"NET",#N/A,FALSE,"401C11"}</definedName>
    <definedName name="Test23" localSheetId="21" hidden="1">{"NET",#N/A,FALSE,"401C11"}</definedName>
    <definedName name="Test23" localSheetId="16" hidden="1">{"NET",#N/A,FALSE,"401C11"}</definedName>
    <definedName name="Test23" localSheetId="19" hidden="1">{"NET",#N/A,FALSE,"401C11"}</definedName>
    <definedName name="Test23" localSheetId="20" hidden="1">{"NET",#N/A,FALSE,"401C11"}</definedName>
    <definedName name="Test23" hidden="1">{"NET",#N/A,FALSE,"401C11"}</definedName>
    <definedName name="Thames_Water">#REF!</definedName>
    <definedName name="Threshold">#REF!</definedName>
    <definedName name="time">#REF!</definedName>
    <definedName name="TMSapr">#REF!</definedName>
    <definedName name="TMSBPinputs">#REF!</definedName>
    <definedName name="TMSBPtrans">#REF!</definedName>
    <definedName name="TMStransition">#REF!</definedName>
    <definedName name="total.pollution.incidents.ALL">'[7]d.%Dif to PCL'!$F$68:$P$78</definedName>
    <definedName name="TotalNETScapex">#REF!</definedName>
    <definedName name="TotalNETwcapex">#REF!</definedName>
    <definedName name="TOTgrosscapsew">#REF!</definedName>
    <definedName name="TOTgrosscapwat">#REF!</definedName>
    <definedName name="TOTnetcapsew2">#REF!</definedName>
    <definedName name="TOTnetcapwat2">#REF!</definedName>
    <definedName name="Transition">#REF!</definedName>
    <definedName name="trdhtr" localSheetId="17" hidden="1">#REF!</definedName>
    <definedName name="trdhtr" localSheetId="3" hidden="1">#REF!</definedName>
    <definedName name="trdhtr" localSheetId="1" hidden="1">#REF!</definedName>
    <definedName name="trdhtr" localSheetId="6" hidden="1">#REF!</definedName>
    <definedName name="trdhtr" localSheetId="21" hidden="1">#REF!</definedName>
    <definedName name="trdhtr" localSheetId="16" hidden="1">#REF!</definedName>
    <definedName name="trdhtr" localSheetId="19" hidden="1">#REF!</definedName>
    <definedName name="trdhtr" localSheetId="20" hidden="1">#REF!</definedName>
    <definedName name="trdhtr" hidden="1">#REF!</definedName>
    <definedName name="Trk_Tol">#REF!</definedName>
    <definedName name="TW_Action_Taken">#REF!</definedName>
    <definedName name="TW_EDM_Commission">#REF!</definedName>
    <definedName name="TW_HighSpill_Reason">#REF!</definedName>
    <definedName name="TW_Operational">#REF!</definedName>
    <definedName name="TW_Operational_Reason">#REF!</definedName>
    <definedName name="TW_Spill_Duration">#REF!</definedName>
    <definedName name="TW_Spills">#REF!</definedName>
    <definedName name="TW_Total_Returns">#REF!</definedName>
    <definedName name="TW_Treatment">#REF!</definedName>
    <definedName name="TYNE_WEAR">#REF!</definedName>
    <definedName name="United_Utilities_Water">#REF!</definedName>
    <definedName name="Unplanned.outage.PR19">'[7]d.%Dif to PCL'!$L$122:$P$138</definedName>
    <definedName name="UU_Action_Taken">#REF!</definedName>
    <definedName name="UU_EDM_Commission">#REF!</definedName>
    <definedName name="UU_HighSpill_Reason">#REF!</definedName>
    <definedName name="UU_Operational">#REF!</definedName>
    <definedName name="UU_Operational_Reason">#REF!</definedName>
    <definedName name="UU_Spill_Duration">#REF!</definedName>
    <definedName name="UU_Spills">#REF!</definedName>
    <definedName name="UU_Total_Returns">#REF!</definedName>
    <definedName name="UU_Treatment">#REF!</definedName>
    <definedName name="UUWapr">#REF!</definedName>
    <definedName name="W_GLAM">#REF!</definedName>
    <definedName name="W_MIDS">#REF!</definedName>
    <definedName name="W_SUSSEX">#REF!</definedName>
    <definedName name="W_YORKS">#REF!</definedName>
    <definedName name="WARWICKS">#REF!</definedName>
    <definedName name="WaSCstransition">#REF!</definedName>
    <definedName name="Water.quality.contacts.ALL">'[7]d.%Dif to PCL'!$F$176:$P$192</definedName>
    <definedName name="water.supply.interruptions.ALL">'[7]d.%Dif to PCL'!$F$46:$P$62</definedName>
    <definedName name="WaterGC">#REF!</definedName>
    <definedName name="watIRE">#REF!</definedName>
    <definedName name="WatMNIgc">#REF!</definedName>
    <definedName name="WBaseG_Act">#REF!</definedName>
    <definedName name="WBaseG_BP">#REF!</definedName>
    <definedName name="WBaseG_FD">#REF!</definedName>
    <definedName name="WBaseN_Act">#REF!</definedName>
    <definedName name="WBaseN_FD">#REF!</definedName>
    <definedName name="wdfw">#REF!</definedName>
    <definedName name="wedfw">#REF!</definedName>
    <definedName name="wefw">#REF!</definedName>
    <definedName name="wefwe">#REF!</definedName>
    <definedName name="wefwerf">#REF!</definedName>
    <definedName name="WEnhG_BP">#REF!</definedName>
    <definedName name="WEnhG_FD">#REF!</definedName>
    <definedName name="WEnhN_Act">#REF!</definedName>
    <definedName name="WEnhN_FD">#REF!</definedName>
    <definedName name="wert" localSheetId="17" hidden="1">{"GROSS",#N/A,FALSE,"401C11"}</definedName>
    <definedName name="wert" localSheetId="2" hidden="1">{"GROSS",#N/A,FALSE,"401C11"}</definedName>
    <definedName name="wert" localSheetId="3" hidden="1">{"GROSS",#N/A,FALSE,"401C11"}</definedName>
    <definedName name="wert" localSheetId="1" hidden="1">{"GROSS",#N/A,FALSE,"401C11"}</definedName>
    <definedName name="wert" localSheetId="6" hidden="1">{"GROSS",#N/A,FALSE,"401C11"}</definedName>
    <definedName name="wert" localSheetId="21" hidden="1">{"GROSS",#N/A,FALSE,"401C11"}</definedName>
    <definedName name="wert" localSheetId="16" hidden="1">{"GROSS",#N/A,FALSE,"401C11"}</definedName>
    <definedName name="wert" localSheetId="19" hidden="1">{"GROSS",#N/A,FALSE,"401C11"}</definedName>
    <definedName name="wert" localSheetId="20" hidden="1">{"GROSS",#N/A,FALSE,"401C11"}</definedName>
    <definedName name="wert" hidden="1">{"GROSS",#N/A,FALSE,"401C11"}</definedName>
    <definedName name="Wessex_Water">#REF!</definedName>
    <definedName name="WGross_Act">#REF!</definedName>
    <definedName name="WILTS">#REF!</definedName>
    <definedName name="WIREN_Act">#REF!</definedName>
    <definedName name="WMNIN_Act">#REF!</definedName>
    <definedName name="WNet_Act">#REF!</definedName>
    <definedName name="WNet_BP">#REF!</definedName>
    <definedName name="WNet_FD">#REF!</definedName>
    <definedName name="WoCstransition">#REF!</definedName>
    <definedName name="wombat" localSheetId="17" hidden="1">#REF!</definedName>
    <definedName name="wombat" localSheetId="3" hidden="1">#REF!</definedName>
    <definedName name="wombat" localSheetId="1" hidden="1">#REF!</definedName>
    <definedName name="wombat" localSheetId="6" hidden="1">#REF!</definedName>
    <definedName name="wombat" localSheetId="21" hidden="1">#REF!</definedName>
    <definedName name="wombat" localSheetId="16" hidden="1">#REF!</definedName>
    <definedName name="wombat" localSheetId="19" hidden="1">#REF!</definedName>
    <definedName name="wombat" localSheetId="20" hidden="1">#REF!</definedName>
    <definedName name="wombat" hidden="1">#REF!</definedName>
    <definedName name="wotsthis" localSheetId="17" hidden="1">{"P&amp;L phased",#N/A,FALSE,"P and L";"Interest phased",#N/A,FALSE,"Interest";"Cshf phased",#N/A,FALSE,"Cashflow";"BSheet phased",#N/A,FALSE,"B Sheet";"Capex phased",#N/A,FALSE,"Capex"}</definedName>
    <definedName name="wotsthis" localSheetId="2" hidden="1">{"P&amp;L phased",#N/A,FALSE,"P and L";"Interest phased",#N/A,FALSE,"Interest";"Cshf phased",#N/A,FALSE,"Cashflow";"BSheet phased",#N/A,FALSE,"B Sheet";"Capex phased",#N/A,FALSE,"Capex"}</definedName>
    <definedName name="wotsthis" localSheetId="3" hidden="1">{"P&amp;L phased",#N/A,FALSE,"P and L";"Interest phased",#N/A,FALSE,"Interest";"Cshf phased",#N/A,FALSE,"Cashflow";"BSheet phased",#N/A,FALSE,"B Sheet";"Capex phased",#N/A,FALSE,"Capex"}</definedName>
    <definedName name="wotsthis" localSheetId="1" hidden="1">{"P&amp;L phased",#N/A,FALSE,"P and L";"Interest phased",#N/A,FALSE,"Interest";"Cshf phased",#N/A,FALSE,"Cashflow";"BSheet phased",#N/A,FALSE,"B Sheet";"Capex phased",#N/A,FALSE,"Capex"}</definedName>
    <definedName name="wotsthis" localSheetId="6" hidden="1">{"P&amp;L phased",#N/A,FALSE,"P and L";"Interest phased",#N/A,FALSE,"Interest";"Cshf phased",#N/A,FALSE,"Cashflow";"BSheet phased",#N/A,FALSE,"B Sheet";"Capex phased",#N/A,FALSE,"Capex"}</definedName>
    <definedName name="wotsthis" localSheetId="21" hidden="1">{"P&amp;L phased",#N/A,FALSE,"P and L";"Interest phased",#N/A,FALSE,"Interest";"Cshf phased",#N/A,FALSE,"Cashflow";"BSheet phased",#N/A,FALSE,"B Sheet";"Capex phased",#N/A,FALSE,"Capex"}</definedName>
    <definedName name="wotsthis" localSheetId="16" hidden="1">{"P&amp;L phased",#N/A,FALSE,"P and L";"Interest phased",#N/A,FALSE,"Interest";"Cshf phased",#N/A,FALSE,"Cashflow";"BSheet phased",#N/A,FALSE,"B Sheet";"Capex phased",#N/A,FALSE,"Capex"}</definedName>
    <definedName name="wotsthis" localSheetId="19" hidden="1">{"P&amp;L phased",#N/A,FALSE,"P and L";"Interest phased",#N/A,FALSE,"Interest";"Cshf phased",#N/A,FALSE,"Cashflow";"BSheet phased",#N/A,FALSE,"B Sheet";"Capex phased",#N/A,FALSE,"Capex"}</definedName>
    <definedName name="wotsthis" localSheetId="20"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rn.CHARGE." localSheetId="17" hidden="1">{"CHARGE",#N/A,FALSE,"401C11"}</definedName>
    <definedName name="wrn.CHARGE." localSheetId="2" hidden="1">{"CHARGE",#N/A,FALSE,"401C11"}</definedName>
    <definedName name="wrn.CHARGE." localSheetId="3" hidden="1">{"CHARGE",#N/A,FALSE,"401C11"}</definedName>
    <definedName name="wrn.CHARGE." localSheetId="1" hidden="1">{"CHARGE",#N/A,FALSE,"401C11"}</definedName>
    <definedName name="wrn.CHARGE." localSheetId="6" hidden="1">{"CHARGE",#N/A,FALSE,"401C11"}</definedName>
    <definedName name="wrn.CHARGE." localSheetId="21" hidden="1">{"CHARGE",#N/A,FALSE,"401C11"}</definedName>
    <definedName name="wrn.CHARGE." localSheetId="16" hidden="1">{"CHARGE",#N/A,FALSE,"401C11"}</definedName>
    <definedName name="wrn.CHARGE." localSheetId="19" hidden="1">{"CHARGE",#N/A,FALSE,"401C11"}</definedName>
    <definedName name="wrn.CHARGE." localSheetId="20" hidden="1">{"CHARGE",#N/A,FALSE,"401C11"}</definedName>
    <definedName name="wrn.CHARGE." hidden="1">{"CHARGE",#N/A,FALSE,"401C11"}</definedName>
    <definedName name="wrn.GROSS." localSheetId="17" hidden="1">{"GROSS",#N/A,FALSE,"401C11"}</definedName>
    <definedName name="wrn.GROSS." localSheetId="2" hidden="1">{"GROSS",#N/A,FALSE,"401C11"}</definedName>
    <definedName name="wrn.GROSS." localSheetId="3" hidden="1">{"GROSS",#N/A,FALSE,"401C11"}</definedName>
    <definedName name="wrn.GROSS." localSheetId="1" hidden="1">{"GROSS",#N/A,FALSE,"401C11"}</definedName>
    <definedName name="wrn.GROSS." localSheetId="6" hidden="1">{"GROSS",#N/A,FALSE,"401C11"}</definedName>
    <definedName name="wrn.GROSS." localSheetId="21" hidden="1">{"GROSS",#N/A,FALSE,"401C11"}</definedName>
    <definedName name="wrn.GROSS." localSheetId="16" hidden="1">{"GROSS",#N/A,FALSE,"401C11"}</definedName>
    <definedName name="wrn.GROSS." localSheetId="19" hidden="1">{"GROSS",#N/A,FALSE,"401C11"}</definedName>
    <definedName name="wrn.GROSS." localSheetId="20" hidden="1">{"GROSS",#N/A,FALSE,"401C11"}</definedName>
    <definedName name="wrn.GROSS." hidden="1">{"GROSS",#N/A,FALSE,"401C11"}</definedName>
    <definedName name="wrn.NET." localSheetId="17" hidden="1">{"NET",#N/A,FALSE,"401C11"}</definedName>
    <definedName name="wrn.NET." localSheetId="2" hidden="1">{"NET",#N/A,FALSE,"401C11"}</definedName>
    <definedName name="wrn.NET." localSheetId="3" hidden="1">{"NET",#N/A,FALSE,"401C11"}</definedName>
    <definedName name="wrn.NET." localSheetId="1" hidden="1">{"NET",#N/A,FALSE,"401C11"}</definedName>
    <definedName name="wrn.NET." localSheetId="6" hidden="1">{"NET",#N/A,FALSE,"401C11"}</definedName>
    <definedName name="wrn.NET." localSheetId="21" hidden="1">{"NET",#N/A,FALSE,"401C11"}</definedName>
    <definedName name="wrn.NET." localSheetId="16" hidden="1">{"NET",#N/A,FALSE,"401C11"}</definedName>
    <definedName name="wrn.NET." localSheetId="19" hidden="1">{"NET",#N/A,FALSE,"401C11"}</definedName>
    <definedName name="wrn.NET." localSheetId="20" hidden="1">{"NET",#N/A,FALSE,"401C11"}</definedName>
    <definedName name="wrn.NET." hidden="1">{"NET",#N/A,FALSE,"401C11"}</definedName>
    <definedName name="wrn.papersdraft" localSheetId="2" hidden="1">{"bal",#N/A,FALSE,"working papers";"income",#N/A,FALSE,"working papers"}</definedName>
    <definedName name="wrn.papersdraft">{"bal",#N/A,FALSE,"working papers";"income",#N/A,FALSE,"working papers"}</definedName>
    <definedName name="wrn.Print._.5._.and._.12." localSheetId="17"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3"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6"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21"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6"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9"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20"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17" hidden="1">{"P&amp;L phased",#N/A,FALSE,"P and L";"Interest phased",#N/A,FALSE,"Interest";"Cshf phased",#N/A,FALSE,"Cashflow";"BSheet phased",#N/A,FALSE,"B Sheet";"Capex phased",#N/A,FALSE,"Capex"}</definedName>
    <definedName name="wrn.Print._.Phased." localSheetId="2" hidden="1">{"P&amp;L phased",#N/A,FALSE,"P and L";"Interest phased",#N/A,FALSE,"Interest";"Cshf phased",#N/A,FALSE,"Cashflow";"BSheet phased",#N/A,FALSE,"B Sheet";"Capex phased",#N/A,FALSE,"Capex"}</definedName>
    <definedName name="wrn.Print._.Phased." localSheetId="3" hidden="1">{"P&amp;L phased",#N/A,FALSE,"P and L";"Interest phased",#N/A,FALSE,"Interest";"Cshf phased",#N/A,FALSE,"Cashflow";"BSheet phased",#N/A,FALSE,"B Sheet";"Capex phased",#N/A,FALSE,"Capex"}</definedName>
    <definedName name="wrn.Print._.Phased." localSheetId="1" hidden="1">{"P&amp;L phased",#N/A,FALSE,"P and L";"Interest phased",#N/A,FALSE,"Interest";"Cshf phased",#N/A,FALSE,"Cashflow";"BSheet phased",#N/A,FALSE,"B Sheet";"Capex phased",#N/A,FALSE,"Capex"}</definedName>
    <definedName name="wrn.Print._.Phased." localSheetId="6" hidden="1">{"P&amp;L phased",#N/A,FALSE,"P and L";"Interest phased",#N/A,FALSE,"Interest";"Cshf phased",#N/A,FALSE,"Cashflow";"BSheet phased",#N/A,FALSE,"B Sheet";"Capex phased",#N/A,FALSE,"Capex"}</definedName>
    <definedName name="wrn.Print._.Phased." localSheetId="21" hidden="1">{"P&amp;L phased",#N/A,FALSE,"P and L";"Interest phased",#N/A,FALSE,"Interest";"Cshf phased",#N/A,FALSE,"Cashflow";"BSheet phased",#N/A,FALSE,"B Sheet";"Capex phased",#N/A,FALSE,"Capex"}</definedName>
    <definedName name="wrn.Print._.Phased." localSheetId="16" hidden="1">{"P&amp;L phased",#N/A,FALSE,"P and L";"Interest phased",#N/A,FALSE,"Interest";"Cshf phased",#N/A,FALSE,"Cashflow";"BSheet phased",#N/A,FALSE,"B Sheet";"Capex phased",#N/A,FALSE,"Capex"}</definedName>
    <definedName name="wrn.Print._.Phased." localSheetId="19" hidden="1">{"P&amp;L phased",#N/A,FALSE,"P and L";"Interest phased",#N/A,FALSE,"Interest";"Cshf phased",#N/A,FALSE,"Cashflow";"BSheet phased",#N/A,FALSE,"B Sheet";"Capex phased",#N/A,FALSE,"Capex"}</definedName>
    <definedName name="wrn.Print._.Phased." localSheetId="20"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wpapers." localSheetId="2" hidden="1">{"bal",#N/A,FALSE,"working papers";"income",#N/A,FALSE,"working papers"}</definedName>
    <definedName name="wrn.wpapers.">{"bal",#N/A,FALSE,"working papers";"income",#N/A,FALSE,"working papers"}</definedName>
    <definedName name="WSHapr">#REF!</definedName>
    <definedName name="WSHBPinputs">#REF!</definedName>
    <definedName name="WSHBPtrans">#REF!</definedName>
    <definedName name="WSHtransition">#REF!</definedName>
    <definedName name="WSSX_Action_Taken">#REF!</definedName>
    <definedName name="WSSX_EDM_Commission">#REF!</definedName>
    <definedName name="WSSX_HighSpill_Reason">#REF!</definedName>
    <definedName name="WSSX_Operational">#REF!</definedName>
    <definedName name="WSSX_Operational_Reason">#REF!</definedName>
    <definedName name="WSSX_Spill_Duration">#REF!</definedName>
    <definedName name="WSSX_Spills">#REF!</definedName>
    <definedName name="WSSX_Total_Returns">#REF!</definedName>
    <definedName name="WSSX_Treatment">#REF!</definedName>
    <definedName name="WSXapr">#REF!</definedName>
    <definedName name="WSXBPinputs">#REF!</definedName>
    <definedName name="WSXBPtrans">#REF!</definedName>
    <definedName name="WSXtransition">#REF!</definedName>
    <definedName name="Wtotalgrosscapx">#REF!</definedName>
    <definedName name="xxx" localSheetId="17" hidden="1">{"CHARGE",#N/A,FALSE,"401C11"}</definedName>
    <definedName name="xxx" localSheetId="2" hidden="1">{"CHARGE",#N/A,FALSE,"401C11"}</definedName>
    <definedName name="xxx" localSheetId="3" hidden="1">{"CHARGE",#N/A,FALSE,"401C11"}</definedName>
    <definedName name="xxx" localSheetId="1" hidden="1">{"CHARGE",#N/A,FALSE,"401C11"}</definedName>
    <definedName name="xxx" localSheetId="6" hidden="1">{"CHARGE",#N/A,FALSE,"401C11"}</definedName>
    <definedName name="xxx" localSheetId="21" hidden="1">{"CHARGE",#N/A,FALSE,"401C11"}</definedName>
    <definedName name="xxx" localSheetId="16" hidden="1">{"CHARGE",#N/A,FALSE,"401C11"}</definedName>
    <definedName name="xxx" localSheetId="19" hidden="1">{"CHARGE",#N/A,FALSE,"401C11"}</definedName>
    <definedName name="xxx" localSheetId="20" hidden="1">{"CHARGE",#N/A,FALSE,"401C11"}</definedName>
    <definedName name="xxx" hidden="1">{"CHARGE",#N/A,FALSE,"401C11"}</definedName>
    <definedName name="Year">#REF!</definedName>
    <definedName name="YearLookUp">#REF!</definedName>
    <definedName name="YearsEDMData">#REF!</definedName>
    <definedName name="yhnry">#REF!</definedName>
    <definedName name="YKYapr">#REF!</definedName>
    <definedName name="YKYBPinputs">#REF!</definedName>
    <definedName name="YKYBPtrans">#REF!</definedName>
    <definedName name="YKYtransition">#REF!</definedName>
    <definedName name="Yorkshire_Water">#REF!</definedName>
    <definedName name="YWS_Action_Taken">#REF!</definedName>
    <definedName name="YWS_EDM_Commission">#REF!</definedName>
    <definedName name="YWS_HighSpill_Reason">#REF!</definedName>
    <definedName name="YWS_Operational">#REF!</definedName>
    <definedName name="YWS_Operational_Reason">#REF!</definedName>
    <definedName name="YWS_Spill_Duration">#REF!</definedName>
    <definedName name="YWS_Spills">#REF!</definedName>
    <definedName name="YWS_Total_Returns">#REF!</definedName>
    <definedName name="YWS_Treatment">#REF!</definedName>
    <definedName name="yyy" localSheetId="17" hidden="1">{"GROSS",#N/A,FALSE,"401C11"}</definedName>
    <definedName name="yyy" localSheetId="2" hidden="1">{"GROSS",#N/A,FALSE,"401C11"}</definedName>
    <definedName name="yyy" localSheetId="3" hidden="1">{"GROSS",#N/A,FALSE,"401C11"}</definedName>
    <definedName name="yyy" localSheetId="1" hidden="1">{"GROSS",#N/A,FALSE,"401C11"}</definedName>
    <definedName name="yyy" localSheetId="6" hidden="1">{"GROSS",#N/A,FALSE,"401C11"}</definedName>
    <definedName name="yyy" localSheetId="21" hidden="1">{"GROSS",#N/A,FALSE,"401C11"}</definedName>
    <definedName name="yyy" localSheetId="16" hidden="1">{"GROSS",#N/A,FALSE,"401C11"}</definedName>
    <definedName name="yyy" localSheetId="19" hidden="1">{"GROSS",#N/A,FALSE,"401C11"}</definedName>
    <definedName name="yyy" localSheetId="20" hidden="1">{"GROSS",#N/A,FALSE,"401C11"}</definedName>
    <definedName name="yyy" hidden="1">{"GROSS",#N/A,FALSE,"401C11"}</definedName>
    <definedName name="zzz" localSheetId="17" hidden="1">{"NET",#N/A,FALSE,"401C11"}</definedName>
    <definedName name="zzz" localSheetId="2" hidden="1">{"NET",#N/A,FALSE,"401C11"}</definedName>
    <definedName name="zzz" localSheetId="3" hidden="1">{"NET",#N/A,FALSE,"401C11"}</definedName>
    <definedName name="zzz" localSheetId="1" hidden="1">{"NET",#N/A,FALSE,"401C11"}</definedName>
    <definedName name="zzz" localSheetId="6" hidden="1">{"NET",#N/A,FALSE,"401C11"}</definedName>
    <definedName name="zzz" localSheetId="21" hidden="1">{"NET",#N/A,FALSE,"401C11"}</definedName>
    <definedName name="zzz" localSheetId="16" hidden="1">{"NET",#N/A,FALSE,"401C11"}</definedName>
    <definedName name="zzz" localSheetId="19" hidden="1">{"NET",#N/A,FALSE,"401C11"}</definedName>
    <definedName name="zzz" localSheetId="20" hidden="1">{"NET",#N/A,FALSE,"401C11"}</definedName>
    <definedName name="zzz" hidden="1">{"NET",#N/A,FALSE,"401C11"}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42" i="33" l="1"/>
  <c r="AJ38" i="33"/>
  <c r="AJ39" i="33"/>
  <c r="AJ40" i="33"/>
  <c r="AJ41" i="33"/>
  <c r="AJ37" i="33"/>
  <c r="F152" i="79"/>
  <c r="F153" i="79"/>
  <c r="F143" i="79"/>
  <c r="F144" i="79"/>
  <c r="F134" i="79"/>
  <c r="F135" i="79"/>
  <c r="F125" i="79"/>
  <c r="F126" i="79"/>
  <c r="F116" i="79"/>
  <c r="F117" i="79"/>
  <c r="F107" i="79"/>
  <c r="F108" i="79"/>
  <c r="F98" i="79"/>
  <c r="F99" i="79"/>
  <c r="F89" i="79"/>
  <c r="F90" i="79"/>
  <c r="F80" i="79"/>
  <c r="F81" i="79"/>
  <c r="F62" i="79"/>
  <c r="F63" i="79"/>
  <c r="F71" i="79"/>
  <c r="F72" i="79"/>
  <c r="F53" i="79"/>
  <c r="F54" i="79"/>
  <c r="F44" i="79"/>
  <c r="F45" i="79"/>
  <c r="F35" i="79"/>
  <c r="F36" i="79"/>
  <c r="F26" i="79"/>
  <c r="F27" i="79"/>
  <c r="F17" i="79"/>
  <c r="F18" i="79"/>
  <c r="F8" i="79"/>
  <c r="F9" i="79"/>
  <c r="A1" i="81"/>
  <c r="T58" i="33"/>
  <c r="K58" i="33" s="1"/>
  <c r="I57" i="60" s="1"/>
  <c r="T57" i="33"/>
  <c r="K57" i="33" s="1"/>
  <c r="I56" i="60" s="1"/>
  <c r="T56" i="33"/>
  <c r="K56" i="33" s="1"/>
  <c r="I55" i="60" s="1"/>
  <c r="T55" i="33"/>
  <c r="K55" i="33" s="1"/>
  <c r="I54" i="60" s="1"/>
  <c r="T54" i="33"/>
  <c r="K54" i="33" s="1"/>
  <c r="I53" i="60" s="1"/>
  <c r="T53" i="33"/>
  <c r="K53" i="33" s="1"/>
  <c r="I52" i="60" s="1"/>
  <c r="T52" i="33"/>
  <c r="K52" i="33" s="1"/>
  <c r="I51" i="60" s="1"/>
  <c r="T51" i="33"/>
  <c r="K51" i="33" s="1"/>
  <c r="I50" i="60" s="1"/>
  <c r="T50" i="33"/>
  <c r="K50" i="33" s="1"/>
  <c r="I49" i="60" s="1"/>
  <c r="T49" i="33"/>
  <c r="K49" i="33" s="1"/>
  <c r="I48" i="60" s="1"/>
  <c r="T48" i="33"/>
  <c r="K48" i="33" s="1"/>
  <c r="I47" i="60" s="1"/>
  <c r="I60" i="60" l="1"/>
  <c r="I59" i="60"/>
  <c r="BB41" i="60"/>
  <c r="BB40" i="60"/>
  <c r="BB39" i="60"/>
  <c r="BB38" i="60"/>
  <c r="BB37" i="60"/>
  <c r="BB36" i="60"/>
  <c r="BB35" i="60"/>
  <c r="BB34" i="60"/>
  <c r="BB33" i="60"/>
  <c r="BB32" i="60"/>
  <c r="BB31" i="60"/>
  <c r="BB30" i="60"/>
  <c r="BB29" i="60"/>
  <c r="BB28" i="60"/>
  <c r="BB27" i="60"/>
  <c r="BB26" i="60"/>
  <c r="BB25" i="60"/>
  <c r="I61" i="60" l="1"/>
  <c r="I50" i="61" s="1"/>
  <c r="I48" i="62" s="1"/>
  <c r="R25" i="60"/>
  <c r="R25" i="61" s="1"/>
  <c r="R26" i="60"/>
  <c r="R26" i="61" s="1"/>
  <c r="R27" i="60"/>
  <c r="R27" i="61" s="1"/>
  <c r="R28" i="60"/>
  <c r="R28" i="61" s="1"/>
  <c r="R29" i="60"/>
  <c r="R29" i="61" s="1"/>
  <c r="R30" i="60"/>
  <c r="R30" i="61" s="1"/>
  <c r="R31" i="60"/>
  <c r="R31" i="61" s="1"/>
  <c r="R32" i="60"/>
  <c r="R32" i="61" s="1"/>
  <c r="R33" i="60"/>
  <c r="R33" i="61" s="1"/>
  <c r="R34" i="60"/>
  <c r="R34" i="61" s="1"/>
  <c r="R35" i="60"/>
  <c r="R35" i="61" s="1"/>
  <c r="R36" i="60"/>
  <c r="R37" i="60"/>
  <c r="R38" i="60"/>
  <c r="R39" i="60"/>
  <c r="R40" i="60"/>
  <c r="AI41" i="60"/>
  <c r="R41" i="60"/>
  <c r="D7" i="37"/>
  <c r="C7" i="75"/>
  <c r="A1" i="75"/>
  <c r="I56" i="61" l="1"/>
  <c r="I54" i="62" s="1"/>
  <c r="I49" i="61"/>
  <c r="I47" i="62" s="1"/>
  <c r="I48" i="61"/>
  <c r="I46" i="62" s="1"/>
  <c r="I47" i="61"/>
  <c r="I45" i="62" s="1"/>
  <c r="I52" i="61"/>
  <c r="I50" i="62" s="1"/>
  <c r="I51" i="61"/>
  <c r="I49" i="62" s="1"/>
  <c r="I53" i="61"/>
  <c r="I51" i="62" s="1"/>
  <c r="I55" i="61"/>
  <c r="I53" i="62" s="1"/>
  <c r="I57" i="61"/>
  <c r="I55" i="62" s="1"/>
  <c r="I54" i="61"/>
  <c r="I52" i="62" s="1"/>
  <c r="R26" i="33"/>
  <c r="L12" i="61"/>
  <c r="L11" i="62" s="1"/>
  <c r="M12" i="61"/>
  <c r="M11" i="62" s="1"/>
  <c r="E10" i="60"/>
  <c r="F10" i="60"/>
  <c r="G10" i="60"/>
  <c r="H10" i="60"/>
  <c r="I10" i="60"/>
  <c r="J10" i="60"/>
  <c r="K10" i="60"/>
  <c r="L10" i="60"/>
  <c r="L10" i="61" s="1"/>
  <c r="L9" i="62" s="1"/>
  <c r="M10" i="60"/>
  <c r="M10" i="61" s="1"/>
  <c r="M9" i="62" s="1"/>
  <c r="E11" i="60"/>
  <c r="F11" i="60"/>
  <c r="G11" i="60"/>
  <c r="H11" i="60"/>
  <c r="I11" i="60"/>
  <c r="J11" i="60"/>
  <c r="K11" i="60"/>
  <c r="L11" i="60"/>
  <c r="L11" i="61" s="1"/>
  <c r="L10" i="62" s="1"/>
  <c r="M11" i="60"/>
  <c r="M11" i="61" s="1"/>
  <c r="M10" i="62" s="1"/>
  <c r="E13" i="60"/>
  <c r="F13" i="60"/>
  <c r="G13" i="60"/>
  <c r="H13" i="60"/>
  <c r="I13" i="60"/>
  <c r="J13" i="60"/>
  <c r="K13" i="60"/>
  <c r="L13" i="60"/>
  <c r="L13" i="61" s="1"/>
  <c r="L12" i="62" s="1"/>
  <c r="M13" i="60"/>
  <c r="M13" i="61" s="1"/>
  <c r="M12" i="62" s="1"/>
  <c r="E14" i="60"/>
  <c r="F14" i="60"/>
  <c r="G14" i="60"/>
  <c r="H14" i="60"/>
  <c r="I14" i="60"/>
  <c r="J14" i="60"/>
  <c r="K14" i="60"/>
  <c r="L14" i="60"/>
  <c r="L14" i="61" s="1"/>
  <c r="L13" i="62" s="1"/>
  <c r="M14" i="60"/>
  <c r="M14" i="61" s="1"/>
  <c r="M13" i="62" s="1"/>
  <c r="E15" i="60"/>
  <c r="F15" i="60"/>
  <c r="G15" i="60"/>
  <c r="H15" i="60"/>
  <c r="I15" i="60"/>
  <c r="J15" i="60"/>
  <c r="K15" i="60"/>
  <c r="L15" i="60"/>
  <c r="L15" i="61" s="1"/>
  <c r="L14" i="62" s="1"/>
  <c r="M15" i="60"/>
  <c r="M15" i="61" s="1"/>
  <c r="M14" i="62" s="1"/>
  <c r="E16" i="60"/>
  <c r="F16" i="60"/>
  <c r="G16" i="60"/>
  <c r="H16" i="60"/>
  <c r="I16" i="60"/>
  <c r="J16" i="60"/>
  <c r="K16" i="60"/>
  <c r="L16" i="60"/>
  <c r="L16" i="61" s="1"/>
  <c r="L15" i="62" s="1"/>
  <c r="M16" i="60"/>
  <c r="M16" i="61" s="1"/>
  <c r="M15" i="62" s="1"/>
  <c r="E17" i="60"/>
  <c r="F17" i="60"/>
  <c r="G17" i="60"/>
  <c r="H17" i="60"/>
  <c r="I17" i="60"/>
  <c r="J17" i="60"/>
  <c r="K17" i="60"/>
  <c r="L17" i="60"/>
  <c r="L17" i="61" s="1"/>
  <c r="L16" i="62" s="1"/>
  <c r="M17" i="60"/>
  <c r="M17" i="61" s="1"/>
  <c r="M16" i="62" s="1"/>
  <c r="E18" i="60"/>
  <c r="F18" i="60"/>
  <c r="G18" i="60"/>
  <c r="H18" i="60"/>
  <c r="I18" i="60"/>
  <c r="J18" i="60"/>
  <c r="K18" i="60"/>
  <c r="L18" i="60"/>
  <c r="L18" i="61" s="1"/>
  <c r="L17" i="62" s="1"/>
  <c r="M18" i="60"/>
  <c r="M18" i="61" s="1"/>
  <c r="M17" i="62" s="1"/>
  <c r="M9" i="60"/>
  <c r="M9" i="61" s="1"/>
  <c r="M8" i="62" s="1"/>
  <c r="F9" i="60"/>
  <c r="G9" i="60"/>
  <c r="H9" i="60"/>
  <c r="I9" i="60"/>
  <c r="J9" i="60"/>
  <c r="K9" i="60"/>
  <c r="L9" i="60"/>
  <c r="L9" i="61" s="1"/>
  <c r="L8" i="62" s="1"/>
  <c r="E9" i="60"/>
  <c r="AZ25" i="60"/>
  <c r="BA25" i="60"/>
  <c r="AZ26" i="60"/>
  <c r="BA26" i="60"/>
  <c r="AZ27" i="60"/>
  <c r="BA27" i="60"/>
  <c r="AZ28" i="60"/>
  <c r="BA28" i="60"/>
  <c r="AZ29" i="60"/>
  <c r="BA29" i="60"/>
  <c r="AZ30" i="60"/>
  <c r="BA30" i="60"/>
  <c r="AZ31" i="60"/>
  <c r="BA31" i="60"/>
  <c r="AZ32" i="60"/>
  <c r="BA32" i="60"/>
  <c r="AZ33" i="60"/>
  <c r="BA33" i="60"/>
  <c r="AZ34" i="60"/>
  <c r="BA34" i="60"/>
  <c r="AZ35" i="60"/>
  <c r="BA35" i="60"/>
  <c r="AZ36" i="60"/>
  <c r="BA36" i="60"/>
  <c r="AZ37" i="60"/>
  <c r="BA37" i="60"/>
  <c r="AZ38" i="60"/>
  <c r="BA38" i="60"/>
  <c r="AZ39" i="60"/>
  <c r="BA39" i="60"/>
  <c r="AZ40" i="60"/>
  <c r="BA40" i="60"/>
  <c r="AZ41" i="60"/>
  <c r="BA41" i="60"/>
  <c r="AI25" i="60"/>
  <c r="AI26" i="60"/>
  <c r="AI27" i="60"/>
  <c r="AI28" i="60"/>
  <c r="AI29" i="60"/>
  <c r="AI30" i="60"/>
  <c r="AI31" i="60"/>
  <c r="AI32" i="60"/>
  <c r="AI33" i="60"/>
  <c r="AI34" i="60"/>
  <c r="AI35" i="60"/>
  <c r="AI36" i="60"/>
  <c r="AI37" i="60"/>
  <c r="AI38" i="60"/>
  <c r="AI39" i="60"/>
  <c r="AI40" i="60"/>
  <c r="R27" i="33" l="1"/>
  <c r="R28" i="33"/>
  <c r="R29" i="33"/>
  <c r="R30" i="33"/>
  <c r="R31" i="33"/>
  <c r="R32" i="33"/>
  <c r="R33" i="33"/>
  <c r="R34" i="33"/>
  <c r="R35" i="33"/>
  <c r="R36" i="33"/>
  <c r="AF26" i="33"/>
  <c r="AG26" i="33"/>
  <c r="AH26" i="33"/>
  <c r="AI26" i="33"/>
  <c r="AF27" i="33"/>
  <c r="AG27" i="33"/>
  <c r="AH27" i="33"/>
  <c r="AI27" i="33"/>
  <c r="AF28" i="33"/>
  <c r="AG28" i="33"/>
  <c r="AH28" i="33"/>
  <c r="AI28" i="33"/>
  <c r="AF29" i="33"/>
  <c r="AG29" i="33"/>
  <c r="AH29" i="33"/>
  <c r="AI29" i="33"/>
  <c r="AF30" i="33"/>
  <c r="AG30" i="33"/>
  <c r="AH30" i="33"/>
  <c r="AI30" i="33"/>
  <c r="AF31" i="33"/>
  <c r="AG31" i="33"/>
  <c r="AH31" i="33"/>
  <c r="AI31" i="33"/>
  <c r="AF32" i="33"/>
  <c r="AG32" i="33"/>
  <c r="AH32" i="33"/>
  <c r="AI32" i="33"/>
  <c r="AF33" i="33"/>
  <c r="AG33" i="33"/>
  <c r="AH33" i="33"/>
  <c r="AI33" i="33"/>
  <c r="AF34" i="33"/>
  <c r="AG34" i="33"/>
  <c r="AH34" i="33"/>
  <c r="AI34" i="33"/>
  <c r="AF35" i="33"/>
  <c r="AG35" i="33"/>
  <c r="AH35" i="33"/>
  <c r="AI35" i="33"/>
  <c r="AF36" i="33"/>
  <c r="AG36" i="33"/>
  <c r="AH36" i="33"/>
  <c r="AI36" i="33"/>
  <c r="P48" i="33"/>
  <c r="Q48" i="33"/>
  <c r="R48" i="33"/>
  <c r="S48" i="33"/>
  <c r="J48" i="33" s="1"/>
  <c r="H47" i="60" s="1"/>
  <c r="P49" i="33"/>
  <c r="Q49" i="33"/>
  <c r="R49" i="33"/>
  <c r="S49" i="33"/>
  <c r="J49" i="33" s="1"/>
  <c r="H48" i="60" s="1"/>
  <c r="P50" i="33"/>
  <c r="Q50" i="33"/>
  <c r="R50" i="33"/>
  <c r="S50" i="33"/>
  <c r="J50" i="33" s="1"/>
  <c r="H49" i="60" s="1"/>
  <c r="P51" i="33"/>
  <c r="Q51" i="33"/>
  <c r="R51" i="33"/>
  <c r="S51" i="33"/>
  <c r="J51" i="33" s="1"/>
  <c r="H50" i="60" s="1"/>
  <c r="P52" i="33"/>
  <c r="Q52" i="33"/>
  <c r="R52" i="33"/>
  <c r="S52" i="33"/>
  <c r="J52" i="33" s="1"/>
  <c r="H51" i="60" s="1"/>
  <c r="P53" i="33"/>
  <c r="Q53" i="33"/>
  <c r="R53" i="33"/>
  <c r="S53" i="33"/>
  <c r="J53" i="33" s="1"/>
  <c r="H52" i="60" s="1"/>
  <c r="P54" i="33"/>
  <c r="Q54" i="33"/>
  <c r="R54" i="33"/>
  <c r="S54" i="33"/>
  <c r="J54" i="33" s="1"/>
  <c r="H53" i="60" s="1"/>
  <c r="P55" i="33"/>
  <c r="Q55" i="33"/>
  <c r="R55" i="33"/>
  <c r="S55" i="33"/>
  <c r="J55" i="33" s="1"/>
  <c r="H54" i="60" s="1"/>
  <c r="P56" i="33"/>
  <c r="Q56" i="33"/>
  <c r="R56" i="33"/>
  <c r="S56" i="33"/>
  <c r="J56" i="33" s="1"/>
  <c r="H55" i="60" s="1"/>
  <c r="P57" i="33"/>
  <c r="Q57" i="33"/>
  <c r="R57" i="33"/>
  <c r="S57" i="33"/>
  <c r="J57" i="33" s="1"/>
  <c r="H56" i="60" s="1"/>
  <c r="P58" i="33"/>
  <c r="Q58" i="33"/>
  <c r="R58" i="33"/>
  <c r="S58" i="33"/>
  <c r="J58" i="33" s="1"/>
  <c r="H57" i="60" s="1"/>
  <c r="O49" i="33"/>
  <c r="F49" i="33" s="1"/>
  <c r="O50" i="33"/>
  <c r="F50" i="33" s="1"/>
  <c r="O51" i="33"/>
  <c r="F51" i="33" s="1"/>
  <c r="O52" i="33"/>
  <c r="F52" i="33" s="1"/>
  <c r="O53" i="33"/>
  <c r="F53" i="33" s="1"/>
  <c r="O54" i="33"/>
  <c r="F54" i="33" s="1"/>
  <c r="O55" i="33"/>
  <c r="F55" i="33" s="1"/>
  <c r="O56" i="33"/>
  <c r="F56" i="33" s="1"/>
  <c r="O57" i="33"/>
  <c r="F57" i="33" s="1"/>
  <c r="O58" i="33"/>
  <c r="F58" i="33" s="1"/>
  <c r="H60" i="60" l="1"/>
  <c r="H59" i="60"/>
  <c r="H61" i="60" l="1"/>
  <c r="H52" i="61" s="1"/>
  <c r="H50" i="62" s="1"/>
  <c r="H51" i="61" l="1"/>
  <c r="H49" i="62" s="1"/>
  <c r="H50" i="61"/>
  <c r="H48" i="62" s="1"/>
  <c r="H49" i="61"/>
  <c r="H47" i="62" s="1"/>
  <c r="H48" i="61"/>
  <c r="H46" i="62" s="1"/>
  <c r="H47" i="61"/>
  <c r="H45" i="62" s="1"/>
  <c r="H57" i="61"/>
  <c r="H55" i="62" s="1"/>
  <c r="H56" i="61"/>
  <c r="H54" i="62" s="1"/>
  <c r="H55" i="61"/>
  <c r="H53" i="62" s="1"/>
  <c r="H53" i="61"/>
  <c r="H51" i="62" s="1"/>
  <c r="H54" i="61"/>
  <c r="H52" i="62" s="1"/>
  <c r="I31" i="56" l="1"/>
  <c r="A1" i="2" l="1"/>
  <c r="A1" i="37"/>
  <c r="A1" i="57"/>
  <c r="A1" i="62"/>
  <c r="A1" i="61"/>
  <c r="A1" i="60"/>
  <c r="A1" i="33"/>
  <c r="A1" i="63"/>
  <c r="A1" i="58"/>
  <c r="A1" i="40"/>
  <c r="A1" i="64"/>
  <c r="A1" i="67"/>
  <c r="A1" i="56"/>
  <c r="A1" i="4"/>
  <c r="O48" i="33" l="1"/>
  <c r="F48" i="33" s="1"/>
  <c r="G48" i="33"/>
  <c r="H48" i="33"/>
  <c r="F47" i="60" s="1"/>
  <c r="I48" i="33"/>
  <c r="G49" i="33"/>
  <c r="E48" i="60" s="1"/>
  <c r="H49" i="33"/>
  <c r="I49" i="33"/>
  <c r="G50" i="33"/>
  <c r="H50" i="33"/>
  <c r="I50" i="33"/>
  <c r="G51" i="33"/>
  <c r="E50" i="60" s="1"/>
  <c r="H51" i="33"/>
  <c r="I51" i="33"/>
  <c r="G50" i="60" s="1"/>
  <c r="G52" i="33"/>
  <c r="H52" i="33"/>
  <c r="F51" i="60" s="1"/>
  <c r="I52" i="33"/>
  <c r="G53" i="33"/>
  <c r="E52" i="60" s="1"/>
  <c r="H53" i="33"/>
  <c r="I53" i="33"/>
  <c r="G52" i="60" s="1"/>
  <c r="G54" i="33"/>
  <c r="H54" i="33"/>
  <c r="I54" i="33"/>
  <c r="G55" i="33"/>
  <c r="H55" i="33"/>
  <c r="I55" i="33"/>
  <c r="G56" i="33"/>
  <c r="H56" i="33"/>
  <c r="I56" i="33"/>
  <c r="G57" i="33"/>
  <c r="E56" i="60" s="1"/>
  <c r="H57" i="33"/>
  <c r="I57" i="33"/>
  <c r="G56" i="60" s="1"/>
  <c r="G58" i="33"/>
  <c r="H58" i="33"/>
  <c r="I58" i="33"/>
  <c r="G57" i="60" s="1"/>
  <c r="AY25" i="60"/>
  <c r="AY26" i="60"/>
  <c r="AY27" i="60"/>
  <c r="AY28" i="60"/>
  <c r="AY29" i="60"/>
  <c r="AY30" i="60"/>
  <c r="AY31" i="60"/>
  <c r="AY32" i="60"/>
  <c r="AY33" i="60"/>
  <c r="AY34" i="60"/>
  <c r="AY35" i="60"/>
  <c r="AY36" i="60"/>
  <c r="AY37" i="60"/>
  <c r="AY38" i="60"/>
  <c r="AY39" i="60"/>
  <c r="AY40" i="60"/>
  <c r="AY41" i="60"/>
  <c r="Q25" i="60"/>
  <c r="Q25" i="61" s="1"/>
  <c r="Q26" i="60"/>
  <c r="Q26" i="61" s="1"/>
  <c r="Q27" i="60"/>
  <c r="Q27" i="61" s="1"/>
  <c r="Q28" i="60"/>
  <c r="Q28" i="61" s="1"/>
  <c r="Q29" i="60"/>
  <c r="Q29" i="61" s="1"/>
  <c r="Q30" i="60"/>
  <c r="Q30" i="61" s="1"/>
  <c r="Q31" i="60"/>
  <c r="Q31" i="61" s="1"/>
  <c r="Q32" i="60"/>
  <c r="Q32" i="61" s="1"/>
  <c r="Q33" i="60"/>
  <c r="Q33" i="61" s="1"/>
  <c r="Q34" i="60"/>
  <c r="Q34" i="61" s="1"/>
  <c r="Q35" i="60"/>
  <c r="Q35" i="61" s="1"/>
  <c r="Q36" i="60"/>
  <c r="Q36" i="61" s="1"/>
  <c r="R36" i="61"/>
  <c r="Q37" i="60"/>
  <c r="Q37" i="61" s="1"/>
  <c r="R37" i="61"/>
  <c r="Q38" i="60"/>
  <c r="Q38" i="61" s="1"/>
  <c r="R38" i="61"/>
  <c r="Q39" i="60"/>
  <c r="Q39" i="61" s="1"/>
  <c r="R39" i="61"/>
  <c r="Q40" i="60"/>
  <c r="Q40" i="61" s="1"/>
  <c r="R40" i="61"/>
  <c r="Q41" i="60"/>
  <c r="Q41" i="61" s="1"/>
  <c r="R41" i="61"/>
  <c r="C17" i="40"/>
  <c r="B15" i="40"/>
  <c r="C15" i="40" s="1"/>
  <c r="B8" i="40"/>
  <c r="C8" i="40" s="1"/>
  <c r="B9" i="40"/>
  <c r="C9" i="40" s="1"/>
  <c r="B10" i="40"/>
  <c r="C10" i="40" s="1"/>
  <c r="B11" i="40"/>
  <c r="C11" i="40" s="1"/>
  <c r="B12" i="40"/>
  <c r="C12" i="40" s="1"/>
  <c r="B13" i="40"/>
  <c r="C13" i="40" s="1"/>
  <c r="B14" i="40"/>
  <c r="C14" i="40" s="1"/>
  <c r="B16" i="40"/>
  <c r="C16" i="40" s="1"/>
  <c r="B17" i="40"/>
  <c r="B18" i="40"/>
  <c r="C18" i="40" s="1"/>
  <c r="B19" i="40"/>
  <c r="C19" i="40" s="1"/>
  <c r="B20" i="40"/>
  <c r="C20" i="40" s="1"/>
  <c r="B21" i="40"/>
  <c r="C21" i="40" s="1"/>
  <c r="B22" i="40"/>
  <c r="C22" i="40" s="1"/>
  <c r="B23" i="40"/>
  <c r="C23" i="40" s="1"/>
  <c r="B24" i="40"/>
  <c r="C24" i="40" s="1"/>
  <c r="B25" i="40"/>
  <c r="C25" i="40" s="1"/>
  <c r="B26" i="40"/>
  <c r="C26" i="40" s="1"/>
  <c r="B27" i="40"/>
  <c r="C27" i="40" s="1"/>
  <c r="B28" i="40"/>
  <c r="C28" i="40" s="1"/>
  <c r="B29" i="40"/>
  <c r="C29" i="40" s="1"/>
  <c r="B30" i="40"/>
  <c r="C30" i="40" s="1"/>
  <c r="B31" i="40"/>
  <c r="C31" i="40" s="1"/>
  <c r="B32" i="40"/>
  <c r="C32" i="40" s="1"/>
  <c r="B33" i="40"/>
  <c r="C33" i="40" s="1"/>
  <c r="B34" i="40"/>
  <c r="C34" i="40" s="1"/>
  <c r="B35" i="40"/>
  <c r="C35" i="40" s="1"/>
  <c r="B36" i="40"/>
  <c r="C36" i="40" s="1"/>
  <c r="B37" i="40"/>
  <c r="C37" i="40" s="1"/>
  <c r="B38" i="40"/>
  <c r="C38" i="40" s="1"/>
  <c r="B39" i="40"/>
  <c r="C39" i="40" s="1"/>
  <c r="B40" i="40"/>
  <c r="C40" i="40" s="1"/>
  <c r="B41" i="40"/>
  <c r="C41" i="40" s="1"/>
  <c r="B42" i="40"/>
  <c r="C42" i="40" s="1"/>
  <c r="B43" i="40"/>
  <c r="C43" i="40" s="1"/>
  <c r="B44" i="40"/>
  <c r="C44" i="40" s="1"/>
  <c r="B45" i="40"/>
  <c r="C45" i="40" s="1"/>
  <c r="B46" i="40"/>
  <c r="C46" i="40" s="1"/>
  <c r="B47" i="40"/>
  <c r="C47" i="40" s="1"/>
  <c r="B48" i="40"/>
  <c r="C48" i="40" s="1"/>
  <c r="B49" i="40"/>
  <c r="C49" i="40" s="1"/>
  <c r="B50" i="40"/>
  <c r="C50" i="40" s="1"/>
  <c r="B51" i="40"/>
  <c r="C51" i="40" s="1"/>
  <c r="B52" i="40"/>
  <c r="C52" i="40" s="1"/>
  <c r="B53" i="40"/>
  <c r="C53" i="40" s="1"/>
  <c r="B54" i="40"/>
  <c r="C54" i="40" s="1"/>
  <c r="B55" i="40"/>
  <c r="C55" i="40" s="1"/>
  <c r="B56" i="40"/>
  <c r="C56" i="40" s="1"/>
  <c r="B57" i="40"/>
  <c r="C57" i="40" s="1"/>
  <c r="B58" i="40"/>
  <c r="C58" i="40" s="1"/>
  <c r="B59" i="40"/>
  <c r="C59" i="40" s="1"/>
  <c r="B60" i="40"/>
  <c r="C60" i="40" s="1"/>
  <c r="B61" i="40"/>
  <c r="C61" i="40" s="1"/>
  <c r="B62" i="40"/>
  <c r="C62" i="40" s="1"/>
  <c r="B63" i="40"/>
  <c r="C63" i="40" s="1"/>
  <c r="B64" i="40"/>
  <c r="C64" i="40" s="1"/>
  <c r="B65" i="40"/>
  <c r="C65" i="40" s="1"/>
  <c r="B66" i="40"/>
  <c r="C66" i="40" s="1"/>
  <c r="B67" i="40"/>
  <c r="C67" i="40" s="1"/>
  <c r="B68" i="40"/>
  <c r="C68" i="40" s="1"/>
  <c r="B69" i="40"/>
  <c r="C69" i="40" s="1"/>
  <c r="B70" i="40"/>
  <c r="C70" i="40" s="1"/>
  <c r="B71" i="40"/>
  <c r="C71" i="40" s="1"/>
  <c r="B72" i="40"/>
  <c r="C72" i="40" s="1"/>
  <c r="B73" i="40"/>
  <c r="C73" i="40" s="1"/>
  <c r="B74" i="40"/>
  <c r="C74" i="40" s="1"/>
  <c r="B75" i="40"/>
  <c r="C75" i="40" s="1"/>
  <c r="B76" i="40"/>
  <c r="C76" i="40" s="1"/>
  <c r="B77" i="40"/>
  <c r="C77" i="40" s="1"/>
  <c r="B78" i="40"/>
  <c r="C78" i="40" s="1"/>
  <c r="B79" i="40"/>
  <c r="C79" i="40" s="1"/>
  <c r="B80" i="40"/>
  <c r="C80" i="40" s="1"/>
  <c r="B81" i="40"/>
  <c r="C81" i="40" s="1"/>
  <c r="B82" i="40"/>
  <c r="C82" i="40" s="1"/>
  <c r="B83" i="40"/>
  <c r="C83" i="40" s="1"/>
  <c r="B84" i="40"/>
  <c r="C84" i="40" s="1"/>
  <c r="B85" i="40"/>
  <c r="C85" i="40" s="1"/>
  <c r="B86" i="40"/>
  <c r="C86" i="40" s="1"/>
  <c r="B87" i="40"/>
  <c r="C87" i="40" s="1"/>
  <c r="B88" i="40"/>
  <c r="C88" i="40" s="1"/>
  <c r="B89" i="40"/>
  <c r="C89" i="40" s="1"/>
  <c r="B90" i="40"/>
  <c r="C90" i="40" s="1"/>
  <c r="B91" i="40"/>
  <c r="C91" i="40" s="1"/>
  <c r="B92" i="40"/>
  <c r="C92" i="40" s="1"/>
  <c r="B93" i="40"/>
  <c r="C93" i="40" s="1"/>
  <c r="B94" i="40"/>
  <c r="C94" i="40" s="1"/>
  <c r="B95" i="40"/>
  <c r="C95" i="40" s="1"/>
  <c r="B96" i="40"/>
  <c r="C96" i="40" s="1"/>
  <c r="B97" i="40"/>
  <c r="C97" i="40" s="1"/>
  <c r="B98" i="40"/>
  <c r="C98" i="40" s="1"/>
  <c r="B99" i="40"/>
  <c r="C99" i="40" s="1"/>
  <c r="B100" i="40"/>
  <c r="C100" i="40" s="1"/>
  <c r="B101" i="40"/>
  <c r="C101" i="40" s="1"/>
  <c r="B102" i="40"/>
  <c r="C102" i="40" s="1"/>
  <c r="B103" i="40"/>
  <c r="C103" i="40" s="1"/>
  <c r="B104" i="40"/>
  <c r="C104" i="40" s="1"/>
  <c r="B105" i="40"/>
  <c r="C105" i="40" s="1"/>
  <c r="B106" i="40"/>
  <c r="C106" i="40" s="1"/>
  <c r="B107" i="40"/>
  <c r="C107" i="40" s="1"/>
  <c r="B108" i="40"/>
  <c r="C108" i="40" s="1"/>
  <c r="B109" i="40"/>
  <c r="C109" i="40" s="1"/>
  <c r="B110" i="40"/>
  <c r="C110" i="40" s="1"/>
  <c r="B111" i="40"/>
  <c r="C111" i="40" s="1"/>
  <c r="B112" i="40"/>
  <c r="C112" i="40" s="1"/>
  <c r="B113" i="40"/>
  <c r="C113" i="40" s="1"/>
  <c r="B114" i="40"/>
  <c r="C114" i="40" s="1"/>
  <c r="B115" i="40"/>
  <c r="C115" i="40" s="1"/>
  <c r="B116" i="40"/>
  <c r="C116" i="40" s="1"/>
  <c r="B117" i="40"/>
  <c r="C117" i="40" s="1"/>
  <c r="B118" i="40"/>
  <c r="C118" i="40" s="1"/>
  <c r="B119" i="40"/>
  <c r="C119" i="40" s="1"/>
  <c r="B120" i="40"/>
  <c r="C120" i="40" s="1"/>
  <c r="B121" i="40"/>
  <c r="C121" i="40" s="1"/>
  <c r="B122" i="40"/>
  <c r="C122" i="40" s="1"/>
  <c r="B123" i="40"/>
  <c r="C123" i="40" s="1"/>
  <c r="B124" i="40"/>
  <c r="C124" i="40" s="1"/>
  <c r="B125" i="40"/>
  <c r="C125" i="40" s="1"/>
  <c r="B126" i="40"/>
  <c r="C126" i="40" s="1"/>
  <c r="B127" i="40"/>
  <c r="C127" i="40" s="1"/>
  <c r="B128" i="40"/>
  <c r="C128" i="40" s="1"/>
  <c r="B129" i="40"/>
  <c r="C129" i="40" s="1"/>
  <c r="B130" i="40"/>
  <c r="C130" i="40" s="1"/>
  <c r="B131" i="40"/>
  <c r="C131" i="40" s="1"/>
  <c r="B132" i="40"/>
  <c r="C132" i="40" s="1"/>
  <c r="B133" i="40"/>
  <c r="C133" i="40" s="1"/>
  <c r="B134" i="40"/>
  <c r="C134" i="40" s="1"/>
  <c r="B135" i="40"/>
  <c r="C135" i="40" s="1"/>
  <c r="B136" i="40"/>
  <c r="C136" i="40" s="1"/>
  <c r="B137" i="40"/>
  <c r="C137" i="40" s="1"/>
  <c r="B138" i="40"/>
  <c r="C138" i="40" s="1"/>
  <c r="B139" i="40"/>
  <c r="C139" i="40" s="1"/>
  <c r="B140" i="40"/>
  <c r="C140" i="40" s="1"/>
  <c r="B141" i="40"/>
  <c r="C141" i="40" s="1"/>
  <c r="B142" i="40"/>
  <c r="C142" i="40" s="1"/>
  <c r="B143" i="40"/>
  <c r="C143" i="40" s="1"/>
  <c r="B144" i="40"/>
  <c r="C144" i="40" s="1"/>
  <c r="B145" i="40"/>
  <c r="C145" i="40" s="1"/>
  <c r="B146" i="40"/>
  <c r="C146" i="40" s="1"/>
  <c r="B147" i="40"/>
  <c r="C147" i="40" s="1"/>
  <c r="B148" i="40"/>
  <c r="C148" i="40" s="1"/>
  <c r="B149" i="40"/>
  <c r="C149" i="40" s="1"/>
  <c r="B150" i="40"/>
  <c r="C150" i="40" s="1"/>
  <c r="B151" i="40"/>
  <c r="C151" i="40" s="1"/>
  <c r="B152" i="40"/>
  <c r="C152" i="40" s="1"/>
  <c r="B153" i="40"/>
  <c r="C153" i="40" s="1"/>
  <c r="B154" i="40"/>
  <c r="C154" i="40" s="1"/>
  <c r="B155" i="40"/>
  <c r="C155" i="40" s="1"/>
  <c r="B156" i="40"/>
  <c r="C156" i="40" s="1"/>
  <c r="B157" i="40"/>
  <c r="C157" i="40" s="1"/>
  <c r="B158" i="40"/>
  <c r="C158" i="40" s="1"/>
  <c r="B159" i="40"/>
  <c r="C159" i="40" s="1"/>
  <c r="B160" i="40"/>
  <c r="C160" i="40" s="1"/>
  <c r="B161" i="40"/>
  <c r="C161" i="40" s="1"/>
  <c r="B162" i="40"/>
  <c r="C162" i="40" s="1"/>
  <c r="B163" i="40"/>
  <c r="C163" i="40" s="1"/>
  <c r="B164" i="40"/>
  <c r="C164" i="40" s="1"/>
  <c r="B165" i="40"/>
  <c r="C165" i="40" s="1"/>
  <c r="B166" i="40"/>
  <c r="C166" i="40" s="1"/>
  <c r="B167" i="40"/>
  <c r="C167" i="40" s="1"/>
  <c r="B168" i="40"/>
  <c r="C168" i="40" s="1"/>
  <c r="B169" i="40"/>
  <c r="C169" i="40" s="1"/>
  <c r="B170" i="40"/>
  <c r="C170" i="40" s="1"/>
  <c r="B171" i="40"/>
  <c r="C171" i="40" s="1"/>
  <c r="B172" i="40"/>
  <c r="C172" i="40" s="1"/>
  <c r="B173" i="40"/>
  <c r="C173" i="40" s="1"/>
  <c r="B174" i="40"/>
  <c r="C174" i="40" s="1"/>
  <c r="B175" i="40"/>
  <c r="C175" i="40" s="1"/>
  <c r="B176" i="40"/>
  <c r="C176" i="40" s="1"/>
  <c r="B177" i="40"/>
  <c r="C177" i="40" s="1"/>
  <c r="B178" i="40"/>
  <c r="C178" i="40" s="1"/>
  <c r="B179" i="40"/>
  <c r="C179" i="40" s="1"/>
  <c r="B180" i="40"/>
  <c r="C180" i="40" s="1"/>
  <c r="B181" i="40"/>
  <c r="C181" i="40" s="1"/>
  <c r="B182" i="40"/>
  <c r="C182" i="40" s="1"/>
  <c r="B183" i="40"/>
  <c r="C183" i="40" s="1"/>
  <c r="B184" i="40"/>
  <c r="C184" i="40" s="1"/>
  <c r="B185" i="40"/>
  <c r="C185" i="40" s="1"/>
  <c r="B186" i="40"/>
  <c r="C186" i="40" s="1"/>
  <c r="B187" i="40"/>
  <c r="C187" i="40" s="1"/>
  <c r="B188" i="40"/>
  <c r="C188" i="40" s="1"/>
  <c r="B189" i="40"/>
  <c r="C189" i="40" s="1"/>
  <c r="B190" i="40"/>
  <c r="C190" i="40" s="1"/>
  <c r="B191" i="40"/>
  <c r="C191" i="40" s="1"/>
  <c r="B192" i="40"/>
  <c r="C192" i="40" s="1"/>
  <c r="B193" i="40"/>
  <c r="C193" i="40" s="1"/>
  <c r="B194" i="40"/>
  <c r="C194" i="40" s="1"/>
  <c r="B195" i="40"/>
  <c r="C195" i="40" s="1"/>
  <c r="B196" i="40"/>
  <c r="C196" i="40" s="1"/>
  <c r="B197" i="40"/>
  <c r="C197" i="40" s="1"/>
  <c r="B198" i="40"/>
  <c r="C198" i="40" s="1"/>
  <c r="B199" i="40"/>
  <c r="C199" i="40" s="1"/>
  <c r="B200" i="40"/>
  <c r="C200" i="40" s="1"/>
  <c r="B201" i="40"/>
  <c r="C201" i="40" s="1"/>
  <c r="B202" i="40"/>
  <c r="C202" i="40" s="1"/>
  <c r="B203" i="40"/>
  <c r="C203" i="40" s="1"/>
  <c r="B204" i="40"/>
  <c r="C204" i="40" s="1"/>
  <c r="B205" i="40"/>
  <c r="C205" i="40" s="1"/>
  <c r="B206" i="40"/>
  <c r="C206" i="40" s="1"/>
  <c r="B207" i="40"/>
  <c r="C207" i="40" s="1"/>
  <c r="B208" i="40"/>
  <c r="C208" i="40" s="1"/>
  <c r="B209" i="40"/>
  <c r="C209" i="40" s="1"/>
  <c r="B210" i="40"/>
  <c r="C210" i="40" s="1"/>
  <c r="B211" i="40"/>
  <c r="C211" i="40" s="1"/>
  <c r="B212" i="40"/>
  <c r="C212" i="40" s="1"/>
  <c r="B213" i="40"/>
  <c r="C213" i="40" s="1"/>
  <c r="B214" i="40"/>
  <c r="C214" i="40" s="1"/>
  <c r="B215" i="40"/>
  <c r="C215" i="40" s="1"/>
  <c r="B216" i="40"/>
  <c r="C216" i="40" s="1"/>
  <c r="B217" i="40"/>
  <c r="C217" i="40" s="1"/>
  <c r="B218" i="40"/>
  <c r="C218" i="40" s="1"/>
  <c r="B219" i="40"/>
  <c r="C219" i="40" s="1"/>
  <c r="B220" i="40"/>
  <c r="C220" i="40" s="1"/>
  <c r="B221" i="40"/>
  <c r="C221" i="40" s="1"/>
  <c r="B222" i="40"/>
  <c r="C222" i="40" s="1"/>
  <c r="B223" i="40"/>
  <c r="C223" i="40" s="1"/>
  <c r="B224" i="40"/>
  <c r="C224" i="40" s="1"/>
  <c r="B225" i="40"/>
  <c r="C225" i="40" s="1"/>
  <c r="B226" i="40"/>
  <c r="C226" i="40" s="1"/>
  <c r="B227" i="40"/>
  <c r="C227" i="40" s="1"/>
  <c r="B228" i="40"/>
  <c r="C228" i="40" s="1"/>
  <c r="B229" i="40"/>
  <c r="C229" i="40" s="1"/>
  <c r="B230" i="40"/>
  <c r="C230" i="40" s="1"/>
  <c r="B231" i="40"/>
  <c r="C231" i="40" s="1"/>
  <c r="B232" i="40"/>
  <c r="C232" i="40" s="1"/>
  <c r="B233" i="40"/>
  <c r="C233" i="40" s="1"/>
  <c r="B234" i="40"/>
  <c r="C234" i="40" s="1"/>
  <c r="B235" i="40"/>
  <c r="C235" i="40" s="1"/>
  <c r="B236" i="40"/>
  <c r="C236" i="40" s="1"/>
  <c r="B237" i="40"/>
  <c r="C237" i="40" s="1"/>
  <c r="B238" i="40"/>
  <c r="C238" i="40" s="1"/>
  <c r="B239" i="40"/>
  <c r="C239" i="40" s="1"/>
  <c r="B240" i="40"/>
  <c r="C240" i="40" s="1"/>
  <c r="B241" i="40"/>
  <c r="C241" i="40" s="1"/>
  <c r="B242" i="40"/>
  <c r="C242" i="40" s="1"/>
  <c r="B243" i="40"/>
  <c r="C243" i="40" s="1"/>
  <c r="B244" i="40"/>
  <c r="C244" i="40" s="1"/>
  <c r="B245" i="40"/>
  <c r="C245" i="40" s="1"/>
  <c r="B246" i="40"/>
  <c r="C246" i="40" s="1"/>
  <c r="B247" i="40"/>
  <c r="C247" i="40" s="1"/>
  <c r="B248" i="40"/>
  <c r="C248" i="40" s="1"/>
  <c r="B249" i="40"/>
  <c r="C249" i="40" s="1"/>
  <c r="B250" i="40"/>
  <c r="C250" i="40" s="1"/>
  <c r="B251" i="40"/>
  <c r="C251" i="40" s="1"/>
  <c r="B252" i="40"/>
  <c r="C252" i="40" s="1"/>
  <c r="B253" i="40"/>
  <c r="C253" i="40" s="1"/>
  <c r="B254" i="40"/>
  <c r="C254" i="40" s="1"/>
  <c r="B255" i="40"/>
  <c r="C255" i="40" s="1"/>
  <c r="B256" i="40"/>
  <c r="C256" i="40" s="1"/>
  <c r="B257" i="40"/>
  <c r="C257" i="40" s="1"/>
  <c r="B258" i="40"/>
  <c r="C258" i="40" s="1"/>
  <c r="B259" i="40"/>
  <c r="C259" i="40" s="1"/>
  <c r="B260" i="40"/>
  <c r="C260" i="40" s="1"/>
  <c r="B261" i="40"/>
  <c r="C261" i="40" s="1"/>
  <c r="B262" i="40"/>
  <c r="C262" i="40" s="1"/>
  <c r="B263" i="40"/>
  <c r="C263" i="40" s="1"/>
  <c r="B264" i="40"/>
  <c r="C264" i="40" s="1"/>
  <c r="B265" i="40"/>
  <c r="C265" i="40" s="1"/>
  <c r="B266" i="40"/>
  <c r="C266" i="40" s="1"/>
  <c r="B267" i="40"/>
  <c r="C267" i="40" s="1"/>
  <c r="B268" i="40"/>
  <c r="C268" i="40" s="1"/>
  <c r="B269" i="40"/>
  <c r="C269" i="40" s="1"/>
  <c r="B270" i="40"/>
  <c r="C270" i="40" s="1"/>
  <c r="B271" i="40"/>
  <c r="C271" i="40" s="1"/>
  <c r="B272" i="40"/>
  <c r="C272" i="40" s="1"/>
  <c r="B273" i="40"/>
  <c r="C273" i="40" s="1"/>
  <c r="B274" i="40"/>
  <c r="C274" i="40" s="1"/>
  <c r="B275" i="40"/>
  <c r="C275" i="40" s="1"/>
  <c r="B276" i="40"/>
  <c r="C276" i="40" s="1"/>
  <c r="B277" i="40"/>
  <c r="C277" i="40" s="1"/>
  <c r="B278" i="40"/>
  <c r="C278" i="40" s="1"/>
  <c r="B279" i="40"/>
  <c r="C279" i="40" s="1"/>
  <c r="B280" i="40"/>
  <c r="C280" i="40" s="1"/>
  <c r="B281" i="40"/>
  <c r="C281" i="40" s="1"/>
  <c r="B282" i="40"/>
  <c r="C282" i="40" s="1"/>
  <c r="B283" i="40"/>
  <c r="C283" i="40" s="1"/>
  <c r="B284" i="40"/>
  <c r="C284" i="40" s="1"/>
  <c r="B285" i="40"/>
  <c r="C285" i="40" s="1"/>
  <c r="B286" i="40"/>
  <c r="C286" i="40" s="1"/>
  <c r="B287" i="40"/>
  <c r="C287" i="40" s="1"/>
  <c r="B288" i="40"/>
  <c r="C288" i="40" s="1"/>
  <c r="B289" i="40"/>
  <c r="C289" i="40" s="1"/>
  <c r="B290" i="40"/>
  <c r="C290" i="40" s="1"/>
  <c r="B291" i="40"/>
  <c r="C291" i="40" s="1"/>
  <c r="B292" i="40"/>
  <c r="C292" i="40" s="1"/>
  <c r="B293" i="40"/>
  <c r="C293" i="40" s="1"/>
  <c r="B294" i="40"/>
  <c r="C294" i="40" s="1"/>
  <c r="B295" i="40"/>
  <c r="C295" i="40" s="1"/>
  <c r="B296" i="40"/>
  <c r="C296" i="40" s="1"/>
  <c r="B297" i="40"/>
  <c r="C297" i="40" s="1"/>
  <c r="B298" i="40"/>
  <c r="C298" i="40" s="1"/>
  <c r="B299" i="40"/>
  <c r="C299" i="40" s="1"/>
  <c r="B300" i="40"/>
  <c r="C300" i="40" s="1"/>
  <c r="B301" i="40"/>
  <c r="C301" i="40" s="1"/>
  <c r="B302" i="40"/>
  <c r="C302" i="40" s="1"/>
  <c r="B303" i="40"/>
  <c r="C303" i="40" s="1"/>
  <c r="B304" i="40"/>
  <c r="C304" i="40" s="1"/>
  <c r="B305" i="40"/>
  <c r="C305" i="40" s="1"/>
  <c r="B306" i="40"/>
  <c r="C306" i="40" s="1"/>
  <c r="B307" i="40"/>
  <c r="C307" i="40" s="1"/>
  <c r="B308" i="40"/>
  <c r="C308" i="40" s="1"/>
  <c r="B309" i="40"/>
  <c r="C309" i="40" s="1"/>
  <c r="B310" i="40"/>
  <c r="C310" i="40" s="1"/>
  <c r="B311" i="40"/>
  <c r="C311" i="40" s="1"/>
  <c r="B312" i="40"/>
  <c r="C312" i="40" s="1"/>
  <c r="B313" i="40"/>
  <c r="C313" i="40" s="1"/>
  <c r="B314" i="40"/>
  <c r="C314" i="40" s="1"/>
  <c r="B315" i="40"/>
  <c r="C315" i="40" s="1"/>
  <c r="B316" i="40"/>
  <c r="C316" i="40" s="1"/>
  <c r="B317" i="40"/>
  <c r="C317" i="40" s="1"/>
  <c r="B318" i="40"/>
  <c r="C318" i="40" s="1"/>
  <c r="B319" i="40"/>
  <c r="C319" i="40" s="1"/>
  <c r="B320" i="40"/>
  <c r="C320" i="40" s="1"/>
  <c r="B321" i="40"/>
  <c r="C321" i="40" s="1"/>
  <c r="B322" i="40"/>
  <c r="C322" i="40" s="1"/>
  <c r="B323" i="40"/>
  <c r="C323" i="40" s="1"/>
  <c r="B324" i="40"/>
  <c r="C324" i="40" s="1"/>
  <c r="B325" i="40"/>
  <c r="C325" i="40" s="1"/>
  <c r="B326" i="40"/>
  <c r="C326" i="40" s="1"/>
  <c r="B327" i="40"/>
  <c r="C327" i="40" s="1"/>
  <c r="B328" i="40"/>
  <c r="C328" i="40" s="1"/>
  <c r="B329" i="40"/>
  <c r="C329" i="40" s="1"/>
  <c r="B330" i="40"/>
  <c r="C330" i="40" s="1"/>
  <c r="B331" i="40"/>
  <c r="C331" i="40" s="1"/>
  <c r="B332" i="40"/>
  <c r="C332" i="40" s="1"/>
  <c r="B333" i="40"/>
  <c r="C333" i="40" s="1"/>
  <c r="B334" i="40"/>
  <c r="C334" i="40" s="1"/>
  <c r="B335" i="40"/>
  <c r="C335" i="40" s="1"/>
  <c r="B336" i="40"/>
  <c r="C336" i="40" s="1"/>
  <c r="B337" i="40"/>
  <c r="C337" i="40" s="1"/>
  <c r="B338" i="40"/>
  <c r="C338" i="40" s="1"/>
  <c r="B339" i="40"/>
  <c r="C339" i="40" s="1"/>
  <c r="B340" i="40"/>
  <c r="C340" i="40" s="1"/>
  <c r="B341" i="40"/>
  <c r="C341" i="40" s="1"/>
  <c r="B342" i="40"/>
  <c r="C342" i="40" s="1"/>
  <c r="B343" i="40"/>
  <c r="C343" i="40" s="1"/>
  <c r="B344" i="40"/>
  <c r="C344" i="40" s="1"/>
  <c r="B345" i="40"/>
  <c r="C345" i="40" s="1"/>
  <c r="B346" i="40"/>
  <c r="C346" i="40" s="1"/>
  <c r="B347" i="40"/>
  <c r="C347" i="40" s="1"/>
  <c r="B348" i="40"/>
  <c r="C348" i="40" s="1"/>
  <c r="B349" i="40"/>
  <c r="C349" i="40" s="1"/>
  <c r="B350" i="40"/>
  <c r="C350" i="40" s="1"/>
  <c r="B351" i="40"/>
  <c r="C351" i="40" s="1"/>
  <c r="B352" i="40"/>
  <c r="C352" i="40" s="1"/>
  <c r="B353" i="40"/>
  <c r="C353" i="40" s="1"/>
  <c r="B354" i="40"/>
  <c r="C354" i="40" s="1"/>
  <c r="B355" i="40"/>
  <c r="C355" i="40" s="1"/>
  <c r="B356" i="40"/>
  <c r="C356" i="40" s="1"/>
  <c r="B357" i="40"/>
  <c r="C357" i="40" s="1"/>
  <c r="B358" i="40"/>
  <c r="C358" i="40" s="1"/>
  <c r="B359" i="40"/>
  <c r="C359" i="40" s="1"/>
  <c r="B360" i="40"/>
  <c r="C360" i="40" s="1"/>
  <c r="B361" i="40"/>
  <c r="C361" i="40" s="1"/>
  <c r="B362" i="40"/>
  <c r="C362" i="40" s="1"/>
  <c r="B363" i="40"/>
  <c r="C363" i="40" s="1"/>
  <c r="B364" i="40"/>
  <c r="C364" i="40" s="1"/>
  <c r="B365" i="40"/>
  <c r="C365" i="40" s="1"/>
  <c r="B366" i="40"/>
  <c r="C366" i="40" s="1"/>
  <c r="B367" i="40"/>
  <c r="C367" i="40" s="1"/>
  <c r="B368" i="40"/>
  <c r="C368" i="40" s="1"/>
  <c r="B369" i="40"/>
  <c r="C369" i="40" s="1"/>
  <c r="B370" i="40"/>
  <c r="C370" i="40" s="1"/>
  <c r="B371" i="40"/>
  <c r="C371" i="40" s="1"/>
  <c r="B372" i="40"/>
  <c r="C372" i="40" s="1"/>
  <c r="B373" i="40"/>
  <c r="C373" i="40" s="1"/>
  <c r="B374" i="40"/>
  <c r="C374" i="40" s="1"/>
  <c r="B375" i="40"/>
  <c r="C375" i="40" s="1"/>
  <c r="B376" i="40"/>
  <c r="C376" i="40" s="1"/>
  <c r="B377" i="40"/>
  <c r="C377" i="40" s="1"/>
  <c r="B378" i="40"/>
  <c r="C378" i="40" s="1"/>
  <c r="B379" i="40"/>
  <c r="C379" i="40" s="1"/>
  <c r="B380" i="40"/>
  <c r="C380" i="40" s="1"/>
  <c r="B381" i="40"/>
  <c r="C381" i="40" s="1"/>
  <c r="B382" i="40"/>
  <c r="C382" i="40" s="1"/>
  <c r="B383" i="40"/>
  <c r="C383" i="40" s="1"/>
  <c r="B384" i="40"/>
  <c r="C384" i="40" s="1"/>
  <c r="B385" i="40"/>
  <c r="C385" i="40" s="1"/>
  <c r="B386" i="40"/>
  <c r="C386" i="40" s="1"/>
  <c r="B387" i="40"/>
  <c r="C387" i="40" s="1"/>
  <c r="B388" i="40"/>
  <c r="C388" i="40" s="1"/>
  <c r="B389" i="40"/>
  <c r="C389" i="40" s="1"/>
  <c r="B390" i="40"/>
  <c r="C390" i="40" s="1"/>
  <c r="B391" i="40"/>
  <c r="C391" i="40" s="1"/>
  <c r="B392" i="40"/>
  <c r="C392" i="40" s="1"/>
  <c r="B393" i="40"/>
  <c r="C393" i="40" s="1"/>
  <c r="B394" i="40"/>
  <c r="C394" i="40" s="1"/>
  <c r="B395" i="40"/>
  <c r="C395" i="40" s="1"/>
  <c r="B396" i="40"/>
  <c r="C396" i="40" s="1"/>
  <c r="B397" i="40"/>
  <c r="C397" i="40" s="1"/>
  <c r="B398" i="40"/>
  <c r="C398" i="40" s="1"/>
  <c r="B399" i="40"/>
  <c r="C399" i="40" s="1"/>
  <c r="B400" i="40"/>
  <c r="C400" i="40" s="1"/>
  <c r="B401" i="40"/>
  <c r="C401" i="40" s="1"/>
  <c r="B402" i="40"/>
  <c r="C402" i="40" s="1"/>
  <c r="B403" i="40"/>
  <c r="C403" i="40" s="1"/>
  <c r="B404" i="40"/>
  <c r="C404" i="40" s="1"/>
  <c r="B405" i="40"/>
  <c r="C405" i="40" s="1"/>
  <c r="B406" i="40"/>
  <c r="C406" i="40" s="1"/>
  <c r="B407" i="40"/>
  <c r="C407" i="40" s="1"/>
  <c r="B408" i="40"/>
  <c r="C408" i="40" s="1"/>
  <c r="B409" i="40"/>
  <c r="C409" i="40" s="1"/>
  <c r="B410" i="40"/>
  <c r="C410" i="40" s="1"/>
  <c r="B411" i="40"/>
  <c r="C411" i="40" s="1"/>
  <c r="B412" i="40"/>
  <c r="C412" i="40" s="1"/>
  <c r="B413" i="40"/>
  <c r="C413" i="40" s="1"/>
  <c r="B414" i="40"/>
  <c r="C414" i="40" s="1"/>
  <c r="B415" i="40"/>
  <c r="C415" i="40" s="1"/>
  <c r="B416" i="40"/>
  <c r="C416" i="40" s="1"/>
  <c r="B417" i="40"/>
  <c r="C417" i="40" s="1"/>
  <c r="B418" i="40"/>
  <c r="C418" i="40" s="1"/>
  <c r="B419" i="40"/>
  <c r="C419" i="40" s="1"/>
  <c r="B420" i="40"/>
  <c r="C420" i="40" s="1"/>
  <c r="B421" i="40"/>
  <c r="C421" i="40" s="1"/>
  <c r="B422" i="40"/>
  <c r="C422" i="40" s="1"/>
  <c r="B423" i="40"/>
  <c r="C423" i="40" s="1"/>
  <c r="B424" i="40"/>
  <c r="C424" i="40" s="1"/>
  <c r="B425" i="40"/>
  <c r="C425" i="40" s="1"/>
  <c r="B426" i="40"/>
  <c r="C426" i="40" s="1"/>
  <c r="B427" i="40"/>
  <c r="C427" i="40" s="1"/>
  <c r="B428" i="40"/>
  <c r="C428" i="40" s="1"/>
  <c r="B429" i="40"/>
  <c r="C429" i="40" s="1"/>
  <c r="B430" i="40"/>
  <c r="C430" i="40" s="1"/>
  <c r="B431" i="40"/>
  <c r="C431" i="40" s="1"/>
  <c r="B432" i="40"/>
  <c r="C432" i="40" s="1"/>
  <c r="B433" i="40"/>
  <c r="C433" i="40" s="1"/>
  <c r="B434" i="40"/>
  <c r="C434" i="40" s="1"/>
  <c r="B435" i="40"/>
  <c r="C435" i="40" s="1"/>
  <c r="B436" i="40"/>
  <c r="C436" i="40" s="1"/>
  <c r="B437" i="40"/>
  <c r="C437" i="40" s="1"/>
  <c r="B438" i="40"/>
  <c r="C438" i="40" s="1"/>
  <c r="B439" i="40"/>
  <c r="C439" i="40" s="1"/>
  <c r="B440" i="40"/>
  <c r="C440" i="40" s="1"/>
  <c r="B441" i="40"/>
  <c r="C441" i="40" s="1"/>
  <c r="B442" i="40"/>
  <c r="C442" i="40" s="1"/>
  <c r="B443" i="40"/>
  <c r="C443" i="40" s="1"/>
  <c r="B444" i="40"/>
  <c r="C444" i="40" s="1"/>
  <c r="B445" i="40"/>
  <c r="C445" i="40" s="1"/>
  <c r="B446" i="40"/>
  <c r="C446" i="40" s="1"/>
  <c r="B447" i="40"/>
  <c r="C447" i="40" s="1"/>
  <c r="B448" i="40"/>
  <c r="C448" i="40" s="1"/>
  <c r="B449" i="40"/>
  <c r="C449" i="40" s="1"/>
  <c r="B450" i="40"/>
  <c r="C450" i="40" s="1"/>
  <c r="B451" i="40"/>
  <c r="C451" i="40" s="1"/>
  <c r="B452" i="40"/>
  <c r="C452" i="40" s="1"/>
  <c r="B453" i="40"/>
  <c r="C453" i="40" s="1"/>
  <c r="B454" i="40"/>
  <c r="C454" i="40" s="1"/>
  <c r="B455" i="40"/>
  <c r="C455" i="40" s="1"/>
  <c r="B456" i="40"/>
  <c r="C456" i="40" s="1"/>
  <c r="B457" i="40"/>
  <c r="C457" i="40" s="1"/>
  <c r="B458" i="40"/>
  <c r="C458" i="40" s="1"/>
  <c r="B459" i="40"/>
  <c r="C459" i="40" s="1"/>
  <c r="B460" i="40"/>
  <c r="C460" i="40" s="1"/>
  <c r="B461" i="40"/>
  <c r="C461" i="40" s="1"/>
  <c r="B462" i="40"/>
  <c r="C462" i="40" s="1"/>
  <c r="B463" i="40"/>
  <c r="C463" i="40" s="1"/>
  <c r="B464" i="40"/>
  <c r="C464" i="40" s="1"/>
  <c r="B465" i="40"/>
  <c r="C465" i="40" s="1"/>
  <c r="B466" i="40"/>
  <c r="C466" i="40" s="1"/>
  <c r="B467" i="40"/>
  <c r="C467" i="40" s="1"/>
  <c r="B468" i="40"/>
  <c r="C468" i="40" s="1"/>
  <c r="B469" i="40"/>
  <c r="C469" i="40" s="1"/>
  <c r="B470" i="40"/>
  <c r="C470" i="40" s="1"/>
  <c r="B471" i="40"/>
  <c r="C471" i="40" s="1"/>
  <c r="B472" i="40"/>
  <c r="C472" i="40" s="1"/>
  <c r="B473" i="40"/>
  <c r="C473" i="40" s="1"/>
  <c r="B474" i="40"/>
  <c r="C474" i="40" s="1"/>
  <c r="B475" i="40"/>
  <c r="C475" i="40" s="1"/>
  <c r="B476" i="40"/>
  <c r="C476" i="40" s="1"/>
  <c r="B477" i="40"/>
  <c r="C477" i="40" s="1"/>
  <c r="B478" i="40"/>
  <c r="C478" i="40" s="1"/>
  <c r="B479" i="40"/>
  <c r="C479" i="40" s="1"/>
  <c r="B480" i="40"/>
  <c r="C480" i="40" s="1"/>
  <c r="B481" i="40"/>
  <c r="C481" i="40" s="1"/>
  <c r="B482" i="40"/>
  <c r="C482" i="40" s="1"/>
  <c r="B483" i="40"/>
  <c r="C483" i="40" s="1"/>
  <c r="B484" i="40"/>
  <c r="C484" i="40" s="1"/>
  <c r="B485" i="40"/>
  <c r="C485" i="40" s="1"/>
  <c r="B486" i="40"/>
  <c r="C486" i="40" s="1"/>
  <c r="B487" i="40"/>
  <c r="C487" i="40" s="1"/>
  <c r="B488" i="40"/>
  <c r="C488" i="40" s="1"/>
  <c r="B489" i="40"/>
  <c r="C489" i="40" s="1"/>
  <c r="B490" i="40"/>
  <c r="C490" i="40" s="1"/>
  <c r="B491" i="40"/>
  <c r="C491" i="40" s="1"/>
  <c r="B492" i="40"/>
  <c r="C492" i="40" s="1"/>
  <c r="B493" i="40"/>
  <c r="C493" i="40" s="1"/>
  <c r="B494" i="40"/>
  <c r="C494" i="40" s="1"/>
  <c r="B495" i="40"/>
  <c r="C495" i="40" s="1"/>
  <c r="B496" i="40"/>
  <c r="C496" i="40" s="1"/>
  <c r="B497" i="40"/>
  <c r="C497" i="40" s="1"/>
  <c r="B498" i="40"/>
  <c r="C498" i="40" s="1"/>
  <c r="B499" i="40"/>
  <c r="C499" i="40" s="1"/>
  <c r="B500" i="40"/>
  <c r="C500" i="40" s="1"/>
  <c r="B501" i="40"/>
  <c r="C501" i="40" s="1"/>
  <c r="B502" i="40"/>
  <c r="C502" i="40" s="1"/>
  <c r="B503" i="40"/>
  <c r="C503" i="40" s="1"/>
  <c r="B504" i="40"/>
  <c r="C504" i="40" s="1"/>
  <c r="B505" i="40"/>
  <c r="C505" i="40" s="1"/>
  <c r="B506" i="40"/>
  <c r="C506" i="40" s="1"/>
  <c r="B507" i="40"/>
  <c r="C507" i="40" s="1"/>
  <c r="B508" i="40"/>
  <c r="C508" i="40" s="1"/>
  <c r="B509" i="40"/>
  <c r="C509" i="40" s="1"/>
  <c r="B510" i="40"/>
  <c r="C510" i="40" s="1"/>
  <c r="B511" i="40"/>
  <c r="C511" i="40" s="1"/>
  <c r="B512" i="40"/>
  <c r="C512" i="40" s="1"/>
  <c r="B513" i="40"/>
  <c r="C513" i="40" s="1"/>
  <c r="B514" i="40"/>
  <c r="C514" i="40" s="1"/>
  <c r="B515" i="40"/>
  <c r="C515" i="40" s="1"/>
  <c r="B516" i="40"/>
  <c r="C516" i="40" s="1"/>
  <c r="B517" i="40"/>
  <c r="C517" i="40" s="1"/>
  <c r="B518" i="40"/>
  <c r="C518" i="40" s="1"/>
  <c r="B519" i="40"/>
  <c r="C519" i="40" s="1"/>
  <c r="B520" i="40"/>
  <c r="C520" i="40" s="1"/>
  <c r="B521" i="40"/>
  <c r="C521" i="40" s="1"/>
  <c r="B522" i="40"/>
  <c r="C522" i="40" s="1"/>
  <c r="B523" i="40"/>
  <c r="C523" i="40" s="1"/>
  <c r="B524" i="40"/>
  <c r="C524" i="40" s="1"/>
  <c r="B525" i="40"/>
  <c r="C525" i="40" s="1"/>
  <c r="B526" i="40"/>
  <c r="C526" i="40" s="1"/>
  <c r="B527" i="40"/>
  <c r="C527" i="40" s="1"/>
  <c r="B528" i="40"/>
  <c r="C528" i="40" s="1"/>
  <c r="B529" i="40"/>
  <c r="C529" i="40" s="1"/>
  <c r="B530" i="40"/>
  <c r="C530" i="40" s="1"/>
  <c r="B531" i="40"/>
  <c r="C531" i="40" s="1"/>
  <c r="B532" i="40"/>
  <c r="C532" i="40" s="1"/>
  <c r="B533" i="40"/>
  <c r="C533" i="40" s="1"/>
  <c r="B534" i="40"/>
  <c r="C534" i="40" s="1"/>
  <c r="B535" i="40"/>
  <c r="C535" i="40" s="1"/>
  <c r="B536" i="40"/>
  <c r="C536" i="40" s="1"/>
  <c r="B537" i="40"/>
  <c r="C537" i="40" s="1"/>
  <c r="B538" i="40"/>
  <c r="C538" i="40" s="1"/>
  <c r="B539" i="40"/>
  <c r="C539" i="40" s="1"/>
  <c r="B540" i="40"/>
  <c r="C540" i="40" s="1"/>
  <c r="B541" i="40"/>
  <c r="C541" i="40" s="1"/>
  <c r="B542" i="40"/>
  <c r="C542" i="40" s="1"/>
  <c r="B543" i="40"/>
  <c r="C543" i="40" s="1"/>
  <c r="B544" i="40"/>
  <c r="C544" i="40" s="1"/>
  <c r="B545" i="40"/>
  <c r="C545" i="40" s="1"/>
  <c r="B546" i="40"/>
  <c r="C546" i="40" s="1"/>
  <c r="B547" i="40"/>
  <c r="C547" i="40" s="1"/>
  <c r="B548" i="40"/>
  <c r="C548" i="40" s="1"/>
  <c r="B549" i="40"/>
  <c r="C549" i="40" s="1"/>
  <c r="B550" i="40"/>
  <c r="C550" i="40" s="1"/>
  <c r="B551" i="40"/>
  <c r="C551" i="40" s="1"/>
  <c r="B552" i="40"/>
  <c r="C552" i="40" s="1"/>
  <c r="B553" i="40"/>
  <c r="C553" i="40" s="1"/>
  <c r="B554" i="40"/>
  <c r="C554" i="40" s="1"/>
  <c r="B555" i="40"/>
  <c r="C555" i="40" s="1"/>
  <c r="B556" i="40"/>
  <c r="C556" i="40" s="1"/>
  <c r="B557" i="40"/>
  <c r="C557" i="40" s="1"/>
  <c r="B558" i="40"/>
  <c r="C558" i="40" s="1"/>
  <c r="B559" i="40"/>
  <c r="C559" i="40" s="1"/>
  <c r="B560" i="40"/>
  <c r="C560" i="40" s="1"/>
  <c r="B561" i="40"/>
  <c r="C561" i="40" s="1"/>
  <c r="B562" i="40"/>
  <c r="C562" i="40" s="1"/>
  <c r="B563" i="40"/>
  <c r="C563" i="40" s="1"/>
  <c r="B564" i="40"/>
  <c r="C564" i="40" s="1"/>
  <c r="B565" i="40"/>
  <c r="C565" i="40" s="1"/>
  <c r="B566" i="40"/>
  <c r="C566" i="40" s="1"/>
  <c r="B567" i="40"/>
  <c r="C567" i="40" s="1"/>
  <c r="B568" i="40"/>
  <c r="C568" i="40" s="1"/>
  <c r="B569" i="40"/>
  <c r="C569" i="40" s="1"/>
  <c r="B570" i="40"/>
  <c r="C570" i="40" s="1"/>
  <c r="B571" i="40"/>
  <c r="C571" i="40" s="1"/>
  <c r="B572" i="40"/>
  <c r="C572" i="40" s="1"/>
  <c r="B573" i="40"/>
  <c r="C573" i="40" s="1"/>
  <c r="B574" i="40"/>
  <c r="C574" i="40" s="1"/>
  <c r="B575" i="40"/>
  <c r="C575" i="40" s="1"/>
  <c r="B576" i="40"/>
  <c r="C576" i="40" s="1"/>
  <c r="B577" i="40"/>
  <c r="C577" i="40" s="1"/>
  <c r="B578" i="40"/>
  <c r="C578" i="40" s="1"/>
  <c r="B579" i="40"/>
  <c r="C579" i="40" s="1"/>
  <c r="B580" i="40"/>
  <c r="C580" i="40" s="1"/>
  <c r="B581" i="40"/>
  <c r="C581" i="40" s="1"/>
  <c r="B582" i="40"/>
  <c r="C582" i="40" s="1"/>
  <c r="B583" i="40"/>
  <c r="C583" i="40" s="1"/>
  <c r="B584" i="40"/>
  <c r="C584" i="40" s="1"/>
  <c r="B585" i="40"/>
  <c r="C585" i="40" s="1"/>
  <c r="B586" i="40"/>
  <c r="C586" i="40" s="1"/>
  <c r="B587" i="40"/>
  <c r="C587" i="40" s="1"/>
  <c r="B588" i="40"/>
  <c r="C588" i="40" s="1"/>
  <c r="B589" i="40"/>
  <c r="C589" i="40" s="1"/>
  <c r="B590" i="40"/>
  <c r="C590" i="40" s="1"/>
  <c r="B591" i="40"/>
  <c r="C591" i="40" s="1"/>
  <c r="B592" i="40"/>
  <c r="C592" i="40" s="1"/>
  <c r="B593" i="40"/>
  <c r="C593" i="40" s="1"/>
  <c r="B594" i="40"/>
  <c r="C594" i="40" s="1"/>
  <c r="B595" i="40"/>
  <c r="C595" i="40" s="1"/>
  <c r="B596" i="40"/>
  <c r="C596" i="40" s="1"/>
  <c r="B597" i="40"/>
  <c r="C597" i="40" s="1"/>
  <c r="B598" i="40"/>
  <c r="C598" i="40" s="1"/>
  <c r="B599" i="40"/>
  <c r="C599" i="40" s="1"/>
  <c r="B600" i="40"/>
  <c r="C600" i="40" s="1"/>
  <c r="B601" i="40"/>
  <c r="C601" i="40" s="1"/>
  <c r="B602" i="40"/>
  <c r="C602" i="40" s="1"/>
  <c r="B603" i="40"/>
  <c r="C603" i="40" s="1"/>
  <c r="B604" i="40"/>
  <c r="C604" i="40" s="1"/>
  <c r="B605" i="40"/>
  <c r="C605" i="40" s="1"/>
  <c r="B606" i="40"/>
  <c r="C606" i="40" s="1"/>
  <c r="B607" i="40"/>
  <c r="C607" i="40" s="1"/>
  <c r="B608" i="40"/>
  <c r="C608" i="40" s="1"/>
  <c r="B609" i="40"/>
  <c r="C609" i="40" s="1"/>
  <c r="B610" i="40"/>
  <c r="C610" i="40" s="1"/>
  <c r="B611" i="40"/>
  <c r="C611" i="40" s="1"/>
  <c r="B612" i="40"/>
  <c r="C612" i="40" s="1"/>
  <c r="B613" i="40"/>
  <c r="C613" i="40" s="1"/>
  <c r="B614" i="40"/>
  <c r="C614" i="40" s="1"/>
  <c r="B615" i="40"/>
  <c r="C615" i="40" s="1"/>
  <c r="B616" i="40"/>
  <c r="C616" i="40" s="1"/>
  <c r="B617" i="40"/>
  <c r="C617" i="40" s="1"/>
  <c r="B618" i="40"/>
  <c r="C618" i="40" s="1"/>
  <c r="B619" i="40"/>
  <c r="C619" i="40" s="1"/>
  <c r="B620" i="40"/>
  <c r="C620" i="40" s="1"/>
  <c r="B621" i="40"/>
  <c r="C621" i="40" s="1"/>
  <c r="B622" i="40"/>
  <c r="C622" i="40" s="1"/>
  <c r="B623" i="40"/>
  <c r="C623" i="40" s="1"/>
  <c r="B624" i="40"/>
  <c r="C624" i="40" s="1"/>
  <c r="B625" i="40"/>
  <c r="C625" i="40" s="1"/>
  <c r="B626" i="40"/>
  <c r="C626" i="40" s="1"/>
  <c r="B627" i="40"/>
  <c r="C627" i="40" s="1"/>
  <c r="B628" i="40"/>
  <c r="C628" i="40" s="1"/>
  <c r="B629" i="40"/>
  <c r="C629" i="40" s="1"/>
  <c r="B630" i="40"/>
  <c r="C630" i="40" s="1"/>
  <c r="B631" i="40"/>
  <c r="C631" i="40" s="1"/>
  <c r="B632" i="40"/>
  <c r="C632" i="40" s="1"/>
  <c r="B633" i="40"/>
  <c r="C633" i="40" s="1"/>
  <c r="B634" i="40"/>
  <c r="C634" i="40" s="1"/>
  <c r="B635" i="40"/>
  <c r="C635" i="40" s="1"/>
  <c r="B636" i="40"/>
  <c r="C636" i="40" s="1"/>
  <c r="B637" i="40"/>
  <c r="C637" i="40" s="1"/>
  <c r="B638" i="40"/>
  <c r="C638" i="40" s="1"/>
  <c r="B639" i="40"/>
  <c r="C639" i="40" s="1"/>
  <c r="B640" i="40"/>
  <c r="C640" i="40" s="1"/>
  <c r="B641" i="40"/>
  <c r="C641" i="40" s="1"/>
  <c r="B642" i="40"/>
  <c r="C642" i="40" s="1"/>
  <c r="B643" i="40"/>
  <c r="C643" i="40" s="1"/>
  <c r="B644" i="40"/>
  <c r="C644" i="40" s="1"/>
  <c r="B645" i="40"/>
  <c r="C645" i="40" s="1"/>
  <c r="B646" i="40"/>
  <c r="C646" i="40" s="1"/>
  <c r="B647" i="40"/>
  <c r="C647" i="40" s="1"/>
  <c r="B648" i="40"/>
  <c r="C648" i="40" s="1"/>
  <c r="B649" i="40"/>
  <c r="C649" i="40" s="1"/>
  <c r="B650" i="40"/>
  <c r="C650" i="40" s="1"/>
  <c r="B651" i="40"/>
  <c r="C651" i="40" s="1"/>
  <c r="B652" i="40"/>
  <c r="C652" i="40" s="1"/>
  <c r="B653" i="40"/>
  <c r="C653" i="40" s="1"/>
  <c r="B7" i="40"/>
  <c r="C7" i="40" s="1"/>
  <c r="AF25" i="60"/>
  <c r="AG25" i="60"/>
  <c r="AH25" i="60"/>
  <c r="AF26" i="60"/>
  <c r="AG26" i="60"/>
  <c r="AH26" i="60"/>
  <c r="Y28" i="33"/>
  <c r="G28" i="33" s="1"/>
  <c r="Z28" i="33"/>
  <c r="H28" i="33" s="1"/>
  <c r="AA28" i="33"/>
  <c r="I28" i="33" s="1"/>
  <c r="AB28" i="33"/>
  <c r="J28" i="33" s="1"/>
  <c r="AC28" i="33"/>
  <c r="K28" i="33" s="1"/>
  <c r="AF27" i="60"/>
  <c r="AG27" i="60"/>
  <c r="AH27" i="60"/>
  <c r="AF28" i="60"/>
  <c r="AG28" i="60"/>
  <c r="Q29" i="33"/>
  <c r="AF29" i="60"/>
  <c r="AG29" i="60"/>
  <c r="AH29" i="60"/>
  <c r="AF30" i="60"/>
  <c r="AG30" i="60"/>
  <c r="Q31" i="33"/>
  <c r="AF31" i="60"/>
  <c r="AG31" i="60"/>
  <c r="AH31" i="60"/>
  <c r="AF32" i="60"/>
  <c r="AG32" i="60"/>
  <c r="AH32" i="60"/>
  <c r="AF33" i="60"/>
  <c r="AG33" i="60"/>
  <c r="Q34" i="33"/>
  <c r="AF34" i="60"/>
  <c r="AG34" i="60"/>
  <c r="AH34" i="60"/>
  <c r="AF35" i="60"/>
  <c r="AG35" i="60"/>
  <c r="Q36" i="33"/>
  <c r="Y37" i="33"/>
  <c r="G37" i="33" s="1"/>
  <c r="Z37" i="33"/>
  <c r="Y36" i="60" s="1"/>
  <c r="G36" i="60" s="1"/>
  <c r="G36" i="61" s="1"/>
  <c r="AA37" i="33"/>
  <c r="I37" i="33" s="1"/>
  <c r="AB37" i="33"/>
  <c r="AA36" i="60" s="1"/>
  <c r="I36" i="60" s="1"/>
  <c r="I36" i="61" s="1"/>
  <c r="AC37" i="33"/>
  <c r="K37" i="33" s="1"/>
  <c r="AD37" i="33"/>
  <c r="L37" i="33" s="1"/>
  <c r="AE37" i="33"/>
  <c r="M37" i="33" s="1"/>
  <c r="AF37" i="33"/>
  <c r="N37" i="33" s="1"/>
  <c r="AG37" i="33"/>
  <c r="O37" i="33" s="1"/>
  <c r="AH37" i="33"/>
  <c r="AG36" i="60" s="1"/>
  <c r="O36" i="60" s="1"/>
  <c r="O36" i="61" s="1"/>
  <c r="AI37" i="33"/>
  <c r="Q37" i="33" s="1"/>
  <c r="Y38" i="33"/>
  <c r="X37" i="60" s="1"/>
  <c r="F37" i="60" s="1"/>
  <c r="F37" i="61" s="1"/>
  <c r="Z38" i="33"/>
  <c r="H38" i="33" s="1"/>
  <c r="AA38" i="33"/>
  <c r="I38" i="33" s="1"/>
  <c r="AB38" i="33"/>
  <c r="J38" i="33" s="1"/>
  <c r="AC38" i="33"/>
  <c r="K38" i="33" s="1"/>
  <c r="AD38" i="33"/>
  <c r="L38" i="33" s="1"/>
  <c r="AE38" i="33"/>
  <c r="AD37" i="60" s="1"/>
  <c r="L37" i="60" s="1"/>
  <c r="L37" i="61" s="1"/>
  <c r="AF38" i="33"/>
  <c r="N38" i="33" s="1"/>
  <c r="AG38" i="33"/>
  <c r="AF37" i="60" s="1"/>
  <c r="N37" i="60" s="1"/>
  <c r="N37" i="61" s="1"/>
  <c r="AH38" i="33"/>
  <c r="P38" i="33" s="1"/>
  <c r="AI38" i="33"/>
  <c r="Q38" i="33" s="1"/>
  <c r="Y39" i="33"/>
  <c r="G39" i="33" s="1"/>
  <c r="Z39" i="33"/>
  <c r="H39" i="33" s="1"/>
  <c r="AA39" i="33"/>
  <c r="I39" i="33" s="1"/>
  <c r="AB39" i="33"/>
  <c r="AA38" i="60" s="1"/>
  <c r="I38" i="60" s="1"/>
  <c r="I38" i="61" s="1"/>
  <c r="AC39" i="33"/>
  <c r="K39" i="33" s="1"/>
  <c r="AD39" i="33"/>
  <c r="AC38" i="60" s="1"/>
  <c r="K38" i="60" s="1"/>
  <c r="K38" i="61" s="1"/>
  <c r="AE39" i="33"/>
  <c r="M39" i="33" s="1"/>
  <c r="AF39" i="33"/>
  <c r="N39" i="33" s="1"/>
  <c r="AG39" i="33"/>
  <c r="O39" i="33" s="1"/>
  <c r="AH39" i="33"/>
  <c r="P39" i="33" s="1"/>
  <c r="AI39" i="33"/>
  <c r="Q39" i="33" s="1"/>
  <c r="Y40" i="33"/>
  <c r="X39" i="60" s="1"/>
  <c r="F39" i="60" s="1"/>
  <c r="F39" i="61" s="1"/>
  <c r="Z40" i="33"/>
  <c r="H40" i="33" s="1"/>
  <c r="AA40" i="33"/>
  <c r="Z39" i="60" s="1"/>
  <c r="H39" i="60" s="1"/>
  <c r="H39" i="61" s="1"/>
  <c r="AB40" i="33"/>
  <c r="J40" i="33" s="1"/>
  <c r="AC40" i="33"/>
  <c r="K40" i="33" s="1"/>
  <c r="AD40" i="33"/>
  <c r="L40" i="33" s="1"/>
  <c r="AE40" i="33"/>
  <c r="M40" i="33" s="1"/>
  <c r="AF40" i="33"/>
  <c r="N40" i="33" s="1"/>
  <c r="AG40" i="33"/>
  <c r="AF39" i="60" s="1"/>
  <c r="N39" i="60" s="1"/>
  <c r="N39" i="61" s="1"/>
  <c r="AH40" i="33"/>
  <c r="P40" i="33" s="1"/>
  <c r="AI40" i="33"/>
  <c r="AH39" i="60" s="1"/>
  <c r="P39" i="60" s="1"/>
  <c r="P39" i="61" s="1"/>
  <c r="Y41" i="33"/>
  <c r="G41" i="33" s="1"/>
  <c r="Z41" i="33"/>
  <c r="H41" i="33" s="1"/>
  <c r="AA41" i="33"/>
  <c r="I41" i="33" s="1"/>
  <c r="AB41" i="33"/>
  <c r="J41" i="33" s="1"/>
  <c r="AC41" i="33"/>
  <c r="K41" i="33" s="1"/>
  <c r="AD41" i="33"/>
  <c r="AC40" i="60" s="1"/>
  <c r="K40" i="60" s="1"/>
  <c r="K40" i="61" s="1"/>
  <c r="AE41" i="33"/>
  <c r="M41" i="33" s="1"/>
  <c r="AF41" i="33"/>
  <c r="AE40" i="60" s="1"/>
  <c r="M40" i="60" s="1"/>
  <c r="M40" i="61" s="1"/>
  <c r="AG41" i="33"/>
  <c r="O41" i="33" s="1"/>
  <c r="AH41" i="33"/>
  <c r="P41" i="33" s="1"/>
  <c r="AI41" i="33"/>
  <c r="Q41" i="33" s="1"/>
  <c r="Y42" i="33"/>
  <c r="G42" i="33" s="1"/>
  <c r="Z42" i="33"/>
  <c r="H42" i="33" s="1"/>
  <c r="AA42" i="33"/>
  <c r="Z41" i="60" s="1"/>
  <c r="H41" i="60" s="1"/>
  <c r="H41" i="61" s="1"/>
  <c r="AB42" i="33"/>
  <c r="J42" i="33" s="1"/>
  <c r="AC42" i="33"/>
  <c r="AB41" i="60" s="1"/>
  <c r="J41" i="60" s="1"/>
  <c r="J41" i="61" s="1"/>
  <c r="AD42" i="33"/>
  <c r="L42" i="33" s="1"/>
  <c r="AE42" i="33"/>
  <c r="M42" i="33" s="1"/>
  <c r="AF42" i="33"/>
  <c r="N42" i="33" s="1"/>
  <c r="AG42" i="33"/>
  <c r="O42" i="33" s="1"/>
  <c r="AH42" i="33"/>
  <c r="P42" i="33" s="1"/>
  <c r="AI42" i="33"/>
  <c r="AH41" i="60" s="1"/>
  <c r="P41" i="60" s="1"/>
  <c r="P41" i="61" s="1"/>
  <c r="X28" i="33"/>
  <c r="W27" i="60" s="1"/>
  <c r="E27" i="60" s="1"/>
  <c r="E27" i="61" s="1"/>
  <c r="X37" i="33"/>
  <c r="W36" i="60" s="1"/>
  <c r="E36" i="60" s="1"/>
  <c r="E36" i="61" s="1"/>
  <c r="X38" i="33"/>
  <c r="F38" i="33" s="1"/>
  <c r="X39" i="33"/>
  <c r="F39" i="33" s="1"/>
  <c r="X40" i="33"/>
  <c r="F40" i="33" s="1"/>
  <c r="X41" i="33"/>
  <c r="F41" i="33" s="1"/>
  <c r="X42" i="33"/>
  <c r="F42" i="33" s="1"/>
  <c r="AR39" i="33" l="1"/>
  <c r="AS39" i="33"/>
  <c r="AT39" i="33"/>
  <c r="AU39" i="33"/>
  <c r="AR38" i="33"/>
  <c r="AS38" i="33"/>
  <c r="AT38" i="33"/>
  <c r="AU38" i="33"/>
  <c r="AS26" i="33"/>
  <c r="AT26" i="33"/>
  <c r="AU26" i="33"/>
  <c r="AR26" i="33"/>
  <c r="AR37" i="33"/>
  <c r="AS37" i="33"/>
  <c r="AT37" i="33"/>
  <c r="AU37" i="33"/>
  <c r="AU35" i="33"/>
  <c r="AT35" i="33"/>
  <c r="AR35" i="33"/>
  <c r="AS35" i="33"/>
  <c r="AS33" i="33"/>
  <c r="AT33" i="33"/>
  <c r="AU33" i="33"/>
  <c r="AR33" i="33"/>
  <c r="AS32" i="33"/>
  <c r="AT32" i="33"/>
  <c r="AU32" i="33"/>
  <c r="AR32" i="33"/>
  <c r="AS34" i="33"/>
  <c r="AT34" i="33"/>
  <c r="AU34" i="33"/>
  <c r="AR34" i="33"/>
  <c r="AS36" i="33"/>
  <c r="AT36" i="33"/>
  <c r="AU36" i="33"/>
  <c r="AR36" i="33"/>
  <c r="AS31" i="33"/>
  <c r="AT31" i="33"/>
  <c r="AU31" i="33"/>
  <c r="AR31" i="33"/>
  <c r="AS30" i="33"/>
  <c r="AT30" i="33"/>
  <c r="AU30" i="33"/>
  <c r="AR30" i="33"/>
  <c r="AS42" i="33"/>
  <c r="AT42" i="33"/>
  <c r="AU42" i="33"/>
  <c r="AR42" i="33"/>
  <c r="AU29" i="33"/>
  <c r="AR29" i="33"/>
  <c r="AS29" i="33"/>
  <c r="AT29" i="33"/>
  <c r="AU41" i="33"/>
  <c r="AR41" i="33"/>
  <c r="AS41" i="33"/>
  <c r="AT41" i="33"/>
  <c r="AR28" i="33"/>
  <c r="AS28" i="33"/>
  <c r="AT28" i="33"/>
  <c r="AU28" i="33"/>
  <c r="AR40" i="33"/>
  <c r="AT40" i="33"/>
  <c r="AS40" i="33"/>
  <c r="AU40" i="33"/>
  <c r="AR27" i="33"/>
  <c r="AS27" i="33"/>
  <c r="AT27" i="33"/>
  <c r="AU27" i="33"/>
  <c r="F54" i="60"/>
  <c r="F50" i="60"/>
  <c r="F57" i="60"/>
  <c r="F53" i="60"/>
  <c r="F49" i="60"/>
  <c r="E57" i="60"/>
  <c r="E53" i="60"/>
  <c r="E49" i="60"/>
  <c r="F56" i="60"/>
  <c r="F52" i="60"/>
  <c r="F48" i="60"/>
  <c r="G55" i="60"/>
  <c r="G51" i="60"/>
  <c r="G47" i="60"/>
  <c r="E55" i="60"/>
  <c r="E51" i="60"/>
  <c r="E47" i="60"/>
  <c r="G49" i="60"/>
  <c r="E54" i="60"/>
  <c r="F55" i="60"/>
  <c r="G54" i="60"/>
  <c r="G48" i="60"/>
  <c r="G53" i="60"/>
  <c r="P37" i="33"/>
  <c r="M38" i="33"/>
  <c r="AE39" i="60"/>
  <c r="M39" i="60" s="1"/>
  <c r="M39" i="61" s="1"/>
  <c r="Q42" i="33"/>
  <c r="H37" i="33"/>
  <c r="AH38" i="60"/>
  <c r="P38" i="60" s="1"/>
  <c r="P38" i="61" s="1"/>
  <c r="AA27" i="60"/>
  <c r="I27" i="60" s="1"/>
  <c r="I27" i="61" s="1"/>
  <c r="AB40" i="60"/>
  <c r="J40" i="60" s="1"/>
  <c r="J40" i="61" s="1"/>
  <c r="I42" i="33"/>
  <c r="Z38" i="60"/>
  <c r="H38" i="60" s="1"/>
  <c r="H38" i="61" s="1"/>
  <c r="L41" i="33"/>
  <c r="W40" i="60"/>
  <c r="E40" i="60" s="1"/>
  <c r="E40" i="61" s="1"/>
  <c r="AC37" i="60"/>
  <c r="K37" i="60" s="1"/>
  <c r="K37" i="61" s="1"/>
  <c r="O40" i="33"/>
  <c r="AF36" i="60"/>
  <c r="N36" i="60" s="1"/>
  <c r="N36" i="61" s="1"/>
  <c r="AH30" i="60"/>
  <c r="G40" i="33"/>
  <c r="AG41" i="60"/>
  <c r="O41" i="60" s="1"/>
  <c r="O41" i="61" s="1"/>
  <c r="X36" i="60"/>
  <c r="F36" i="60" s="1"/>
  <c r="F36" i="61" s="1"/>
  <c r="J39" i="33"/>
  <c r="Y41" i="60"/>
  <c r="G41" i="60" s="1"/>
  <c r="G41" i="61" s="1"/>
  <c r="F37" i="33"/>
  <c r="K42" i="33"/>
  <c r="N41" i="33"/>
  <c r="Q40" i="33"/>
  <c r="I40" i="33"/>
  <c r="L39" i="33"/>
  <c r="O38" i="33"/>
  <c r="G38" i="33"/>
  <c r="J37" i="33"/>
  <c r="Q30" i="33"/>
  <c r="Q27" i="33"/>
  <c r="AA41" i="60"/>
  <c r="I41" i="60" s="1"/>
  <c r="I41" i="61" s="1"/>
  <c r="AD40" i="60"/>
  <c r="L40" i="60" s="1"/>
  <c r="L40" i="61" s="1"/>
  <c r="AG39" i="60"/>
  <c r="O39" i="60" s="1"/>
  <c r="O39" i="61" s="1"/>
  <c r="Y39" i="60"/>
  <c r="G39" i="60" s="1"/>
  <c r="G39" i="61" s="1"/>
  <c r="AB38" i="60"/>
  <c r="J38" i="60" s="1"/>
  <c r="J38" i="61" s="1"/>
  <c r="AE37" i="60"/>
  <c r="M37" i="60" s="1"/>
  <c r="M37" i="61" s="1"/>
  <c r="AH36" i="60"/>
  <c r="P36" i="60" s="1"/>
  <c r="P36" i="61" s="1"/>
  <c r="Z36" i="60"/>
  <c r="H36" i="60" s="1"/>
  <c r="H36" i="61" s="1"/>
  <c r="AH28" i="60"/>
  <c r="F28" i="33"/>
  <c r="Q26" i="33"/>
  <c r="W41" i="60"/>
  <c r="E41" i="60" s="1"/>
  <c r="E41" i="61" s="1"/>
  <c r="AH33" i="60"/>
  <c r="AB27" i="60"/>
  <c r="J27" i="60" s="1"/>
  <c r="J27" i="61" s="1"/>
  <c r="Q28" i="33"/>
  <c r="Q33" i="33"/>
  <c r="W39" i="60"/>
  <c r="E39" i="60" s="1"/>
  <c r="E39" i="61" s="1"/>
  <c r="AF41" i="60"/>
  <c r="N41" i="60" s="1"/>
  <c r="N41" i="61" s="1"/>
  <c r="X41" i="60"/>
  <c r="F41" i="60" s="1"/>
  <c r="F41" i="61" s="1"/>
  <c r="AA40" i="60"/>
  <c r="I40" i="60" s="1"/>
  <c r="I40" i="61" s="1"/>
  <c r="AD39" i="60"/>
  <c r="L39" i="60" s="1"/>
  <c r="L39" i="61" s="1"/>
  <c r="AG38" i="60"/>
  <c r="O38" i="60" s="1"/>
  <c r="O38" i="61" s="1"/>
  <c r="Y38" i="60"/>
  <c r="G38" i="60" s="1"/>
  <c r="G38" i="61" s="1"/>
  <c r="AB37" i="60"/>
  <c r="J37" i="60" s="1"/>
  <c r="J37" i="61" s="1"/>
  <c r="AE36" i="60"/>
  <c r="M36" i="60" s="1"/>
  <c r="M36" i="61" s="1"/>
  <c r="AH35" i="60"/>
  <c r="Z27" i="60"/>
  <c r="H27" i="60" s="1"/>
  <c r="H27" i="61" s="1"/>
  <c r="W38" i="60"/>
  <c r="E38" i="60" s="1"/>
  <c r="E38" i="61" s="1"/>
  <c r="AE41" i="60"/>
  <c r="M41" i="60" s="1"/>
  <c r="M41" i="61" s="1"/>
  <c r="AH40" i="60"/>
  <c r="P40" i="60" s="1"/>
  <c r="P40" i="61" s="1"/>
  <c r="Z40" i="60"/>
  <c r="H40" i="60" s="1"/>
  <c r="H40" i="61" s="1"/>
  <c r="AC39" i="60"/>
  <c r="K39" i="60" s="1"/>
  <c r="K39" i="61" s="1"/>
  <c r="AF38" i="60"/>
  <c r="N38" i="60" s="1"/>
  <c r="N38" i="61" s="1"/>
  <c r="X38" i="60"/>
  <c r="F38" i="60" s="1"/>
  <c r="F38" i="61" s="1"/>
  <c r="AA37" i="60"/>
  <c r="I37" i="60" s="1"/>
  <c r="I37" i="61" s="1"/>
  <c r="AD36" i="60"/>
  <c r="L36" i="60" s="1"/>
  <c r="L36" i="61" s="1"/>
  <c r="Y27" i="60"/>
  <c r="G27" i="60" s="1"/>
  <c r="G27" i="61" s="1"/>
  <c r="Q35" i="33"/>
  <c r="W37" i="60"/>
  <c r="E37" i="60" s="1"/>
  <c r="E37" i="61" s="1"/>
  <c r="AD41" i="60"/>
  <c r="L41" i="60" s="1"/>
  <c r="L41" i="61" s="1"/>
  <c r="AG40" i="60"/>
  <c r="O40" i="60" s="1"/>
  <c r="O40" i="61" s="1"/>
  <c r="Y40" i="60"/>
  <c r="G40" i="60" s="1"/>
  <c r="G40" i="61" s="1"/>
  <c r="AB39" i="60"/>
  <c r="J39" i="60" s="1"/>
  <c r="J39" i="61" s="1"/>
  <c r="AE38" i="60"/>
  <c r="M38" i="60" s="1"/>
  <c r="M38" i="61" s="1"/>
  <c r="AH37" i="60"/>
  <c r="P37" i="60" s="1"/>
  <c r="P37" i="61" s="1"/>
  <c r="Z37" i="60"/>
  <c r="H37" i="60" s="1"/>
  <c r="H37" i="61" s="1"/>
  <c r="AC36" i="60"/>
  <c r="K36" i="60" s="1"/>
  <c r="K36" i="61" s="1"/>
  <c r="X27" i="60"/>
  <c r="F27" i="60" s="1"/>
  <c r="F27" i="61" s="1"/>
  <c r="AC41" i="60"/>
  <c r="K41" i="60" s="1"/>
  <c r="K41" i="61" s="1"/>
  <c r="AF40" i="60"/>
  <c r="N40" i="60" s="1"/>
  <c r="N40" i="61" s="1"/>
  <c r="X40" i="60"/>
  <c r="F40" i="60" s="1"/>
  <c r="F40" i="61" s="1"/>
  <c r="AA39" i="60"/>
  <c r="I39" i="60" s="1"/>
  <c r="I39" i="61" s="1"/>
  <c r="AD38" i="60"/>
  <c r="L38" i="60" s="1"/>
  <c r="L38" i="61" s="1"/>
  <c r="AG37" i="60"/>
  <c r="O37" i="60" s="1"/>
  <c r="O37" i="61" s="1"/>
  <c r="Y37" i="60"/>
  <c r="G37" i="60" s="1"/>
  <c r="G37" i="61" s="1"/>
  <c r="AB36" i="60"/>
  <c r="J36" i="60" s="1"/>
  <c r="J36" i="61" s="1"/>
  <c r="Q32" i="33"/>
  <c r="F60" i="60" l="1"/>
  <c r="G60" i="60"/>
  <c r="G59" i="60"/>
  <c r="F59" i="60"/>
  <c r="E59" i="60"/>
  <c r="E60" i="60"/>
  <c r="L28" i="63"/>
  <c r="M28" i="63"/>
  <c r="N28" i="63"/>
  <c r="L29" i="63"/>
  <c r="M29" i="63"/>
  <c r="N29" i="63"/>
  <c r="D30" i="63"/>
  <c r="E30" i="63"/>
  <c r="F30" i="63"/>
  <c r="G30" i="63"/>
  <c r="H30" i="63"/>
  <c r="L30" i="63"/>
  <c r="M30" i="63"/>
  <c r="N30" i="63"/>
  <c r="L31" i="63"/>
  <c r="M31" i="63"/>
  <c r="N31" i="63"/>
  <c r="L32" i="63"/>
  <c r="M32" i="63"/>
  <c r="N32" i="63"/>
  <c r="L33" i="63"/>
  <c r="M33" i="63"/>
  <c r="N33" i="63"/>
  <c r="L34" i="63"/>
  <c r="M34" i="63"/>
  <c r="N34" i="63"/>
  <c r="L35" i="63"/>
  <c r="M35" i="63"/>
  <c r="N35" i="63"/>
  <c r="L36" i="63"/>
  <c r="M36" i="63"/>
  <c r="N36" i="63"/>
  <c r="L37" i="63"/>
  <c r="M37" i="63"/>
  <c r="N37" i="63"/>
  <c r="L38" i="63"/>
  <c r="M38" i="63"/>
  <c r="N38" i="63"/>
  <c r="C30" i="63"/>
  <c r="F99" i="64"/>
  <c r="F98" i="64"/>
  <c r="F97" i="64"/>
  <c r="F96" i="64"/>
  <c r="F95" i="64"/>
  <c r="F94" i="64"/>
  <c r="F93" i="64"/>
  <c r="F92" i="64"/>
  <c r="F91" i="64"/>
  <c r="F90" i="64"/>
  <c r="F89" i="64"/>
  <c r="F88" i="64"/>
  <c r="F87" i="64"/>
  <c r="F86" i="64"/>
  <c r="F85" i="64"/>
  <c r="F84" i="64"/>
  <c r="F83" i="64"/>
  <c r="F82" i="64"/>
  <c r="F81" i="64"/>
  <c r="F80" i="64"/>
  <c r="F79" i="64"/>
  <c r="F78" i="64"/>
  <c r="F77" i="64"/>
  <c r="F76" i="64"/>
  <c r="F75" i="64"/>
  <c r="F74" i="64"/>
  <c r="F73" i="64"/>
  <c r="F72" i="64"/>
  <c r="F71" i="64"/>
  <c r="F70" i="64"/>
  <c r="F69" i="64"/>
  <c r="F68" i="64"/>
  <c r="F67" i="64"/>
  <c r="F66" i="64"/>
  <c r="F65" i="64"/>
  <c r="F64" i="64"/>
  <c r="F63" i="64"/>
  <c r="F62" i="64"/>
  <c r="F61" i="64"/>
  <c r="F60" i="64"/>
  <c r="F59" i="64"/>
  <c r="F58" i="64"/>
  <c r="F57" i="64"/>
  <c r="F56" i="64"/>
  <c r="F55" i="64"/>
  <c r="F54" i="64"/>
  <c r="F53" i="64"/>
  <c r="F52" i="64"/>
  <c r="F51" i="64"/>
  <c r="F50" i="64"/>
  <c r="F49" i="64"/>
  <c r="F48" i="64"/>
  <c r="F47" i="64"/>
  <c r="F46" i="64"/>
  <c r="F45" i="64"/>
  <c r="F44" i="64"/>
  <c r="F43" i="64"/>
  <c r="F42" i="64"/>
  <c r="F41" i="64"/>
  <c r="F40" i="64"/>
  <c r="F39" i="64"/>
  <c r="F38" i="64"/>
  <c r="F37" i="64"/>
  <c r="F36" i="64"/>
  <c r="F35" i="64"/>
  <c r="F34" i="64"/>
  <c r="F33" i="64"/>
  <c r="F32" i="64"/>
  <c r="F31" i="64"/>
  <c r="F30" i="64"/>
  <c r="F29" i="64"/>
  <c r="F28" i="64"/>
  <c r="F27" i="64"/>
  <c r="F26" i="64"/>
  <c r="F25" i="64"/>
  <c r="F24" i="64"/>
  <c r="F23" i="64"/>
  <c r="F22" i="64"/>
  <c r="F21" i="64"/>
  <c r="F20" i="64"/>
  <c r="F19" i="64"/>
  <c r="F18" i="64"/>
  <c r="F17" i="64"/>
  <c r="F16" i="64"/>
  <c r="F15" i="64"/>
  <c r="F14" i="64"/>
  <c r="X27" i="33" s="1"/>
  <c r="F13" i="64"/>
  <c r="F12" i="64"/>
  <c r="F11" i="64"/>
  <c r="F10" i="64"/>
  <c r="F9" i="64"/>
  <c r="F8" i="64"/>
  <c r="F7" i="64"/>
  <c r="F61" i="60" l="1"/>
  <c r="F49" i="61" s="1"/>
  <c r="F47" i="62" s="1"/>
  <c r="G61" i="60"/>
  <c r="G57" i="61" s="1"/>
  <c r="G55" i="62" s="1"/>
  <c r="E61" i="60"/>
  <c r="D37" i="63"/>
  <c r="D53" i="63" s="1"/>
  <c r="Y35" i="33"/>
  <c r="X34" i="60" s="1"/>
  <c r="F33" i="63"/>
  <c r="F49" i="63" s="1"/>
  <c r="AA31" i="33"/>
  <c r="Z30" i="60" s="1"/>
  <c r="H28" i="63"/>
  <c r="H44" i="63" s="1"/>
  <c r="AC26" i="33"/>
  <c r="AB25" i="60" s="1"/>
  <c r="J34" i="63"/>
  <c r="J50" i="63" s="1"/>
  <c r="AE32" i="33"/>
  <c r="AD31" i="60" s="1"/>
  <c r="J32" i="63"/>
  <c r="J48" i="63" s="1"/>
  <c r="AE30" i="33"/>
  <c r="AD29" i="60" s="1"/>
  <c r="C33" i="63"/>
  <c r="X31" i="33"/>
  <c r="W30" i="60" s="1"/>
  <c r="E37" i="63"/>
  <c r="E53" i="63" s="1"/>
  <c r="Z35" i="33"/>
  <c r="Y34" i="60" s="1"/>
  <c r="G33" i="63"/>
  <c r="G49" i="63" s="1"/>
  <c r="AB31" i="33"/>
  <c r="AA30" i="60" s="1"/>
  <c r="I28" i="63"/>
  <c r="AD26" i="33"/>
  <c r="AC25" i="60" s="1"/>
  <c r="I29" i="63"/>
  <c r="I45" i="63" s="1"/>
  <c r="AD27" i="33"/>
  <c r="AC26" i="60" s="1"/>
  <c r="J33" i="63"/>
  <c r="AE31" i="33"/>
  <c r="AD30" i="60" s="1"/>
  <c r="K31" i="63"/>
  <c r="AE28" i="60"/>
  <c r="K38" i="63"/>
  <c r="K54" i="63" s="1"/>
  <c r="AE35" i="60"/>
  <c r="C35" i="63"/>
  <c r="X33" i="33"/>
  <c r="W32" i="60" s="1"/>
  <c r="D32" i="63"/>
  <c r="Y30" i="33"/>
  <c r="X29" i="60" s="1"/>
  <c r="E31" i="63"/>
  <c r="Z29" i="33"/>
  <c r="Y28" i="60" s="1"/>
  <c r="E38" i="63"/>
  <c r="Z36" i="33"/>
  <c r="Y35" i="60" s="1"/>
  <c r="F29" i="63"/>
  <c r="AA27" i="33"/>
  <c r="Z26" i="60" s="1"/>
  <c r="G35" i="63"/>
  <c r="G51" i="63" s="1"/>
  <c r="AB33" i="33"/>
  <c r="AA32" i="60" s="1"/>
  <c r="H32" i="63"/>
  <c r="H48" i="63" s="1"/>
  <c r="AC30" i="33"/>
  <c r="AB29" i="60" s="1"/>
  <c r="I30" i="63"/>
  <c r="AD28" i="33"/>
  <c r="AC27" i="60" s="1"/>
  <c r="I37" i="63"/>
  <c r="AD35" i="33"/>
  <c r="AC34" i="60" s="1"/>
  <c r="J35" i="63"/>
  <c r="AE33" i="33"/>
  <c r="AD32" i="60" s="1"/>
  <c r="K34" i="63"/>
  <c r="K50" i="63" s="1"/>
  <c r="AE31" i="60"/>
  <c r="D28" i="63"/>
  <c r="Y26" i="33"/>
  <c r="X25" i="60" s="1"/>
  <c r="E36" i="63"/>
  <c r="E52" i="63" s="1"/>
  <c r="Z34" i="33"/>
  <c r="Y33" i="60" s="1"/>
  <c r="G34" i="63"/>
  <c r="AB32" i="33"/>
  <c r="AA31" i="60" s="1"/>
  <c r="H37" i="63"/>
  <c r="AC35" i="33"/>
  <c r="AB34" i="60" s="1"/>
  <c r="I35" i="63"/>
  <c r="I51" i="63" s="1"/>
  <c r="AD33" i="33"/>
  <c r="AC32" i="60" s="1"/>
  <c r="K28" i="63"/>
  <c r="K44" i="63" s="1"/>
  <c r="AE25" i="60"/>
  <c r="K29" i="63"/>
  <c r="AE26" i="60"/>
  <c r="D38" i="63"/>
  <c r="Y36" i="33"/>
  <c r="X35" i="60" s="1"/>
  <c r="K37" i="63"/>
  <c r="K53" i="63" s="1"/>
  <c r="AE34" i="60"/>
  <c r="C36" i="63"/>
  <c r="C52" i="63" s="1"/>
  <c r="X34" i="33"/>
  <c r="W33" i="60" s="1"/>
  <c r="D33" i="63"/>
  <c r="D49" i="63" s="1"/>
  <c r="Y31" i="33"/>
  <c r="X30" i="60" s="1"/>
  <c r="E34" i="63"/>
  <c r="E50" i="63" s="1"/>
  <c r="Z32" i="33"/>
  <c r="Y31" i="60" s="1"/>
  <c r="F28" i="63"/>
  <c r="AA26" i="33"/>
  <c r="Z25" i="60" s="1"/>
  <c r="F37" i="63"/>
  <c r="F53" i="63" s="1"/>
  <c r="AA35" i="33"/>
  <c r="Z34" i="60" s="1"/>
  <c r="G36" i="63"/>
  <c r="G52" i="63" s="1"/>
  <c r="AB34" i="33"/>
  <c r="AA33" i="60" s="1"/>
  <c r="H33" i="63"/>
  <c r="AC31" i="33"/>
  <c r="AB30" i="60" s="1"/>
  <c r="I31" i="63"/>
  <c r="I47" i="63" s="1"/>
  <c r="AD29" i="33"/>
  <c r="AC28" i="60" s="1"/>
  <c r="I38" i="63"/>
  <c r="AD36" i="33"/>
  <c r="AC35" i="60" s="1"/>
  <c r="J36" i="63"/>
  <c r="J52" i="63" s="1"/>
  <c r="AE34" i="33"/>
  <c r="AD33" i="60" s="1"/>
  <c r="K32" i="63"/>
  <c r="K48" i="63" s="1"/>
  <c r="AE29" i="60"/>
  <c r="C34" i="63"/>
  <c r="C50" i="63" s="1"/>
  <c r="X32" i="33"/>
  <c r="W31" i="60" s="1"/>
  <c r="C32" i="63"/>
  <c r="C48" i="63" s="1"/>
  <c r="X30" i="33"/>
  <c r="W29" i="60" s="1"/>
  <c r="D31" i="63"/>
  <c r="D47" i="63" s="1"/>
  <c r="Y29" i="33"/>
  <c r="X28" i="60" s="1"/>
  <c r="E29" i="63"/>
  <c r="E45" i="63" s="1"/>
  <c r="Z27" i="33"/>
  <c r="Y26" i="60" s="1"/>
  <c r="F35" i="63"/>
  <c r="F51" i="63" s="1"/>
  <c r="AA33" i="33"/>
  <c r="Z32" i="60" s="1"/>
  <c r="G32" i="63"/>
  <c r="G48" i="63" s="1"/>
  <c r="AB30" i="33"/>
  <c r="AA29" i="60" s="1"/>
  <c r="H31" i="63"/>
  <c r="AC29" i="33"/>
  <c r="AB28" i="60" s="1"/>
  <c r="H38" i="63"/>
  <c r="H54" i="63" s="1"/>
  <c r="AC36" i="33"/>
  <c r="AB35" i="60" s="1"/>
  <c r="I36" i="63"/>
  <c r="I52" i="63" s="1"/>
  <c r="AD34" i="33"/>
  <c r="AC33" i="60" s="1"/>
  <c r="K30" i="63"/>
  <c r="K46" i="63" s="1"/>
  <c r="AE27" i="60"/>
  <c r="C29" i="63"/>
  <c r="C45" i="63" s="1"/>
  <c r="W26" i="60"/>
  <c r="D35" i="63"/>
  <c r="D51" i="63" s="1"/>
  <c r="Y33" i="33"/>
  <c r="X32" i="60" s="1"/>
  <c r="E32" i="63"/>
  <c r="E48" i="63" s="1"/>
  <c r="Z30" i="33"/>
  <c r="Y29" i="60" s="1"/>
  <c r="F31" i="63"/>
  <c r="AA29" i="33"/>
  <c r="Z28" i="60" s="1"/>
  <c r="F38" i="63"/>
  <c r="AA36" i="33"/>
  <c r="Z35" i="60" s="1"/>
  <c r="G29" i="63"/>
  <c r="G45" i="63" s="1"/>
  <c r="AB27" i="33"/>
  <c r="AA26" i="60" s="1"/>
  <c r="H35" i="63"/>
  <c r="AC33" i="33"/>
  <c r="AB32" i="60" s="1"/>
  <c r="I34" i="63"/>
  <c r="I50" i="63" s="1"/>
  <c r="AD32" i="33"/>
  <c r="AC31" i="60" s="1"/>
  <c r="J28" i="63"/>
  <c r="AE26" i="33"/>
  <c r="AD25" i="60" s="1"/>
  <c r="J29" i="63"/>
  <c r="AE27" i="33"/>
  <c r="AD26" i="60" s="1"/>
  <c r="K33" i="63"/>
  <c r="AE30" i="60"/>
  <c r="E28" i="63"/>
  <c r="E44" i="63" s="1"/>
  <c r="Z26" i="33"/>
  <c r="Y25" i="60" s="1"/>
  <c r="H36" i="63"/>
  <c r="H52" i="63" s="1"/>
  <c r="AC34" i="33"/>
  <c r="AB33" i="60" s="1"/>
  <c r="K35" i="63"/>
  <c r="K51" i="63" s="1"/>
  <c r="AE32" i="60"/>
  <c r="D34" i="63"/>
  <c r="Y32" i="33"/>
  <c r="X31" i="60" s="1"/>
  <c r="F36" i="63"/>
  <c r="F52" i="63" s="1"/>
  <c r="AA34" i="33"/>
  <c r="Z33" i="60" s="1"/>
  <c r="H34" i="63"/>
  <c r="AC32" i="33"/>
  <c r="AB31" i="60" s="1"/>
  <c r="C28" i="63"/>
  <c r="C44" i="63" s="1"/>
  <c r="X26" i="33"/>
  <c r="C37" i="63"/>
  <c r="C53" i="63" s="1"/>
  <c r="X35" i="33"/>
  <c r="W34" i="60" s="1"/>
  <c r="D36" i="63"/>
  <c r="Y34" i="33"/>
  <c r="X33" i="60" s="1"/>
  <c r="E33" i="63"/>
  <c r="E49" i="63" s="1"/>
  <c r="Z31" i="33"/>
  <c r="Y30" i="60" s="1"/>
  <c r="F34" i="63"/>
  <c r="AA32" i="33"/>
  <c r="Z31" i="60" s="1"/>
  <c r="G28" i="63"/>
  <c r="G44" i="63" s="1"/>
  <c r="AB26" i="33"/>
  <c r="AA25" i="60" s="1"/>
  <c r="G37" i="63"/>
  <c r="G53" i="63" s="1"/>
  <c r="AB35" i="33"/>
  <c r="AA34" i="60" s="1"/>
  <c r="I32" i="63"/>
  <c r="I48" i="63" s="1"/>
  <c r="AD30" i="33"/>
  <c r="AC29" i="60" s="1"/>
  <c r="J30" i="63"/>
  <c r="J46" i="63" s="1"/>
  <c r="AE28" i="33"/>
  <c r="AD27" i="60" s="1"/>
  <c r="J37" i="63"/>
  <c r="J53" i="63" s="1"/>
  <c r="AE35" i="33"/>
  <c r="AD34" i="60" s="1"/>
  <c r="C31" i="63"/>
  <c r="C47" i="63" s="1"/>
  <c r="X29" i="33"/>
  <c r="W28" i="60" s="1"/>
  <c r="C38" i="63"/>
  <c r="C54" i="63" s="1"/>
  <c r="X36" i="33"/>
  <c r="W35" i="60" s="1"/>
  <c r="D29" i="63"/>
  <c r="D45" i="63" s="1"/>
  <c r="Y27" i="33"/>
  <c r="X26" i="60" s="1"/>
  <c r="E35" i="63"/>
  <c r="E51" i="63" s="1"/>
  <c r="Z33" i="33"/>
  <c r="Y32" i="60" s="1"/>
  <c r="F32" i="63"/>
  <c r="AA30" i="33"/>
  <c r="Z29" i="60" s="1"/>
  <c r="G31" i="63"/>
  <c r="G47" i="63" s="1"/>
  <c r="AB29" i="33"/>
  <c r="AA28" i="60" s="1"/>
  <c r="G38" i="63"/>
  <c r="G54" i="63" s="1"/>
  <c r="AB36" i="33"/>
  <c r="AA35" i="60" s="1"/>
  <c r="H29" i="63"/>
  <c r="AC27" i="33"/>
  <c r="AB26" i="60" s="1"/>
  <c r="I33" i="63"/>
  <c r="I49" i="63" s="1"/>
  <c r="AD31" i="33"/>
  <c r="AC30" i="60" s="1"/>
  <c r="J31" i="63"/>
  <c r="AE29" i="33"/>
  <c r="AD28" i="60" s="1"/>
  <c r="J38" i="63"/>
  <c r="J54" i="63" s="1"/>
  <c r="AE36" i="33"/>
  <c r="AD35" i="60" s="1"/>
  <c r="K36" i="63"/>
  <c r="K52" i="63" s="1"/>
  <c r="AE33" i="60"/>
  <c r="W25" i="60" l="1"/>
  <c r="F26" i="33"/>
  <c r="G52" i="61"/>
  <c r="G50" i="62" s="1"/>
  <c r="F55" i="61"/>
  <c r="F53" i="62" s="1"/>
  <c r="F52" i="61"/>
  <c r="F50" i="62" s="1"/>
  <c r="F53" i="61"/>
  <c r="F51" i="62" s="1"/>
  <c r="F56" i="61"/>
  <c r="F54" i="62" s="1"/>
  <c r="F57" i="61"/>
  <c r="F55" i="62" s="1"/>
  <c r="F50" i="61"/>
  <c r="F48" i="62" s="1"/>
  <c r="F54" i="61"/>
  <c r="F52" i="62" s="1"/>
  <c r="F47" i="61"/>
  <c r="F45" i="62" s="1"/>
  <c r="F51" i="61"/>
  <c r="F49" i="62" s="1"/>
  <c r="F48" i="61"/>
  <c r="F46" i="62" s="1"/>
  <c r="G54" i="61"/>
  <c r="G52" i="62" s="1"/>
  <c r="G47" i="61"/>
  <c r="G45" i="62" s="1"/>
  <c r="G50" i="61"/>
  <c r="G48" i="62" s="1"/>
  <c r="G53" i="61"/>
  <c r="G51" i="62" s="1"/>
  <c r="G51" i="61"/>
  <c r="G49" i="62" s="1"/>
  <c r="G49" i="61"/>
  <c r="G47" i="62" s="1"/>
  <c r="G56" i="61"/>
  <c r="G54" i="62" s="1"/>
  <c r="G55" i="61"/>
  <c r="G53" i="62" s="1"/>
  <c r="G48" i="61"/>
  <c r="G46" i="62" s="1"/>
  <c r="E57" i="61"/>
  <c r="E55" i="62" s="1"/>
  <c r="E51" i="61"/>
  <c r="E49" i="62" s="1"/>
  <c r="E49" i="61"/>
  <c r="E47" i="62" s="1"/>
  <c r="E53" i="61"/>
  <c r="E51" i="62" s="1"/>
  <c r="E56" i="61"/>
  <c r="E54" i="62" s="1"/>
  <c r="E47" i="61"/>
  <c r="E45" i="62" s="1"/>
  <c r="E52" i="61"/>
  <c r="E50" i="62" s="1"/>
  <c r="E54" i="61"/>
  <c r="E52" i="62" s="1"/>
  <c r="E50" i="61"/>
  <c r="E48" i="62" s="1"/>
  <c r="E48" i="61"/>
  <c r="E46" i="62" s="1"/>
  <c r="E55" i="61"/>
  <c r="E53" i="62" s="1"/>
  <c r="E47" i="63"/>
  <c r="K47" i="63"/>
  <c r="J47" i="63"/>
  <c r="H50" i="63"/>
  <c r="J44" i="63"/>
  <c r="F54" i="63"/>
  <c r="H47" i="63"/>
  <c r="K45" i="63"/>
  <c r="G50" i="63"/>
  <c r="F50" i="63"/>
  <c r="H49" i="63"/>
  <c r="H53" i="63"/>
  <c r="J51" i="63"/>
  <c r="D48" i="63"/>
  <c r="J49" i="63"/>
  <c r="D54" i="63"/>
  <c r="F48" i="63"/>
  <c r="D52" i="63"/>
  <c r="F47" i="63"/>
  <c r="I54" i="63"/>
  <c r="J45" i="63"/>
  <c r="I53" i="63"/>
  <c r="F45" i="63"/>
  <c r="C51" i="63"/>
  <c r="C49" i="63"/>
  <c r="H51" i="63"/>
  <c r="F44" i="63"/>
  <c r="D44" i="63"/>
  <c r="H45" i="63"/>
  <c r="D50" i="63"/>
  <c r="K49" i="63"/>
  <c r="I46" i="63"/>
  <c r="E54" i="63"/>
  <c r="I44" i="63"/>
  <c r="E10" i="37" l="1"/>
  <c r="D10" i="37"/>
  <c r="AX25" i="60"/>
  <c r="AX26" i="60"/>
  <c r="AP27" i="60"/>
  <c r="AQ27" i="60"/>
  <c r="AR27" i="60"/>
  <c r="AS27" i="60"/>
  <c r="AT27" i="60"/>
  <c r="AX27" i="60"/>
  <c r="AX28" i="60"/>
  <c r="AX29" i="60"/>
  <c r="AX30" i="60"/>
  <c r="AX31" i="60"/>
  <c r="AX32" i="60"/>
  <c r="AX33" i="60"/>
  <c r="AX34" i="60"/>
  <c r="AX35" i="60"/>
  <c r="AP36" i="60"/>
  <c r="AQ36" i="60"/>
  <c r="AR36" i="60"/>
  <c r="AS36" i="60"/>
  <c r="AT36" i="60"/>
  <c r="AU36" i="60"/>
  <c r="AV36" i="60"/>
  <c r="AW36" i="60"/>
  <c r="AX36" i="60"/>
  <c r="AP37" i="60"/>
  <c r="AQ37" i="60"/>
  <c r="AR37" i="60"/>
  <c r="AS37" i="60"/>
  <c r="AT37" i="60"/>
  <c r="AU37" i="60"/>
  <c r="AV37" i="60"/>
  <c r="AW37" i="60"/>
  <c r="AX37" i="60"/>
  <c r="AP38" i="60"/>
  <c r="AQ38" i="60"/>
  <c r="AR38" i="60"/>
  <c r="AS38" i="60"/>
  <c r="AT38" i="60"/>
  <c r="AU38" i="60"/>
  <c r="AV38" i="60"/>
  <c r="AW38" i="60"/>
  <c r="AX38" i="60"/>
  <c r="AP39" i="60"/>
  <c r="AQ39" i="60"/>
  <c r="AR39" i="60"/>
  <c r="AS39" i="60"/>
  <c r="AT39" i="60"/>
  <c r="AU39" i="60"/>
  <c r="AV39" i="60"/>
  <c r="AW39" i="60"/>
  <c r="AX39" i="60"/>
  <c r="AP40" i="60"/>
  <c r="AQ40" i="60"/>
  <c r="AR40" i="60"/>
  <c r="AS40" i="60"/>
  <c r="AT40" i="60"/>
  <c r="AU40" i="60"/>
  <c r="AV40" i="60"/>
  <c r="AW40" i="60"/>
  <c r="AX40" i="60"/>
  <c r="AP41" i="60"/>
  <c r="AQ41" i="60"/>
  <c r="AR41" i="60"/>
  <c r="AS41" i="60"/>
  <c r="AT41" i="60"/>
  <c r="AU41" i="60"/>
  <c r="AV41" i="60"/>
  <c r="AW41" i="60"/>
  <c r="AX41" i="60"/>
  <c r="AO27" i="60"/>
  <c r="AO36" i="60"/>
  <c r="AO37" i="60"/>
  <c r="AO38" i="60"/>
  <c r="AO39" i="60"/>
  <c r="AO40" i="60"/>
  <c r="AO41" i="60"/>
  <c r="AW35" i="60"/>
  <c r="AV35" i="60"/>
  <c r="AU35" i="60"/>
  <c r="AT35" i="60"/>
  <c r="AS35" i="60"/>
  <c r="AR35" i="60"/>
  <c r="AQ35" i="60"/>
  <c r="AP35" i="60"/>
  <c r="AO35" i="60"/>
  <c r="AW34" i="60"/>
  <c r="AV34" i="60"/>
  <c r="AU34" i="60"/>
  <c r="AT34" i="60"/>
  <c r="AS34" i="60"/>
  <c r="AR34" i="60"/>
  <c r="AQ34" i="60"/>
  <c r="AP34" i="60"/>
  <c r="AO34" i="60"/>
  <c r="AW33" i="60"/>
  <c r="AV33" i="60"/>
  <c r="AU33" i="60"/>
  <c r="AT33" i="60"/>
  <c r="AS33" i="60"/>
  <c r="AR33" i="60"/>
  <c r="AQ33" i="60"/>
  <c r="AP33" i="60"/>
  <c r="AO33" i="60"/>
  <c r="AW32" i="60"/>
  <c r="AV32" i="60"/>
  <c r="AU32" i="60"/>
  <c r="AT32" i="60"/>
  <c r="AS32" i="60"/>
  <c r="AR32" i="60"/>
  <c r="AQ32" i="60"/>
  <c r="AP32" i="60"/>
  <c r="AO32" i="60"/>
  <c r="AW31" i="60"/>
  <c r="AV31" i="60"/>
  <c r="AU31" i="60"/>
  <c r="AT31" i="60"/>
  <c r="AS31" i="60"/>
  <c r="AR31" i="60"/>
  <c r="AQ31" i="60"/>
  <c r="AP31" i="60"/>
  <c r="AO31" i="60"/>
  <c r="AW30" i="60"/>
  <c r="AV30" i="60"/>
  <c r="AU30" i="60"/>
  <c r="AT30" i="60"/>
  <c r="AS30" i="60"/>
  <c r="AR30" i="60"/>
  <c r="AQ30" i="60"/>
  <c r="AP30" i="60"/>
  <c r="AO30" i="60"/>
  <c r="AW29" i="60"/>
  <c r="AV29" i="60"/>
  <c r="AU29" i="60"/>
  <c r="AT29" i="60"/>
  <c r="AS29" i="60"/>
  <c r="AR29" i="60"/>
  <c r="AQ29" i="60"/>
  <c r="AP29" i="60"/>
  <c r="AO29" i="60"/>
  <c r="AW28" i="60"/>
  <c r="AV28" i="60"/>
  <c r="AU28" i="60"/>
  <c r="AT28" i="60"/>
  <c r="AS28" i="60"/>
  <c r="AR28" i="60"/>
  <c r="AQ28" i="60"/>
  <c r="AP28" i="60"/>
  <c r="AO28" i="60"/>
  <c r="AW27" i="60"/>
  <c r="AV27" i="60"/>
  <c r="AU27" i="60"/>
  <c r="AW26" i="60"/>
  <c r="AV26" i="60"/>
  <c r="AU26" i="60"/>
  <c r="AT26" i="60"/>
  <c r="AS26" i="60"/>
  <c r="AR26" i="60"/>
  <c r="AQ26" i="60"/>
  <c r="AP26" i="60"/>
  <c r="AO26" i="60"/>
  <c r="AW25" i="60"/>
  <c r="AV25" i="60"/>
  <c r="AU25" i="60"/>
  <c r="AT25" i="60"/>
  <c r="AS25" i="60"/>
  <c r="AR25" i="60"/>
  <c r="AQ25" i="60"/>
  <c r="AP25" i="60"/>
  <c r="AO25" i="60"/>
  <c r="F10" i="37" l="1"/>
  <c r="F156" i="79" s="1"/>
  <c r="O33" i="60"/>
  <c r="N30" i="60"/>
  <c r="O26" i="60"/>
  <c r="N33" i="60"/>
  <c r="O28" i="60"/>
  <c r="N26" i="60"/>
  <c r="O31" i="60"/>
  <c r="N34" i="60"/>
  <c r="O29" i="60"/>
  <c r="P25" i="60"/>
  <c r="P25" i="61" s="1"/>
  <c r="O32" i="60"/>
  <c r="N29" i="60"/>
  <c r="O25" i="60"/>
  <c r="O35" i="60"/>
  <c r="N32" i="60"/>
  <c r="O27" i="60"/>
  <c r="N25" i="60"/>
  <c r="N28" i="60"/>
  <c r="O34" i="60"/>
  <c r="N31" i="60"/>
  <c r="N35" i="60"/>
  <c r="O30" i="60"/>
  <c r="N27" i="60"/>
  <c r="E32" i="60"/>
  <c r="K25" i="60"/>
  <c r="F28" i="60"/>
  <c r="L25" i="60"/>
  <c r="K26" i="60"/>
  <c r="G28" i="60"/>
  <c r="F29" i="60"/>
  <c r="E30" i="60"/>
  <c r="M30" i="60"/>
  <c r="L31" i="60"/>
  <c r="K32" i="60"/>
  <c r="J33" i="60"/>
  <c r="I34" i="60"/>
  <c r="H35" i="60"/>
  <c r="E25" i="60"/>
  <c r="M25" i="60"/>
  <c r="L26" i="60"/>
  <c r="H28" i="60"/>
  <c r="G29" i="60"/>
  <c r="F30" i="60"/>
  <c r="E31" i="60"/>
  <c r="M31" i="60"/>
  <c r="L32" i="60"/>
  <c r="K33" i="60"/>
  <c r="J34" i="60"/>
  <c r="I35" i="60"/>
  <c r="H29" i="60"/>
  <c r="F31" i="60"/>
  <c r="K27" i="60"/>
  <c r="I29" i="60"/>
  <c r="G31" i="60"/>
  <c r="E33" i="60"/>
  <c r="M33" i="60"/>
  <c r="L34" i="60"/>
  <c r="K35" i="60"/>
  <c r="E26" i="60"/>
  <c r="I28" i="60"/>
  <c r="M32" i="60"/>
  <c r="K34" i="60"/>
  <c r="G25" i="60"/>
  <c r="J28" i="60"/>
  <c r="H30" i="60"/>
  <c r="F32" i="60"/>
  <c r="H25" i="60"/>
  <c r="G26" i="60"/>
  <c r="L27" i="60"/>
  <c r="K28" i="60"/>
  <c r="J29" i="60"/>
  <c r="I30" i="60"/>
  <c r="H31" i="60"/>
  <c r="G32" i="60"/>
  <c r="F33" i="60"/>
  <c r="E34" i="60"/>
  <c r="M34" i="60"/>
  <c r="L35" i="60"/>
  <c r="L28" i="60"/>
  <c r="K29" i="60"/>
  <c r="J30" i="60"/>
  <c r="I31" i="60"/>
  <c r="H32" i="60"/>
  <c r="G33" i="60"/>
  <c r="F34" i="60"/>
  <c r="E35" i="60"/>
  <c r="M35" i="60"/>
  <c r="J35" i="60"/>
  <c r="F26" i="60"/>
  <c r="I25" i="60"/>
  <c r="H26" i="60"/>
  <c r="M27" i="60"/>
  <c r="J25" i="60"/>
  <c r="I26" i="60"/>
  <c r="E28" i="60"/>
  <c r="M28" i="60"/>
  <c r="L29" i="60"/>
  <c r="K30" i="60"/>
  <c r="J31" i="60"/>
  <c r="I32" i="60"/>
  <c r="G34" i="60"/>
  <c r="F35" i="60"/>
  <c r="F25" i="60"/>
  <c r="M26" i="60"/>
  <c r="G30" i="60"/>
  <c r="L33" i="60"/>
  <c r="J26" i="60"/>
  <c r="E29" i="60"/>
  <c r="M29" i="60"/>
  <c r="L30" i="60"/>
  <c r="K31" i="60"/>
  <c r="J32" i="60"/>
  <c r="I33" i="60"/>
  <c r="H34" i="60"/>
  <c r="G35" i="60"/>
  <c r="H33" i="60"/>
  <c r="H26" i="33"/>
  <c r="P28" i="60"/>
  <c r="P28" i="61" s="1"/>
  <c r="P31" i="60"/>
  <c r="P31" i="61" s="1"/>
  <c r="P34" i="60"/>
  <c r="P34" i="61" s="1"/>
  <c r="P29" i="60"/>
  <c r="P29" i="61" s="1"/>
  <c r="P32" i="60"/>
  <c r="P32" i="61" s="1"/>
  <c r="P35" i="60"/>
  <c r="P35" i="61" s="1"/>
  <c r="P27" i="60"/>
  <c r="P27" i="61" s="1"/>
  <c r="P30" i="60"/>
  <c r="P30" i="61" s="1"/>
  <c r="P33" i="60"/>
  <c r="P33" i="61" s="1"/>
  <c r="P26" i="60"/>
  <c r="P26" i="61" s="1"/>
  <c r="F129" i="79" l="1"/>
  <c r="F75" i="79"/>
  <c r="F138" i="79"/>
  <c r="F39" i="79"/>
  <c r="F147" i="79"/>
  <c r="F66" i="79"/>
  <c r="F93" i="79"/>
  <c r="F57" i="79"/>
  <c r="F12" i="79"/>
  <c r="F84" i="79"/>
  <c r="F21" i="79"/>
  <c r="F102" i="79"/>
  <c r="F30" i="79"/>
  <c r="F111" i="79"/>
  <c r="F48" i="79"/>
  <c r="F120" i="79"/>
  <c r="G25" i="61"/>
  <c r="O26" i="33"/>
  <c r="N25" i="61" s="1"/>
  <c r="K26" i="33"/>
  <c r="J25" i="61" s="1"/>
  <c r="I26" i="33"/>
  <c r="H25" i="61" s="1"/>
  <c r="J26" i="33"/>
  <c r="I25" i="61" s="1"/>
  <c r="L26" i="33"/>
  <c r="K25" i="61" s="1"/>
  <c r="P26" i="33"/>
  <c r="O25" i="61" s="1"/>
  <c r="M26" i="33"/>
  <c r="L25" i="61" s="1"/>
  <c r="N26" i="33"/>
  <c r="M25" i="61" s="1"/>
  <c r="E25" i="61"/>
  <c r="G26" i="33"/>
  <c r="F25" i="61" s="1"/>
  <c r="P27" i="33" l="1"/>
  <c r="O26" i="61" s="1"/>
  <c r="H27" i="33"/>
  <c r="G26" i="61" s="1"/>
  <c r="F27" i="33"/>
  <c r="E26" i="61" s="1"/>
  <c r="L27" i="33"/>
  <c r="K26" i="61" s="1"/>
  <c r="O27" i="33"/>
  <c r="N26" i="61" s="1"/>
  <c r="M27" i="33"/>
  <c r="L26" i="61" s="1"/>
  <c r="G27" i="33"/>
  <c r="F26" i="61" s="1"/>
  <c r="K27" i="33"/>
  <c r="J26" i="61" s="1"/>
  <c r="N27" i="33"/>
  <c r="M26" i="61" s="1"/>
  <c r="J27" i="33"/>
  <c r="I26" i="61" s="1"/>
  <c r="I27" i="33"/>
  <c r="H26" i="61" s="1"/>
  <c r="P28" i="33" l="1"/>
  <c r="O27" i="61" s="1"/>
  <c r="L28" i="33"/>
  <c r="K27" i="61" s="1"/>
  <c r="O28" i="33"/>
  <c r="N27" i="61" s="1"/>
  <c r="N28" i="33"/>
  <c r="M27" i="61" s="1"/>
  <c r="M28" i="33"/>
  <c r="L27" i="61" s="1"/>
  <c r="F29" i="33" l="1"/>
  <c r="E28" i="61" s="1"/>
  <c r="M29" i="33"/>
  <c r="L28" i="61" s="1"/>
  <c r="L29" i="33"/>
  <c r="K28" i="61" s="1"/>
  <c r="N29" i="33"/>
  <c r="M28" i="61" s="1"/>
  <c r="K29" i="33"/>
  <c r="J28" i="61" s="1"/>
  <c r="I29" i="33"/>
  <c r="H28" i="61" s="1"/>
  <c r="J29" i="33"/>
  <c r="I28" i="61" s="1"/>
  <c r="H29" i="33"/>
  <c r="G28" i="61" s="1"/>
  <c r="O29" i="33"/>
  <c r="N28" i="61" s="1"/>
  <c r="P29" i="33"/>
  <c r="O28" i="61" s="1"/>
  <c r="G29" i="33"/>
  <c r="F28" i="61" s="1"/>
  <c r="H30" i="33" l="1"/>
  <c r="G29" i="61" s="1"/>
  <c r="M30" i="33"/>
  <c r="L29" i="61" s="1"/>
  <c r="F30" i="33"/>
  <c r="E29" i="61" s="1"/>
  <c r="O30" i="33"/>
  <c r="N29" i="61" s="1"/>
  <c r="L30" i="33"/>
  <c r="K29" i="61" s="1"/>
  <c r="P30" i="33"/>
  <c r="O29" i="61" s="1"/>
  <c r="K30" i="33"/>
  <c r="J29" i="61" s="1"/>
  <c r="G30" i="33"/>
  <c r="F29" i="61" s="1"/>
  <c r="J30" i="33"/>
  <c r="I29" i="61" s="1"/>
  <c r="N30" i="33"/>
  <c r="M29" i="61" s="1"/>
  <c r="I30" i="33"/>
  <c r="H29" i="61" s="1"/>
  <c r="N31" i="33" l="1"/>
  <c r="M30" i="61" s="1"/>
  <c r="K31" i="33"/>
  <c r="J30" i="61" s="1"/>
  <c r="J31" i="33"/>
  <c r="I30" i="61" s="1"/>
  <c r="G31" i="33"/>
  <c r="F30" i="61" s="1"/>
  <c r="I31" i="33"/>
  <c r="H30" i="61" s="1"/>
  <c r="M31" i="33"/>
  <c r="L30" i="61" s="1"/>
  <c r="P31" i="33"/>
  <c r="O30" i="61" s="1"/>
  <c r="F31" i="33"/>
  <c r="E30" i="61" s="1"/>
  <c r="H31" i="33"/>
  <c r="G30" i="61" s="1"/>
  <c r="L31" i="33"/>
  <c r="K30" i="61" s="1"/>
  <c r="O31" i="33"/>
  <c r="N30" i="61" s="1"/>
  <c r="L32" i="33" l="1"/>
  <c r="K31" i="61" s="1"/>
  <c r="I32" i="33"/>
  <c r="H31" i="61" s="1"/>
  <c r="P32" i="33"/>
  <c r="O31" i="61" s="1"/>
  <c r="J32" i="33"/>
  <c r="I31" i="61" s="1"/>
  <c r="H32" i="33"/>
  <c r="G31" i="61" s="1"/>
  <c r="M32" i="33"/>
  <c r="L31" i="61" s="1"/>
  <c r="O32" i="33"/>
  <c r="N31" i="61" s="1"/>
  <c r="K32" i="33"/>
  <c r="J31" i="61" s="1"/>
  <c r="G32" i="33"/>
  <c r="F31" i="61" s="1"/>
  <c r="F32" i="33"/>
  <c r="E31" i="61" s="1"/>
  <c r="N32" i="33"/>
  <c r="M31" i="61" s="1"/>
  <c r="J33" i="33" l="1"/>
  <c r="I32" i="61" s="1"/>
  <c r="F33" i="33"/>
  <c r="E32" i="61" s="1"/>
  <c r="O33" i="33"/>
  <c r="N32" i="61" s="1"/>
  <c r="K33" i="33"/>
  <c r="J32" i="61" s="1"/>
  <c r="G33" i="33"/>
  <c r="F32" i="61" s="1"/>
  <c r="P33" i="33"/>
  <c r="O32" i="61" s="1"/>
  <c r="N33" i="33"/>
  <c r="M32" i="61" s="1"/>
  <c r="H33" i="33"/>
  <c r="G32" i="61" s="1"/>
  <c r="M33" i="33"/>
  <c r="L32" i="61" s="1"/>
  <c r="I33" i="33"/>
  <c r="H32" i="61" s="1"/>
  <c r="L33" i="33"/>
  <c r="K32" i="61" s="1"/>
  <c r="H34" i="33" l="1"/>
  <c r="G33" i="61" s="1"/>
  <c r="L34" i="33"/>
  <c r="K33" i="61" s="1"/>
  <c r="O34" i="33"/>
  <c r="N33" i="61" s="1"/>
  <c r="G34" i="33"/>
  <c r="F33" i="61" s="1"/>
  <c r="K34" i="33"/>
  <c r="J33" i="61" s="1"/>
  <c r="P34" i="33"/>
  <c r="O33" i="61" s="1"/>
  <c r="J34" i="33"/>
  <c r="I33" i="61" s="1"/>
  <c r="M34" i="33"/>
  <c r="L33" i="61" s="1"/>
  <c r="I34" i="33"/>
  <c r="H33" i="61" s="1"/>
  <c r="N34" i="33"/>
  <c r="M33" i="61" s="1"/>
  <c r="F34" i="33"/>
  <c r="E33" i="61" s="1"/>
  <c r="N35" i="33" l="1"/>
  <c r="M34" i="61" s="1"/>
  <c r="J35" i="33"/>
  <c r="I34" i="61" s="1"/>
  <c r="I35" i="33"/>
  <c r="H34" i="61" s="1"/>
  <c r="M35" i="33"/>
  <c r="L34" i="61" s="1"/>
  <c r="P35" i="33"/>
  <c r="O34" i="61" s="1"/>
  <c r="G35" i="33"/>
  <c r="F34" i="61" s="1"/>
  <c r="H35" i="33"/>
  <c r="G34" i="61" s="1"/>
  <c r="K35" i="33"/>
  <c r="J34" i="61" s="1"/>
  <c r="F35" i="33"/>
  <c r="E34" i="61" s="1"/>
  <c r="L35" i="33"/>
  <c r="K34" i="61" s="1"/>
  <c r="O35" i="33"/>
  <c r="N34" i="61" s="1"/>
  <c r="L36" i="33" l="1"/>
  <c r="K35" i="61" s="1"/>
  <c r="P36" i="33"/>
  <c r="O35" i="61" s="1"/>
  <c r="H36" i="33"/>
  <c r="G35" i="61" s="1"/>
  <c r="M36" i="33"/>
  <c r="L35" i="61" s="1"/>
  <c r="O36" i="33"/>
  <c r="N35" i="61" s="1"/>
  <c r="J36" i="33"/>
  <c r="I35" i="61" s="1"/>
  <c r="G36" i="33"/>
  <c r="F35" i="61" s="1"/>
  <c r="I36" i="33"/>
  <c r="H35" i="61" s="1"/>
  <c r="F36" i="33"/>
  <c r="E35" i="61" s="1"/>
  <c r="K36" i="33"/>
  <c r="J35" i="61" s="1"/>
  <c r="N36" i="33"/>
  <c r="M35" i="61" s="1"/>
  <c r="D9" i="37" l="1"/>
  <c r="E9" i="37"/>
  <c r="F9" i="37" l="1"/>
  <c r="F155" i="79" l="1"/>
  <c r="F137" i="79"/>
  <c r="F119" i="79"/>
  <c r="F101" i="79"/>
  <c r="F83" i="79"/>
  <c r="F74" i="79"/>
  <c r="F47" i="79"/>
  <c r="F29" i="79"/>
  <c r="F11" i="79"/>
  <c r="F146" i="79"/>
  <c r="F128" i="79"/>
  <c r="F110" i="79"/>
  <c r="F92" i="79"/>
  <c r="F65" i="79"/>
  <c r="F56" i="79"/>
  <c r="F38" i="79"/>
  <c r="F20" i="79"/>
  <c r="N14" i="58" a="1"/>
  <c r="N14" i="58" s="1"/>
  <c r="O14" i="58" a="1"/>
  <c r="O14" i="58" s="1"/>
  <c r="P14" i="58" a="1"/>
  <c r="P14" i="58" s="1"/>
  <c r="Q14" i="58" a="1"/>
  <c r="Q14" i="58" s="1"/>
  <c r="R14" i="58" a="1"/>
  <c r="R14" i="58" s="1"/>
  <c r="S14" i="58" a="1"/>
  <c r="S14" i="58" s="1"/>
  <c r="N15" i="58" a="1"/>
  <c r="N15" i="58" s="1"/>
  <c r="O15" i="58" a="1"/>
  <c r="O15" i="58" s="1"/>
  <c r="P15" i="58" a="1"/>
  <c r="P15" i="58" s="1"/>
  <c r="Q15" i="58" a="1"/>
  <c r="Q15" i="58" s="1"/>
  <c r="R15" i="58" a="1"/>
  <c r="R15" i="58" s="1"/>
  <c r="S15" i="58" a="1"/>
  <c r="S15" i="58" s="1"/>
  <c r="N16" i="58" a="1"/>
  <c r="N16" i="58" s="1"/>
  <c r="O16" i="58" a="1"/>
  <c r="O16" i="58" s="1"/>
  <c r="P16" i="58" a="1"/>
  <c r="P16" i="58" s="1"/>
  <c r="Q16" i="58" a="1"/>
  <c r="Q16" i="58" s="1"/>
  <c r="R16" i="58" a="1"/>
  <c r="R16" i="58" s="1"/>
  <c r="S16" i="58" a="1"/>
  <c r="S16" i="58" s="1"/>
  <c r="N17" i="58" a="1"/>
  <c r="N17" i="58" s="1"/>
  <c r="O17" i="58" a="1"/>
  <c r="O17" i="58" s="1"/>
  <c r="P17" i="58" a="1"/>
  <c r="P17" i="58" s="1"/>
  <c r="Q17" i="58" a="1"/>
  <c r="Q17" i="58" s="1"/>
  <c r="R17" i="58" a="1"/>
  <c r="R17" i="58" s="1"/>
  <c r="S17" i="58" a="1"/>
  <c r="S17" i="58" s="1"/>
  <c r="N18" i="58" a="1"/>
  <c r="N18" i="58" s="1"/>
  <c r="O18" i="58" a="1"/>
  <c r="O18" i="58" s="1"/>
  <c r="P18" i="58" a="1"/>
  <c r="P18" i="58" s="1"/>
  <c r="Q18" i="58" a="1"/>
  <c r="Q18" i="58" s="1"/>
  <c r="R18" i="58" a="1"/>
  <c r="R18" i="58" s="1"/>
  <c r="S18" i="58" a="1"/>
  <c r="S18" i="58" s="1"/>
  <c r="N19" i="58" a="1"/>
  <c r="N19" i="58" s="1"/>
  <c r="O19" i="58" a="1"/>
  <c r="O19" i="58" s="1"/>
  <c r="P19" i="58" a="1"/>
  <c r="P19" i="58" s="1"/>
  <c r="Q19" i="58" a="1"/>
  <c r="Q19" i="58" s="1"/>
  <c r="R19" i="58" a="1"/>
  <c r="R19" i="58" s="1"/>
  <c r="S19" i="58" a="1"/>
  <c r="S19" i="58" s="1"/>
  <c r="N20" i="58" a="1"/>
  <c r="N20" i="58" s="1"/>
  <c r="O20" i="58" a="1"/>
  <c r="O20" i="58" s="1"/>
  <c r="P20" i="58" a="1"/>
  <c r="P20" i="58" s="1"/>
  <c r="Q20" i="58" a="1"/>
  <c r="Q20" i="58" s="1"/>
  <c r="R20" i="58" a="1"/>
  <c r="R20" i="58" s="1"/>
  <c r="S20" i="58" a="1"/>
  <c r="S20" i="58" s="1"/>
  <c r="N21" i="58" a="1"/>
  <c r="N21" i="58" s="1"/>
  <c r="O21" i="58" a="1"/>
  <c r="O21" i="58" s="1"/>
  <c r="P21" i="58" a="1"/>
  <c r="P21" i="58" s="1"/>
  <c r="Q21" i="58" a="1"/>
  <c r="Q21" i="58" s="1"/>
  <c r="R21" i="58" a="1"/>
  <c r="R21" i="58" s="1"/>
  <c r="S21" i="58" a="1"/>
  <c r="S21" i="58" s="1"/>
  <c r="N22" i="58" a="1"/>
  <c r="N22" i="58" s="1"/>
  <c r="O22" i="58" a="1"/>
  <c r="O22" i="58" s="1"/>
  <c r="P22" i="58" a="1"/>
  <c r="P22" i="58" s="1"/>
  <c r="Q22" i="58" a="1"/>
  <c r="Q22" i="58" s="1"/>
  <c r="R22" i="58" a="1"/>
  <c r="R22" i="58" s="1"/>
  <c r="S22" i="58" a="1"/>
  <c r="S22" i="58" s="1"/>
  <c r="N23" i="58" a="1"/>
  <c r="N23" i="58" s="1"/>
  <c r="O23" i="58" a="1"/>
  <c r="O23" i="58" s="1"/>
  <c r="P23" i="58" a="1"/>
  <c r="P23" i="58" s="1"/>
  <c r="Q23" i="58" a="1"/>
  <c r="Q23" i="58" s="1"/>
  <c r="R23" i="58" a="1"/>
  <c r="R23" i="58" s="1"/>
  <c r="S23" i="58" a="1"/>
  <c r="S23" i="58" s="1"/>
  <c r="N24" i="58" a="1"/>
  <c r="N24" i="58" s="1"/>
  <c r="O24" i="58" a="1"/>
  <c r="O24" i="58" s="1"/>
  <c r="P24" i="58" a="1"/>
  <c r="P24" i="58" s="1"/>
  <c r="Q24" i="58" a="1"/>
  <c r="Q24" i="58" s="1"/>
  <c r="R24" i="58" a="1"/>
  <c r="R24" i="58" s="1"/>
  <c r="S24" i="58" a="1"/>
  <c r="S24" i="58" s="1"/>
  <c r="N25" i="58" a="1"/>
  <c r="N25" i="58" s="1"/>
  <c r="O25" i="58" a="1"/>
  <c r="O25" i="58" s="1"/>
  <c r="P25" i="58" a="1"/>
  <c r="P25" i="58" s="1"/>
  <c r="Q25" i="58" a="1"/>
  <c r="Q25" i="58" s="1"/>
  <c r="R25" i="58" a="1"/>
  <c r="R25" i="58" s="1"/>
  <c r="S25" i="58" a="1"/>
  <c r="S25" i="58" s="1"/>
  <c r="N26" i="58" a="1"/>
  <c r="N26" i="58" s="1"/>
  <c r="O26" i="58" a="1"/>
  <c r="O26" i="58" s="1"/>
  <c r="P26" i="58" a="1"/>
  <c r="P26" i="58" s="1"/>
  <c r="Q26" i="58" a="1"/>
  <c r="Q26" i="58" s="1"/>
  <c r="R26" i="58" a="1"/>
  <c r="R26" i="58" s="1"/>
  <c r="S26" i="58" a="1"/>
  <c r="S26" i="58" s="1"/>
  <c r="N27" i="58" a="1"/>
  <c r="N27" i="58" s="1"/>
  <c r="O27" i="58" a="1"/>
  <c r="O27" i="58" s="1"/>
  <c r="P27" i="58" a="1"/>
  <c r="P27" i="58" s="1"/>
  <c r="Q27" i="58" a="1"/>
  <c r="Q27" i="58" s="1"/>
  <c r="R27" i="58" a="1"/>
  <c r="R27" i="58" s="1"/>
  <c r="S27" i="58" a="1"/>
  <c r="S27" i="58" s="1"/>
  <c r="N28" i="58" a="1"/>
  <c r="N28" i="58" s="1"/>
  <c r="O28" i="58" a="1"/>
  <c r="O28" i="58" s="1"/>
  <c r="P28" i="58" a="1"/>
  <c r="P28" i="58" s="1"/>
  <c r="Q28" i="58" a="1"/>
  <c r="Q28" i="58" s="1"/>
  <c r="R28" i="58" a="1"/>
  <c r="R28" i="58" s="1"/>
  <c r="S28" i="58" a="1"/>
  <c r="S28" i="58" s="1"/>
  <c r="N29" i="58" a="1"/>
  <c r="N29" i="58" s="1"/>
  <c r="O29" i="58" a="1"/>
  <c r="O29" i="58" s="1"/>
  <c r="P29" i="58" a="1"/>
  <c r="P29" i="58" s="1"/>
  <c r="Q29" i="58" a="1"/>
  <c r="Q29" i="58" s="1"/>
  <c r="R29" i="58" a="1"/>
  <c r="R29" i="58" s="1"/>
  <c r="S29" i="58" a="1"/>
  <c r="S29" i="58" s="1"/>
  <c r="N30" i="58" a="1"/>
  <c r="N30" i="58" s="1"/>
  <c r="O30" i="58" a="1"/>
  <c r="O30" i="58" s="1"/>
  <c r="P30" i="58" a="1"/>
  <c r="P30" i="58" s="1"/>
  <c r="Q30" i="58" a="1"/>
  <c r="Q30" i="58" s="1"/>
  <c r="R30" i="58" a="1"/>
  <c r="R30" i="58" s="1"/>
  <c r="S30" i="58" a="1"/>
  <c r="S30" i="58" s="1"/>
  <c r="N31" i="58" a="1"/>
  <c r="N31" i="58" s="1"/>
  <c r="O31" i="58" a="1"/>
  <c r="O31" i="58" s="1"/>
  <c r="P31" i="58" a="1"/>
  <c r="P31" i="58" s="1"/>
  <c r="Q31" i="58" a="1"/>
  <c r="Q31" i="58" s="1"/>
  <c r="R31" i="58" a="1"/>
  <c r="R31" i="58" s="1"/>
  <c r="S31" i="58" a="1"/>
  <c r="S31" i="58" s="1"/>
  <c r="N32" i="58" a="1"/>
  <c r="N32" i="58" s="1"/>
  <c r="O32" i="58" a="1"/>
  <c r="O32" i="58" s="1"/>
  <c r="P32" i="58" a="1"/>
  <c r="P32" i="58" s="1"/>
  <c r="Q32" i="58" a="1"/>
  <c r="Q32" i="58" s="1"/>
  <c r="R32" i="58" a="1"/>
  <c r="R32" i="58" s="1"/>
  <c r="S32" i="58" a="1"/>
  <c r="S32" i="58" s="1"/>
  <c r="N33" i="58" a="1"/>
  <c r="N33" i="58" s="1"/>
  <c r="O33" i="58" a="1"/>
  <c r="O33" i="58" s="1"/>
  <c r="P33" i="58" a="1"/>
  <c r="P33" i="58" s="1"/>
  <c r="Q33" i="58" a="1"/>
  <c r="Q33" i="58" s="1"/>
  <c r="R33" i="58" a="1"/>
  <c r="R33" i="58" s="1"/>
  <c r="S33" i="58" a="1"/>
  <c r="S33" i="58" s="1"/>
  <c r="N34" i="58" a="1"/>
  <c r="N34" i="58" s="1"/>
  <c r="O34" i="58" a="1"/>
  <c r="O34" i="58" s="1"/>
  <c r="P34" i="58" a="1"/>
  <c r="P34" i="58" s="1"/>
  <c r="Q34" i="58" a="1"/>
  <c r="Q34" i="58" s="1"/>
  <c r="R34" i="58" a="1"/>
  <c r="R34" i="58" s="1"/>
  <c r="S34" i="58" a="1"/>
  <c r="S34" i="58" s="1"/>
  <c r="N35" i="58" a="1"/>
  <c r="N35" i="58" s="1"/>
  <c r="O35" i="58" a="1"/>
  <c r="O35" i="58" s="1"/>
  <c r="P35" i="58" a="1"/>
  <c r="P35" i="58" s="1"/>
  <c r="Q35" i="58" a="1"/>
  <c r="Q35" i="58" s="1"/>
  <c r="R35" i="58" a="1"/>
  <c r="R35" i="58" s="1"/>
  <c r="S35" i="58" a="1"/>
  <c r="S35" i="58" s="1"/>
  <c r="N36" i="58" a="1"/>
  <c r="N36" i="58" s="1"/>
  <c r="O36" i="58" a="1"/>
  <c r="O36" i="58" s="1"/>
  <c r="P36" i="58" a="1"/>
  <c r="P36" i="58" s="1"/>
  <c r="Q36" i="58" a="1"/>
  <c r="Q36" i="58" s="1"/>
  <c r="R36" i="58" a="1"/>
  <c r="R36" i="58" s="1"/>
  <c r="S36" i="58" a="1"/>
  <c r="S36" i="58" s="1"/>
  <c r="N37" i="58" a="1"/>
  <c r="N37" i="58" s="1"/>
  <c r="O37" i="58" a="1"/>
  <c r="O37" i="58" s="1"/>
  <c r="P37" i="58" a="1"/>
  <c r="P37" i="58" s="1"/>
  <c r="Q37" i="58" a="1"/>
  <c r="Q37" i="58" s="1"/>
  <c r="R37" i="58" a="1"/>
  <c r="R37" i="58" s="1"/>
  <c r="S37" i="58" a="1"/>
  <c r="S37" i="58" s="1"/>
  <c r="N38" i="58" a="1"/>
  <c r="N38" i="58" s="1"/>
  <c r="O38" i="58" a="1"/>
  <c r="O38" i="58" s="1"/>
  <c r="P38" i="58" a="1"/>
  <c r="P38" i="58" s="1"/>
  <c r="Q38" i="58" a="1"/>
  <c r="Q38" i="58" s="1"/>
  <c r="R38" i="58" a="1"/>
  <c r="R38" i="58" s="1"/>
  <c r="S38" i="58" a="1"/>
  <c r="S38" i="58" s="1"/>
  <c r="N39" i="58" a="1"/>
  <c r="N39" i="58" s="1"/>
  <c r="O39" i="58" a="1"/>
  <c r="O39" i="58" s="1"/>
  <c r="P39" i="58" a="1"/>
  <c r="P39" i="58" s="1"/>
  <c r="Q39" i="58" a="1"/>
  <c r="Q39" i="58" s="1"/>
  <c r="R39" i="58" a="1"/>
  <c r="R39" i="58" s="1"/>
  <c r="S39" i="58" a="1"/>
  <c r="S39" i="58" s="1"/>
  <c r="N40" i="58" a="1"/>
  <c r="N40" i="58" s="1"/>
  <c r="O40" i="58" a="1"/>
  <c r="O40" i="58" s="1"/>
  <c r="P40" i="58" a="1"/>
  <c r="P40" i="58" s="1"/>
  <c r="Q40" i="58" a="1"/>
  <c r="Q40" i="58" s="1"/>
  <c r="R40" i="58" a="1"/>
  <c r="R40" i="58" s="1"/>
  <c r="S40" i="58" a="1"/>
  <c r="S40" i="58" s="1"/>
  <c r="N41" i="58" a="1"/>
  <c r="N41" i="58" s="1"/>
  <c r="O41" i="58" a="1"/>
  <c r="O41" i="58" s="1"/>
  <c r="P41" i="58" a="1"/>
  <c r="P41" i="58" s="1"/>
  <c r="Q41" i="58" a="1"/>
  <c r="Q41" i="58" s="1"/>
  <c r="R41" i="58" a="1"/>
  <c r="R41" i="58" s="1"/>
  <c r="S41" i="58" a="1"/>
  <c r="S41" i="58" s="1"/>
  <c r="N42" i="58" a="1"/>
  <c r="N42" i="58" s="1"/>
  <c r="O42" i="58" a="1"/>
  <c r="O42" i="58" s="1"/>
  <c r="P42" i="58" a="1"/>
  <c r="P42" i="58" s="1"/>
  <c r="Q42" i="58" a="1"/>
  <c r="Q42" i="58" s="1"/>
  <c r="R42" i="58" a="1"/>
  <c r="R42" i="58" s="1"/>
  <c r="S42" i="58" a="1"/>
  <c r="S42" i="58" s="1"/>
  <c r="N43" i="58" a="1"/>
  <c r="N43" i="58" s="1"/>
  <c r="O43" i="58" a="1"/>
  <c r="O43" i="58" s="1"/>
  <c r="P43" i="58" a="1"/>
  <c r="P43" i="58" s="1"/>
  <c r="Q43" i="58" a="1"/>
  <c r="Q43" i="58" s="1"/>
  <c r="R43" i="58" a="1"/>
  <c r="R43" i="58" s="1"/>
  <c r="S43" i="58" a="1"/>
  <c r="S43" i="58" s="1"/>
  <c r="N44" i="58" a="1"/>
  <c r="N44" i="58" s="1"/>
  <c r="O44" i="58" a="1"/>
  <c r="O44" i="58" s="1"/>
  <c r="P44" i="58" a="1"/>
  <c r="P44" i="58" s="1"/>
  <c r="Q44" i="58" a="1"/>
  <c r="Q44" i="58" s="1"/>
  <c r="R44" i="58" a="1"/>
  <c r="R44" i="58" s="1"/>
  <c r="S44" i="58" a="1"/>
  <c r="S44" i="58" s="1"/>
  <c r="N45" i="58" a="1"/>
  <c r="N45" i="58" s="1"/>
  <c r="O45" i="58" a="1"/>
  <c r="O45" i="58" s="1"/>
  <c r="P45" i="58" a="1"/>
  <c r="P45" i="58" s="1"/>
  <c r="Q45" i="58" a="1"/>
  <c r="Q45" i="58" s="1"/>
  <c r="R45" i="58" a="1"/>
  <c r="R45" i="58" s="1"/>
  <c r="S45" i="58" a="1"/>
  <c r="S45" i="58" s="1"/>
  <c r="N46" i="58" a="1"/>
  <c r="N46" i="58" s="1"/>
  <c r="O46" i="58" a="1"/>
  <c r="O46" i="58" s="1"/>
  <c r="P46" i="58" a="1"/>
  <c r="P46" i="58" s="1"/>
  <c r="Q46" i="58" a="1"/>
  <c r="Q46" i="58" s="1"/>
  <c r="R46" i="58" a="1"/>
  <c r="R46" i="58" s="1"/>
  <c r="S46" i="58" a="1"/>
  <c r="S46" i="58" s="1"/>
  <c r="N47" i="58" a="1"/>
  <c r="N47" i="58" s="1"/>
  <c r="O47" i="58" a="1"/>
  <c r="O47" i="58" s="1"/>
  <c r="P47" i="58" a="1"/>
  <c r="P47" i="58" s="1"/>
  <c r="Q47" i="58" a="1"/>
  <c r="Q47" i="58" s="1"/>
  <c r="R47" i="58" a="1"/>
  <c r="R47" i="58" s="1"/>
  <c r="S47" i="58" a="1"/>
  <c r="S47" i="58" s="1"/>
  <c r="N48" i="58" a="1"/>
  <c r="N48" i="58" s="1"/>
  <c r="O48" i="58" a="1"/>
  <c r="O48" i="58" s="1"/>
  <c r="P48" i="58" a="1"/>
  <c r="P48" i="58" s="1"/>
  <c r="Q48" i="58" a="1"/>
  <c r="Q48" i="58" s="1"/>
  <c r="R48" i="58" a="1"/>
  <c r="R48" i="58" s="1"/>
  <c r="S48" i="58" a="1"/>
  <c r="S48" i="58" s="1"/>
  <c r="N49" i="58" a="1"/>
  <c r="N49" i="58" s="1"/>
  <c r="O49" i="58" a="1"/>
  <c r="O49" i="58" s="1"/>
  <c r="P49" i="58" a="1"/>
  <c r="P49" i="58" s="1"/>
  <c r="Q49" i="58" a="1"/>
  <c r="Q49" i="58" s="1"/>
  <c r="R49" i="58" a="1"/>
  <c r="R49" i="58" s="1"/>
  <c r="S49" i="58" a="1"/>
  <c r="S49" i="58" s="1"/>
  <c r="N50" i="58" a="1"/>
  <c r="N50" i="58" s="1"/>
  <c r="O50" i="58" a="1"/>
  <c r="O50" i="58" s="1"/>
  <c r="P50" i="58" a="1"/>
  <c r="P50" i="58" s="1"/>
  <c r="Q50" i="58" a="1"/>
  <c r="Q50" i="58" s="1"/>
  <c r="R50" i="58" a="1"/>
  <c r="R50" i="58" s="1"/>
  <c r="S50" i="58" a="1"/>
  <c r="S50" i="58" s="1"/>
  <c r="N51" i="58" a="1"/>
  <c r="N51" i="58" s="1"/>
  <c r="O51" i="58" a="1"/>
  <c r="O51" i="58" s="1"/>
  <c r="P51" i="58" a="1"/>
  <c r="P51" i="58" s="1"/>
  <c r="Q51" i="58" a="1"/>
  <c r="Q51" i="58" s="1"/>
  <c r="R51" i="58" a="1"/>
  <c r="R51" i="58" s="1"/>
  <c r="S51" i="58" a="1"/>
  <c r="S51" i="58" s="1"/>
  <c r="N52" i="58" a="1"/>
  <c r="N52" i="58" s="1"/>
  <c r="O52" i="58" a="1"/>
  <c r="O52" i="58" s="1"/>
  <c r="P52" i="58" a="1"/>
  <c r="P52" i="58" s="1"/>
  <c r="Q52" i="58" a="1"/>
  <c r="Q52" i="58" s="1"/>
  <c r="R52" i="58" a="1"/>
  <c r="R52" i="58" s="1"/>
  <c r="S52" i="58" a="1"/>
  <c r="S52" i="58" s="1"/>
  <c r="N53" i="58" a="1"/>
  <c r="N53" i="58" s="1"/>
  <c r="O53" i="58" a="1"/>
  <c r="O53" i="58" s="1"/>
  <c r="P53" i="58" a="1"/>
  <c r="P53" i="58" s="1"/>
  <c r="Q53" i="58" a="1"/>
  <c r="Q53" i="58" s="1"/>
  <c r="R53" i="58" a="1"/>
  <c r="R53" i="58" s="1"/>
  <c r="S53" i="58" a="1"/>
  <c r="S53" i="58" s="1"/>
  <c r="N54" i="58" a="1"/>
  <c r="N54" i="58" s="1"/>
  <c r="O54" i="58" a="1"/>
  <c r="O54" i="58" s="1"/>
  <c r="P54" i="58" a="1"/>
  <c r="P54" i="58" s="1"/>
  <c r="Q54" i="58" a="1"/>
  <c r="Q54" i="58" s="1"/>
  <c r="R54" i="58" a="1"/>
  <c r="R54" i="58" s="1"/>
  <c r="S54" i="58" a="1"/>
  <c r="S54" i="58" s="1"/>
  <c r="N55" i="58" a="1"/>
  <c r="N55" i="58" s="1"/>
  <c r="O55" i="58" a="1"/>
  <c r="O55" i="58" s="1"/>
  <c r="P55" i="58" a="1"/>
  <c r="P55" i="58" s="1"/>
  <c r="Q55" i="58" a="1"/>
  <c r="Q55" i="58" s="1"/>
  <c r="R55" i="58" a="1"/>
  <c r="R55" i="58" s="1"/>
  <c r="S55" i="58" a="1"/>
  <c r="S55" i="58" s="1"/>
  <c r="N56" i="58" a="1"/>
  <c r="N56" i="58" s="1"/>
  <c r="O56" i="58" a="1"/>
  <c r="O56" i="58" s="1"/>
  <c r="P56" i="58" a="1"/>
  <c r="P56" i="58" s="1"/>
  <c r="Q56" i="58" a="1"/>
  <c r="Q56" i="58" s="1"/>
  <c r="R56" i="58" a="1"/>
  <c r="R56" i="58" s="1"/>
  <c r="S56" i="58" a="1"/>
  <c r="S56" i="58" s="1"/>
  <c r="N57" i="58" a="1"/>
  <c r="N57" i="58" s="1"/>
  <c r="O57" i="58" a="1"/>
  <c r="O57" i="58" s="1"/>
  <c r="P57" i="58" a="1"/>
  <c r="P57" i="58" s="1"/>
  <c r="Q57" i="58" a="1"/>
  <c r="Q57" i="58" s="1"/>
  <c r="R57" i="58" a="1"/>
  <c r="R57" i="58" s="1"/>
  <c r="S57" i="58" a="1"/>
  <c r="S57" i="58" s="1"/>
  <c r="N58" i="58" a="1"/>
  <c r="N58" i="58" s="1"/>
  <c r="O58" i="58" a="1"/>
  <c r="O58" i="58" s="1"/>
  <c r="P58" i="58" a="1"/>
  <c r="P58" i="58" s="1"/>
  <c r="Q58" i="58" a="1"/>
  <c r="Q58" i="58" s="1"/>
  <c r="R58" i="58" a="1"/>
  <c r="R58" i="58" s="1"/>
  <c r="S58" i="58" a="1"/>
  <c r="S58" i="58" s="1"/>
  <c r="N59" i="58" a="1"/>
  <c r="N59" i="58" s="1"/>
  <c r="O59" i="58" a="1"/>
  <c r="O59" i="58" s="1"/>
  <c r="P59" i="58" a="1"/>
  <c r="P59" i="58" s="1"/>
  <c r="Q59" i="58" a="1"/>
  <c r="Q59" i="58" s="1"/>
  <c r="R59" i="58" a="1"/>
  <c r="R59" i="58" s="1"/>
  <c r="S59" i="58" a="1"/>
  <c r="S59" i="58" s="1"/>
  <c r="N60" i="58" a="1"/>
  <c r="N60" i="58" s="1"/>
  <c r="O60" i="58" a="1"/>
  <c r="O60" i="58" s="1"/>
  <c r="P60" i="58" a="1"/>
  <c r="P60" i="58" s="1"/>
  <c r="Q60" i="58" a="1"/>
  <c r="Q60" i="58" s="1"/>
  <c r="R60" i="58" a="1"/>
  <c r="R60" i="58" s="1"/>
  <c r="S60" i="58" a="1"/>
  <c r="S60" i="58" s="1"/>
  <c r="N61" i="58" a="1"/>
  <c r="N61" i="58" s="1"/>
  <c r="O61" i="58" a="1"/>
  <c r="O61" i="58" s="1"/>
  <c r="P61" i="58" a="1"/>
  <c r="P61" i="58" s="1"/>
  <c r="Q61" i="58" a="1"/>
  <c r="Q61" i="58" s="1"/>
  <c r="R61" i="58" a="1"/>
  <c r="R61" i="58" s="1"/>
  <c r="S61" i="58" a="1"/>
  <c r="S61" i="58" s="1"/>
  <c r="N62" i="58" a="1"/>
  <c r="N62" i="58" s="1"/>
  <c r="O62" i="58" a="1"/>
  <c r="O62" i="58" s="1"/>
  <c r="P62" i="58" a="1"/>
  <c r="P62" i="58" s="1"/>
  <c r="Q62" i="58" a="1"/>
  <c r="Q62" i="58" s="1"/>
  <c r="R62" i="58" a="1"/>
  <c r="R62" i="58" s="1"/>
  <c r="S62" i="58" a="1"/>
  <c r="S62" i="58" s="1"/>
  <c r="N63" i="58" a="1"/>
  <c r="N63" i="58" s="1"/>
  <c r="O63" i="58" a="1"/>
  <c r="O63" i="58" s="1"/>
  <c r="P63" i="58" a="1"/>
  <c r="P63" i="58" s="1"/>
  <c r="Q63" i="58" a="1"/>
  <c r="Q63" i="58" s="1"/>
  <c r="R63" i="58" a="1"/>
  <c r="R63" i="58" s="1"/>
  <c r="S63" i="58" a="1"/>
  <c r="S63" i="58" s="1"/>
  <c r="N64" i="58" a="1"/>
  <c r="N64" i="58" s="1"/>
  <c r="O64" i="58" a="1"/>
  <c r="O64" i="58" s="1"/>
  <c r="P64" i="58" a="1"/>
  <c r="P64" i="58" s="1"/>
  <c r="Q64" i="58" a="1"/>
  <c r="Q64" i="58" s="1"/>
  <c r="R64" i="58" a="1"/>
  <c r="R64" i="58" s="1"/>
  <c r="S64" i="58" a="1"/>
  <c r="S64" i="58" s="1"/>
  <c r="N65" i="58" a="1"/>
  <c r="N65" i="58" s="1"/>
  <c r="O65" i="58" a="1"/>
  <c r="O65" i="58" s="1"/>
  <c r="P65" i="58" a="1"/>
  <c r="P65" i="58" s="1"/>
  <c r="Q65" i="58" a="1"/>
  <c r="Q65" i="58" s="1"/>
  <c r="R65" i="58" a="1"/>
  <c r="R65" i="58" s="1"/>
  <c r="S65" i="58" a="1"/>
  <c r="S65" i="58" s="1"/>
  <c r="N66" i="58" a="1"/>
  <c r="N66" i="58" s="1"/>
  <c r="O66" i="58" a="1"/>
  <c r="O66" i="58" s="1"/>
  <c r="P66" i="58" a="1"/>
  <c r="P66" i="58" s="1"/>
  <c r="Q66" i="58" a="1"/>
  <c r="Q66" i="58" s="1"/>
  <c r="R66" i="58" a="1"/>
  <c r="R66" i="58" s="1"/>
  <c r="S66" i="58" a="1"/>
  <c r="S66" i="58" s="1"/>
  <c r="N67" i="58" a="1"/>
  <c r="N67" i="58" s="1"/>
  <c r="O67" i="58" a="1"/>
  <c r="O67" i="58" s="1"/>
  <c r="P67" i="58" a="1"/>
  <c r="P67" i="58" s="1"/>
  <c r="Q67" i="58" a="1"/>
  <c r="Q67" i="58" s="1"/>
  <c r="R67" i="58" a="1"/>
  <c r="R67" i="58" s="1"/>
  <c r="S67" i="58" a="1"/>
  <c r="S67" i="58" s="1"/>
  <c r="N68" i="58" a="1"/>
  <c r="N68" i="58" s="1"/>
  <c r="O68" i="58" a="1"/>
  <c r="O68" i="58" s="1"/>
  <c r="P68" i="58" a="1"/>
  <c r="P68" i="58" s="1"/>
  <c r="Q68" i="58" a="1"/>
  <c r="Q68" i="58" s="1"/>
  <c r="R68" i="58" a="1"/>
  <c r="R68" i="58" s="1"/>
  <c r="S68" i="58" a="1"/>
  <c r="S68" i="58" s="1"/>
  <c r="N69" i="58" a="1"/>
  <c r="N69" i="58" s="1"/>
  <c r="O69" i="58" a="1"/>
  <c r="O69" i="58" s="1"/>
  <c r="P69" i="58" a="1"/>
  <c r="P69" i="58" s="1"/>
  <c r="Q69" i="58" a="1"/>
  <c r="Q69" i="58" s="1"/>
  <c r="R69" i="58" a="1"/>
  <c r="R69" i="58" s="1"/>
  <c r="S69" i="58" a="1"/>
  <c r="S69" i="58" s="1"/>
  <c r="N70" i="58" a="1"/>
  <c r="N70" i="58" s="1"/>
  <c r="O70" i="58" a="1"/>
  <c r="O70" i="58" s="1"/>
  <c r="P70" i="58" a="1"/>
  <c r="P70" i="58" s="1"/>
  <c r="Q70" i="58" a="1"/>
  <c r="Q70" i="58" s="1"/>
  <c r="R70" i="58" a="1"/>
  <c r="R70" i="58" s="1"/>
  <c r="S70" i="58" a="1"/>
  <c r="S70" i="58" s="1"/>
  <c r="N71" i="58" a="1"/>
  <c r="N71" i="58" s="1"/>
  <c r="O71" i="58" a="1"/>
  <c r="O71" i="58" s="1"/>
  <c r="P71" i="58" a="1"/>
  <c r="P71" i="58" s="1"/>
  <c r="Q71" i="58" a="1"/>
  <c r="Q71" i="58" s="1"/>
  <c r="R71" i="58" a="1"/>
  <c r="R71" i="58" s="1"/>
  <c r="S71" i="58" a="1"/>
  <c r="S71" i="58" s="1"/>
  <c r="N72" i="58" a="1"/>
  <c r="N72" i="58" s="1"/>
  <c r="O72" i="58" a="1"/>
  <c r="O72" i="58" s="1"/>
  <c r="P72" i="58" a="1"/>
  <c r="P72" i="58" s="1"/>
  <c r="Q72" i="58" a="1"/>
  <c r="Q72" i="58" s="1"/>
  <c r="R72" i="58" a="1"/>
  <c r="R72" i="58" s="1"/>
  <c r="S72" i="58" a="1"/>
  <c r="S72" i="58" s="1"/>
  <c r="N73" i="58" a="1"/>
  <c r="N73" i="58" s="1"/>
  <c r="O73" i="58" a="1"/>
  <c r="O73" i="58" s="1"/>
  <c r="P73" i="58" a="1"/>
  <c r="P73" i="58" s="1"/>
  <c r="Q73" i="58" a="1"/>
  <c r="Q73" i="58" s="1"/>
  <c r="R73" i="58" a="1"/>
  <c r="R73" i="58" s="1"/>
  <c r="S73" i="58" a="1"/>
  <c r="S73" i="58" s="1"/>
  <c r="N74" i="58" a="1"/>
  <c r="N74" i="58" s="1"/>
  <c r="O74" i="58" a="1"/>
  <c r="O74" i="58" s="1"/>
  <c r="P74" i="58" a="1"/>
  <c r="P74" i="58" s="1"/>
  <c r="Q74" i="58" a="1"/>
  <c r="Q74" i="58" s="1"/>
  <c r="R74" i="58" a="1"/>
  <c r="R74" i="58" s="1"/>
  <c r="S74" i="58" a="1"/>
  <c r="S74" i="58" s="1"/>
  <c r="N75" i="58" a="1"/>
  <c r="N75" i="58" s="1"/>
  <c r="O75" i="58" a="1"/>
  <c r="O75" i="58" s="1"/>
  <c r="P75" i="58" a="1"/>
  <c r="P75" i="58" s="1"/>
  <c r="Q75" i="58" a="1"/>
  <c r="Q75" i="58" s="1"/>
  <c r="R75" i="58" a="1"/>
  <c r="R75" i="58" s="1"/>
  <c r="S75" i="58" a="1"/>
  <c r="S75" i="58" s="1"/>
  <c r="N76" i="58" a="1"/>
  <c r="N76" i="58" s="1"/>
  <c r="O76" i="58" a="1"/>
  <c r="O76" i="58" s="1"/>
  <c r="P76" i="58" a="1"/>
  <c r="P76" i="58" s="1"/>
  <c r="Q76" i="58" a="1"/>
  <c r="Q76" i="58" s="1"/>
  <c r="R76" i="58" a="1"/>
  <c r="R76" i="58" s="1"/>
  <c r="S76" i="58" a="1"/>
  <c r="S76" i="58" s="1"/>
  <c r="N77" i="58" a="1"/>
  <c r="N77" i="58" s="1"/>
  <c r="O77" i="58" a="1"/>
  <c r="O77" i="58" s="1"/>
  <c r="P77" i="58" a="1"/>
  <c r="P77" i="58" s="1"/>
  <c r="Q77" i="58" a="1"/>
  <c r="Q77" i="58" s="1"/>
  <c r="R77" i="58" a="1"/>
  <c r="R77" i="58" s="1"/>
  <c r="S77" i="58" a="1"/>
  <c r="S77" i="58" s="1"/>
  <c r="N78" i="58" a="1"/>
  <c r="N78" i="58" s="1"/>
  <c r="O78" i="58" a="1"/>
  <c r="O78" i="58" s="1"/>
  <c r="P78" i="58" a="1"/>
  <c r="P78" i="58" s="1"/>
  <c r="Q78" i="58" a="1"/>
  <c r="Q78" i="58" s="1"/>
  <c r="R78" i="58" a="1"/>
  <c r="R78" i="58" s="1"/>
  <c r="S78" i="58" a="1"/>
  <c r="S78" i="58" s="1"/>
  <c r="N79" i="58" a="1"/>
  <c r="N79" i="58" s="1"/>
  <c r="O79" i="58" a="1"/>
  <c r="O79" i="58" s="1"/>
  <c r="P79" i="58" a="1"/>
  <c r="P79" i="58" s="1"/>
  <c r="Q79" i="58" a="1"/>
  <c r="Q79" i="58" s="1"/>
  <c r="R79" i="58" a="1"/>
  <c r="R79" i="58" s="1"/>
  <c r="S79" i="58" a="1"/>
  <c r="S79" i="58" s="1"/>
  <c r="N80" i="58" a="1"/>
  <c r="N80" i="58" s="1"/>
  <c r="O80" i="58" a="1"/>
  <c r="O80" i="58" s="1"/>
  <c r="P80" i="58" a="1"/>
  <c r="P80" i="58" s="1"/>
  <c r="Q80" i="58" a="1"/>
  <c r="Q80" i="58" s="1"/>
  <c r="R80" i="58" a="1"/>
  <c r="R80" i="58" s="1"/>
  <c r="S80" i="58" a="1"/>
  <c r="S80" i="58" s="1"/>
  <c r="N81" i="58" a="1"/>
  <c r="N81" i="58" s="1"/>
  <c r="O81" i="58" a="1"/>
  <c r="O81" i="58" s="1"/>
  <c r="P81" i="58" a="1"/>
  <c r="P81" i="58" s="1"/>
  <c r="Q81" i="58" a="1"/>
  <c r="Q81" i="58" s="1"/>
  <c r="R81" i="58" a="1"/>
  <c r="R81" i="58" s="1"/>
  <c r="S81" i="58" a="1"/>
  <c r="S81" i="58" s="1"/>
  <c r="N82" i="58" a="1"/>
  <c r="N82" i="58" s="1"/>
  <c r="O82" i="58" a="1"/>
  <c r="O82" i="58" s="1"/>
  <c r="P82" i="58" a="1"/>
  <c r="P82" i="58" s="1"/>
  <c r="Q82" i="58" a="1"/>
  <c r="Q82" i="58" s="1"/>
  <c r="R82" i="58" a="1"/>
  <c r="R82" i="58" s="1"/>
  <c r="S82" i="58" a="1"/>
  <c r="S82" i="58" s="1"/>
  <c r="N83" i="58" a="1"/>
  <c r="N83" i="58" s="1"/>
  <c r="O83" i="58" a="1"/>
  <c r="O83" i="58" s="1"/>
  <c r="P83" i="58" a="1"/>
  <c r="P83" i="58" s="1"/>
  <c r="Q83" i="58" a="1"/>
  <c r="Q83" i="58" s="1"/>
  <c r="R83" i="58" a="1"/>
  <c r="R83" i="58" s="1"/>
  <c r="S83" i="58" a="1"/>
  <c r="S83" i="58" s="1"/>
  <c r="N84" i="58" a="1"/>
  <c r="N84" i="58" s="1"/>
  <c r="O84" i="58" a="1"/>
  <c r="O84" i="58" s="1"/>
  <c r="P84" i="58" a="1"/>
  <c r="P84" i="58" s="1"/>
  <c r="Q84" i="58" a="1"/>
  <c r="Q84" i="58" s="1"/>
  <c r="R84" i="58" a="1"/>
  <c r="R84" i="58" s="1"/>
  <c r="S84" i="58" a="1"/>
  <c r="S84" i="58" s="1"/>
  <c r="N85" i="58" a="1"/>
  <c r="N85" i="58" s="1"/>
  <c r="O85" i="58" a="1"/>
  <c r="O85" i="58" s="1"/>
  <c r="P85" i="58" a="1"/>
  <c r="P85" i="58" s="1"/>
  <c r="Q85" i="58" a="1"/>
  <c r="Q85" i="58" s="1"/>
  <c r="R85" i="58" a="1"/>
  <c r="R85" i="58" s="1"/>
  <c r="S85" i="58" a="1"/>
  <c r="S85" i="58" s="1"/>
  <c r="N86" i="58" a="1"/>
  <c r="N86" i="58" s="1"/>
  <c r="O86" i="58" a="1"/>
  <c r="O86" i="58" s="1"/>
  <c r="P86" i="58" a="1"/>
  <c r="P86" i="58" s="1"/>
  <c r="Q86" i="58" a="1"/>
  <c r="Q86" i="58" s="1"/>
  <c r="R86" i="58" a="1"/>
  <c r="R86" i="58" s="1"/>
  <c r="S86" i="58" a="1"/>
  <c r="S86" i="58" s="1"/>
  <c r="N87" i="58" a="1"/>
  <c r="N87" i="58" s="1"/>
  <c r="O87" i="58" a="1"/>
  <c r="O87" i="58" s="1"/>
  <c r="P87" i="58" a="1"/>
  <c r="P87" i="58" s="1"/>
  <c r="Q87" i="58" a="1"/>
  <c r="Q87" i="58" s="1"/>
  <c r="R87" i="58" a="1"/>
  <c r="R87" i="58" s="1"/>
  <c r="S87" i="58" a="1"/>
  <c r="S87" i="58" s="1"/>
  <c r="N88" i="58" a="1"/>
  <c r="N88" i="58" s="1"/>
  <c r="O88" i="58" a="1"/>
  <c r="O88" i="58" s="1"/>
  <c r="P88" i="58" a="1"/>
  <c r="P88" i="58" s="1"/>
  <c r="Q88" i="58" a="1"/>
  <c r="Q88" i="58" s="1"/>
  <c r="R88" i="58" a="1"/>
  <c r="R88" i="58" s="1"/>
  <c r="S88" i="58" a="1"/>
  <c r="S88" i="58" s="1"/>
  <c r="N89" i="58" a="1"/>
  <c r="N89" i="58" s="1"/>
  <c r="O89" i="58" a="1"/>
  <c r="O89" i="58" s="1"/>
  <c r="P89" i="58" a="1"/>
  <c r="P89" i="58" s="1"/>
  <c r="Q89" i="58" a="1"/>
  <c r="Q89" i="58" s="1"/>
  <c r="R89" i="58" a="1"/>
  <c r="R89" i="58" s="1"/>
  <c r="S89" i="58" a="1"/>
  <c r="S89" i="58" s="1"/>
  <c r="N90" i="58" a="1"/>
  <c r="N90" i="58" s="1"/>
  <c r="O90" i="58" a="1"/>
  <c r="O90" i="58" s="1"/>
  <c r="P90" i="58" a="1"/>
  <c r="P90" i="58" s="1"/>
  <c r="Q90" i="58" a="1"/>
  <c r="Q90" i="58" s="1"/>
  <c r="R90" i="58" a="1"/>
  <c r="R90" i="58" s="1"/>
  <c r="S90" i="58" a="1"/>
  <c r="S90" i="58" s="1"/>
  <c r="N91" i="58" a="1"/>
  <c r="N91" i="58" s="1"/>
  <c r="O91" i="58" a="1"/>
  <c r="O91" i="58" s="1"/>
  <c r="P91" i="58" a="1"/>
  <c r="P91" i="58" s="1"/>
  <c r="Q91" i="58" a="1"/>
  <c r="Q91" i="58" s="1"/>
  <c r="R91" i="58" a="1"/>
  <c r="R91" i="58" s="1"/>
  <c r="S91" i="58" a="1"/>
  <c r="S91" i="58" s="1"/>
  <c r="N92" i="58" a="1"/>
  <c r="N92" i="58" s="1"/>
  <c r="O92" i="58" a="1"/>
  <c r="O92" i="58" s="1"/>
  <c r="P92" i="58" a="1"/>
  <c r="P92" i="58" s="1"/>
  <c r="Q92" i="58" a="1"/>
  <c r="Q92" i="58" s="1"/>
  <c r="R92" i="58" a="1"/>
  <c r="R92" i="58" s="1"/>
  <c r="S92" i="58" a="1"/>
  <c r="S92" i="58" s="1"/>
  <c r="N93" i="58" a="1"/>
  <c r="N93" i="58" s="1"/>
  <c r="O93" i="58" a="1"/>
  <c r="O93" i="58" s="1"/>
  <c r="P93" i="58" a="1"/>
  <c r="P93" i="58" s="1"/>
  <c r="Q93" i="58" a="1"/>
  <c r="Q93" i="58" s="1"/>
  <c r="R93" i="58" a="1"/>
  <c r="R93" i="58" s="1"/>
  <c r="S93" i="58" a="1"/>
  <c r="S93" i="58" s="1"/>
  <c r="N94" i="58" a="1"/>
  <c r="N94" i="58" s="1"/>
  <c r="O94" i="58" a="1"/>
  <c r="O94" i="58" s="1"/>
  <c r="P94" i="58" a="1"/>
  <c r="P94" i="58" s="1"/>
  <c r="Q94" i="58" a="1"/>
  <c r="Q94" i="58" s="1"/>
  <c r="R94" i="58" a="1"/>
  <c r="R94" i="58" s="1"/>
  <c r="S94" i="58" a="1"/>
  <c r="S94" i="58" s="1"/>
  <c r="N95" i="58" a="1"/>
  <c r="N95" i="58" s="1"/>
  <c r="O95" i="58" a="1"/>
  <c r="O95" i="58" s="1"/>
  <c r="P95" i="58" a="1"/>
  <c r="P95" i="58" s="1"/>
  <c r="Q95" i="58" a="1"/>
  <c r="Q95" i="58" s="1"/>
  <c r="R95" i="58" a="1"/>
  <c r="R95" i="58" s="1"/>
  <c r="S95" i="58" a="1"/>
  <c r="S95" i="58" s="1"/>
  <c r="N96" i="58" a="1"/>
  <c r="N96" i="58" s="1"/>
  <c r="O96" i="58" a="1"/>
  <c r="O96" i="58" s="1"/>
  <c r="P96" i="58" a="1"/>
  <c r="P96" i="58" s="1"/>
  <c r="Q96" i="58" a="1"/>
  <c r="Q96" i="58" s="1"/>
  <c r="R96" i="58" a="1"/>
  <c r="R96" i="58" s="1"/>
  <c r="S96" i="58" a="1"/>
  <c r="S96" i="58" s="1"/>
  <c r="N97" i="58" a="1"/>
  <c r="N97" i="58" s="1"/>
  <c r="O97" i="58" a="1"/>
  <c r="O97" i="58" s="1"/>
  <c r="P97" i="58" a="1"/>
  <c r="P97" i="58" s="1"/>
  <c r="Q97" i="58" a="1"/>
  <c r="Q97" i="58" s="1"/>
  <c r="R97" i="58" a="1"/>
  <c r="R97" i="58" s="1"/>
  <c r="S97" i="58" a="1"/>
  <c r="S97" i="58" s="1"/>
  <c r="N98" i="58" a="1"/>
  <c r="N98" i="58" s="1"/>
  <c r="O98" i="58" a="1"/>
  <c r="O98" i="58" s="1"/>
  <c r="P98" i="58" a="1"/>
  <c r="P98" i="58" s="1"/>
  <c r="Q98" i="58" a="1"/>
  <c r="Q98" i="58" s="1"/>
  <c r="R98" i="58" a="1"/>
  <c r="R98" i="58" s="1"/>
  <c r="S98" i="58" a="1"/>
  <c r="S98" i="58" s="1"/>
  <c r="N99" i="58" a="1"/>
  <c r="N99" i="58" s="1"/>
  <c r="O99" i="58" a="1"/>
  <c r="O99" i="58" s="1"/>
  <c r="P99" i="58" a="1"/>
  <c r="P99" i="58" s="1"/>
  <c r="Q99" i="58" a="1"/>
  <c r="Q99" i="58" s="1"/>
  <c r="R99" i="58" a="1"/>
  <c r="R99" i="58" s="1"/>
  <c r="S99" i="58" a="1"/>
  <c r="S99" i="58" s="1"/>
  <c r="N100" i="58" a="1"/>
  <c r="N100" i="58" s="1"/>
  <c r="O100" i="58" a="1"/>
  <c r="O100" i="58" s="1"/>
  <c r="P100" i="58" a="1"/>
  <c r="P100" i="58" s="1"/>
  <c r="Q100" i="58" a="1"/>
  <c r="Q100" i="58" s="1"/>
  <c r="R100" i="58" a="1"/>
  <c r="R100" i="58" s="1"/>
  <c r="S100" i="58" a="1"/>
  <c r="S100" i="58" s="1"/>
  <c r="N101" i="58" a="1"/>
  <c r="N101" i="58" s="1"/>
  <c r="O101" i="58" a="1"/>
  <c r="O101" i="58" s="1"/>
  <c r="P101" i="58" a="1"/>
  <c r="P101" i="58" s="1"/>
  <c r="Q101" i="58" a="1"/>
  <c r="Q101" i="58" s="1"/>
  <c r="R101" i="58" a="1"/>
  <c r="R101" i="58" s="1"/>
  <c r="S101" i="58" a="1"/>
  <c r="S101" i="58" s="1"/>
  <c r="N102" i="58" a="1"/>
  <c r="N102" i="58" s="1"/>
  <c r="O102" i="58" a="1"/>
  <c r="O102" i="58" s="1"/>
  <c r="P102" i="58" a="1"/>
  <c r="P102" i="58" s="1"/>
  <c r="Q102" i="58" a="1"/>
  <c r="Q102" i="58" s="1"/>
  <c r="R102" i="58" a="1"/>
  <c r="R102" i="58" s="1"/>
  <c r="S102" i="58" a="1"/>
  <c r="S102" i="58" s="1"/>
  <c r="N103" i="58" a="1"/>
  <c r="N103" i="58" s="1"/>
  <c r="O103" i="58" a="1"/>
  <c r="O103" i="58" s="1"/>
  <c r="P103" i="58" a="1"/>
  <c r="P103" i="58" s="1"/>
  <c r="Q103" i="58" a="1"/>
  <c r="Q103" i="58" s="1"/>
  <c r="R103" i="58" a="1"/>
  <c r="R103" i="58" s="1"/>
  <c r="S103" i="58" a="1"/>
  <c r="S103" i="58" s="1"/>
  <c r="N104" i="58" a="1"/>
  <c r="N104" i="58" s="1"/>
  <c r="O104" i="58" a="1"/>
  <c r="O104" i="58" s="1"/>
  <c r="P104" i="58" a="1"/>
  <c r="P104" i="58" s="1"/>
  <c r="Q104" i="58" a="1"/>
  <c r="Q104" i="58" s="1"/>
  <c r="R104" i="58" a="1"/>
  <c r="R104" i="58" s="1"/>
  <c r="S104" i="58" a="1"/>
  <c r="S104" i="58" s="1"/>
  <c r="N105" i="58" a="1"/>
  <c r="N105" i="58" s="1"/>
  <c r="O105" i="58" a="1"/>
  <c r="O105" i="58" s="1"/>
  <c r="P105" i="58" a="1"/>
  <c r="P105" i="58" s="1"/>
  <c r="Q105" i="58" a="1"/>
  <c r="Q105" i="58" s="1"/>
  <c r="R105" i="58" a="1"/>
  <c r="R105" i="58" s="1"/>
  <c r="S105" i="58" a="1"/>
  <c r="S105" i="58" s="1"/>
  <c r="N106" i="58" a="1"/>
  <c r="N106" i="58" s="1"/>
  <c r="O106" i="58" a="1"/>
  <c r="O106" i="58" s="1"/>
  <c r="P106" i="58" a="1"/>
  <c r="P106" i="58" s="1"/>
  <c r="Q106" i="58" a="1"/>
  <c r="Q106" i="58" s="1"/>
  <c r="R106" i="58" a="1"/>
  <c r="R106" i="58" s="1"/>
  <c r="S106" i="58" a="1"/>
  <c r="S106" i="58" s="1"/>
  <c r="N107" i="58" a="1"/>
  <c r="N107" i="58" s="1"/>
  <c r="O107" i="58" a="1"/>
  <c r="O107" i="58" s="1"/>
  <c r="P107" i="58" a="1"/>
  <c r="P107" i="58" s="1"/>
  <c r="Q107" i="58" a="1"/>
  <c r="Q107" i="58" s="1"/>
  <c r="R107" i="58" a="1"/>
  <c r="R107" i="58" s="1"/>
  <c r="S107" i="58" a="1"/>
  <c r="S107" i="58" s="1"/>
  <c r="N108" i="58" a="1"/>
  <c r="N108" i="58" s="1"/>
  <c r="O108" i="58" a="1"/>
  <c r="O108" i="58" s="1"/>
  <c r="P108" i="58" a="1"/>
  <c r="P108" i="58" s="1"/>
  <c r="Q108" i="58" a="1"/>
  <c r="Q108" i="58" s="1"/>
  <c r="R108" i="58" a="1"/>
  <c r="R108" i="58" s="1"/>
  <c r="S108" i="58" a="1"/>
  <c r="S108" i="58" s="1"/>
  <c r="N109" i="58" a="1"/>
  <c r="N109" i="58" s="1"/>
  <c r="O109" i="58" a="1"/>
  <c r="O109" i="58" s="1"/>
  <c r="P109" i="58" a="1"/>
  <c r="P109" i="58" s="1"/>
  <c r="Q109" i="58" a="1"/>
  <c r="Q109" i="58" s="1"/>
  <c r="R109" i="58" a="1"/>
  <c r="R109" i="58" s="1"/>
  <c r="S109" i="58" a="1"/>
  <c r="S109" i="58" s="1"/>
  <c r="N110" i="58" a="1"/>
  <c r="N110" i="58" s="1"/>
  <c r="O110" i="58" a="1"/>
  <c r="O110" i="58" s="1"/>
  <c r="P110" i="58" a="1"/>
  <c r="P110" i="58" s="1"/>
  <c r="Q110" i="58" a="1"/>
  <c r="Q110" i="58" s="1"/>
  <c r="R110" i="58" a="1"/>
  <c r="R110" i="58" s="1"/>
  <c r="S110" i="58" a="1"/>
  <c r="S110" i="58" s="1"/>
  <c r="N111" i="58" a="1"/>
  <c r="N111" i="58" s="1"/>
  <c r="O111" i="58" a="1"/>
  <c r="O111" i="58" s="1"/>
  <c r="P111" i="58" a="1"/>
  <c r="P111" i="58" s="1"/>
  <c r="Q111" i="58" a="1"/>
  <c r="Q111" i="58" s="1"/>
  <c r="R111" i="58" a="1"/>
  <c r="R111" i="58" s="1"/>
  <c r="S111" i="58" a="1"/>
  <c r="S111" i="58" s="1"/>
  <c r="N112" i="58" a="1"/>
  <c r="N112" i="58" s="1"/>
  <c r="O112" i="58" a="1"/>
  <c r="O112" i="58" s="1"/>
  <c r="P112" i="58" a="1"/>
  <c r="P112" i="58" s="1"/>
  <c r="Q112" i="58" a="1"/>
  <c r="Q112" i="58" s="1"/>
  <c r="R112" i="58" a="1"/>
  <c r="R112" i="58" s="1"/>
  <c r="S112" i="58" a="1"/>
  <c r="S112" i="58" s="1"/>
  <c r="N113" i="58" a="1"/>
  <c r="N113" i="58" s="1"/>
  <c r="O113" i="58" a="1"/>
  <c r="O113" i="58" s="1"/>
  <c r="P113" i="58" a="1"/>
  <c r="P113" i="58" s="1"/>
  <c r="Q113" i="58" a="1"/>
  <c r="Q113" i="58" s="1"/>
  <c r="R113" i="58" a="1"/>
  <c r="R113" i="58" s="1"/>
  <c r="S113" i="58" a="1"/>
  <c r="S113" i="58" s="1"/>
  <c r="N114" i="58" a="1"/>
  <c r="N114" i="58" s="1"/>
  <c r="O114" i="58" a="1"/>
  <c r="O114" i="58" s="1"/>
  <c r="P114" i="58" a="1"/>
  <c r="P114" i="58" s="1"/>
  <c r="Q114" i="58" a="1"/>
  <c r="Q114" i="58" s="1"/>
  <c r="R114" i="58" a="1"/>
  <c r="R114" i="58" s="1"/>
  <c r="S114" i="58" a="1"/>
  <c r="S114" i="58" s="1"/>
  <c r="N115" i="58" a="1"/>
  <c r="N115" i="58" s="1"/>
  <c r="O115" i="58" a="1"/>
  <c r="O115" i="58" s="1"/>
  <c r="P115" i="58" a="1"/>
  <c r="P115" i="58" s="1"/>
  <c r="Q115" i="58" a="1"/>
  <c r="Q115" i="58" s="1"/>
  <c r="R115" i="58" a="1"/>
  <c r="R115" i="58" s="1"/>
  <c r="S115" i="58" a="1"/>
  <c r="S115" i="58" s="1"/>
  <c r="N116" i="58" a="1"/>
  <c r="N116" i="58" s="1"/>
  <c r="O116" i="58" a="1"/>
  <c r="O116" i="58" s="1"/>
  <c r="P116" i="58" a="1"/>
  <c r="P116" i="58" s="1"/>
  <c r="Q116" i="58" a="1"/>
  <c r="Q116" i="58" s="1"/>
  <c r="R116" i="58" a="1"/>
  <c r="R116" i="58" s="1"/>
  <c r="S116" i="58" a="1"/>
  <c r="S116" i="58" s="1"/>
  <c r="N117" i="58" a="1"/>
  <c r="N117" i="58" s="1"/>
  <c r="O117" i="58" a="1"/>
  <c r="O117" i="58" s="1"/>
  <c r="P117" i="58" a="1"/>
  <c r="P117" i="58" s="1"/>
  <c r="Q117" i="58" a="1"/>
  <c r="Q117" i="58" s="1"/>
  <c r="R117" i="58" a="1"/>
  <c r="R117" i="58" s="1"/>
  <c r="S117" i="58" a="1"/>
  <c r="S117" i="58" s="1"/>
  <c r="N118" i="58" a="1"/>
  <c r="N118" i="58" s="1"/>
  <c r="O118" i="58" a="1"/>
  <c r="O118" i="58" s="1"/>
  <c r="P118" i="58" a="1"/>
  <c r="P118" i="58" s="1"/>
  <c r="Q118" i="58" a="1"/>
  <c r="Q118" i="58" s="1"/>
  <c r="R118" i="58" a="1"/>
  <c r="R118" i="58" s="1"/>
  <c r="S118" i="58" a="1"/>
  <c r="S118" i="58" s="1"/>
  <c r="N119" i="58" a="1"/>
  <c r="N119" i="58" s="1"/>
  <c r="O119" i="58" a="1"/>
  <c r="O119" i="58" s="1"/>
  <c r="P119" i="58" a="1"/>
  <c r="P119" i="58" s="1"/>
  <c r="Q119" i="58" a="1"/>
  <c r="Q119" i="58" s="1"/>
  <c r="R119" i="58" a="1"/>
  <c r="R119" i="58" s="1"/>
  <c r="S119" i="58" a="1"/>
  <c r="S119" i="58" s="1"/>
  <c r="N120" i="58" a="1"/>
  <c r="N120" i="58" s="1"/>
  <c r="O120" i="58" a="1"/>
  <c r="O120" i="58" s="1"/>
  <c r="P120" i="58" a="1"/>
  <c r="P120" i="58" s="1"/>
  <c r="Q120" i="58" a="1"/>
  <c r="Q120" i="58" s="1"/>
  <c r="R120" i="58" a="1"/>
  <c r="R120" i="58" s="1"/>
  <c r="S120" i="58" a="1"/>
  <c r="S120" i="58" s="1"/>
  <c r="N121" i="58" a="1"/>
  <c r="N121" i="58" s="1"/>
  <c r="O121" i="58" a="1"/>
  <c r="O121" i="58" s="1"/>
  <c r="P121" i="58" a="1"/>
  <c r="P121" i="58" s="1"/>
  <c r="Q121" i="58" a="1"/>
  <c r="Q121" i="58" s="1"/>
  <c r="R121" i="58" a="1"/>
  <c r="R121" i="58" s="1"/>
  <c r="S121" i="58" a="1"/>
  <c r="S121" i="58" s="1"/>
  <c r="N122" i="58" a="1"/>
  <c r="N122" i="58" s="1"/>
  <c r="O122" i="58" a="1"/>
  <c r="O122" i="58" s="1"/>
  <c r="P122" i="58" a="1"/>
  <c r="P122" i="58" s="1"/>
  <c r="Q122" i="58" a="1"/>
  <c r="Q122" i="58" s="1"/>
  <c r="R122" i="58" a="1"/>
  <c r="R122" i="58" s="1"/>
  <c r="S122" i="58" a="1"/>
  <c r="S122" i="58" s="1"/>
  <c r="N123" i="58" a="1"/>
  <c r="N123" i="58" s="1"/>
  <c r="O123" i="58" a="1"/>
  <c r="O123" i="58" s="1"/>
  <c r="P123" i="58" a="1"/>
  <c r="P123" i="58" s="1"/>
  <c r="Q123" i="58" a="1"/>
  <c r="Q123" i="58" s="1"/>
  <c r="R123" i="58" a="1"/>
  <c r="R123" i="58" s="1"/>
  <c r="S123" i="58" a="1"/>
  <c r="S123" i="58" s="1"/>
  <c r="N124" i="58" a="1"/>
  <c r="N124" i="58" s="1"/>
  <c r="O124" i="58" a="1"/>
  <c r="O124" i="58" s="1"/>
  <c r="P124" i="58" a="1"/>
  <c r="P124" i="58" s="1"/>
  <c r="Q124" i="58" a="1"/>
  <c r="Q124" i="58" s="1"/>
  <c r="R124" i="58" a="1"/>
  <c r="R124" i="58" s="1"/>
  <c r="S124" i="58" a="1"/>
  <c r="S124" i="58" s="1"/>
  <c r="N125" i="58" a="1"/>
  <c r="N125" i="58" s="1"/>
  <c r="O125" i="58" a="1"/>
  <c r="O125" i="58" s="1"/>
  <c r="P125" i="58" a="1"/>
  <c r="P125" i="58" s="1"/>
  <c r="Q125" i="58" a="1"/>
  <c r="Q125" i="58" s="1"/>
  <c r="R125" i="58" a="1"/>
  <c r="R125" i="58" s="1"/>
  <c r="S125" i="58" a="1"/>
  <c r="S125" i="58" s="1"/>
  <c r="N126" i="58" a="1"/>
  <c r="N126" i="58" s="1"/>
  <c r="O126" i="58" a="1"/>
  <c r="O126" i="58" s="1"/>
  <c r="P126" i="58" a="1"/>
  <c r="P126" i="58" s="1"/>
  <c r="Q126" i="58" a="1"/>
  <c r="Q126" i="58" s="1"/>
  <c r="R126" i="58" a="1"/>
  <c r="R126" i="58" s="1"/>
  <c r="S126" i="58" a="1"/>
  <c r="S126" i="58" s="1"/>
  <c r="N127" i="58" a="1"/>
  <c r="N127" i="58" s="1"/>
  <c r="O127" i="58" a="1"/>
  <c r="O127" i="58" s="1"/>
  <c r="P127" i="58" a="1"/>
  <c r="P127" i="58" s="1"/>
  <c r="Q127" i="58" a="1"/>
  <c r="Q127" i="58" s="1"/>
  <c r="R127" i="58" a="1"/>
  <c r="R127" i="58" s="1"/>
  <c r="S127" i="58" a="1"/>
  <c r="S127" i="58" s="1"/>
  <c r="N128" i="58" a="1"/>
  <c r="N128" i="58" s="1"/>
  <c r="O128" i="58" a="1"/>
  <c r="O128" i="58" s="1"/>
  <c r="P128" i="58" a="1"/>
  <c r="P128" i="58" s="1"/>
  <c r="Q128" i="58" a="1"/>
  <c r="Q128" i="58" s="1"/>
  <c r="R128" i="58" a="1"/>
  <c r="R128" i="58" s="1"/>
  <c r="S128" i="58" a="1"/>
  <c r="S128" i="58" s="1"/>
  <c r="N129" i="58" a="1"/>
  <c r="N129" i="58" s="1"/>
  <c r="O129" i="58" a="1"/>
  <c r="O129" i="58" s="1"/>
  <c r="P129" i="58" a="1"/>
  <c r="P129" i="58" s="1"/>
  <c r="Q129" i="58" a="1"/>
  <c r="Q129" i="58" s="1"/>
  <c r="R129" i="58" a="1"/>
  <c r="R129" i="58" s="1"/>
  <c r="S129" i="58" a="1"/>
  <c r="S129" i="58" s="1"/>
  <c r="N130" i="58" a="1"/>
  <c r="N130" i="58" s="1"/>
  <c r="O130" i="58" a="1"/>
  <c r="O130" i="58" s="1"/>
  <c r="P130" i="58" a="1"/>
  <c r="P130" i="58" s="1"/>
  <c r="Q130" i="58" a="1"/>
  <c r="Q130" i="58" s="1"/>
  <c r="R130" i="58" a="1"/>
  <c r="R130" i="58" s="1"/>
  <c r="S130" i="58" a="1"/>
  <c r="S130" i="58" s="1"/>
  <c r="N131" i="58" a="1"/>
  <c r="N131" i="58" s="1"/>
  <c r="O131" i="58" a="1"/>
  <c r="O131" i="58" s="1"/>
  <c r="P131" i="58" a="1"/>
  <c r="P131" i="58" s="1"/>
  <c r="Q131" i="58" a="1"/>
  <c r="Q131" i="58" s="1"/>
  <c r="R131" i="58" a="1"/>
  <c r="R131" i="58" s="1"/>
  <c r="S131" i="58" a="1"/>
  <c r="S131" i="58" s="1"/>
  <c r="N132" i="58" a="1"/>
  <c r="N132" i="58" s="1"/>
  <c r="O132" i="58" a="1"/>
  <c r="O132" i="58" s="1"/>
  <c r="P132" i="58" a="1"/>
  <c r="P132" i="58" s="1"/>
  <c r="Q132" i="58" a="1"/>
  <c r="Q132" i="58" s="1"/>
  <c r="R132" i="58" a="1"/>
  <c r="R132" i="58" s="1"/>
  <c r="S132" i="58" a="1"/>
  <c r="S132" i="58" s="1"/>
  <c r="N133" i="58" a="1"/>
  <c r="N133" i="58" s="1"/>
  <c r="O133" i="58" a="1"/>
  <c r="O133" i="58" s="1"/>
  <c r="P133" i="58" a="1"/>
  <c r="P133" i="58" s="1"/>
  <c r="Q133" i="58" a="1"/>
  <c r="Q133" i="58" s="1"/>
  <c r="R133" i="58" a="1"/>
  <c r="R133" i="58" s="1"/>
  <c r="S133" i="58" a="1"/>
  <c r="S133" i="58" s="1"/>
  <c r="N134" i="58" a="1"/>
  <c r="N134" i="58" s="1"/>
  <c r="O134" i="58" a="1"/>
  <c r="O134" i="58" s="1"/>
  <c r="P134" i="58" a="1"/>
  <c r="P134" i="58" s="1"/>
  <c r="Q134" i="58" a="1"/>
  <c r="Q134" i="58" s="1"/>
  <c r="R134" i="58" a="1"/>
  <c r="R134" i="58" s="1"/>
  <c r="S134" i="58" a="1"/>
  <c r="S134" i="58" s="1"/>
  <c r="N135" i="58" a="1"/>
  <c r="N135" i="58" s="1"/>
  <c r="O135" i="58" a="1"/>
  <c r="O135" i="58" s="1"/>
  <c r="P135" i="58" a="1"/>
  <c r="P135" i="58" s="1"/>
  <c r="Q135" i="58" a="1"/>
  <c r="Q135" i="58" s="1"/>
  <c r="R135" i="58" a="1"/>
  <c r="R135" i="58" s="1"/>
  <c r="S135" i="58" a="1"/>
  <c r="S135" i="58" s="1"/>
  <c r="N136" i="58" a="1"/>
  <c r="N136" i="58" s="1"/>
  <c r="O136" i="58" a="1"/>
  <c r="O136" i="58" s="1"/>
  <c r="P136" i="58" a="1"/>
  <c r="P136" i="58" s="1"/>
  <c r="Q136" i="58" a="1"/>
  <c r="Q136" i="58" s="1"/>
  <c r="R136" i="58" a="1"/>
  <c r="R136" i="58" s="1"/>
  <c r="S136" i="58" a="1"/>
  <c r="S136" i="58" s="1"/>
  <c r="N137" i="58" a="1"/>
  <c r="N137" i="58" s="1"/>
  <c r="O137" i="58" a="1"/>
  <c r="O137" i="58" s="1"/>
  <c r="P137" i="58" a="1"/>
  <c r="P137" i="58" s="1"/>
  <c r="Q137" i="58" a="1"/>
  <c r="Q137" i="58" s="1"/>
  <c r="R137" i="58" a="1"/>
  <c r="R137" i="58" s="1"/>
  <c r="S137" i="58" a="1"/>
  <c r="S137" i="58" s="1"/>
  <c r="N138" i="58" a="1"/>
  <c r="N138" i="58" s="1"/>
  <c r="O138" i="58" a="1"/>
  <c r="O138" i="58" s="1"/>
  <c r="P138" i="58" a="1"/>
  <c r="P138" i="58" s="1"/>
  <c r="Q138" i="58" a="1"/>
  <c r="Q138" i="58" s="1"/>
  <c r="R138" i="58" a="1"/>
  <c r="R138" i="58" s="1"/>
  <c r="S138" i="58" a="1"/>
  <c r="S138" i="58" s="1"/>
  <c r="N139" i="58" a="1"/>
  <c r="N139" i="58" s="1"/>
  <c r="O139" i="58" a="1"/>
  <c r="O139" i="58" s="1"/>
  <c r="P139" i="58" a="1"/>
  <c r="P139" i="58" s="1"/>
  <c r="Q139" i="58" a="1"/>
  <c r="Q139" i="58" s="1"/>
  <c r="R139" i="58" a="1"/>
  <c r="R139" i="58" s="1"/>
  <c r="S139" i="58" a="1"/>
  <c r="S139" i="58" s="1"/>
  <c r="N140" i="58" a="1"/>
  <c r="N140" i="58" s="1"/>
  <c r="O140" i="58" a="1"/>
  <c r="O140" i="58" s="1"/>
  <c r="P140" i="58" a="1"/>
  <c r="P140" i="58" s="1"/>
  <c r="Q140" i="58" a="1"/>
  <c r="Q140" i="58" s="1"/>
  <c r="R140" i="58" a="1"/>
  <c r="R140" i="58" s="1"/>
  <c r="S140" i="58" a="1"/>
  <c r="S140" i="58" s="1"/>
  <c r="N141" i="58" a="1"/>
  <c r="N141" i="58" s="1"/>
  <c r="O141" i="58" a="1"/>
  <c r="O141" i="58" s="1"/>
  <c r="P141" i="58" a="1"/>
  <c r="P141" i="58" s="1"/>
  <c r="Q141" i="58" a="1"/>
  <c r="Q141" i="58" s="1"/>
  <c r="R141" i="58" a="1"/>
  <c r="R141" i="58" s="1"/>
  <c r="S141" i="58" a="1"/>
  <c r="S141" i="58" s="1"/>
  <c r="N142" i="58" a="1"/>
  <c r="N142" i="58" s="1"/>
  <c r="O142" i="58" a="1"/>
  <c r="O142" i="58" s="1"/>
  <c r="P142" i="58" a="1"/>
  <c r="P142" i="58" s="1"/>
  <c r="Q142" i="58" a="1"/>
  <c r="Q142" i="58" s="1"/>
  <c r="R142" i="58" a="1"/>
  <c r="R142" i="58" s="1"/>
  <c r="S142" i="58" a="1"/>
  <c r="S142" i="58" s="1"/>
  <c r="N143" i="58" a="1"/>
  <c r="N143" i="58" s="1"/>
  <c r="O143" i="58" a="1"/>
  <c r="O143" i="58" s="1"/>
  <c r="P143" i="58" a="1"/>
  <c r="P143" i="58" s="1"/>
  <c r="Q143" i="58" a="1"/>
  <c r="Q143" i="58" s="1"/>
  <c r="R143" i="58" a="1"/>
  <c r="R143" i="58" s="1"/>
  <c r="S143" i="58" a="1"/>
  <c r="S143" i="58" s="1"/>
  <c r="N144" i="58" a="1"/>
  <c r="N144" i="58" s="1"/>
  <c r="O144" i="58" a="1"/>
  <c r="O144" i="58" s="1"/>
  <c r="P144" i="58" a="1"/>
  <c r="P144" i="58" s="1"/>
  <c r="Q144" i="58" a="1"/>
  <c r="Q144" i="58" s="1"/>
  <c r="R144" i="58" a="1"/>
  <c r="R144" i="58" s="1"/>
  <c r="S144" i="58" a="1"/>
  <c r="S144" i="58" s="1"/>
  <c r="N145" i="58" a="1"/>
  <c r="N145" i="58" s="1"/>
  <c r="O145" i="58" a="1"/>
  <c r="O145" i="58" s="1"/>
  <c r="P145" i="58" a="1"/>
  <c r="P145" i="58" s="1"/>
  <c r="Q145" i="58" a="1"/>
  <c r="Q145" i="58" s="1"/>
  <c r="R145" i="58" a="1"/>
  <c r="R145" i="58" s="1"/>
  <c r="S145" i="58" a="1"/>
  <c r="S145" i="58" s="1"/>
  <c r="N146" i="58" a="1"/>
  <c r="N146" i="58" s="1"/>
  <c r="O146" i="58" a="1"/>
  <c r="O146" i="58" s="1"/>
  <c r="P146" i="58" a="1"/>
  <c r="P146" i="58" s="1"/>
  <c r="Q146" i="58" a="1"/>
  <c r="Q146" i="58" s="1"/>
  <c r="R146" i="58" a="1"/>
  <c r="R146" i="58" s="1"/>
  <c r="S146" i="58" a="1"/>
  <c r="S146" i="58" s="1"/>
  <c r="N147" i="58" a="1"/>
  <c r="N147" i="58" s="1"/>
  <c r="O147" i="58" a="1"/>
  <c r="O147" i="58" s="1"/>
  <c r="P147" i="58" a="1"/>
  <c r="P147" i="58" s="1"/>
  <c r="Q147" i="58" a="1"/>
  <c r="Q147" i="58" s="1"/>
  <c r="R147" i="58" a="1"/>
  <c r="R147" i="58" s="1"/>
  <c r="S147" i="58" a="1"/>
  <c r="S147" i="58" s="1"/>
  <c r="N148" i="58" a="1"/>
  <c r="N148" i="58" s="1"/>
  <c r="O148" i="58" a="1"/>
  <c r="O148" i="58" s="1"/>
  <c r="P148" i="58" a="1"/>
  <c r="P148" i="58" s="1"/>
  <c r="Q148" i="58" a="1"/>
  <c r="Q148" i="58" s="1"/>
  <c r="R148" i="58" a="1"/>
  <c r="R148" i="58" s="1"/>
  <c r="S148" i="58" a="1"/>
  <c r="S148" i="58" s="1"/>
  <c r="N149" i="58" a="1"/>
  <c r="N149" i="58" s="1"/>
  <c r="O149" i="58" a="1"/>
  <c r="O149" i="58" s="1"/>
  <c r="P149" i="58" a="1"/>
  <c r="P149" i="58" s="1"/>
  <c r="Q149" i="58" a="1"/>
  <c r="Q149" i="58" s="1"/>
  <c r="R149" i="58" a="1"/>
  <c r="R149" i="58" s="1"/>
  <c r="S149" i="58" a="1"/>
  <c r="S149" i="58" s="1"/>
  <c r="N150" i="58" a="1"/>
  <c r="N150" i="58" s="1"/>
  <c r="O150" i="58" a="1"/>
  <c r="O150" i="58" s="1"/>
  <c r="P150" i="58" a="1"/>
  <c r="P150" i="58" s="1"/>
  <c r="Q150" i="58" a="1"/>
  <c r="Q150" i="58" s="1"/>
  <c r="R150" i="58" a="1"/>
  <c r="R150" i="58" s="1"/>
  <c r="S150" i="58" a="1"/>
  <c r="S150" i="58" s="1"/>
  <c r="N151" i="58" a="1"/>
  <c r="N151" i="58" s="1"/>
  <c r="O151" i="58" a="1"/>
  <c r="O151" i="58" s="1"/>
  <c r="P151" i="58" a="1"/>
  <c r="P151" i="58" s="1"/>
  <c r="Q151" i="58" a="1"/>
  <c r="Q151" i="58" s="1"/>
  <c r="R151" i="58" a="1"/>
  <c r="R151" i="58" s="1"/>
  <c r="S151" i="58" a="1"/>
  <c r="S151" i="58" s="1"/>
  <c r="N152" i="58" a="1"/>
  <c r="N152" i="58" s="1"/>
  <c r="O152" i="58" a="1"/>
  <c r="O152" i="58" s="1"/>
  <c r="P152" i="58" a="1"/>
  <c r="P152" i="58" s="1"/>
  <c r="Q152" i="58" a="1"/>
  <c r="Q152" i="58" s="1"/>
  <c r="R152" i="58" a="1"/>
  <c r="R152" i="58" s="1"/>
  <c r="S152" i="58" a="1"/>
  <c r="S152" i="58" s="1"/>
  <c r="N153" i="58" a="1"/>
  <c r="N153" i="58" s="1"/>
  <c r="O153" i="58" a="1"/>
  <c r="O153" i="58" s="1"/>
  <c r="P153" i="58" a="1"/>
  <c r="P153" i="58" s="1"/>
  <c r="Q153" i="58" a="1"/>
  <c r="Q153" i="58" s="1"/>
  <c r="R153" i="58" a="1"/>
  <c r="R153" i="58" s="1"/>
  <c r="S153" i="58" a="1"/>
  <c r="S153" i="58" s="1"/>
  <c r="N154" i="58" a="1"/>
  <c r="N154" i="58" s="1"/>
  <c r="O154" i="58" a="1"/>
  <c r="O154" i="58" s="1"/>
  <c r="P154" i="58" a="1"/>
  <c r="P154" i="58" s="1"/>
  <c r="Q154" i="58" a="1"/>
  <c r="Q154" i="58" s="1"/>
  <c r="R154" i="58" a="1"/>
  <c r="R154" i="58" s="1"/>
  <c r="S154" i="58" a="1"/>
  <c r="S154" i="58" s="1"/>
  <c r="N155" i="58" a="1"/>
  <c r="N155" i="58" s="1"/>
  <c r="O155" i="58" a="1"/>
  <c r="O155" i="58" s="1"/>
  <c r="P155" i="58" a="1"/>
  <c r="P155" i="58" s="1"/>
  <c r="Q155" i="58" a="1"/>
  <c r="Q155" i="58" s="1"/>
  <c r="R155" i="58" a="1"/>
  <c r="R155" i="58" s="1"/>
  <c r="S155" i="58" a="1"/>
  <c r="S155" i="58" s="1"/>
  <c r="N156" i="58" a="1"/>
  <c r="N156" i="58" s="1"/>
  <c r="O156" i="58" a="1"/>
  <c r="O156" i="58" s="1"/>
  <c r="P156" i="58" a="1"/>
  <c r="P156" i="58" s="1"/>
  <c r="Q156" i="58" a="1"/>
  <c r="Q156" i="58" s="1"/>
  <c r="R156" i="58" a="1"/>
  <c r="R156" i="58" s="1"/>
  <c r="S156" i="58" a="1"/>
  <c r="S156" i="58" s="1"/>
  <c r="N157" i="58" a="1"/>
  <c r="N157" i="58" s="1"/>
  <c r="O157" i="58" a="1"/>
  <c r="O157" i="58" s="1"/>
  <c r="P157" i="58" a="1"/>
  <c r="P157" i="58" s="1"/>
  <c r="Q157" i="58" a="1"/>
  <c r="Q157" i="58" s="1"/>
  <c r="R157" i="58" a="1"/>
  <c r="R157" i="58" s="1"/>
  <c r="S157" i="58" a="1"/>
  <c r="S157" i="58" s="1"/>
  <c r="N158" i="58" a="1"/>
  <c r="N158" i="58" s="1"/>
  <c r="O158" i="58" a="1"/>
  <c r="O158" i="58" s="1"/>
  <c r="P158" i="58" a="1"/>
  <c r="P158" i="58" s="1"/>
  <c r="Q158" i="58" a="1"/>
  <c r="Q158" i="58" s="1"/>
  <c r="R158" i="58" a="1"/>
  <c r="R158" i="58" s="1"/>
  <c r="S158" i="58" a="1"/>
  <c r="S158" i="58" s="1"/>
  <c r="N159" i="58" a="1"/>
  <c r="N159" i="58" s="1"/>
  <c r="O159" i="58" a="1"/>
  <c r="O159" i="58" s="1"/>
  <c r="P159" i="58" a="1"/>
  <c r="P159" i="58" s="1"/>
  <c r="Q159" i="58" a="1"/>
  <c r="Q159" i="58" s="1"/>
  <c r="R159" i="58" a="1"/>
  <c r="R159" i="58" s="1"/>
  <c r="S159" i="58" a="1"/>
  <c r="S159" i="58" s="1"/>
  <c r="N160" i="58" a="1"/>
  <c r="N160" i="58" s="1"/>
  <c r="O160" i="58" a="1"/>
  <c r="O160" i="58" s="1"/>
  <c r="P160" i="58" a="1"/>
  <c r="P160" i="58" s="1"/>
  <c r="Q160" i="58" a="1"/>
  <c r="Q160" i="58" s="1"/>
  <c r="R160" i="58" a="1"/>
  <c r="R160" i="58" s="1"/>
  <c r="S160" i="58" a="1"/>
  <c r="S160" i="58" s="1"/>
  <c r="N161" i="58" a="1"/>
  <c r="N161" i="58" s="1"/>
  <c r="O161" i="58" a="1"/>
  <c r="O161" i="58" s="1"/>
  <c r="P161" i="58" a="1"/>
  <c r="P161" i="58" s="1"/>
  <c r="Q161" i="58" a="1"/>
  <c r="Q161" i="58" s="1"/>
  <c r="R161" i="58" a="1"/>
  <c r="R161" i="58" s="1"/>
  <c r="S161" i="58" a="1"/>
  <c r="S161" i="58" s="1"/>
  <c r="N162" i="58" a="1"/>
  <c r="N162" i="58" s="1"/>
  <c r="O162" i="58" a="1"/>
  <c r="O162" i="58" s="1"/>
  <c r="P162" i="58" a="1"/>
  <c r="P162" i="58" s="1"/>
  <c r="Q162" i="58" a="1"/>
  <c r="Q162" i="58" s="1"/>
  <c r="R162" i="58" a="1"/>
  <c r="R162" i="58" s="1"/>
  <c r="S162" i="58" a="1"/>
  <c r="S162" i="58" s="1"/>
  <c r="N163" i="58" a="1"/>
  <c r="N163" i="58" s="1"/>
  <c r="O163" i="58" a="1"/>
  <c r="O163" i="58" s="1"/>
  <c r="P163" i="58" a="1"/>
  <c r="P163" i="58" s="1"/>
  <c r="Q163" i="58" a="1"/>
  <c r="Q163" i="58" s="1"/>
  <c r="R163" i="58" a="1"/>
  <c r="R163" i="58" s="1"/>
  <c r="S163" i="58" a="1"/>
  <c r="S163" i="58" s="1"/>
  <c r="N164" i="58" a="1"/>
  <c r="N164" i="58" s="1"/>
  <c r="O164" i="58" a="1"/>
  <c r="O164" i="58" s="1"/>
  <c r="P164" i="58" a="1"/>
  <c r="P164" i="58" s="1"/>
  <c r="Q164" i="58" a="1"/>
  <c r="Q164" i="58" s="1"/>
  <c r="R164" i="58" a="1"/>
  <c r="R164" i="58" s="1"/>
  <c r="S164" i="58" a="1"/>
  <c r="S164" i="58" s="1"/>
  <c r="N165" i="58" a="1"/>
  <c r="N165" i="58" s="1"/>
  <c r="O165" i="58" a="1"/>
  <c r="O165" i="58" s="1"/>
  <c r="P165" i="58" a="1"/>
  <c r="P165" i="58" s="1"/>
  <c r="Q165" i="58" a="1"/>
  <c r="Q165" i="58" s="1"/>
  <c r="R165" i="58" a="1"/>
  <c r="R165" i="58" s="1"/>
  <c r="S165" i="58" a="1"/>
  <c r="S165" i="58" s="1"/>
  <c r="N166" i="58" a="1"/>
  <c r="N166" i="58" s="1"/>
  <c r="O166" i="58" a="1"/>
  <c r="O166" i="58" s="1"/>
  <c r="P166" i="58" a="1"/>
  <c r="P166" i="58" s="1"/>
  <c r="Q166" i="58" a="1"/>
  <c r="Q166" i="58" s="1"/>
  <c r="R166" i="58" a="1"/>
  <c r="R166" i="58" s="1"/>
  <c r="S166" i="58" a="1"/>
  <c r="S166" i="58" s="1"/>
  <c r="N167" i="58" a="1"/>
  <c r="N167" i="58" s="1"/>
  <c r="O167" i="58" a="1"/>
  <c r="O167" i="58" s="1"/>
  <c r="P167" i="58" a="1"/>
  <c r="P167" i="58" s="1"/>
  <c r="Q167" i="58" a="1"/>
  <c r="Q167" i="58" s="1"/>
  <c r="R167" i="58" a="1"/>
  <c r="R167" i="58" s="1"/>
  <c r="S167" i="58" a="1"/>
  <c r="S167" i="58" s="1"/>
  <c r="N168" i="58" a="1"/>
  <c r="N168" i="58" s="1"/>
  <c r="O168" i="58" a="1"/>
  <c r="O168" i="58" s="1"/>
  <c r="P168" i="58" a="1"/>
  <c r="P168" i="58" s="1"/>
  <c r="Q168" i="58" a="1"/>
  <c r="Q168" i="58" s="1"/>
  <c r="R168" i="58" a="1"/>
  <c r="R168" i="58" s="1"/>
  <c r="S168" i="58" a="1"/>
  <c r="S168" i="58" s="1"/>
  <c r="N169" i="58" a="1"/>
  <c r="N169" i="58" s="1"/>
  <c r="O169" i="58" a="1"/>
  <c r="O169" i="58" s="1"/>
  <c r="P169" i="58" a="1"/>
  <c r="P169" i="58" s="1"/>
  <c r="Q169" i="58" a="1"/>
  <c r="Q169" i="58" s="1"/>
  <c r="R169" i="58" a="1"/>
  <c r="R169" i="58" s="1"/>
  <c r="S169" i="58" a="1"/>
  <c r="S169" i="58" s="1"/>
  <c r="N170" i="58" a="1"/>
  <c r="N170" i="58" s="1"/>
  <c r="O170" i="58" a="1"/>
  <c r="O170" i="58" s="1"/>
  <c r="P170" i="58" a="1"/>
  <c r="P170" i="58" s="1"/>
  <c r="Q170" i="58" a="1"/>
  <c r="Q170" i="58" s="1"/>
  <c r="R170" i="58" a="1"/>
  <c r="R170" i="58" s="1"/>
  <c r="S170" i="58" a="1"/>
  <c r="S170" i="58" s="1"/>
  <c r="N171" i="58" a="1"/>
  <c r="N171" i="58" s="1"/>
  <c r="O171" i="58" a="1"/>
  <c r="O171" i="58" s="1"/>
  <c r="P171" i="58" a="1"/>
  <c r="P171" i="58" s="1"/>
  <c r="Q171" i="58" a="1"/>
  <c r="Q171" i="58" s="1"/>
  <c r="R171" i="58" a="1"/>
  <c r="R171" i="58" s="1"/>
  <c r="S171" i="58" a="1"/>
  <c r="S171" i="58" s="1"/>
  <c r="N172" i="58" a="1"/>
  <c r="N172" i="58" s="1"/>
  <c r="O172" i="58" a="1"/>
  <c r="O172" i="58" s="1"/>
  <c r="P172" i="58" a="1"/>
  <c r="P172" i="58" s="1"/>
  <c r="Q172" i="58" a="1"/>
  <c r="Q172" i="58" s="1"/>
  <c r="R172" i="58" a="1"/>
  <c r="R172" i="58" s="1"/>
  <c r="S172" i="58" a="1"/>
  <c r="S172" i="58" s="1"/>
  <c r="N173" i="58" a="1"/>
  <c r="N173" i="58" s="1"/>
  <c r="O173" i="58" a="1"/>
  <c r="O173" i="58" s="1"/>
  <c r="P173" i="58" a="1"/>
  <c r="P173" i="58" s="1"/>
  <c r="Q173" i="58" a="1"/>
  <c r="Q173" i="58" s="1"/>
  <c r="R173" i="58" a="1"/>
  <c r="R173" i="58" s="1"/>
  <c r="S173" i="58" a="1"/>
  <c r="S173" i="58" s="1"/>
  <c r="N174" i="58" a="1"/>
  <c r="N174" i="58" s="1"/>
  <c r="O174" i="58" a="1"/>
  <c r="O174" i="58" s="1"/>
  <c r="P174" i="58" a="1"/>
  <c r="P174" i="58" s="1"/>
  <c r="Q174" i="58" a="1"/>
  <c r="Q174" i="58" s="1"/>
  <c r="R174" i="58" a="1"/>
  <c r="R174" i="58" s="1"/>
  <c r="S174" i="58" a="1"/>
  <c r="S174" i="58" s="1"/>
  <c r="N175" i="58" a="1"/>
  <c r="N175" i="58" s="1"/>
  <c r="O175" i="58" a="1"/>
  <c r="O175" i="58" s="1"/>
  <c r="P175" i="58" a="1"/>
  <c r="P175" i="58" s="1"/>
  <c r="Q175" i="58" a="1"/>
  <c r="Q175" i="58" s="1"/>
  <c r="R175" i="58" a="1"/>
  <c r="R175" i="58" s="1"/>
  <c r="S175" i="58" a="1"/>
  <c r="S175" i="58" s="1"/>
  <c r="N176" i="58" a="1"/>
  <c r="N176" i="58" s="1"/>
  <c r="O176" i="58" a="1"/>
  <c r="O176" i="58" s="1"/>
  <c r="P176" i="58" a="1"/>
  <c r="P176" i="58" s="1"/>
  <c r="Q176" i="58" a="1"/>
  <c r="Q176" i="58" s="1"/>
  <c r="R176" i="58" a="1"/>
  <c r="R176" i="58" s="1"/>
  <c r="S176" i="58" a="1"/>
  <c r="S176" i="58" s="1"/>
  <c r="N177" i="58" a="1"/>
  <c r="N177" i="58" s="1"/>
  <c r="O177" i="58" a="1"/>
  <c r="O177" i="58" s="1"/>
  <c r="P177" i="58" a="1"/>
  <c r="P177" i="58" s="1"/>
  <c r="Q177" i="58" a="1"/>
  <c r="Q177" i="58" s="1"/>
  <c r="R177" i="58" a="1"/>
  <c r="R177" i="58" s="1"/>
  <c r="S177" i="58" a="1"/>
  <c r="S177" i="58" s="1"/>
  <c r="N178" i="58" a="1"/>
  <c r="N178" i="58" s="1"/>
  <c r="O178" i="58" a="1"/>
  <c r="O178" i="58" s="1"/>
  <c r="P178" i="58" a="1"/>
  <c r="P178" i="58" s="1"/>
  <c r="Q178" i="58" a="1"/>
  <c r="Q178" i="58" s="1"/>
  <c r="R178" i="58" a="1"/>
  <c r="R178" i="58" s="1"/>
  <c r="S178" i="58" a="1"/>
  <c r="S178" i="58" s="1"/>
  <c r="N179" i="58" a="1"/>
  <c r="N179" i="58" s="1"/>
  <c r="O179" i="58" a="1"/>
  <c r="O179" i="58" s="1"/>
  <c r="P179" i="58" a="1"/>
  <c r="P179" i="58" s="1"/>
  <c r="Q179" i="58" a="1"/>
  <c r="Q179" i="58" s="1"/>
  <c r="R179" i="58" a="1"/>
  <c r="R179" i="58" s="1"/>
  <c r="S179" i="58" a="1"/>
  <c r="S179" i="58" s="1"/>
  <c r="N180" i="58" a="1"/>
  <c r="N180" i="58" s="1"/>
  <c r="O180" i="58" a="1"/>
  <c r="O180" i="58" s="1"/>
  <c r="P180" i="58" a="1"/>
  <c r="P180" i="58" s="1"/>
  <c r="Q180" i="58" a="1"/>
  <c r="Q180" i="58" s="1"/>
  <c r="R180" i="58" a="1"/>
  <c r="R180" i="58" s="1"/>
  <c r="S180" i="58" a="1"/>
  <c r="S180" i="58" s="1"/>
  <c r="N181" i="58" a="1"/>
  <c r="N181" i="58" s="1"/>
  <c r="O181" i="58" a="1"/>
  <c r="O181" i="58" s="1"/>
  <c r="P181" i="58" a="1"/>
  <c r="P181" i="58" s="1"/>
  <c r="Q181" i="58" a="1"/>
  <c r="Q181" i="58" s="1"/>
  <c r="R181" i="58" a="1"/>
  <c r="R181" i="58" s="1"/>
  <c r="S181" i="58" a="1"/>
  <c r="S181" i="58" s="1"/>
  <c r="N182" i="58" a="1"/>
  <c r="N182" i="58" s="1"/>
  <c r="O182" i="58" a="1"/>
  <c r="O182" i="58" s="1"/>
  <c r="P182" i="58" a="1"/>
  <c r="P182" i="58" s="1"/>
  <c r="Q182" i="58" a="1"/>
  <c r="Q182" i="58" s="1"/>
  <c r="R182" i="58" a="1"/>
  <c r="R182" i="58" s="1"/>
  <c r="S182" i="58" a="1"/>
  <c r="S182" i="58" s="1"/>
  <c r="N183" i="58" a="1"/>
  <c r="N183" i="58" s="1"/>
  <c r="O183" i="58" a="1"/>
  <c r="O183" i="58" s="1"/>
  <c r="P183" i="58" a="1"/>
  <c r="P183" i="58" s="1"/>
  <c r="Q183" i="58" a="1"/>
  <c r="Q183" i="58" s="1"/>
  <c r="R183" i="58" a="1"/>
  <c r="R183" i="58" s="1"/>
  <c r="S183" i="58" a="1"/>
  <c r="S183" i="58" s="1"/>
  <c r="N184" i="58" a="1"/>
  <c r="N184" i="58" s="1"/>
  <c r="O184" i="58" a="1"/>
  <c r="O184" i="58" s="1"/>
  <c r="P184" i="58" a="1"/>
  <c r="P184" i="58" s="1"/>
  <c r="Q184" i="58" a="1"/>
  <c r="Q184" i="58" s="1"/>
  <c r="R184" i="58" a="1"/>
  <c r="R184" i="58" s="1"/>
  <c r="S184" i="58" a="1"/>
  <c r="S184" i="58" s="1"/>
  <c r="N185" i="58" a="1"/>
  <c r="N185" i="58" s="1"/>
  <c r="O185" i="58" a="1"/>
  <c r="O185" i="58" s="1"/>
  <c r="P185" i="58" a="1"/>
  <c r="P185" i="58" s="1"/>
  <c r="Q185" i="58" a="1"/>
  <c r="Q185" i="58" s="1"/>
  <c r="R185" i="58" a="1"/>
  <c r="R185" i="58" s="1"/>
  <c r="S185" i="58" a="1"/>
  <c r="S185" i="58" s="1"/>
  <c r="N186" i="58" a="1"/>
  <c r="N186" i="58" s="1"/>
  <c r="O186" i="58" a="1"/>
  <c r="O186" i="58" s="1"/>
  <c r="P186" i="58" a="1"/>
  <c r="P186" i="58" s="1"/>
  <c r="Q186" i="58" a="1"/>
  <c r="Q186" i="58" s="1"/>
  <c r="R186" i="58" a="1"/>
  <c r="R186" i="58" s="1"/>
  <c r="S186" i="58" a="1"/>
  <c r="S186" i="58" s="1"/>
  <c r="N187" i="58" a="1"/>
  <c r="N187" i="58" s="1"/>
  <c r="O187" i="58" a="1"/>
  <c r="O187" i="58" s="1"/>
  <c r="P187" i="58" a="1"/>
  <c r="P187" i="58" s="1"/>
  <c r="Q187" i="58" a="1"/>
  <c r="Q187" i="58" s="1"/>
  <c r="R187" i="58" a="1"/>
  <c r="R187" i="58" s="1"/>
  <c r="S187" i="58" a="1"/>
  <c r="S187" i="58" s="1"/>
  <c r="N188" i="58" a="1"/>
  <c r="N188" i="58" s="1"/>
  <c r="O188" i="58" a="1"/>
  <c r="O188" i="58" s="1"/>
  <c r="P188" i="58" a="1"/>
  <c r="P188" i="58" s="1"/>
  <c r="Q188" i="58" a="1"/>
  <c r="Q188" i="58" s="1"/>
  <c r="R188" i="58" a="1"/>
  <c r="R188" i="58" s="1"/>
  <c r="S188" i="58" a="1"/>
  <c r="S188" i="58" s="1"/>
  <c r="N189" i="58" a="1"/>
  <c r="N189" i="58" s="1"/>
  <c r="O189" i="58" a="1"/>
  <c r="O189" i="58" s="1"/>
  <c r="P189" i="58" a="1"/>
  <c r="P189" i="58" s="1"/>
  <c r="Q189" i="58" a="1"/>
  <c r="Q189" i="58" s="1"/>
  <c r="R189" i="58" a="1"/>
  <c r="R189" i="58" s="1"/>
  <c r="S189" i="58" a="1"/>
  <c r="S189" i="58" s="1"/>
  <c r="N190" i="58" a="1"/>
  <c r="N190" i="58" s="1"/>
  <c r="O190" i="58" a="1"/>
  <c r="O190" i="58" s="1"/>
  <c r="P190" i="58" a="1"/>
  <c r="P190" i="58" s="1"/>
  <c r="Q190" i="58" a="1"/>
  <c r="Q190" i="58" s="1"/>
  <c r="R190" i="58" a="1"/>
  <c r="R190" i="58" s="1"/>
  <c r="S190" i="58" a="1"/>
  <c r="S190" i="58" s="1"/>
  <c r="N191" i="58" a="1"/>
  <c r="N191" i="58" s="1"/>
  <c r="O191" i="58" a="1"/>
  <c r="O191" i="58" s="1"/>
  <c r="P191" i="58" a="1"/>
  <c r="P191" i="58" s="1"/>
  <c r="Q191" i="58" a="1"/>
  <c r="Q191" i="58" s="1"/>
  <c r="R191" i="58" a="1"/>
  <c r="R191" i="58" s="1"/>
  <c r="S191" i="58" a="1"/>
  <c r="S191" i="58" s="1"/>
  <c r="N192" i="58" a="1"/>
  <c r="N192" i="58" s="1"/>
  <c r="O192" i="58" a="1"/>
  <c r="O192" i="58" s="1"/>
  <c r="P192" i="58" a="1"/>
  <c r="P192" i="58" s="1"/>
  <c r="Q192" i="58" a="1"/>
  <c r="Q192" i="58" s="1"/>
  <c r="R192" i="58" a="1"/>
  <c r="R192" i="58" s="1"/>
  <c r="S192" i="58" a="1"/>
  <c r="S192" i="58" s="1"/>
  <c r="N193" i="58" a="1"/>
  <c r="N193" i="58" s="1"/>
  <c r="O193" i="58" a="1"/>
  <c r="O193" i="58" s="1"/>
  <c r="P193" i="58" a="1"/>
  <c r="P193" i="58" s="1"/>
  <c r="Q193" i="58" a="1"/>
  <c r="Q193" i="58" s="1"/>
  <c r="R193" i="58" a="1"/>
  <c r="R193" i="58" s="1"/>
  <c r="S193" i="58" a="1"/>
  <c r="S193" i="58" s="1"/>
  <c r="N194" i="58" a="1"/>
  <c r="N194" i="58" s="1"/>
  <c r="O194" i="58" a="1"/>
  <c r="O194" i="58" s="1"/>
  <c r="P194" i="58" a="1"/>
  <c r="P194" i="58" s="1"/>
  <c r="Q194" i="58" a="1"/>
  <c r="Q194" i="58" s="1"/>
  <c r="R194" i="58" a="1"/>
  <c r="R194" i="58" s="1"/>
  <c r="S194" i="58" a="1"/>
  <c r="S194" i="58" s="1"/>
  <c r="N195" i="58" a="1"/>
  <c r="N195" i="58" s="1"/>
  <c r="O195" i="58" a="1"/>
  <c r="O195" i="58" s="1"/>
  <c r="P195" i="58" a="1"/>
  <c r="P195" i="58" s="1"/>
  <c r="Q195" i="58" a="1"/>
  <c r="Q195" i="58" s="1"/>
  <c r="R195" i="58" a="1"/>
  <c r="R195" i="58" s="1"/>
  <c r="S195" i="58" a="1"/>
  <c r="S195" i="58" s="1"/>
  <c r="N196" i="58" a="1"/>
  <c r="N196" i="58" s="1"/>
  <c r="O196" i="58" a="1"/>
  <c r="O196" i="58" s="1"/>
  <c r="P196" i="58" a="1"/>
  <c r="P196" i="58" s="1"/>
  <c r="Q196" i="58" a="1"/>
  <c r="Q196" i="58" s="1"/>
  <c r="R196" i="58" a="1"/>
  <c r="R196" i="58" s="1"/>
  <c r="S196" i="58" a="1"/>
  <c r="S196" i="58" s="1"/>
  <c r="N197" i="58" a="1"/>
  <c r="N197" i="58" s="1"/>
  <c r="O197" i="58" a="1"/>
  <c r="O197" i="58" s="1"/>
  <c r="P197" i="58" a="1"/>
  <c r="P197" i="58" s="1"/>
  <c r="Q197" i="58" a="1"/>
  <c r="Q197" i="58" s="1"/>
  <c r="R197" i="58" a="1"/>
  <c r="R197" i="58" s="1"/>
  <c r="S197" i="58" a="1"/>
  <c r="S197" i="58" s="1"/>
  <c r="N198" i="58" a="1"/>
  <c r="N198" i="58" s="1"/>
  <c r="O198" i="58" a="1"/>
  <c r="O198" i="58" s="1"/>
  <c r="P198" i="58" a="1"/>
  <c r="P198" i="58" s="1"/>
  <c r="Q198" i="58" a="1"/>
  <c r="Q198" i="58" s="1"/>
  <c r="R198" i="58" a="1"/>
  <c r="R198" i="58" s="1"/>
  <c r="S198" i="58" a="1"/>
  <c r="S198" i="58" s="1"/>
  <c r="N199" i="58" a="1"/>
  <c r="N199" i="58" s="1"/>
  <c r="O199" i="58" a="1"/>
  <c r="O199" i="58" s="1"/>
  <c r="P199" i="58" a="1"/>
  <c r="P199" i="58" s="1"/>
  <c r="Q199" i="58" a="1"/>
  <c r="Q199" i="58" s="1"/>
  <c r="R199" i="58" a="1"/>
  <c r="R199" i="58" s="1"/>
  <c r="S199" i="58" a="1"/>
  <c r="S199" i="58" s="1"/>
  <c r="N200" i="58" a="1"/>
  <c r="N200" i="58" s="1"/>
  <c r="O200" i="58" a="1"/>
  <c r="O200" i="58" s="1"/>
  <c r="P200" i="58" a="1"/>
  <c r="P200" i="58" s="1"/>
  <c r="Q200" i="58" a="1"/>
  <c r="Q200" i="58" s="1"/>
  <c r="R200" i="58" a="1"/>
  <c r="R200" i="58" s="1"/>
  <c r="S200" i="58" a="1"/>
  <c r="S200" i="58" s="1"/>
  <c r="N201" i="58" a="1"/>
  <c r="N201" i="58" s="1"/>
  <c r="O201" i="58" a="1"/>
  <c r="O201" i="58" s="1"/>
  <c r="P201" i="58" a="1"/>
  <c r="P201" i="58" s="1"/>
  <c r="Q201" i="58" a="1"/>
  <c r="Q201" i="58" s="1"/>
  <c r="R201" i="58" a="1"/>
  <c r="R201" i="58" s="1"/>
  <c r="S201" i="58" a="1"/>
  <c r="S201" i="58" s="1"/>
  <c r="N202" i="58" a="1"/>
  <c r="N202" i="58" s="1"/>
  <c r="O202" i="58" a="1"/>
  <c r="O202" i="58" s="1"/>
  <c r="P202" i="58" a="1"/>
  <c r="P202" i="58" s="1"/>
  <c r="Q202" i="58" a="1"/>
  <c r="Q202" i="58" s="1"/>
  <c r="R202" i="58" a="1"/>
  <c r="R202" i="58" s="1"/>
  <c r="S202" i="58" a="1"/>
  <c r="S202" i="58" s="1"/>
  <c r="N203" i="58" a="1"/>
  <c r="N203" i="58" s="1"/>
  <c r="O203" i="58" a="1"/>
  <c r="O203" i="58" s="1"/>
  <c r="P203" i="58" a="1"/>
  <c r="P203" i="58" s="1"/>
  <c r="Q203" i="58" a="1"/>
  <c r="Q203" i="58" s="1"/>
  <c r="R203" i="58" a="1"/>
  <c r="R203" i="58" s="1"/>
  <c r="S203" i="58" a="1"/>
  <c r="S203" i="58" s="1"/>
  <c r="N204" i="58" a="1"/>
  <c r="N204" i="58" s="1"/>
  <c r="O204" i="58" a="1"/>
  <c r="O204" i="58" s="1"/>
  <c r="P204" i="58" a="1"/>
  <c r="P204" i="58" s="1"/>
  <c r="Q204" i="58" a="1"/>
  <c r="Q204" i="58" s="1"/>
  <c r="R204" i="58" a="1"/>
  <c r="R204" i="58" s="1"/>
  <c r="S204" i="58" a="1"/>
  <c r="S204" i="58" s="1"/>
  <c r="N205" i="58" a="1"/>
  <c r="N205" i="58" s="1"/>
  <c r="O205" i="58" a="1"/>
  <c r="O205" i="58" s="1"/>
  <c r="P205" i="58" a="1"/>
  <c r="P205" i="58" s="1"/>
  <c r="Q205" i="58" a="1"/>
  <c r="Q205" i="58" s="1"/>
  <c r="R205" i="58" a="1"/>
  <c r="R205" i="58" s="1"/>
  <c r="S205" i="58" a="1"/>
  <c r="S205" i="58" s="1"/>
  <c r="N206" i="58" a="1"/>
  <c r="N206" i="58" s="1"/>
  <c r="O206" i="58" a="1"/>
  <c r="O206" i="58" s="1"/>
  <c r="P206" i="58" a="1"/>
  <c r="P206" i="58" s="1"/>
  <c r="Q206" i="58" a="1"/>
  <c r="Q206" i="58" s="1"/>
  <c r="R206" i="58" a="1"/>
  <c r="R206" i="58" s="1"/>
  <c r="S206" i="58" a="1"/>
  <c r="S206" i="58" s="1"/>
  <c r="N207" i="58" a="1"/>
  <c r="N207" i="58" s="1"/>
  <c r="O207" i="58" a="1"/>
  <c r="O207" i="58" s="1"/>
  <c r="P207" i="58" a="1"/>
  <c r="P207" i="58" s="1"/>
  <c r="Q207" i="58" a="1"/>
  <c r="Q207" i="58" s="1"/>
  <c r="R207" i="58" a="1"/>
  <c r="R207" i="58" s="1"/>
  <c r="S207" i="58" a="1"/>
  <c r="S207" i="58" s="1"/>
  <c r="N208" i="58" a="1"/>
  <c r="N208" i="58" s="1"/>
  <c r="O208" i="58" a="1"/>
  <c r="O208" i="58" s="1"/>
  <c r="P208" i="58" a="1"/>
  <c r="P208" i="58" s="1"/>
  <c r="Q208" i="58" a="1"/>
  <c r="Q208" i="58" s="1"/>
  <c r="R208" i="58" a="1"/>
  <c r="R208" i="58" s="1"/>
  <c r="S208" i="58" a="1"/>
  <c r="S208" i="58" s="1"/>
  <c r="N209" i="58" a="1"/>
  <c r="N209" i="58" s="1"/>
  <c r="O209" i="58" a="1"/>
  <c r="O209" i="58" s="1"/>
  <c r="P209" i="58" a="1"/>
  <c r="P209" i="58" s="1"/>
  <c r="Q209" i="58" a="1"/>
  <c r="Q209" i="58" s="1"/>
  <c r="R209" i="58" a="1"/>
  <c r="R209" i="58" s="1"/>
  <c r="S209" i="58" a="1"/>
  <c r="S209" i="58" s="1"/>
  <c r="N210" i="58" a="1"/>
  <c r="N210" i="58" s="1"/>
  <c r="O210" i="58" a="1"/>
  <c r="O210" i="58" s="1"/>
  <c r="P210" i="58" a="1"/>
  <c r="P210" i="58" s="1"/>
  <c r="Q210" i="58" a="1"/>
  <c r="Q210" i="58" s="1"/>
  <c r="R210" i="58" a="1"/>
  <c r="R210" i="58" s="1"/>
  <c r="S210" i="58" a="1"/>
  <c r="S210" i="58" s="1"/>
  <c r="N211" i="58" a="1"/>
  <c r="N211" i="58" s="1"/>
  <c r="O211" i="58" a="1"/>
  <c r="O211" i="58" s="1"/>
  <c r="P211" i="58" a="1"/>
  <c r="P211" i="58" s="1"/>
  <c r="Q211" i="58" a="1"/>
  <c r="Q211" i="58" s="1"/>
  <c r="R211" i="58" a="1"/>
  <c r="R211" i="58" s="1"/>
  <c r="S211" i="58" a="1"/>
  <c r="S211" i="58" s="1"/>
  <c r="N212" i="58" a="1"/>
  <c r="N212" i="58" s="1"/>
  <c r="O212" i="58" a="1"/>
  <c r="O212" i="58" s="1"/>
  <c r="P212" i="58" a="1"/>
  <c r="P212" i="58" s="1"/>
  <c r="Q212" i="58" a="1"/>
  <c r="Q212" i="58" s="1"/>
  <c r="R212" i="58" a="1"/>
  <c r="R212" i="58" s="1"/>
  <c r="S212" i="58" a="1"/>
  <c r="S212" i="58" s="1"/>
  <c r="N213" i="58" a="1"/>
  <c r="N213" i="58" s="1"/>
  <c r="O213" i="58" a="1"/>
  <c r="O213" i="58" s="1"/>
  <c r="P213" i="58" a="1"/>
  <c r="P213" i="58" s="1"/>
  <c r="Q213" i="58" a="1"/>
  <c r="Q213" i="58" s="1"/>
  <c r="R213" i="58" a="1"/>
  <c r="R213" i="58" s="1"/>
  <c r="S213" i="58" a="1"/>
  <c r="S213" i="58" s="1"/>
  <c r="N214" i="58" a="1"/>
  <c r="N214" i="58" s="1"/>
  <c r="O214" i="58" a="1"/>
  <c r="O214" i="58" s="1"/>
  <c r="P214" i="58" a="1"/>
  <c r="P214" i="58" s="1"/>
  <c r="Q214" i="58" a="1"/>
  <c r="Q214" i="58" s="1"/>
  <c r="R214" i="58" a="1"/>
  <c r="R214" i="58" s="1"/>
  <c r="S214" i="58" a="1"/>
  <c r="S214" i="58" s="1"/>
  <c r="N215" i="58" a="1"/>
  <c r="N215" i="58" s="1"/>
  <c r="O215" i="58" a="1"/>
  <c r="O215" i="58" s="1"/>
  <c r="P215" i="58" a="1"/>
  <c r="P215" i="58" s="1"/>
  <c r="Q215" i="58" a="1"/>
  <c r="Q215" i="58" s="1"/>
  <c r="R215" i="58" a="1"/>
  <c r="R215" i="58" s="1"/>
  <c r="S215" i="58" a="1"/>
  <c r="S215" i="58" s="1"/>
  <c r="N216" i="58" a="1"/>
  <c r="N216" i="58" s="1"/>
  <c r="O216" i="58" a="1"/>
  <c r="O216" i="58" s="1"/>
  <c r="P216" i="58" a="1"/>
  <c r="P216" i="58" s="1"/>
  <c r="Q216" i="58" a="1"/>
  <c r="Q216" i="58" s="1"/>
  <c r="R216" i="58" a="1"/>
  <c r="R216" i="58" s="1"/>
  <c r="S216" i="58" a="1"/>
  <c r="S216" i="58" s="1"/>
  <c r="N217" i="58" a="1"/>
  <c r="N217" i="58" s="1"/>
  <c r="O217" i="58" a="1"/>
  <c r="O217" i="58" s="1"/>
  <c r="P217" i="58" a="1"/>
  <c r="P217" i="58" s="1"/>
  <c r="Q217" i="58" a="1"/>
  <c r="Q217" i="58" s="1"/>
  <c r="R217" i="58" a="1"/>
  <c r="R217" i="58" s="1"/>
  <c r="S217" i="58" a="1"/>
  <c r="S217" i="58" s="1"/>
  <c r="N218" i="58" a="1"/>
  <c r="N218" i="58" s="1"/>
  <c r="O218" i="58" a="1"/>
  <c r="O218" i="58" s="1"/>
  <c r="P218" i="58" a="1"/>
  <c r="P218" i="58" s="1"/>
  <c r="Q218" i="58" a="1"/>
  <c r="Q218" i="58" s="1"/>
  <c r="R218" i="58" a="1"/>
  <c r="R218" i="58" s="1"/>
  <c r="S218" i="58" a="1"/>
  <c r="S218" i="58" s="1"/>
  <c r="N219" i="58" a="1"/>
  <c r="N219" i="58" s="1"/>
  <c r="O219" i="58" a="1"/>
  <c r="O219" i="58" s="1"/>
  <c r="P219" i="58" a="1"/>
  <c r="P219" i="58" s="1"/>
  <c r="Q219" i="58" a="1"/>
  <c r="Q219" i="58" s="1"/>
  <c r="R219" i="58" a="1"/>
  <c r="R219" i="58" s="1"/>
  <c r="S219" i="58" a="1"/>
  <c r="S219" i="58" s="1"/>
  <c r="N220" i="58" a="1"/>
  <c r="N220" i="58" s="1"/>
  <c r="O220" i="58" a="1"/>
  <c r="O220" i="58" s="1"/>
  <c r="P220" i="58" a="1"/>
  <c r="P220" i="58" s="1"/>
  <c r="Q220" i="58" a="1"/>
  <c r="Q220" i="58" s="1"/>
  <c r="R220" i="58" a="1"/>
  <c r="R220" i="58" s="1"/>
  <c r="S220" i="58" a="1"/>
  <c r="S220" i="58" s="1"/>
  <c r="N221" i="58" a="1"/>
  <c r="N221" i="58" s="1"/>
  <c r="O221" i="58" a="1"/>
  <c r="O221" i="58" s="1"/>
  <c r="P221" i="58" a="1"/>
  <c r="P221" i="58" s="1"/>
  <c r="Q221" i="58" a="1"/>
  <c r="Q221" i="58" s="1"/>
  <c r="R221" i="58" a="1"/>
  <c r="R221" i="58" s="1"/>
  <c r="S221" i="58" a="1"/>
  <c r="S221" i="58" s="1"/>
  <c r="N222" i="58" a="1"/>
  <c r="N222" i="58" s="1"/>
  <c r="O222" i="58" a="1"/>
  <c r="O222" i="58" s="1"/>
  <c r="P222" i="58" a="1"/>
  <c r="P222" i="58" s="1"/>
  <c r="Q222" i="58" a="1"/>
  <c r="Q222" i="58" s="1"/>
  <c r="R222" i="58" a="1"/>
  <c r="R222" i="58" s="1"/>
  <c r="S222" i="58" a="1"/>
  <c r="S222" i="58" s="1"/>
  <c r="N223" i="58" a="1"/>
  <c r="N223" i="58" s="1"/>
  <c r="O223" i="58" a="1"/>
  <c r="O223" i="58" s="1"/>
  <c r="P223" i="58" a="1"/>
  <c r="P223" i="58" s="1"/>
  <c r="Q223" i="58" a="1"/>
  <c r="Q223" i="58" s="1"/>
  <c r="R223" i="58" a="1"/>
  <c r="R223" i="58" s="1"/>
  <c r="S223" i="58" a="1"/>
  <c r="S223" i="58" s="1"/>
  <c r="N224" i="58" a="1"/>
  <c r="N224" i="58" s="1"/>
  <c r="O224" i="58" a="1"/>
  <c r="O224" i="58" s="1"/>
  <c r="P224" i="58" a="1"/>
  <c r="P224" i="58" s="1"/>
  <c r="Q224" i="58" a="1"/>
  <c r="Q224" i="58" s="1"/>
  <c r="R224" i="58" a="1"/>
  <c r="R224" i="58" s="1"/>
  <c r="S224" i="58" a="1"/>
  <c r="S224" i="58" s="1"/>
  <c r="N225" i="58" a="1"/>
  <c r="N225" i="58" s="1"/>
  <c r="O225" i="58" a="1"/>
  <c r="O225" i="58" s="1"/>
  <c r="P225" i="58" a="1"/>
  <c r="P225" i="58" s="1"/>
  <c r="Q225" i="58" a="1"/>
  <c r="Q225" i="58" s="1"/>
  <c r="R225" i="58" a="1"/>
  <c r="R225" i="58" s="1"/>
  <c r="S225" i="58" a="1"/>
  <c r="S225" i="58" s="1"/>
  <c r="N226" i="58" a="1"/>
  <c r="N226" i="58" s="1"/>
  <c r="O226" i="58" a="1"/>
  <c r="O226" i="58" s="1"/>
  <c r="P226" i="58" a="1"/>
  <c r="P226" i="58" s="1"/>
  <c r="Q226" i="58" a="1"/>
  <c r="Q226" i="58" s="1"/>
  <c r="R226" i="58" a="1"/>
  <c r="R226" i="58" s="1"/>
  <c r="S226" i="58" a="1"/>
  <c r="S226" i="58" s="1"/>
  <c r="N227" i="58" a="1"/>
  <c r="N227" i="58" s="1"/>
  <c r="O227" i="58" a="1"/>
  <c r="O227" i="58" s="1"/>
  <c r="P227" i="58" a="1"/>
  <c r="P227" i="58" s="1"/>
  <c r="Q227" i="58" a="1"/>
  <c r="Q227" i="58" s="1"/>
  <c r="R227" i="58" a="1"/>
  <c r="R227" i="58" s="1"/>
  <c r="S227" i="58" a="1"/>
  <c r="S227" i="58" s="1"/>
  <c r="N228" i="58" a="1"/>
  <c r="N228" i="58" s="1"/>
  <c r="O228" i="58" a="1"/>
  <c r="O228" i="58" s="1"/>
  <c r="P228" i="58" a="1"/>
  <c r="P228" i="58" s="1"/>
  <c r="Q228" i="58" a="1"/>
  <c r="Q228" i="58" s="1"/>
  <c r="R228" i="58" a="1"/>
  <c r="R228" i="58" s="1"/>
  <c r="S228" i="58" a="1"/>
  <c r="S228" i="58" s="1"/>
  <c r="N229" i="58" a="1"/>
  <c r="N229" i="58" s="1"/>
  <c r="O229" i="58" a="1"/>
  <c r="O229" i="58" s="1"/>
  <c r="P229" i="58" a="1"/>
  <c r="P229" i="58" s="1"/>
  <c r="Q229" i="58" a="1"/>
  <c r="Q229" i="58" s="1"/>
  <c r="R229" i="58" a="1"/>
  <c r="R229" i="58" s="1"/>
  <c r="S229" i="58" a="1"/>
  <c r="S229" i="58" s="1"/>
  <c r="N230" i="58" a="1"/>
  <c r="N230" i="58" s="1"/>
  <c r="O230" i="58" a="1"/>
  <c r="O230" i="58" s="1"/>
  <c r="P230" i="58" a="1"/>
  <c r="P230" i="58" s="1"/>
  <c r="Q230" i="58" a="1"/>
  <c r="Q230" i="58" s="1"/>
  <c r="R230" i="58" a="1"/>
  <c r="R230" i="58" s="1"/>
  <c r="S230" i="58" a="1"/>
  <c r="S230" i="58" s="1"/>
  <c r="N231" i="58" a="1"/>
  <c r="N231" i="58" s="1"/>
  <c r="O231" i="58" a="1"/>
  <c r="O231" i="58" s="1"/>
  <c r="P231" i="58" a="1"/>
  <c r="P231" i="58" s="1"/>
  <c r="Q231" i="58" a="1"/>
  <c r="Q231" i="58" s="1"/>
  <c r="R231" i="58" a="1"/>
  <c r="R231" i="58" s="1"/>
  <c r="S231" i="58" a="1"/>
  <c r="S231" i="58" s="1"/>
  <c r="N232" i="58" a="1"/>
  <c r="N232" i="58" s="1"/>
  <c r="O232" i="58" a="1"/>
  <c r="O232" i="58" s="1"/>
  <c r="P232" i="58" a="1"/>
  <c r="P232" i="58" s="1"/>
  <c r="Q232" i="58" a="1"/>
  <c r="Q232" i="58" s="1"/>
  <c r="R232" i="58" a="1"/>
  <c r="R232" i="58" s="1"/>
  <c r="S232" i="58" a="1"/>
  <c r="S232" i="58" s="1"/>
  <c r="N233" i="58" a="1"/>
  <c r="N233" i="58" s="1"/>
  <c r="O233" i="58" a="1"/>
  <c r="O233" i="58" s="1"/>
  <c r="P233" i="58" a="1"/>
  <c r="P233" i="58" s="1"/>
  <c r="Q233" i="58" a="1"/>
  <c r="Q233" i="58" s="1"/>
  <c r="R233" i="58" a="1"/>
  <c r="R233" i="58" s="1"/>
  <c r="S233" i="58" a="1"/>
  <c r="S233" i="58" s="1"/>
  <c r="N234" i="58" a="1"/>
  <c r="N234" i="58" s="1"/>
  <c r="O234" i="58" a="1"/>
  <c r="O234" i="58" s="1"/>
  <c r="P234" i="58" a="1"/>
  <c r="P234" i="58" s="1"/>
  <c r="Q234" i="58" a="1"/>
  <c r="Q234" i="58" s="1"/>
  <c r="R234" i="58" a="1"/>
  <c r="R234" i="58" s="1"/>
  <c r="S234" i="58" a="1"/>
  <c r="S234" i="58" s="1"/>
  <c r="N235" i="58" a="1"/>
  <c r="N235" i="58" s="1"/>
  <c r="O235" i="58" a="1"/>
  <c r="O235" i="58" s="1"/>
  <c r="P235" i="58" a="1"/>
  <c r="P235" i="58" s="1"/>
  <c r="Q235" i="58" a="1"/>
  <c r="Q235" i="58" s="1"/>
  <c r="R235" i="58" a="1"/>
  <c r="R235" i="58" s="1"/>
  <c r="S235" i="58" a="1"/>
  <c r="S235" i="58" s="1"/>
  <c r="N236" i="58" a="1"/>
  <c r="N236" i="58" s="1"/>
  <c r="O236" i="58" a="1"/>
  <c r="O236" i="58" s="1"/>
  <c r="P236" i="58" a="1"/>
  <c r="P236" i="58" s="1"/>
  <c r="Q236" i="58" a="1"/>
  <c r="Q236" i="58" s="1"/>
  <c r="R236" i="58" a="1"/>
  <c r="R236" i="58" s="1"/>
  <c r="S236" i="58" a="1"/>
  <c r="S236" i="58" s="1"/>
  <c r="N237" i="58" a="1"/>
  <c r="N237" i="58" s="1"/>
  <c r="O237" i="58" a="1"/>
  <c r="O237" i="58" s="1"/>
  <c r="P237" i="58" a="1"/>
  <c r="P237" i="58" s="1"/>
  <c r="Q237" i="58" a="1"/>
  <c r="Q237" i="58" s="1"/>
  <c r="R237" i="58" a="1"/>
  <c r="R237" i="58" s="1"/>
  <c r="S237" i="58" a="1"/>
  <c r="S237" i="58" s="1"/>
  <c r="N238" i="58" a="1"/>
  <c r="N238" i="58" s="1"/>
  <c r="O238" i="58" a="1"/>
  <c r="O238" i="58" s="1"/>
  <c r="P238" i="58" a="1"/>
  <c r="P238" i="58" s="1"/>
  <c r="Q238" i="58" a="1"/>
  <c r="Q238" i="58" s="1"/>
  <c r="R238" i="58" a="1"/>
  <c r="R238" i="58" s="1"/>
  <c r="S238" i="58" a="1"/>
  <c r="S238" i="58" s="1"/>
  <c r="N239" i="58" a="1"/>
  <c r="N239" i="58" s="1"/>
  <c r="O239" i="58" a="1"/>
  <c r="O239" i="58" s="1"/>
  <c r="P239" i="58" a="1"/>
  <c r="P239" i="58" s="1"/>
  <c r="Q239" i="58" a="1"/>
  <c r="Q239" i="58" s="1"/>
  <c r="R239" i="58" a="1"/>
  <c r="R239" i="58" s="1"/>
  <c r="S239" i="58" a="1"/>
  <c r="S239" i="58" s="1"/>
  <c r="N240" i="58" a="1"/>
  <c r="N240" i="58" s="1"/>
  <c r="O240" i="58" a="1"/>
  <c r="O240" i="58" s="1"/>
  <c r="P240" i="58" a="1"/>
  <c r="P240" i="58" s="1"/>
  <c r="Q240" i="58" a="1"/>
  <c r="Q240" i="58" s="1"/>
  <c r="R240" i="58" a="1"/>
  <c r="R240" i="58" s="1"/>
  <c r="S240" i="58" a="1"/>
  <c r="S240" i="58" s="1"/>
  <c r="N241" i="58" a="1"/>
  <c r="N241" i="58" s="1"/>
  <c r="O241" i="58" a="1"/>
  <c r="O241" i="58" s="1"/>
  <c r="P241" i="58" a="1"/>
  <c r="P241" i="58" s="1"/>
  <c r="Q241" i="58" a="1"/>
  <c r="Q241" i="58" s="1"/>
  <c r="R241" i="58" a="1"/>
  <c r="R241" i="58" s="1"/>
  <c r="S241" i="58" a="1"/>
  <c r="S241" i="58" s="1"/>
  <c r="N242" i="58" a="1"/>
  <c r="N242" i="58" s="1"/>
  <c r="O242" i="58" a="1"/>
  <c r="O242" i="58" s="1"/>
  <c r="P242" i="58" a="1"/>
  <c r="P242" i="58" s="1"/>
  <c r="Q242" i="58" a="1"/>
  <c r="Q242" i="58" s="1"/>
  <c r="R242" i="58" a="1"/>
  <c r="R242" i="58" s="1"/>
  <c r="S242" i="58" a="1"/>
  <c r="S242" i="58" s="1"/>
  <c r="N243" i="58" a="1"/>
  <c r="N243" i="58" s="1"/>
  <c r="O243" i="58" a="1"/>
  <c r="O243" i="58" s="1"/>
  <c r="P243" i="58" a="1"/>
  <c r="P243" i="58" s="1"/>
  <c r="Q243" i="58" a="1"/>
  <c r="Q243" i="58" s="1"/>
  <c r="R243" i="58" a="1"/>
  <c r="R243" i="58" s="1"/>
  <c r="S243" i="58" a="1"/>
  <c r="S243" i="58" s="1"/>
  <c r="N244" i="58" a="1"/>
  <c r="N244" i="58" s="1"/>
  <c r="O244" i="58" a="1"/>
  <c r="O244" i="58" s="1"/>
  <c r="P244" i="58" a="1"/>
  <c r="P244" i="58" s="1"/>
  <c r="Q244" i="58" a="1"/>
  <c r="Q244" i="58" s="1"/>
  <c r="R244" i="58" a="1"/>
  <c r="R244" i="58" s="1"/>
  <c r="S244" i="58" a="1"/>
  <c r="S244" i="58" s="1"/>
  <c r="N245" i="58" a="1"/>
  <c r="N245" i="58" s="1"/>
  <c r="O245" i="58" a="1"/>
  <c r="O245" i="58" s="1"/>
  <c r="P245" i="58" a="1"/>
  <c r="P245" i="58" s="1"/>
  <c r="Q245" i="58" a="1"/>
  <c r="Q245" i="58" s="1"/>
  <c r="R245" i="58" a="1"/>
  <c r="R245" i="58" s="1"/>
  <c r="S245" i="58" a="1"/>
  <c r="S245" i="58" s="1"/>
  <c r="N246" i="58" a="1"/>
  <c r="N246" i="58" s="1"/>
  <c r="O246" i="58" a="1"/>
  <c r="O246" i="58" s="1"/>
  <c r="P246" i="58" a="1"/>
  <c r="P246" i="58" s="1"/>
  <c r="Q246" i="58" a="1"/>
  <c r="Q246" i="58" s="1"/>
  <c r="R246" i="58" a="1"/>
  <c r="R246" i="58" s="1"/>
  <c r="S246" i="58" a="1"/>
  <c r="S246" i="58" s="1"/>
  <c r="N247" i="58" a="1"/>
  <c r="N247" i="58" s="1"/>
  <c r="O247" i="58" a="1"/>
  <c r="O247" i="58" s="1"/>
  <c r="P247" i="58" a="1"/>
  <c r="P247" i="58" s="1"/>
  <c r="Q247" i="58" a="1"/>
  <c r="Q247" i="58" s="1"/>
  <c r="R247" i="58" a="1"/>
  <c r="R247" i="58" s="1"/>
  <c r="S247" i="58" a="1"/>
  <c r="S247" i="58" s="1"/>
  <c r="N248" i="58" a="1"/>
  <c r="N248" i="58" s="1"/>
  <c r="O248" i="58" a="1"/>
  <c r="O248" i="58" s="1"/>
  <c r="P248" i="58" a="1"/>
  <c r="P248" i="58" s="1"/>
  <c r="Q248" i="58" a="1"/>
  <c r="Q248" i="58" s="1"/>
  <c r="R248" i="58" a="1"/>
  <c r="R248" i="58" s="1"/>
  <c r="S248" i="58" a="1"/>
  <c r="S248" i="58" s="1"/>
  <c r="N249" i="58" a="1"/>
  <c r="N249" i="58" s="1"/>
  <c r="O249" i="58" a="1"/>
  <c r="O249" i="58" s="1"/>
  <c r="P249" i="58" a="1"/>
  <c r="P249" i="58" s="1"/>
  <c r="Q249" i="58" a="1"/>
  <c r="Q249" i="58" s="1"/>
  <c r="R249" i="58" a="1"/>
  <c r="R249" i="58" s="1"/>
  <c r="S249" i="58" a="1"/>
  <c r="S249" i="58" s="1"/>
  <c r="N250" i="58" a="1"/>
  <c r="N250" i="58" s="1"/>
  <c r="O250" i="58" a="1"/>
  <c r="O250" i="58" s="1"/>
  <c r="P250" i="58" a="1"/>
  <c r="P250" i="58" s="1"/>
  <c r="Q250" i="58" a="1"/>
  <c r="Q250" i="58" s="1"/>
  <c r="R250" i="58" a="1"/>
  <c r="R250" i="58" s="1"/>
  <c r="S250" i="58" a="1"/>
  <c r="S250" i="58" s="1"/>
  <c r="N251" i="58" a="1"/>
  <c r="N251" i="58" s="1"/>
  <c r="O251" i="58" a="1"/>
  <c r="O251" i="58" s="1"/>
  <c r="P251" i="58" a="1"/>
  <c r="P251" i="58" s="1"/>
  <c r="Q251" i="58" a="1"/>
  <c r="Q251" i="58" s="1"/>
  <c r="R251" i="58" a="1"/>
  <c r="R251" i="58" s="1"/>
  <c r="S251" i="58" a="1"/>
  <c r="S251" i="58" s="1"/>
  <c r="N252" i="58" a="1"/>
  <c r="N252" i="58" s="1"/>
  <c r="O252" i="58" a="1"/>
  <c r="O252" i="58" s="1"/>
  <c r="P252" i="58" a="1"/>
  <c r="P252" i="58" s="1"/>
  <c r="Q252" i="58" a="1"/>
  <c r="Q252" i="58" s="1"/>
  <c r="R252" i="58" a="1"/>
  <c r="R252" i="58" s="1"/>
  <c r="S252" i="58" a="1"/>
  <c r="S252" i="58" s="1"/>
  <c r="N253" i="58" a="1"/>
  <c r="N253" i="58" s="1"/>
  <c r="O253" i="58" a="1"/>
  <c r="O253" i="58" s="1"/>
  <c r="P253" i="58" a="1"/>
  <c r="P253" i="58" s="1"/>
  <c r="Q253" i="58" a="1"/>
  <c r="Q253" i="58" s="1"/>
  <c r="R253" i="58" a="1"/>
  <c r="R253" i="58" s="1"/>
  <c r="S253" i="58" a="1"/>
  <c r="S253" i="58" s="1"/>
  <c r="N254" i="58" a="1"/>
  <c r="N254" i="58" s="1"/>
  <c r="O254" i="58" a="1"/>
  <c r="O254" i="58" s="1"/>
  <c r="P254" i="58" a="1"/>
  <c r="P254" i="58" s="1"/>
  <c r="Q254" i="58" a="1"/>
  <c r="Q254" i="58" s="1"/>
  <c r="R254" i="58" a="1"/>
  <c r="R254" i="58" s="1"/>
  <c r="S254" i="58" a="1"/>
  <c r="S254" i="58" s="1"/>
  <c r="N255" i="58" a="1"/>
  <c r="N255" i="58" s="1"/>
  <c r="O255" i="58" a="1"/>
  <c r="O255" i="58" s="1"/>
  <c r="P255" i="58" a="1"/>
  <c r="P255" i="58" s="1"/>
  <c r="Q255" i="58" a="1"/>
  <c r="Q255" i="58" s="1"/>
  <c r="R255" i="58" a="1"/>
  <c r="R255" i="58" s="1"/>
  <c r="S255" i="58" a="1"/>
  <c r="S255" i="58" s="1"/>
  <c r="N256" i="58" a="1"/>
  <c r="N256" i="58" s="1"/>
  <c r="O256" i="58" a="1"/>
  <c r="O256" i="58" s="1"/>
  <c r="P256" i="58" a="1"/>
  <c r="P256" i="58" s="1"/>
  <c r="Q256" i="58" a="1"/>
  <c r="Q256" i="58" s="1"/>
  <c r="R256" i="58" a="1"/>
  <c r="R256" i="58" s="1"/>
  <c r="S256" i="58" a="1"/>
  <c r="S256" i="58" s="1"/>
  <c r="N257" i="58" a="1"/>
  <c r="N257" i="58" s="1"/>
  <c r="O257" i="58" a="1"/>
  <c r="O257" i="58" s="1"/>
  <c r="P257" i="58" a="1"/>
  <c r="P257" i="58" s="1"/>
  <c r="Q257" i="58" a="1"/>
  <c r="Q257" i="58" s="1"/>
  <c r="R257" i="58" a="1"/>
  <c r="R257" i="58" s="1"/>
  <c r="S257" i="58" a="1"/>
  <c r="S257" i="58" s="1"/>
  <c r="N258" i="58" a="1"/>
  <c r="N258" i="58" s="1"/>
  <c r="O258" i="58" a="1"/>
  <c r="O258" i="58" s="1"/>
  <c r="P258" i="58" a="1"/>
  <c r="P258" i="58" s="1"/>
  <c r="Q258" i="58" a="1"/>
  <c r="Q258" i="58" s="1"/>
  <c r="R258" i="58" a="1"/>
  <c r="R258" i="58" s="1"/>
  <c r="S258" i="58" a="1"/>
  <c r="S258" i="58" s="1"/>
  <c r="N259" i="58" a="1"/>
  <c r="N259" i="58" s="1"/>
  <c r="O259" i="58" a="1"/>
  <c r="O259" i="58" s="1"/>
  <c r="P259" i="58" a="1"/>
  <c r="P259" i="58" s="1"/>
  <c r="Q259" i="58" a="1"/>
  <c r="Q259" i="58" s="1"/>
  <c r="R259" i="58" a="1"/>
  <c r="R259" i="58" s="1"/>
  <c r="S259" i="58" a="1"/>
  <c r="S259" i="58" s="1"/>
  <c r="N260" i="58" a="1"/>
  <c r="N260" i="58" s="1"/>
  <c r="O260" i="58" a="1"/>
  <c r="O260" i="58" s="1"/>
  <c r="P260" i="58" a="1"/>
  <c r="P260" i="58" s="1"/>
  <c r="Q260" i="58" a="1"/>
  <c r="Q260" i="58" s="1"/>
  <c r="R260" i="58" a="1"/>
  <c r="R260" i="58" s="1"/>
  <c r="S260" i="58" a="1"/>
  <c r="S260" i="58" s="1"/>
  <c r="N261" i="58" a="1"/>
  <c r="N261" i="58" s="1"/>
  <c r="O261" i="58" a="1"/>
  <c r="O261" i="58" s="1"/>
  <c r="P261" i="58" a="1"/>
  <c r="P261" i="58" s="1"/>
  <c r="Q261" i="58" a="1"/>
  <c r="Q261" i="58" s="1"/>
  <c r="R261" i="58" a="1"/>
  <c r="R261" i="58" s="1"/>
  <c r="S261" i="58" a="1"/>
  <c r="S261" i="58" s="1"/>
  <c r="N262" i="58" a="1"/>
  <c r="N262" i="58" s="1"/>
  <c r="O262" i="58" a="1"/>
  <c r="O262" i="58" s="1"/>
  <c r="P262" i="58" a="1"/>
  <c r="P262" i="58" s="1"/>
  <c r="Q262" i="58" a="1"/>
  <c r="Q262" i="58" s="1"/>
  <c r="R262" i="58" a="1"/>
  <c r="R262" i="58" s="1"/>
  <c r="S262" i="58" a="1"/>
  <c r="S262" i="58" s="1"/>
  <c r="N263" i="58" a="1"/>
  <c r="N263" i="58" s="1"/>
  <c r="O263" i="58" a="1"/>
  <c r="O263" i="58" s="1"/>
  <c r="P263" i="58" a="1"/>
  <c r="P263" i="58" s="1"/>
  <c r="Q263" i="58" a="1"/>
  <c r="Q263" i="58" s="1"/>
  <c r="R263" i="58" a="1"/>
  <c r="R263" i="58" s="1"/>
  <c r="S263" i="58" a="1"/>
  <c r="S263" i="58" s="1"/>
  <c r="N264" i="58" a="1"/>
  <c r="N264" i="58" s="1"/>
  <c r="O264" i="58" a="1"/>
  <c r="O264" i="58" s="1"/>
  <c r="P264" i="58" a="1"/>
  <c r="P264" i="58" s="1"/>
  <c r="Q264" i="58" a="1"/>
  <c r="Q264" i="58" s="1"/>
  <c r="R264" i="58" a="1"/>
  <c r="R264" i="58" s="1"/>
  <c r="S264" i="58" a="1"/>
  <c r="S264" i="58" s="1"/>
  <c r="N265" i="58" a="1"/>
  <c r="N265" i="58" s="1"/>
  <c r="O265" i="58" a="1"/>
  <c r="O265" i="58" s="1"/>
  <c r="P265" i="58" a="1"/>
  <c r="P265" i="58" s="1"/>
  <c r="Q265" i="58" a="1"/>
  <c r="Q265" i="58" s="1"/>
  <c r="R265" i="58" a="1"/>
  <c r="R265" i="58" s="1"/>
  <c r="S265" i="58" a="1"/>
  <c r="S265" i="58" s="1"/>
  <c r="N266" i="58" a="1"/>
  <c r="N266" i="58" s="1"/>
  <c r="O266" i="58" a="1"/>
  <c r="O266" i="58" s="1"/>
  <c r="P266" i="58" a="1"/>
  <c r="P266" i="58" s="1"/>
  <c r="Q266" i="58" a="1"/>
  <c r="Q266" i="58" s="1"/>
  <c r="R266" i="58" a="1"/>
  <c r="R266" i="58" s="1"/>
  <c r="S266" i="58" a="1"/>
  <c r="S266" i="58" s="1"/>
  <c r="N267" i="58" a="1"/>
  <c r="N267" i="58" s="1"/>
  <c r="O267" i="58" a="1"/>
  <c r="O267" i="58" s="1"/>
  <c r="P267" i="58" a="1"/>
  <c r="P267" i="58" s="1"/>
  <c r="Q267" i="58" a="1"/>
  <c r="Q267" i="58" s="1"/>
  <c r="R267" i="58" a="1"/>
  <c r="R267" i="58" s="1"/>
  <c r="S267" i="58" a="1"/>
  <c r="S267" i="58" s="1"/>
  <c r="N268" i="58" a="1"/>
  <c r="N268" i="58" s="1"/>
  <c r="O268" i="58" a="1"/>
  <c r="O268" i="58" s="1"/>
  <c r="P268" i="58" a="1"/>
  <c r="P268" i="58" s="1"/>
  <c r="Q268" i="58" a="1"/>
  <c r="Q268" i="58" s="1"/>
  <c r="R268" i="58" a="1"/>
  <c r="R268" i="58" s="1"/>
  <c r="S268" i="58" a="1"/>
  <c r="S268" i="58" s="1"/>
  <c r="N269" i="58" a="1"/>
  <c r="N269" i="58" s="1"/>
  <c r="O269" i="58" a="1"/>
  <c r="O269" i="58" s="1"/>
  <c r="P269" i="58" a="1"/>
  <c r="P269" i="58" s="1"/>
  <c r="Q269" i="58" a="1"/>
  <c r="Q269" i="58" s="1"/>
  <c r="R269" i="58" a="1"/>
  <c r="R269" i="58" s="1"/>
  <c r="S269" i="58" a="1"/>
  <c r="S269" i="58" s="1"/>
  <c r="N270" i="58" a="1"/>
  <c r="N270" i="58" s="1"/>
  <c r="O270" i="58" a="1"/>
  <c r="O270" i="58" s="1"/>
  <c r="P270" i="58" a="1"/>
  <c r="P270" i="58" s="1"/>
  <c r="Q270" i="58" a="1"/>
  <c r="Q270" i="58" s="1"/>
  <c r="R270" i="58" a="1"/>
  <c r="R270" i="58" s="1"/>
  <c r="S270" i="58" a="1"/>
  <c r="S270" i="58" s="1"/>
  <c r="N271" i="58" a="1"/>
  <c r="N271" i="58" s="1"/>
  <c r="O271" i="58" a="1"/>
  <c r="O271" i="58" s="1"/>
  <c r="P271" i="58" a="1"/>
  <c r="P271" i="58" s="1"/>
  <c r="Q271" i="58" a="1"/>
  <c r="Q271" i="58" s="1"/>
  <c r="R271" i="58" a="1"/>
  <c r="R271" i="58" s="1"/>
  <c r="S271" i="58" a="1"/>
  <c r="S271" i="58" s="1"/>
  <c r="N272" i="58" a="1"/>
  <c r="N272" i="58" s="1"/>
  <c r="O272" i="58" a="1"/>
  <c r="O272" i="58" s="1"/>
  <c r="P272" i="58" a="1"/>
  <c r="P272" i="58" s="1"/>
  <c r="Q272" i="58" a="1"/>
  <c r="Q272" i="58" s="1"/>
  <c r="R272" i="58" a="1"/>
  <c r="R272" i="58" s="1"/>
  <c r="S272" i="58" a="1"/>
  <c r="S272" i="58" s="1"/>
  <c r="N273" i="58" a="1"/>
  <c r="N273" i="58" s="1"/>
  <c r="O273" i="58" a="1"/>
  <c r="O273" i="58" s="1"/>
  <c r="P273" i="58" a="1"/>
  <c r="P273" i="58" s="1"/>
  <c r="Q273" i="58" a="1"/>
  <c r="Q273" i="58" s="1"/>
  <c r="R273" i="58" a="1"/>
  <c r="R273" i="58" s="1"/>
  <c r="S273" i="58" a="1"/>
  <c r="S273" i="58" s="1"/>
  <c r="N274" i="58" a="1"/>
  <c r="N274" i="58" s="1"/>
  <c r="O274" i="58" a="1"/>
  <c r="O274" i="58" s="1"/>
  <c r="P274" i="58" a="1"/>
  <c r="P274" i="58" s="1"/>
  <c r="Q274" i="58" a="1"/>
  <c r="Q274" i="58" s="1"/>
  <c r="R274" i="58" a="1"/>
  <c r="R274" i="58" s="1"/>
  <c r="S274" i="58" a="1"/>
  <c r="S274" i="58" s="1"/>
  <c r="N275" i="58" a="1"/>
  <c r="N275" i="58" s="1"/>
  <c r="O275" i="58" a="1"/>
  <c r="O275" i="58" s="1"/>
  <c r="P275" i="58" a="1"/>
  <c r="P275" i="58" s="1"/>
  <c r="Q275" i="58" a="1"/>
  <c r="Q275" i="58" s="1"/>
  <c r="R275" i="58" a="1"/>
  <c r="R275" i="58" s="1"/>
  <c r="S275" i="58" a="1"/>
  <c r="S275" i="58" s="1"/>
  <c r="N276" i="58" a="1"/>
  <c r="N276" i="58" s="1"/>
  <c r="O276" i="58" a="1"/>
  <c r="O276" i="58" s="1"/>
  <c r="P276" i="58" a="1"/>
  <c r="P276" i="58" s="1"/>
  <c r="Q276" i="58" a="1"/>
  <c r="Q276" i="58" s="1"/>
  <c r="R276" i="58" a="1"/>
  <c r="R276" i="58" s="1"/>
  <c r="S276" i="58" a="1"/>
  <c r="S276" i="58" s="1"/>
  <c r="N277" i="58" a="1"/>
  <c r="N277" i="58" s="1"/>
  <c r="O277" i="58" a="1"/>
  <c r="O277" i="58" s="1"/>
  <c r="P277" i="58" a="1"/>
  <c r="P277" i="58" s="1"/>
  <c r="Q277" i="58" a="1"/>
  <c r="Q277" i="58" s="1"/>
  <c r="R277" i="58" a="1"/>
  <c r="R277" i="58" s="1"/>
  <c r="S277" i="58" a="1"/>
  <c r="S277" i="58" s="1"/>
  <c r="N278" i="58" a="1"/>
  <c r="N278" i="58" s="1"/>
  <c r="O278" i="58" a="1"/>
  <c r="O278" i="58" s="1"/>
  <c r="P278" i="58" a="1"/>
  <c r="P278" i="58" s="1"/>
  <c r="Q278" i="58" a="1"/>
  <c r="Q278" i="58" s="1"/>
  <c r="R278" i="58" a="1"/>
  <c r="R278" i="58" s="1"/>
  <c r="S278" i="58" a="1"/>
  <c r="S278" i="58" s="1"/>
  <c r="N279" i="58" a="1"/>
  <c r="N279" i="58" s="1"/>
  <c r="O279" i="58" a="1"/>
  <c r="O279" i="58" s="1"/>
  <c r="P279" i="58" a="1"/>
  <c r="P279" i="58" s="1"/>
  <c r="Q279" i="58" a="1"/>
  <c r="Q279" i="58" s="1"/>
  <c r="R279" i="58" a="1"/>
  <c r="R279" i="58" s="1"/>
  <c r="S279" i="58" a="1"/>
  <c r="S279" i="58" s="1"/>
  <c r="N280" i="58" a="1"/>
  <c r="N280" i="58" s="1"/>
  <c r="O280" i="58" a="1"/>
  <c r="O280" i="58" s="1"/>
  <c r="P280" i="58" a="1"/>
  <c r="P280" i="58" s="1"/>
  <c r="Q280" i="58" a="1"/>
  <c r="Q280" i="58" s="1"/>
  <c r="R280" i="58" a="1"/>
  <c r="R280" i="58" s="1"/>
  <c r="S280" i="58" a="1"/>
  <c r="S280" i="58" s="1"/>
  <c r="N281" i="58" a="1"/>
  <c r="N281" i="58" s="1"/>
  <c r="O281" i="58" a="1"/>
  <c r="O281" i="58" s="1"/>
  <c r="P281" i="58" a="1"/>
  <c r="P281" i="58" s="1"/>
  <c r="Q281" i="58" a="1"/>
  <c r="Q281" i="58" s="1"/>
  <c r="R281" i="58" a="1"/>
  <c r="R281" i="58" s="1"/>
  <c r="S281" i="58" a="1"/>
  <c r="S281" i="58" s="1"/>
  <c r="N282" i="58" a="1"/>
  <c r="N282" i="58" s="1"/>
  <c r="O282" i="58" a="1"/>
  <c r="O282" i="58" s="1"/>
  <c r="P282" i="58" a="1"/>
  <c r="P282" i="58" s="1"/>
  <c r="Q282" i="58" a="1"/>
  <c r="Q282" i="58" s="1"/>
  <c r="R282" i="58" a="1"/>
  <c r="R282" i="58" s="1"/>
  <c r="S282" i="58" a="1"/>
  <c r="S282" i="58" s="1"/>
  <c r="N283" i="58" a="1"/>
  <c r="N283" i="58" s="1"/>
  <c r="O283" i="58" a="1"/>
  <c r="O283" i="58" s="1"/>
  <c r="P283" i="58" a="1"/>
  <c r="P283" i="58" s="1"/>
  <c r="Q283" i="58" a="1"/>
  <c r="Q283" i="58" s="1"/>
  <c r="R283" i="58" a="1"/>
  <c r="R283" i="58" s="1"/>
  <c r="S283" i="58" a="1"/>
  <c r="S283" i="58" s="1"/>
  <c r="N284" i="58" a="1"/>
  <c r="N284" i="58" s="1"/>
  <c r="O284" i="58" a="1"/>
  <c r="O284" i="58" s="1"/>
  <c r="P284" i="58" a="1"/>
  <c r="P284" i="58" s="1"/>
  <c r="Q284" i="58" a="1"/>
  <c r="Q284" i="58" s="1"/>
  <c r="R284" i="58" a="1"/>
  <c r="R284" i="58" s="1"/>
  <c r="S284" i="58" a="1"/>
  <c r="S284" i="58" s="1"/>
  <c r="N285" i="58" a="1"/>
  <c r="N285" i="58" s="1"/>
  <c r="O285" i="58" a="1"/>
  <c r="O285" i="58" s="1"/>
  <c r="P285" i="58" a="1"/>
  <c r="P285" i="58" s="1"/>
  <c r="Q285" i="58" a="1"/>
  <c r="Q285" i="58" s="1"/>
  <c r="R285" i="58" a="1"/>
  <c r="R285" i="58" s="1"/>
  <c r="S285" i="58" a="1"/>
  <c r="S285" i="58" s="1"/>
  <c r="N286" i="58" a="1"/>
  <c r="N286" i="58" s="1"/>
  <c r="O286" i="58" a="1"/>
  <c r="O286" i="58" s="1"/>
  <c r="P286" i="58" a="1"/>
  <c r="P286" i="58" s="1"/>
  <c r="Q286" i="58" a="1"/>
  <c r="Q286" i="58" s="1"/>
  <c r="R286" i="58" a="1"/>
  <c r="R286" i="58" s="1"/>
  <c r="S286" i="58" a="1"/>
  <c r="S286" i="58" s="1"/>
  <c r="N287" i="58" a="1"/>
  <c r="N287" i="58" s="1"/>
  <c r="O287" i="58" a="1"/>
  <c r="O287" i="58" s="1"/>
  <c r="P287" i="58" a="1"/>
  <c r="P287" i="58" s="1"/>
  <c r="Q287" i="58" a="1"/>
  <c r="Q287" i="58" s="1"/>
  <c r="R287" i="58" a="1"/>
  <c r="R287" i="58" s="1"/>
  <c r="S287" i="58" a="1"/>
  <c r="S287" i="58" s="1"/>
  <c r="N288" i="58" a="1"/>
  <c r="N288" i="58" s="1"/>
  <c r="O288" i="58" a="1"/>
  <c r="O288" i="58" s="1"/>
  <c r="P288" i="58" a="1"/>
  <c r="P288" i="58" s="1"/>
  <c r="Q288" i="58" a="1"/>
  <c r="Q288" i="58" s="1"/>
  <c r="R288" i="58" a="1"/>
  <c r="R288" i="58" s="1"/>
  <c r="S288" i="58" a="1"/>
  <c r="S288" i="58" s="1"/>
  <c r="N289" i="58" a="1"/>
  <c r="N289" i="58" s="1"/>
  <c r="O289" i="58" a="1"/>
  <c r="O289" i="58" s="1"/>
  <c r="P289" i="58" a="1"/>
  <c r="P289" i="58" s="1"/>
  <c r="Q289" i="58" a="1"/>
  <c r="Q289" i="58" s="1"/>
  <c r="R289" i="58" a="1"/>
  <c r="R289" i="58" s="1"/>
  <c r="S289" i="58" a="1"/>
  <c r="S289" i="58" s="1"/>
  <c r="N290" i="58" a="1"/>
  <c r="N290" i="58" s="1"/>
  <c r="O290" i="58" a="1"/>
  <c r="O290" i="58" s="1"/>
  <c r="P290" i="58" a="1"/>
  <c r="P290" i="58" s="1"/>
  <c r="Q290" i="58" a="1"/>
  <c r="Q290" i="58" s="1"/>
  <c r="R290" i="58" a="1"/>
  <c r="R290" i="58" s="1"/>
  <c r="S290" i="58" a="1"/>
  <c r="S290" i="58" s="1"/>
  <c r="N291" i="58" a="1"/>
  <c r="N291" i="58" s="1"/>
  <c r="O291" i="58" a="1"/>
  <c r="O291" i="58" s="1"/>
  <c r="P291" i="58" a="1"/>
  <c r="P291" i="58" s="1"/>
  <c r="Q291" i="58" a="1"/>
  <c r="Q291" i="58" s="1"/>
  <c r="R291" i="58" a="1"/>
  <c r="R291" i="58" s="1"/>
  <c r="S291" i="58" a="1"/>
  <c r="S291" i="58" s="1"/>
  <c r="N292" i="58" a="1"/>
  <c r="N292" i="58" s="1"/>
  <c r="O292" i="58" a="1"/>
  <c r="O292" i="58" s="1"/>
  <c r="P292" i="58" a="1"/>
  <c r="P292" i="58" s="1"/>
  <c r="Q292" i="58" a="1"/>
  <c r="Q292" i="58" s="1"/>
  <c r="R292" i="58" a="1"/>
  <c r="R292" i="58" s="1"/>
  <c r="S292" i="58" a="1"/>
  <c r="S292" i="58" s="1"/>
  <c r="N293" i="58" a="1"/>
  <c r="N293" i="58" s="1"/>
  <c r="O293" i="58" a="1"/>
  <c r="O293" i="58" s="1"/>
  <c r="P293" i="58" a="1"/>
  <c r="P293" i="58" s="1"/>
  <c r="Q293" i="58" a="1"/>
  <c r="Q293" i="58" s="1"/>
  <c r="R293" i="58" a="1"/>
  <c r="R293" i="58" s="1"/>
  <c r="S293" i="58" a="1"/>
  <c r="S293" i="58" s="1"/>
  <c r="N294" i="58" a="1"/>
  <c r="N294" i="58" s="1"/>
  <c r="O294" i="58" a="1"/>
  <c r="O294" i="58" s="1"/>
  <c r="P294" i="58" a="1"/>
  <c r="P294" i="58" s="1"/>
  <c r="Q294" i="58" a="1"/>
  <c r="Q294" i="58" s="1"/>
  <c r="R294" i="58" a="1"/>
  <c r="R294" i="58" s="1"/>
  <c r="S294" i="58" a="1"/>
  <c r="S294" i="58" s="1"/>
  <c r="N295" i="58" a="1"/>
  <c r="N295" i="58" s="1"/>
  <c r="O295" i="58" a="1"/>
  <c r="O295" i="58" s="1"/>
  <c r="P295" i="58" a="1"/>
  <c r="P295" i="58" s="1"/>
  <c r="Q295" i="58" a="1"/>
  <c r="Q295" i="58" s="1"/>
  <c r="R295" i="58" a="1"/>
  <c r="R295" i="58" s="1"/>
  <c r="S295" i="58" a="1"/>
  <c r="S295" i="58" s="1"/>
  <c r="N296" i="58" a="1"/>
  <c r="N296" i="58" s="1"/>
  <c r="O296" i="58" a="1"/>
  <c r="O296" i="58" s="1"/>
  <c r="P296" i="58" a="1"/>
  <c r="P296" i="58" s="1"/>
  <c r="Q296" i="58" a="1"/>
  <c r="Q296" i="58" s="1"/>
  <c r="R296" i="58" a="1"/>
  <c r="R296" i="58" s="1"/>
  <c r="S296" i="58" a="1"/>
  <c r="S296" i="58" s="1"/>
  <c r="N297" i="58" a="1"/>
  <c r="N297" i="58" s="1"/>
  <c r="O297" i="58" a="1"/>
  <c r="O297" i="58" s="1"/>
  <c r="P297" i="58" a="1"/>
  <c r="P297" i="58" s="1"/>
  <c r="Q297" i="58" a="1"/>
  <c r="Q297" i="58" s="1"/>
  <c r="R297" i="58" a="1"/>
  <c r="R297" i="58" s="1"/>
  <c r="S297" i="58" a="1"/>
  <c r="S297" i="58" s="1"/>
  <c r="N298" i="58" a="1"/>
  <c r="N298" i="58" s="1"/>
  <c r="O298" i="58" a="1"/>
  <c r="O298" i="58" s="1"/>
  <c r="P298" i="58" a="1"/>
  <c r="P298" i="58" s="1"/>
  <c r="Q298" i="58" a="1"/>
  <c r="Q298" i="58" s="1"/>
  <c r="R298" i="58" a="1"/>
  <c r="R298" i="58" s="1"/>
  <c r="S298" i="58" a="1"/>
  <c r="S298" i="58" s="1"/>
  <c r="N299" i="58" a="1"/>
  <c r="N299" i="58" s="1"/>
  <c r="O299" i="58" a="1"/>
  <c r="O299" i="58" s="1"/>
  <c r="P299" i="58" a="1"/>
  <c r="P299" i="58" s="1"/>
  <c r="Q299" i="58" a="1"/>
  <c r="Q299" i="58" s="1"/>
  <c r="R299" i="58" a="1"/>
  <c r="R299" i="58" s="1"/>
  <c r="S299" i="58" a="1"/>
  <c r="S299" i="58" s="1"/>
  <c r="N300" i="58" a="1"/>
  <c r="N300" i="58" s="1"/>
  <c r="O300" i="58" a="1"/>
  <c r="O300" i="58" s="1"/>
  <c r="P300" i="58" a="1"/>
  <c r="P300" i="58" s="1"/>
  <c r="Q300" i="58" a="1"/>
  <c r="Q300" i="58" s="1"/>
  <c r="R300" i="58" a="1"/>
  <c r="R300" i="58" s="1"/>
  <c r="S300" i="58" a="1"/>
  <c r="S300" i="58" s="1"/>
  <c r="N301" i="58" a="1"/>
  <c r="N301" i="58" s="1"/>
  <c r="O301" i="58" a="1"/>
  <c r="O301" i="58" s="1"/>
  <c r="P301" i="58" a="1"/>
  <c r="P301" i="58" s="1"/>
  <c r="Q301" i="58" a="1"/>
  <c r="Q301" i="58" s="1"/>
  <c r="R301" i="58" a="1"/>
  <c r="R301" i="58" s="1"/>
  <c r="S301" i="58" a="1"/>
  <c r="S301" i="58" s="1"/>
  <c r="N302" i="58" a="1"/>
  <c r="N302" i="58" s="1"/>
  <c r="O302" i="58" a="1"/>
  <c r="O302" i="58" s="1"/>
  <c r="P302" i="58" a="1"/>
  <c r="P302" i="58" s="1"/>
  <c r="Q302" i="58" a="1"/>
  <c r="Q302" i="58" s="1"/>
  <c r="R302" i="58" a="1"/>
  <c r="R302" i="58" s="1"/>
  <c r="S302" i="58" a="1"/>
  <c r="S302" i="58" s="1"/>
  <c r="N303" i="58" a="1"/>
  <c r="N303" i="58" s="1"/>
  <c r="O303" i="58" a="1"/>
  <c r="O303" i="58" s="1"/>
  <c r="P303" i="58" a="1"/>
  <c r="P303" i="58" s="1"/>
  <c r="Q303" i="58" a="1"/>
  <c r="Q303" i="58" s="1"/>
  <c r="R303" i="58" a="1"/>
  <c r="R303" i="58" s="1"/>
  <c r="S303" i="58" a="1"/>
  <c r="S303" i="58" s="1"/>
  <c r="N304" i="58" a="1"/>
  <c r="N304" i="58" s="1"/>
  <c r="O304" i="58" a="1"/>
  <c r="O304" i="58" s="1"/>
  <c r="P304" i="58" a="1"/>
  <c r="P304" i="58" s="1"/>
  <c r="Q304" i="58" a="1"/>
  <c r="Q304" i="58" s="1"/>
  <c r="R304" i="58" a="1"/>
  <c r="R304" i="58" s="1"/>
  <c r="S304" i="58" a="1"/>
  <c r="S304" i="58" s="1"/>
  <c r="N305" i="58" a="1"/>
  <c r="N305" i="58" s="1"/>
  <c r="O305" i="58" a="1"/>
  <c r="O305" i="58" s="1"/>
  <c r="P305" i="58" a="1"/>
  <c r="P305" i="58" s="1"/>
  <c r="Q305" i="58" a="1"/>
  <c r="Q305" i="58" s="1"/>
  <c r="R305" i="58" a="1"/>
  <c r="R305" i="58" s="1"/>
  <c r="S305" i="58" a="1"/>
  <c r="S305" i="58" s="1"/>
  <c r="N306" i="58" a="1"/>
  <c r="N306" i="58" s="1"/>
  <c r="O306" i="58" a="1"/>
  <c r="O306" i="58" s="1"/>
  <c r="P306" i="58" a="1"/>
  <c r="P306" i="58" s="1"/>
  <c r="Q306" i="58" a="1"/>
  <c r="Q306" i="58" s="1"/>
  <c r="R306" i="58" a="1"/>
  <c r="R306" i="58" s="1"/>
  <c r="S306" i="58" a="1"/>
  <c r="S306" i="58" s="1"/>
  <c r="N307" i="58" a="1"/>
  <c r="N307" i="58" s="1"/>
  <c r="O307" i="58" a="1"/>
  <c r="O307" i="58" s="1"/>
  <c r="P307" i="58" a="1"/>
  <c r="P307" i="58" s="1"/>
  <c r="Q307" i="58" a="1"/>
  <c r="Q307" i="58" s="1"/>
  <c r="R307" i="58" a="1"/>
  <c r="R307" i="58" s="1"/>
  <c r="S307" i="58" a="1"/>
  <c r="S307" i="58" s="1"/>
  <c r="N308" i="58" a="1"/>
  <c r="N308" i="58" s="1"/>
  <c r="O308" i="58" a="1"/>
  <c r="O308" i="58" s="1"/>
  <c r="P308" i="58" a="1"/>
  <c r="P308" i="58" s="1"/>
  <c r="Q308" i="58" a="1"/>
  <c r="Q308" i="58" s="1"/>
  <c r="R308" i="58" a="1"/>
  <c r="R308" i="58" s="1"/>
  <c r="S308" i="58" a="1"/>
  <c r="S308" i="58" s="1"/>
  <c r="N309" i="58" a="1"/>
  <c r="N309" i="58" s="1"/>
  <c r="O309" i="58" a="1"/>
  <c r="O309" i="58" s="1"/>
  <c r="P309" i="58" a="1"/>
  <c r="P309" i="58" s="1"/>
  <c r="Q309" i="58" a="1"/>
  <c r="Q309" i="58" s="1"/>
  <c r="R309" i="58" a="1"/>
  <c r="R309" i="58" s="1"/>
  <c r="S309" i="58" a="1"/>
  <c r="S309" i="58" s="1"/>
  <c r="N310" i="58" a="1"/>
  <c r="N310" i="58" s="1"/>
  <c r="O310" i="58" a="1"/>
  <c r="O310" i="58" s="1"/>
  <c r="P310" i="58" a="1"/>
  <c r="P310" i="58" s="1"/>
  <c r="Q310" i="58" a="1"/>
  <c r="Q310" i="58" s="1"/>
  <c r="R310" i="58" a="1"/>
  <c r="R310" i="58" s="1"/>
  <c r="S310" i="58" a="1"/>
  <c r="S310" i="58" s="1"/>
  <c r="N311" i="58" a="1"/>
  <c r="N311" i="58" s="1"/>
  <c r="O311" i="58" a="1"/>
  <c r="O311" i="58" s="1"/>
  <c r="P311" i="58" a="1"/>
  <c r="P311" i="58" s="1"/>
  <c r="Q311" i="58" a="1"/>
  <c r="Q311" i="58" s="1"/>
  <c r="R311" i="58" a="1"/>
  <c r="R311" i="58" s="1"/>
  <c r="S311" i="58" a="1"/>
  <c r="S311" i="58" s="1"/>
  <c r="N312" i="58" a="1"/>
  <c r="N312" i="58" s="1"/>
  <c r="O312" i="58" a="1"/>
  <c r="O312" i="58" s="1"/>
  <c r="P312" i="58" a="1"/>
  <c r="P312" i="58" s="1"/>
  <c r="Q312" i="58" a="1"/>
  <c r="Q312" i="58" s="1"/>
  <c r="R312" i="58" a="1"/>
  <c r="R312" i="58" s="1"/>
  <c r="S312" i="58" a="1"/>
  <c r="S312" i="58" s="1"/>
  <c r="N313" i="58" a="1"/>
  <c r="N313" i="58" s="1"/>
  <c r="O313" i="58" a="1"/>
  <c r="O313" i="58" s="1"/>
  <c r="P313" i="58" a="1"/>
  <c r="P313" i="58" s="1"/>
  <c r="Q313" i="58" a="1"/>
  <c r="Q313" i="58" s="1"/>
  <c r="R313" i="58" a="1"/>
  <c r="R313" i="58" s="1"/>
  <c r="S313" i="58" a="1"/>
  <c r="S313" i="58" s="1"/>
  <c r="N314" i="58" a="1"/>
  <c r="N314" i="58" s="1"/>
  <c r="O314" i="58" a="1"/>
  <c r="O314" i="58" s="1"/>
  <c r="P314" i="58" a="1"/>
  <c r="P314" i="58" s="1"/>
  <c r="Q314" i="58" a="1"/>
  <c r="Q314" i="58" s="1"/>
  <c r="R314" i="58" a="1"/>
  <c r="R314" i="58" s="1"/>
  <c r="S314" i="58" a="1"/>
  <c r="S314" i="58" s="1"/>
  <c r="N315" i="58" a="1"/>
  <c r="N315" i="58" s="1"/>
  <c r="O315" i="58" a="1"/>
  <c r="O315" i="58" s="1"/>
  <c r="P315" i="58" a="1"/>
  <c r="P315" i="58" s="1"/>
  <c r="Q315" i="58" a="1"/>
  <c r="Q315" i="58" s="1"/>
  <c r="R315" i="58" a="1"/>
  <c r="R315" i="58" s="1"/>
  <c r="S315" i="58" a="1"/>
  <c r="S315" i="58" s="1"/>
  <c r="N316" i="58" a="1"/>
  <c r="N316" i="58" s="1"/>
  <c r="O316" i="58" a="1"/>
  <c r="O316" i="58" s="1"/>
  <c r="P316" i="58" a="1"/>
  <c r="P316" i="58" s="1"/>
  <c r="Q316" i="58" a="1"/>
  <c r="Q316" i="58" s="1"/>
  <c r="R316" i="58" a="1"/>
  <c r="R316" i="58" s="1"/>
  <c r="S316" i="58" a="1"/>
  <c r="S316" i="58" s="1"/>
  <c r="N317" i="58" a="1"/>
  <c r="N317" i="58" s="1"/>
  <c r="O317" i="58" a="1"/>
  <c r="O317" i="58" s="1"/>
  <c r="P317" i="58" a="1"/>
  <c r="P317" i="58" s="1"/>
  <c r="Q317" i="58" a="1"/>
  <c r="Q317" i="58" s="1"/>
  <c r="R317" i="58" a="1"/>
  <c r="R317" i="58" s="1"/>
  <c r="S317" i="58" a="1"/>
  <c r="S317" i="58" s="1"/>
  <c r="N318" i="58" a="1"/>
  <c r="N318" i="58" s="1"/>
  <c r="O318" i="58" a="1"/>
  <c r="O318" i="58" s="1"/>
  <c r="P318" i="58" a="1"/>
  <c r="P318" i="58" s="1"/>
  <c r="Q318" i="58" a="1"/>
  <c r="Q318" i="58" s="1"/>
  <c r="R318" i="58" a="1"/>
  <c r="R318" i="58" s="1"/>
  <c r="S318" i="58" a="1"/>
  <c r="S318" i="58" s="1"/>
  <c r="N319" i="58" a="1"/>
  <c r="N319" i="58" s="1"/>
  <c r="O319" i="58" a="1"/>
  <c r="O319" i="58" s="1"/>
  <c r="P319" i="58" a="1"/>
  <c r="P319" i="58" s="1"/>
  <c r="Q319" i="58" a="1"/>
  <c r="Q319" i="58" s="1"/>
  <c r="R319" i="58" a="1"/>
  <c r="R319" i="58" s="1"/>
  <c r="S319" i="58" a="1"/>
  <c r="S319" i="58" s="1"/>
  <c r="N320" i="58" a="1"/>
  <c r="N320" i="58" s="1"/>
  <c r="O320" i="58" a="1"/>
  <c r="O320" i="58" s="1"/>
  <c r="P320" i="58" a="1"/>
  <c r="P320" i="58" s="1"/>
  <c r="Q320" i="58" a="1"/>
  <c r="Q320" i="58" s="1"/>
  <c r="R320" i="58" a="1"/>
  <c r="R320" i="58" s="1"/>
  <c r="S320" i="58" a="1"/>
  <c r="S320" i="58" s="1"/>
  <c r="N321" i="58" a="1"/>
  <c r="N321" i="58" s="1"/>
  <c r="O321" i="58" a="1"/>
  <c r="O321" i="58" s="1"/>
  <c r="P321" i="58" a="1"/>
  <c r="P321" i="58" s="1"/>
  <c r="Q321" i="58" a="1"/>
  <c r="Q321" i="58" s="1"/>
  <c r="R321" i="58" a="1"/>
  <c r="R321" i="58" s="1"/>
  <c r="S321" i="58" a="1"/>
  <c r="S321" i="58" s="1"/>
  <c r="N322" i="58" a="1"/>
  <c r="N322" i="58" s="1"/>
  <c r="O322" i="58" a="1"/>
  <c r="O322" i="58" s="1"/>
  <c r="P322" i="58" a="1"/>
  <c r="P322" i="58" s="1"/>
  <c r="Q322" i="58" a="1"/>
  <c r="Q322" i="58" s="1"/>
  <c r="R322" i="58" a="1"/>
  <c r="R322" i="58" s="1"/>
  <c r="S322" i="58" a="1"/>
  <c r="S322" i="58" s="1"/>
  <c r="N323" i="58" a="1"/>
  <c r="N323" i="58" s="1"/>
  <c r="O323" i="58" a="1"/>
  <c r="O323" i="58" s="1"/>
  <c r="P323" i="58" a="1"/>
  <c r="P323" i="58" s="1"/>
  <c r="Q323" i="58" a="1"/>
  <c r="Q323" i="58" s="1"/>
  <c r="R323" i="58" a="1"/>
  <c r="R323" i="58" s="1"/>
  <c r="S323" i="58" a="1"/>
  <c r="S323" i="58" s="1"/>
  <c r="N324" i="58" a="1"/>
  <c r="N324" i="58" s="1"/>
  <c r="O324" i="58" a="1"/>
  <c r="O324" i="58" s="1"/>
  <c r="P324" i="58" a="1"/>
  <c r="P324" i="58" s="1"/>
  <c r="Q324" i="58" a="1"/>
  <c r="Q324" i="58" s="1"/>
  <c r="R324" i="58" a="1"/>
  <c r="R324" i="58" s="1"/>
  <c r="S324" i="58" a="1"/>
  <c r="S324" i="58" s="1"/>
  <c r="N325" i="58" a="1"/>
  <c r="N325" i="58" s="1"/>
  <c r="O325" i="58" a="1"/>
  <c r="O325" i="58" s="1"/>
  <c r="P325" i="58" a="1"/>
  <c r="P325" i="58" s="1"/>
  <c r="Q325" i="58" a="1"/>
  <c r="Q325" i="58" s="1"/>
  <c r="R325" i="58" a="1"/>
  <c r="R325" i="58" s="1"/>
  <c r="S325" i="58" a="1"/>
  <c r="S325" i="58" s="1"/>
  <c r="N326" i="58" a="1"/>
  <c r="N326" i="58" s="1"/>
  <c r="O326" i="58" a="1"/>
  <c r="O326" i="58" s="1"/>
  <c r="P326" i="58" a="1"/>
  <c r="P326" i="58" s="1"/>
  <c r="Q326" i="58" a="1"/>
  <c r="Q326" i="58" s="1"/>
  <c r="R326" i="58" a="1"/>
  <c r="R326" i="58" s="1"/>
  <c r="S326" i="58" a="1"/>
  <c r="S326" i="58" s="1"/>
  <c r="N327" i="58" a="1"/>
  <c r="N327" i="58" s="1"/>
  <c r="O327" i="58" a="1"/>
  <c r="O327" i="58" s="1"/>
  <c r="P327" i="58" a="1"/>
  <c r="P327" i="58" s="1"/>
  <c r="Q327" i="58" a="1"/>
  <c r="Q327" i="58" s="1"/>
  <c r="R327" i="58" a="1"/>
  <c r="R327" i="58" s="1"/>
  <c r="S327" i="58" a="1"/>
  <c r="S327" i="58" s="1"/>
  <c r="N328" i="58" a="1"/>
  <c r="N328" i="58" s="1"/>
  <c r="O328" i="58" a="1"/>
  <c r="O328" i="58" s="1"/>
  <c r="P328" i="58" a="1"/>
  <c r="P328" i="58" s="1"/>
  <c r="Q328" i="58" a="1"/>
  <c r="Q328" i="58" s="1"/>
  <c r="R328" i="58" a="1"/>
  <c r="R328" i="58" s="1"/>
  <c r="S328" i="58" a="1"/>
  <c r="S328" i="58" s="1"/>
  <c r="N329" i="58" a="1"/>
  <c r="N329" i="58" s="1"/>
  <c r="O329" i="58" a="1"/>
  <c r="O329" i="58" s="1"/>
  <c r="P329" i="58" a="1"/>
  <c r="P329" i="58" s="1"/>
  <c r="Q329" i="58" a="1"/>
  <c r="Q329" i="58" s="1"/>
  <c r="R329" i="58" a="1"/>
  <c r="R329" i="58" s="1"/>
  <c r="S329" i="58" a="1"/>
  <c r="S329" i="58" s="1"/>
  <c r="N330" i="58" a="1"/>
  <c r="N330" i="58" s="1"/>
  <c r="O330" i="58" a="1"/>
  <c r="O330" i="58" s="1"/>
  <c r="P330" i="58" a="1"/>
  <c r="P330" i="58" s="1"/>
  <c r="Q330" i="58" a="1"/>
  <c r="Q330" i="58" s="1"/>
  <c r="R330" i="58" a="1"/>
  <c r="R330" i="58" s="1"/>
  <c r="S330" i="58" a="1"/>
  <c r="S330" i="58" s="1"/>
  <c r="N331" i="58" a="1"/>
  <c r="N331" i="58" s="1"/>
  <c r="O331" i="58" a="1"/>
  <c r="O331" i="58" s="1"/>
  <c r="P331" i="58" a="1"/>
  <c r="P331" i="58" s="1"/>
  <c r="Q331" i="58" a="1"/>
  <c r="Q331" i="58" s="1"/>
  <c r="R331" i="58" a="1"/>
  <c r="R331" i="58" s="1"/>
  <c r="S331" i="58" a="1"/>
  <c r="S331" i="58" s="1"/>
  <c r="N332" i="58" a="1"/>
  <c r="N332" i="58" s="1"/>
  <c r="O332" i="58" a="1"/>
  <c r="O332" i="58" s="1"/>
  <c r="P332" i="58" a="1"/>
  <c r="P332" i="58" s="1"/>
  <c r="Q332" i="58" a="1"/>
  <c r="Q332" i="58" s="1"/>
  <c r="R332" i="58" a="1"/>
  <c r="R332" i="58" s="1"/>
  <c r="S332" i="58" a="1"/>
  <c r="S332" i="58" s="1"/>
  <c r="N333" i="58" a="1"/>
  <c r="N333" i="58" s="1"/>
  <c r="O333" i="58" a="1"/>
  <c r="O333" i="58" s="1"/>
  <c r="P333" i="58" a="1"/>
  <c r="P333" i="58" s="1"/>
  <c r="Q333" i="58" a="1"/>
  <c r="Q333" i="58" s="1"/>
  <c r="R333" i="58" a="1"/>
  <c r="R333" i="58" s="1"/>
  <c r="S333" i="58" a="1"/>
  <c r="S333" i="58" s="1"/>
  <c r="N334" i="58" a="1"/>
  <c r="N334" i="58" s="1"/>
  <c r="O334" i="58" a="1"/>
  <c r="O334" i="58" s="1"/>
  <c r="P334" i="58" a="1"/>
  <c r="P334" i="58" s="1"/>
  <c r="Q334" i="58" a="1"/>
  <c r="Q334" i="58" s="1"/>
  <c r="R334" i="58" a="1"/>
  <c r="R334" i="58" s="1"/>
  <c r="S334" i="58" a="1"/>
  <c r="S334" i="58" s="1"/>
  <c r="N335" i="58" a="1"/>
  <c r="N335" i="58" s="1"/>
  <c r="O335" i="58" a="1"/>
  <c r="O335" i="58" s="1"/>
  <c r="P335" i="58" a="1"/>
  <c r="P335" i="58" s="1"/>
  <c r="Q335" i="58" a="1"/>
  <c r="Q335" i="58" s="1"/>
  <c r="R335" i="58" a="1"/>
  <c r="R335" i="58" s="1"/>
  <c r="S335" i="58" a="1"/>
  <c r="S335" i="58" s="1"/>
  <c r="N336" i="58" a="1"/>
  <c r="N336" i="58" s="1"/>
  <c r="O336" i="58" a="1"/>
  <c r="O336" i="58" s="1"/>
  <c r="P336" i="58" a="1"/>
  <c r="P336" i="58" s="1"/>
  <c r="Q336" i="58" a="1"/>
  <c r="Q336" i="58" s="1"/>
  <c r="R336" i="58" a="1"/>
  <c r="R336" i="58" s="1"/>
  <c r="S336" i="58" a="1"/>
  <c r="S336" i="58" s="1"/>
  <c r="N337" i="58" a="1"/>
  <c r="N337" i="58" s="1"/>
  <c r="O337" i="58" a="1"/>
  <c r="O337" i="58" s="1"/>
  <c r="P337" i="58" a="1"/>
  <c r="P337" i="58" s="1"/>
  <c r="Q337" i="58" a="1"/>
  <c r="Q337" i="58" s="1"/>
  <c r="R337" i="58" a="1"/>
  <c r="R337" i="58" s="1"/>
  <c r="S337" i="58" a="1"/>
  <c r="S337" i="58" s="1"/>
  <c r="N338" i="58" a="1"/>
  <c r="N338" i="58" s="1"/>
  <c r="O338" i="58" a="1"/>
  <c r="O338" i="58" s="1"/>
  <c r="P338" i="58" a="1"/>
  <c r="P338" i="58" s="1"/>
  <c r="Q338" i="58" a="1"/>
  <c r="Q338" i="58" s="1"/>
  <c r="R338" i="58" a="1"/>
  <c r="R338" i="58" s="1"/>
  <c r="S338" i="58" a="1"/>
  <c r="S338" i="58" s="1"/>
  <c r="N339" i="58" a="1"/>
  <c r="N339" i="58" s="1"/>
  <c r="O339" i="58" a="1"/>
  <c r="O339" i="58" s="1"/>
  <c r="P339" i="58" a="1"/>
  <c r="P339" i="58" s="1"/>
  <c r="Q339" i="58" a="1"/>
  <c r="Q339" i="58" s="1"/>
  <c r="R339" i="58" a="1"/>
  <c r="R339" i="58" s="1"/>
  <c r="S339" i="58" a="1"/>
  <c r="S339" i="58" s="1"/>
  <c r="N340" i="58" a="1"/>
  <c r="N340" i="58" s="1"/>
  <c r="O340" i="58" a="1"/>
  <c r="O340" i="58" s="1"/>
  <c r="P340" i="58" a="1"/>
  <c r="P340" i="58" s="1"/>
  <c r="Q340" i="58" a="1"/>
  <c r="Q340" i="58" s="1"/>
  <c r="R340" i="58" a="1"/>
  <c r="R340" i="58" s="1"/>
  <c r="S340" i="58" a="1"/>
  <c r="S340" i="58" s="1"/>
  <c r="N341" i="58" a="1"/>
  <c r="N341" i="58" s="1"/>
  <c r="O341" i="58" a="1"/>
  <c r="O341" i="58" s="1"/>
  <c r="P341" i="58" a="1"/>
  <c r="P341" i="58" s="1"/>
  <c r="Q341" i="58" a="1"/>
  <c r="Q341" i="58" s="1"/>
  <c r="R341" i="58" a="1"/>
  <c r="R341" i="58" s="1"/>
  <c r="S341" i="58" a="1"/>
  <c r="S341" i="58" s="1"/>
  <c r="N342" i="58" a="1"/>
  <c r="N342" i="58" s="1"/>
  <c r="O342" i="58" a="1"/>
  <c r="O342" i="58" s="1"/>
  <c r="P342" i="58" a="1"/>
  <c r="P342" i="58" s="1"/>
  <c r="Q342" i="58" a="1"/>
  <c r="Q342" i="58" s="1"/>
  <c r="R342" i="58" a="1"/>
  <c r="R342" i="58" s="1"/>
  <c r="S342" i="58" a="1"/>
  <c r="S342" i="58" s="1"/>
  <c r="N343" i="58" a="1"/>
  <c r="N343" i="58" s="1"/>
  <c r="O343" i="58" a="1"/>
  <c r="O343" i="58" s="1"/>
  <c r="P343" i="58" a="1"/>
  <c r="P343" i="58" s="1"/>
  <c r="Q343" i="58" a="1"/>
  <c r="Q343" i="58" s="1"/>
  <c r="R343" i="58" a="1"/>
  <c r="R343" i="58" s="1"/>
  <c r="S343" i="58" a="1"/>
  <c r="S343" i="58" s="1"/>
  <c r="N344" i="58" a="1"/>
  <c r="N344" i="58" s="1"/>
  <c r="O344" i="58" a="1"/>
  <c r="O344" i="58" s="1"/>
  <c r="P344" i="58" a="1"/>
  <c r="P344" i="58" s="1"/>
  <c r="Q344" i="58" a="1"/>
  <c r="Q344" i="58" s="1"/>
  <c r="R344" i="58" a="1"/>
  <c r="R344" i="58" s="1"/>
  <c r="S344" i="58" a="1"/>
  <c r="S344" i="58" s="1"/>
  <c r="N345" i="58" a="1"/>
  <c r="N345" i="58" s="1"/>
  <c r="O345" i="58" a="1"/>
  <c r="O345" i="58" s="1"/>
  <c r="P345" i="58" a="1"/>
  <c r="P345" i="58" s="1"/>
  <c r="Q345" i="58" a="1"/>
  <c r="Q345" i="58" s="1"/>
  <c r="R345" i="58" a="1"/>
  <c r="R345" i="58" s="1"/>
  <c r="S345" i="58" a="1"/>
  <c r="S345" i="58" s="1"/>
  <c r="N346" i="58" a="1"/>
  <c r="N346" i="58" s="1"/>
  <c r="O346" i="58" a="1"/>
  <c r="O346" i="58" s="1"/>
  <c r="P346" i="58" a="1"/>
  <c r="P346" i="58" s="1"/>
  <c r="Q346" i="58" a="1"/>
  <c r="Q346" i="58" s="1"/>
  <c r="R346" i="58" a="1"/>
  <c r="R346" i="58" s="1"/>
  <c r="S346" i="58" a="1"/>
  <c r="S346" i="58" s="1"/>
  <c r="N347" i="58" a="1"/>
  <c r="N347" i="58" s="1"/>
  <c r="O347" i="58" a="1"/>
  <c r="O347" i="58" s="1"/>
  <c r="P347" i="58" a="1"/>
  <c r="P347" i="58" s="1"/>
  <c r="Q347" i="58" a="1"/>
  <c r="Q347" i="58" s="1"/>
  <c r="R347" i="58" a="1"/>
  <c r="R347" i="58" s="1"/>
  <c r="S347" i="58" a="1"/>
  <c r="S347" i="58" s="1"/>
  <c r="N348" i="58" a="1"/>
  <c r="N348" i="58" s="1"/>
  <c r="O348" i="58" a="1"/>
  <c r="O348" i="58" s="1"/>
  <c r="P348" i="58" a="1"/>
  <c r="P348" i="58" s="1"/>
  <c r="Q348" i="58" a="1"/>
  <c r="Q348" i="58" s="1"/>
  <c r="R348" i="58" a="1"/>
  <c r="R348" i="58" s="1"/>
  <c r="S348" i="58" a="1"/>
  <c r="S348" i="58" s="1"/>
  <c r="N349" i="58" a="1"/>
  <c r="N349" i="58" s="1"/>
  <c r="O349" i="58" a="1"/>
  <c r="O349" i="58" s="1"/>
  <c r="P349" i="58" a="1"/>
  <c r="P349" i="58" s="1"/>
  <c r="Q349" i="58" a="1"/>
  <c r="Q349" i="58" s="1"/>
  <c r="R349" i="58" a="1"/>
  <c r="R349" i="58" s="1"/>
  <c r="S349" i="58" a="1"/>
  <c r="S349" i="58" s="1"/>
  <c r="N350" i="58" a="1"/>
  <c r="N350" i="58" s="1"/>
  <c r="O350" i="58" a="1"/>
  <c r="O350" i="58" s="1"/>
  <c r="P350" i="58" a="1"/>
  <c r="P350" i="58" s="1"/>
  <c r="Q350" i="58" a="1"/>
  <c r="Q350" i="58" s="1"/>
  <c r="R350" i="58" a="1"/>
  <c r="R350" i="58" s="1"/>
  <c r="S350" i="58" a="1"/>
  <c r="S350" i="58" s="1"/>
  <c r="N351" i="58" a="1"/>
  <c r="N351" i="58" s="1"/>
  <c r="O351" i="58" a="1"/>
  <c r="O351" i="58" s="1"/>
  <c r="P351" i="58" a="1"/>
  <c r="P351" i="58" s="1"/>
  <c r="Q351" i="58" a="1"/>
  <c r="Q351" i="58" s="1"/>
  <c r="R351" i="58" a="1"/>
  <c r="R351" i="58" s="1"/>
  <c r="S351" i="58" a="1"/>
  <c r="S351" i="58" s="1"/>
  <c r="N352" i="58" a="1"/>
  <c r="N352" i="58" s="1"/>
  <c r="O352" i="58" a="1"/>
  <c r="O352" i="58" s="1"/>
  <c r="P352" i="58" a="1"/>
  <c r="P352" i="58" s="1"/>
  <c r="Q352" i="58" a="1"/>
  <c r="Q352" i="58" s="1"/>
  <c r="R352" i="58" a="1"/>
  <c r="R352" i="58" s="1"/>
  <c r="S352" i="58" a="1"/>
  <c r="S352" i="58" s="1"/>
  <c r="N353" i="58" a="1"/>
  <c r="N353" i="58" s="1"/>
  <c r="O353" i="58" a="1"/>
  <c r="O353" i="58" s="1"/>
  <c r="P353" i="58" a="1"/>
  <c r="P353" i="58" s="1"/>
  <c r="Q353" i="58" a="1"/>
  <c r="Q353" i="58" s="1"/>
  <c r="R353" i="58" a="1"/>
  <c r="R353" i="58" s="1"/>
  <c r="S353" i="58" a="1"/>
  <c r="S353" i="58" s="1"/>
  <c r="N354" i="58" a="1"/>
  <c r="N354" i="58" s="1"/>
  <c r="O354" i="58" a="1"/>
  <c r="O354" i="58" s="1"/>
  <c r="P354" i="58" a="1"/>
  <c r="P354" i="58" s="1"/>
  <c r="Q354" i="58" a="1"/>
  <c r="Q354" i="58" s="1"/>
  <c r="R354" i="58" a="1"/>
  <c r="R354" i="58" s="1"/>
  <c r="S354" i="58" a="1"/>
  <c r="S354" i="58" s="1"/>
  <c r="N355" i="58" a="1"/>
  <c r="N355" i="58" s="1"/>
  <c r="O355" i="58" a="1"/>
  <c r="O355" i="58" s="1"/>
  <c r="P355" i="58" a="1"/>
  <c r="P355" i="58" s="1"/>
  <c r="Q355" i="58" a="1"/>
  <c r="Q355" i="58" s="1"/>
  <c r="R355" i="58" a="1"/>
  <c r="R355" i="58" s="1"/>
  <c r="S355" i="58" a="1"/>
  <c r="S355" i="58" s="1"/>
  <c r="N356" i="58" a="1"/>
  <c r="N356" i="58" s="1"/>
  <c r="O356" i="58" a="1"/>
  <c r="O356" i="58" s="1"/>
  <c r="P356" i="58" a="1"/>
  <c r="P356" i="58" s="1"/>
  <c r="Q356" i="58" a="1"/>
  <c r="Q356" i="58" s="1"/>
  <c r="R356" i="58" a="1"/>
  <c r="R356" i="58" s="1"/>
  <c r="S356" i="58" a="1"/>
  <c r="S356" i="58" s="1"/>
  <c r="N357" i="58" a="1"/>
  <c r="N357" i="58" s="1"/>
  <c r="O357" i="58" a="1"/>
  <c r="O357" i="58" s="1"/>
  <c r="P357" i="58" a="1"/>
  <c r="P357" i="58" s="1"/>
  <c r="Q357" i="58" a="1"/>
  <c r="Q357" i="58" s="1"/>
  <c r="R357" i="58" a="1"/>
  <c r="R357" i="58" s="1"/>
  <c r="S357" i="58" a="1"/>
  <c r="S357" i="58" s="1"/>
  <c r="N358" i="58" a="1"/>
  <c r="N358" i="58" s="1"/>
  <c r="O358" i="58" a="1"/>
  <c r="O358" i="58" s="1"/>
  <c r="P358" i="58" a="1"/>
  <c r="P358" i="58" s="1"/>
  <c r="Q358" i="58" a="1"/>
  <c r="Q358" i="58" s="1"/>
  <c r="R358" i="58" a="1"/>
  <c r="R358" i="58" s="1"/>
  <c r="S358" i="58" a="1"/>
  <c r="S358" i="58" s="1"/>
  <c r="N359" i="58" a="1"/>
  <c r="N359" i="58" s="1"/>
  <c r="O359" i="58" a="1"/>
  <c r="O359" i="58" s="1"/>
  <c r="P359" i="58" a="1"/>
  <c r="P359" i="58" s="1"/>
  <c r="Q359" i="58" a="1"/>
  <c r="Q359" i="58" s="1"/>
  <c r="R359" i="58" a="1"/>
  <c r="R359" i="58" s="1"/>
  <c r="S359" i="58" a="1"/>
  <c r="S359" i="58" s="1"/>
  <c r="N360" i="58" a="1"/>
  <c r="N360" i="58" s="1"/>
  <c r="O360" i="58" a="1"/>
  <c r="O360" i="58" s="1"/>
  <c r="P360" i="58" a="1"/>
  <c r="P360" i="58" s="1"/>
  <c r="Q360" i="58" a="1"/>
  <c r="Q360" i="58" s="1"/>
  <c r="R360" i="58" a="1"/>
  <c r="R360" i="58" s="1"/>
  <c r="S360" i="58" a="1"/>
  <c r="S360" i="58" s="1"/>
  <c r="N361" i="58" a="1"/>
  <c r="N361" i="58" s="1"/>
  <c r="O361" i="58" a="1"/>
  <c r="O361" i="58" s="1"/>
  <c r="P361" i="58" a="1"/>
  <c r="P361" i="58" s="1"/>
  <c r="Q361" i="58" a="1"/>
  <c r="Q361" i="58" s="1"/>
  <c r="R361" i="58" a="1"/>
  <c r="R361" i="58" s="1"/>
  <c r="S361" i="58" a="1"/>
  <c r="S361" i="58" s="1"/>
  <c r="N362" i="58" a="1"/>
  <c r="N362" i="58" s="1"/>
  <c r="O362" i="58" a="1"/>
  <c r="O362" i="58" s="1"/>
  <c r="P362" i="58" a="1"/>
  <c r="P362" i="58" s="1"/>
  <c r="Q362" i="58" a="1"/>
  <c r="Q362" i="58" s="1"/>
  <c r="R362" i="58" a="1"/>
  <c r="R362" i="58" s="1"/>
  <c r="S362" i="58" a="1"/>
  <c r="S362" i="58" s="1"/>
  <c r="N363" i="58" a="1"/>
  <c r="N363" i="58" s="1"/>
  <c r="O363" i="58" a="1"/>
  <c r="O363" i="58" s="1"/>
  <c r="P363" i="58" a="1"/>
  <c r="P363" i="58" s="1"/>
  <c r="Q363" i="58" a="1"/>
  <c r="Q363" i="58" s="1"/>
  <c r="R363" i="58" a="1"/>
  <c r="R363" i="58" s="1"/>
  <c r="S363" i="58" a="1"/>
  <c r="S363" i="58" s="1"/>
  <c r="N364" i="58" a="1"/>
  <c r="N364" i="58" s="1"/>
  <c r="O364" i="58" a="1"/>
  <c r="O364" i="58" s="1"/>
  <c r="P364" i="58" a="1"/>
  <c r="P364" i="58" s="1"/>
  <c r="Q364" i="58" a="1"/>
  <c r="Q364" i="58" s="1"/>
  <c r="R364" i="58" a="1"/>
  <c r="R364" i="58" s="1"/>
  <c r="S364" i="58" a="1"/>
  <c r="S364" i="58" s="1"/>
  <c r="N365" i="58" a="1"/>
  <c r="N365" i="58" s="1"/>
  <c r="O365" i="58" a="1"/>
  <c r="O365" i="58" s="1"/>
  <c r="P365" i="58" a="1"/>
  <c r="P365" i="58" s="1"/>
  <c r="Q365" i="58" a="1"/>
  <c r="Q365" i="58" s="1"/>
  <c r="R365" i="58" a="1"/>
  <c r="R365" i="58" s="1"/>
  <c r="S365" i="58" a="1"/>
  <c r="S365" i="58" s="1"/>
  <c r="N366" i="58" a="1"/>
  <c r="N366" i="58" s="1"/>
  <c r="O366" i="58" a="1"/>
  <c r="O366" i="58" s="1"/>
  <c r="P366" i="58" a="1"/>
  <c r="P366" i="58" s="1"/>
  <c r="Q366" i="58" a="1"/>
  <c r="Q366" i="58" s="1"/>
  <c r="R366" i="58" a="1"/>
  <c r="R366" i="58" s="1"/>
  <c r="S366" i="58" a="1"/>
  <c r="S366" i="58" s="1"/>
  <c r="N367" i="58" a="1"/>
  <c r="N367" i="58" s="1"/>
  <c r="O367" i="58" a="1"/>
  <c r="O367" i="58" s="1"/>
  <c r="P367" i="58" a="1"/>
  <c r="P367" i="58" s="1"/>
  <c r="Q367" i="58" a="1"/>
  <c r="Q367" i="58" s="1"/>
  <c r="R367" i="58" a="1"/>
  <c r="R367" i="58" s="1"/>
  <c r="S367" i="58" a="1"/>
  <c r="S367" i="58" s="1"/>
  <c r="N368" i="58" a="1"/>
  <c r="N368" i="58" s="1"/>
  <c r="O368" i="58" a="1"/>
  <c r="O368" i="58" s="1"/>
  <c r="P368" i="58" a="1"/>
  <c r="P368" i="58" s="1"/>
  <c r="Q368" i="58" a="1"/>
  <c r="Q368" i="58" s="1"/>
  <c r="R368" i="58" a="1"/>
  <c r="R368" i="58" s="1"/>
  <c r="S368" i="58" a="1"/>
  <c r="S368" i="58" s="1"/>
  <c r="N369" i="58" a="1"/>
  <c r="N369" i="58" s="1"/>
  <c r="O369" i="58" a="1"/>
  <c r="O369" i="58" s="1"/>
  <c r="P369" i="58" a="1"/>
  <c r="P369" i="58" s="1"/>
  <c r="Q369" i="58" a="1"/>
  <c r="Q369" i="58" s="1"/>
  <c r="R369" i="58" a="1"/>
  <c r="R369" i="58" s="1"/>
  <c r="S369" i="58" a="1"/>
  <c r="S369" i="58" s="1"/>
  <c r="N370" i="58" a="1"/>
  <c r="N370" i="58" s="1"/>
  <c r="O370" i="58" a="1"/>
  <c r="O370" i="58" s="1"/>
  <c r="P370" i="58" a="1"/>
  <c r="P370" i="58" s="1"/>
  <c r="Q370" i="58" a="1"/>
  <c r="Q370" i="58" s="1"/>
  <c r="R370" i="58" a="1"/>
  <c r="R370" i="58" s="1"/>
  <c r="S370" i="58" a="1"/>
  <c r="S370" i="58" s="1"/>
  <c r="N371" i="58" a="1"/>
  <c r="N371" i="58" s="1"/>
  <c r="O371" i="58" a="1"/>
  <c r="O371" i="58" s="1"/>
  <c r="P371" i="58" a="1"/>
  <c r="P371" i="58" s="1"/>
  <c r="Q371" i="58" a="1"/>
  <c r="Q371" i="58" s="1"/>
  <c r="R371" i="58" a="1"/>
  <c r="R371" i="58" s="1"/>
  <c r="S371" i="58" a="1"/>
  <c r="S371" i="58" s="1"/>
  <c r="N372" i="58" a="1"/>
  <c r="N372" i="58" s="1"/>
  <c r="O372" i="58" a="1"/>
  <c r="O372" i="58" s="1"/>
  <c r="P372" i="58" a="1"/>
  <c r="P372" i="58" s="1"/>
  <c r="Q372" i="58" a="1"/>
  <c r="Q372" i="58" s="1"/>
  <c r="R372" i="58" a="1"/>
  <c r="R372" i="58" s="1"/>
  <c r="S372" i="58" a="1"/>
  <c r="S372" i="58" s="1"/>
  <c r="N373" i="58" a="1"/>
  <c r="N373" i="58" s="1"/>
  <c r="O373" i="58" a="1"/>
  <c r="O373" i="58" s="1"/>
  <c r="P373" i="58" a="1"/>
  <c r="P373" i="58" s="1"/>
  <c r="Q373" i="58" a="1"/>
  <c r="Q373" i="58" s="1"/>
  <c r="R373" i="58" a="1"/>
  <c r="R373" i="58" s="1"/>
  <c r="S373" i="58" a="1"/>
  <c r="S373" i="58" s="1"/>
  <c r="N374" i="58" a="1"/>
  <c r="N374" i="58" s="1"/>
  <c r="O374" i="58" a="1"/>
  <c r="O374" i="58" s="1"/>
  <c r="P374" i="58" a="1"/>
  <c r="P374" i="58" s="1"/>
  <c r="Q374" i="58" a="1"/>
  <c r="Q374" i="58" s="1"/>
  <c r="R374" i="58" a="1"/>
  <c r="R374" i="58" s="1"/>
  <c r="S374" i="58" a="1"/>
  <c r="S374" i="58" s="1"/>
  <c r="N375" i="58" a="1"/>
  <c r="N375" i="58" s="1"/>
  <c r="O375" i="58" a="1"/>
  <c r="O375" i="58" s="1"/>
  <c r="P375" i="58" a="1"/>
  <c r="P375" i="58" s="1"/>
  <c r="Q375" i="58" a="1"/>
  <c r="Q375" i="58" s="1"/>
  <c r="R375" i="58" a="1"/>
  <c r="R375" i="58" s="1"/>
  <c r="S375" i="58" a="1"/>
  <c r="S375" i="58" s="1"/>
  <c r="N376" i="58" a="1"/>
  <c r="N376" i="58" s="1"/>
  <c r="O376" i="58" a="1"/>
  <c r="O376" i="58" s="1"/>
  <c r="P376" i="58" a="1"/>
  <c r="P376" i="58" s="1"/>
  <c r="Q376" i="58" a="1"/>
  <c r="Q376" i="58" s="1"/>
  <c r="R376" i="58" a="1"/>
  <c r="R376" i="58" s="1"/>
  <c r="S376" i="58" a="1"/>
  <c r="S376" i="58" s="1"/>
  <c r="N377" i="58" a="1"/>
  <c r="N377" i="58" s="1"/>
  <c r="O377" i="58" a="1"/>
  <c r="O377" i="58" s="1"/>
  <c r="P377" i="58" a="1"/>
  <c r="P377" i="58" s="1"/>
  <c r="Q377" i="58" a="1"/>
  <c r="Q377" i="58" s="1"/>
  <c r="R377" i="58" a="1"/>
  <c r="R377" i="58" s="1"/>
  <c r="S377" i="58" a="1"/>
  <c r="S377" i="58" s="1"/>
  <c r="N378" i="58" a="1"/>
  <c r="N378" i="58" s="1"/>
  <c r="O378" i="58" a="1"/>
  <c r="O378" i="58" s="1"/>
  <c r="P378" i="58" a="1"/>
  <c r="P378" i="58" s="1"/>
  <c r="Q378" i="58" a="1"/>
  <c r="Q378" i="58" s="1"/>
  <c r="R378" i="58" a="1"/>
  <c r="R378" i="58" s="1"/>
  <c r="S378" i="58" a="1"/>
  <c r="S378" i="58" s="1"/>
  <c r="N379" i="58" a="1"/>
  <c r="N379" i="58" s="1"/>
  <c r="O379" i="58" a="1"/>
  <c r="O379" i="58" s="1"/>
  <c r="P379" i="58" a="1"/>
  <c r="P379" i="58" s="1"/>
  <c r="Q379" i="58" a="1"/>
  <c r="Q379" i="58" s="1"/>
  <c r="R379" i="58" a="1"/>
  <c r="R379" i="58" s="1"/>
  <c r="S379" i="58" a="1"/>
  <c r="S379" i="58" s="1"/>
  <c r="N380" i="58" a="1"/>
  <c r="N380" i="58" s="1"/>
  <c r="O380" i="58" a="1"/>
  <c r="O380" i="58" s="1"/>
  <c r="P380" i="58" a="1"/>
  <c r="P380" i="58" s="1"/>
  <c r="Q380" i="58" a="1"/>
  <c r="Q380" i="58" s="1"/>
  <c r="R380" i="58" a="1"/>
  <c r="R380" i="58" s="1"/>
  <c r="S380" i="58" a="1"/>
  <c r="S380" i="58" s="1"/>
  <c r="N381" i="58" a="1"/>
  <c r="N381" i="58" s="1"/>
  <c r="O381" i="58" a="1"/>
  <c r="O381" i="58" s="1"/>
  <c r="P381" i="58" a="1"/>
  <c r="P381" i="58" s="1"/>
  <c r="Q381" i="58" a="1"/>
  <c r="Q381" i="58" s="1"/>
  <c r="R381" i="58" a="1"/>
  <c r="R381" i="58" s="1"/>
  <c r="S381" i="58" a="1"/>
  <c r="S381" i="58" s="1"/>
  <c r="N382" i="58" a="1"/>
  <c r="N382" i="58" s="1"/>
  <c r="O382" i="58" a="1"/>
  <c r="O382" i="58" s="1"/>
  <c r="P382" i="58" a="1"/>
  <c r="P382" i="58" s="1"/>
  <c r="Q382" i="58" a="1"/>
  <c r="Q382" i="58" s="1"/>
  <c r="R382" i="58" a="1"/>
  <c r="R382" i="58" s="1"/>
  <c r="S382" i="58" a="1"/>
  <c r="S382" i="58" s="1"/>
  <c r="N383" i="58" a="1"/>
  <c r="N383" i="58" s="1"/>
  <c r="O383" i="58" a="1"/>
  <c r="O383" i="58" s="1"/>
  <c r="P383" i="58" a="1"/>
  <c r="P383" i="58" s="1"/>
  <c r="Q383" i="58" a="1"/>
  <c r="Q383" i="58" s="1"/>
  <c r="R383" i="58" a="1"/>
  <c r="R383" i="58" s="1"/>
  <c r="S383" i="58" a="1"/>
  <c r="S383" i="58" s="1"/>
  <c r="N384" i="58" a="1"/>
  <c r="N384" i="58" s="1"/>
  <c r="O384" i="58" a="1"/>
  <c r="O384" i="58" s="1"/>
  <c r="P384" i="58" a="1"/>
  <c r="P384" i="58" s="1"/>
  <c r="Q384" i="58" a="1"/>
  <c r="Q384" i="58" s="1"/>
  <c r="R384" i="58" a="1"/>
  <c r="R384" i="58" s="1"/>
  <c r="S384" i="58" a="1"/>
  <c r="S384" i="58" s="1"/>
  <c r="N385" i="58" a="1"/>
  <c r="N385" i="58" s="1"/>
  <c r="O385" i="58" a="1"/>
  <c r="O385" i="58" s="1"/>
  <c r="P385" i="58" a="1"/>
  <c r="P385" i="58" s="1"/>
  <c r="Q385" i="58" a="1"/>
  <c r="Q385" i="58" s="1"/>
  <c r="R385" i="58" a="1"/>
  <c r="R385" i="58" s="1"/>
  <c r="S385" i="58" a="1"/>
  <c r="S385" i="58" s="1"/>
  <c r="N386" i="58" a="1"/>
  <c r="N386" i="58" s="1"/>
  <c r="O386" i="58" a="1"/>
  <c r="O386" i="58" s="1"/>
  <c r="P386" i="58" a="1"/>
  <c r="P386" i="58" s="1"/>
  <c r="Q386" i="58" a="1"/>
  <c r="Q386" i="58" s="1"/>
  <c r="R386" i="58" a="1"/>
  <c r="R386" i="58" s="1"/>
  <c r="S386" i="58" a="1"/>
  <c r="S386" i="58" s="1"/>
  <c r="N387" i="58" a="1"/>
  <c r="N387" i="58" s="1"/>
  <c r="O387" i="58" a="1"/>
  <c r="O387" i="58" s="1"/>
  <c r="P387" i="58" a="1"/>
  <c r="P387" i="58" s="1"/>
  <c r="Q387" i="58" a="1"/>
  <c r="Q387" i="58" s="1"/>
  <c r="R387" i="58" a="1"/>
  <c r="R387" i="58" s="1"/>
  <c r="S387" i="58" a="1"/>
  <c r="S387" i="58" s="1"/>
  <c r="N388" i="58" a="1"/>
  <c r="N388" i="58" s="1"/>
  <c r="O388" i="58" a="1"/>
  <c r="O388" i="58" s="1"/>
  <c r="P388" i="58" a="1"/>
  <c r="P388" i="58" s="1"/>
  <c r="Q388" i="58" a="1"/>
  <c r="Q388" i="58" s="1"/>
  <c r="R388" i="58" a="1"/>
  <c r="R388" i="58" s="1"/>
  <c r="S388" i="58" a="1"/>
  <c r="S388" i="58" s="1"/>
  <c r="N389" i="58" a="1"/>
  <c r="N389" i="58" s="1"/>
  <c r="O389" i="58" a="1"/>
  <c r="O389" i="58" s="1"/>
  <c r="P389" i="58" a="1"/>
  <c r="P389" i="58" s="1"/>
  <c r="Q389" i="58" a="1"/>
  <c r="Q389" i="58" s="1"/>
  <c r="R389" i="58" a="1"/>
  <c r="R389" i="58" s="1"/>
  <c r="S389" i="58" a="1"/>
  <c r="S389" i="58" s="1"/>
  <c r="N390" i="58" a="1"/>
  <c r="N390" i="58" s="1"/>
  <c r="O390" i="58" a="1"/>
  <c r="O390" i="58" s="1"/>
  <c r="P390" i="58" a="1"/>
  <c r="P390" i="58" s="1"/>
  <c r="Q390" i="58" a="1"/>
  <c r="Q390" i="58" s="1"/>
  <c r="R390" i="58" a="1"/>
  <c r="R390" i="58" s="1"/>
  <c r="S390" i="58" a="1"/>
  <c r="S390" i="58" s="1"/>
  <c r="N391" i="58" a="1"/>
  <c r="N391" i="58" s="1"/>
  <c r="O391" i="58" a="1"/>
  <c r="O391" i="58" s="1"/>
  <c r="P391" i="58" a="1"/>
  <c r="P391" i="58" s="1"/>
  <c r="Q391" i="58" a="1"/>
  <c r="Q391" i="58" s="1"/>
  <c r="R391" i="58" a="1"/>
  <c r="R391" i="58" s="1"/>
  <c r="S391" i="58" a="1"/>
  <c r="S391" i="58" s="1"/>
  <c r="N392" i="58" a="1"/>
  <c r="N392" i="58" s="1"/>
  <c r="O392" i="58" a="1"/>
  <c r="O392" i="58" s="1"/>
  <c r="P392" i="58" a="1"/>
  <c r="P392" i="58" s="1"/>
  <c r="Q392" i="58" a="1"/>
  <c r="Q392" i="58" s="1"/>
  <c r="R392" i="58" a="1"/>
  <c r="R392" i="58" s="1"/>
  <c r="S392" i="58" a="1"/>
  <c r="S392" i="58" s="1"/>
  <c r="N393" i="58" a="1"/>
  <c r="N393" i="58" s="1"/>
  <c r="O393" i="58" a="1"/>
  <c r="O393" i="58" s="1"/>
  <c r="P393" i="58" a="1"/>
  <c r="P393" i="58" s="1"/>
  <c r="Q393" i="58" a="1"/>
  <c r="Q393" i="58" s="1"/>
  <c r="R393" i="58" a="1"/>
  <c r="R393" i="58" s="1"/>
  <c r="S393" i="58" a="1"/>
  <c r="S393" i="58" s="1"/>
  <c r="N394" i="58" a="1"/>
  <c r="N394" i="58" s="1"/>
  <c r="O394" i="58" a="1"/>
  <c r="O394" i="58" s="1"/>
  <c r="P394" i="58" a="1"/>
  <c r="P394" i="58" s="1"/>
  <c r="Q394" i="58" a="1"/>
  <c r="Q394" i="58" s="1"/>
  <c r="R394" i="58" a="1"/>
  <c r="R394" i="58" s="1"/>
  <c r="S394" i="58" a="1"/>
  <c r="S394" i="58" s="1"/>
  <c r="N395" i="58" a="1"/>
  <c r="N395" i="58" s="1"/>
  <c r="O395" i="58" a="1"/>
  <c r="O395" i="58" s="1"/>
  <c r="P395" i="58" a="1"/>
  <c r="P395" i="58" s="1"/>
  <c r="Q395" i="58" a="1"/>
  <c r="Q395" i="58" s="1"/>
  <c r="R395" i="58" a="1"/>
  <c r="R395" i="58" s="1"/>
  <c r="S395" i="58" a="1"/>
  <c r="S395" i="58" s="1"/>
  <c r="N396" i="58" a="1"/>
  <c r="N396" i="58" s="1"/>
  <c r="O396" i="58" a="1"/>
  <c r="O396" i="58" s="1"/>
  <c r="P396" i="58" a="1"/>
  <c r="P396" i="58" s="1"/>
  <c r="Q396" i="58" a="1"/>
  <c r="Q396" i="58" s="1"/>
  <c r="R396" i="58" a="1"/>
  <c r="R396" i="58" s="1"/>
  <c r="S396" i="58" a="1"/>
  <c r="S396" i="58" s="1"/>
  <c r="N397" i="58" a="1"/>
  <c r="N397" i="58" s="1"/>
  <c r="O397" i="58" a="1"/>
  <c r="O397" i="58" s="1"/>
  <c r="P397" i="58" a="1"/>
  <c r="P397" i="58" s="1"/>
  <c r="Q397" i="58" a="1"/>
  <c r="Q397" i="58" s="1"/>
  <c r="R397" i="58" a="1"/>
  <c r="R397" i="58" s="1"/>
  <c r="S397" i="58" a="1"/>
  <c r="S397" i="58" s="1"/>
  <c r="N398" i="58" a="1"/>
  <c r="N398" i="58" s="1"/>
  <c r="O398" i="58" a="1"/>
  <c r="O398" i="58" s="1"/>
  <c r="P398" i="58" a="1"/>
  <c r="P398" i="58" s="1"/>
  <c r="Q398" i="58" a="1"/>
  <c r="Q398" i="58" s="1"/>
  <c r="R398" i="58" a="1"/>
  <c r="R398" i="58" s="1"/>
  <c r="S398" i="58" a="1"/>
  <c r="S398" i="58" s="1"/>
  <c r="N399" i="58" a="1"/>
  <c r="N399" i="58" s="1"/>
  <c r="O399" i="58" a="1"/>
  <c r="O399" i="58" s="1"/>
  <c r="P399" i="58" a="1"/>
  <c r="P399" i="58" s="1"/>
  <c r="Q399" i="58" a="1"/>
  <c r="Q399" i="58" s="1"/>
  <c r="R399" i="58" a="1"/>
  <c r="R399" i="58" s="1"/>
  <c r="S399" i="58" a="1"/>
  <c r="S399" i="58" s="1"/>
  <c r="N400" i="58" a="1"/>
  <c r="N400" i="58" s="1"/>
  <c r="O400" i="58" a="1"/>
  <c r="O400" i="58" s="1"/>
  <c r="P400" i="58" a="1"/>
  <c r="P400" i="58" s="1"/>
  <c r="Q400" i="58" a="1"/>
  <c r="Q400" i="58" s="1"/>
  <c r="R400" i="58" a="1"/>
  <c r="R400" i="58" s="1"/>
  <c r="S400" i="58" a="1"/>
  <c r="S400" i="58" s="1"/>
  <c r="N401" i="58" a="1"/>
  <c r="N401" i="58" s="1"/>
  <c r="O401" i="58" a="1"/>
  <c r="O401" i="58" s="1"/>
  <c r="P401" i="58" a="1"/>
  <c r="P401" i="58" s="1"/>
  <c r="Q401" i="58" a="1"/>
  <c r="Q401" i="58" s="1"/>
  <c r="R401" i="58" a="1"/>
  <c r="R401" i="58" s="1"/>
  <c r="S401" i="58" a="1"/>
  <c r="S401" i="58" s="1"/>
  <c r="N402" i="58" a="1"/>
  <c r="N402" i="58" s="1"/>
  <c r="O402" i="58" a="1"/>
  <c r="O402" i="58" s="1"/>
  <c r="P402" i="58" a="1"/>
  <c r="P402" i="58" s="1"/>
  <c r="Q402" i="58" a="1"/>
  <c r="Q402" i="58" s="1"/>
  <c r="R402" i="58" a="1"/>
  <c r="R402" i="58" s="1"/>
  <c r="S402" i="58" a="1"/>
  <c r="S402" i="58" s="1"/>
  <c r="N403" i="58" a="1"/>
  <c r="N403" i="58" s="1"/>
  <c r="O403" i="58" a="1"/>
  <c r="O403" i="58" s="1"/>
  <c r="P403" i="58" a="1"/>
  <c r="P403" i="58" s="1"/>
  <c r="Q403" i="58" a="1"/>
  <c r="Q403" i="58" s="1"/>
  <c r="R403" i="58" a="1"/>
  <c r="R403" i="58" s="1"/>
  <c r="S403" i="58" a="1"/>
  <c r="S403" i="58" s="1"/>
  <c r="N404" i="58" a="1"/>
  <c r="N404" i="58" s="1"/>
  <c r="O404" i="58" a="1"/>
  <c r="O404" i="58" s="1"/>
  <c r="P404" i="58" a="1"/>
  <c r="P404" i="58" s="1"/>
  <c r="Q404" i="58" a="1"/>
  <c r="Q404" i="58" s="1"/>
  <c r="R404" i="58" a="1"/>
  <c r="R404" i="58" s="1"/>
  <c r="S404" i="58" a="1"/>
  <c r="S404" i="58" s="1"/>
  <c r="N405" i="58" a="1"/>
  <c r="N405" i="58" s="1"/>
  <c r="O405" i="58" a="1"/>
  <c r="O405" i="58" s="1"/>
  <c r="P405" i="58" a="1"/>
  <c r="P405" i="58" s="1"/>
  <c r="Q405" i="58" a="1"/>
  <c r="Q405" i="58" s="1"/>
  <c r="R405" i="58" a="1"/>
  <c r="R405" i="58" s="1"/>
  <c r="S405" i="58" a="1"/>
  <c r="S405" i="58" s="1"/>
  <c r="N406" i="58" a="1"/>
  <c r="N406" i="58" s="1"/>
  <c r="O406" i="58" a="1"/>
  <c r="O406" i="58" s="1"/>
  <c r="P406" i="58" a="1"/>
  <c r="P406" i="58" s="1"/>
  <c r="Q406" i="58" a="1"/>
  <c r="Q406" i="58" s="1"/>
  <c r="R406" i="58" a="1"/>
  <c r="R406" i="58" s="1"/>
  <c r="S406" i="58" a="1"/>
  <c r="S406" i="58" s="1"/>
  <c r="N407" i="58" a="1"/>
  <c r="N407" i="58" s="1"/>
  <c r="O407" i="58" a="1"/>
  <c r="O407" i="58" s="1"/>
  <c r="P407" i="58" a="1"/>
  <c r="P407" i="58" s="1"/>
  <c r="Q407" i="58" a="1"/>
  <c r="Q407" i="58" s="1"/>
  <c r="R407" i="58" a="1"/>
  <c r="R407" i="58" s="1"/>
  <c r="S407" i="58" a="1"/>
  <c r="S407" i="58" s="1"/>
  <c r="N408" i="58" a="1"/>
  <c r="N408" i="58" s="1"/>
  <c r="O408" i="58" a="1"/>
  <c r="O408" i="58" s="1"/>
  <c r="P408" i="58" a="1"/>
  <c r="P408" i="58" s="1"/>
  <c r="Q408" i="58" a="1"/>
  <c r="Q408" i="58" s="1"/>
  <c r="R408" i="58" a="1"/>
  <c r="R408" i="58" s="1"/>
  <c r="S408" i="58" a="1"/>
  <c r="S408" i="58" s="1"/>
  <c r="N409" i="58" a="1"/>
  <c r="N409" i="58" s="1"/>
  <c r="O409" i="58" a="1"/>
  <c r="O409" i="58" s="1"/>
  <c r="P409" i="58" a="1"/>
  <c r="P409" i="58" s="1"/>
  <c r="Q409" i="58" a="1"/>
  <c r="Q409" i="58" s="1"/>
  <c r="R409" i="58" a="1"/>
  <c r="R409" i="58" s="1"/>
  <c r="S409" i="58" a="1"/>
  <c r="S409" i="58" s="1"/>
  <c r="N410" i="58" a="1"/>
  <c r="N410" i="58" s="1"/>
  <c r="O410" i="58" a="1"/>
  <c r="O410" i="58" s="1"/>
  <c r="P410" i="58" a="1"/>
  <c r="P410" i="58" s="1"/>
  <c r="Q410" i="58" a="1"/>
  <c r="Q410" i="58" s="1"/>
  <c r="R410" i="58" a="1"/>
  <c r="R410" i="58" s="1"/>
  <c r="S410" i="58" a="1"/>
  <c r="S410" i="58" s="1"/>
  <c r="N411" i="58" a="1"/>
  <c r="N411" i="58" s="1"/>
  <c r="O411" i="58" a="1"/>
  <c r="O411" i="58" s="1"/>
  <c r="P411" i="58" a="1"/>
  <c r="P411" i="58" s="1"/>
  <c r="Q411" i="58" a="1"/>
  <c r="Q411" i="58" s="1"/>
  <c r="R411" i="58" a="1"/>
  <c r="R411" i="58" s="1"/>
  <c r="S411" i="58" a="1"/>
  <c r="S411" i="58" s="1"/>
  <c r="N412" i="58" a="1"/>
  <c r="N412" i="58" s="1"/>
  <c r="O412" i="58" a="1"/>
  <c r="O412" i="58" s="1"/>
  <c r="P412" i="58" a="1"/>
  <c r="P412" i="58" s="1"/>
  <c r="Q412" i="58" a="1"/>
  <c r="Q412" i="58" s="1"/>
  <c r="R412" i="58" a="1"/>
  <c r="R412" i="58" s="1"/>
  <c r="S412" i="58" a="1"/>
  <c r="S412" i="58" s="1"/>
  <c r="N413" i="58" a="1"/>
  <c r="N413" i="58" s="1"/>
  <c r="O413" i="58" a="1"/>
  <c r="O413" i="58" s="1"/>
  <c r="P413" i="58" a="1"/>
  <c r="P413" i="58" s="1"/>
  <c r="Q413" i="58" a="1"/>
  <c r="Q413" i="58" s="1"/>
  <c r="R413" i="58" a="1"/>
  <c r="R413" i="58" s="1"/>
  <c r="S413" i="58" a="1"/>
  <c r="S413" i="58" s="1"/>
  <c r="N414" i="58" a="1"/>
  <c r="N414" i="58" s="1"/>
  <c r="O414" i="58" a="1"/>
  <c r="O414" i="58" s="1"/>
  <c r="P414" i="58" a="1"/>
  <c r="P414" i="58" s="1"/>
  <c r="Q414" i="58" a="1"/>
  <c r="Q414" i="58" s="1"/>
  <c r="R414" i="58" a="1"/>
  <c r="R414" i="58" s="1"/>
  <c r="S414" i="58" a="1"/>
  <c r="S414" i="58" s="1"/>
  <c r="N415" i="58" a="1"/>
  <c r="N415" i="58" s="1"/>
  <c r="O415" i="58" a="1"/>
  <c r="O415" i="58" s="1"/>
  <c r="P415" i="58" a="1"/>
  <c r="P415" i="58" s="1"/>
  <c r="Q415" i="58" a="1"/>
  <c r="Q415" i="58" s="1"/>
  <c r="R415" i="58" a="1"/>
  <c r="R415" i="58" s="1"/>
  <c r="S415" i="58" a="1"/>
  <c r="S415" i="58" s="1"/>
  <c r="N416" i="58" a="1"/>
  <c r="N416" i="58" s="1"/>
  <c r="O416" i="58" a="1"/>
  <c r="O416" i="58" s="1"/>
  <c r="P416" i="58" a="1"/>
  <c r="P416" i="58" s="1"/>
  <c r="Q416" i="58" a="1"/>
  <c r="Q416" i="58" s="1"/>
  <c r="R416" i="58" a="1"/>
  <c r="R416" i="58" s="1"/>
  <c r="S416" i="58" a="1"/>
  <c r="S416" i="58" s="1"/>
  <c r="N417" i="58" a="1"/>
  <c r="N417" i="58" s="1"/>
  <c r="O417" i="58" a="1"/>
  <c r="O417" i="58" s="1"/>
  <c r="P417" i="58" a="1"/>
  <c r="P417" i="58" s="1"/>
  <c r="Q417" i="58" a="1"/>
  <c r="Q417" i="58" s="1"/>
  <c r="R417" i="58" a="1"/>
  <c r="R417" i="58" s="1"/>
  <c r="S417" i="58" a="1"/>
  <c r="S417" i="58" s="1"/>
  <c r="N418" i="58" a="1"/>
  <c r="N418" i="58" s="1"/>
  <c r="O418" i="58" a="1"/>
  <c r="O418" i="58" s="1"/>
  <c r="P418" i="58" a="1"/>
  <c r="P418" i="58" s="1"/>
  <c r="Q418" i="58" a="1"/>
  <c r="Q418" i="58" s="1"/>
  <c r="R418" i="58" a="1"/>
  <c r="R418" i="58" s="1"/>
  <c r="S418" i="58" a="1"/>
  <c r="S418" i="58" s="1"/>
  <c r="N419" i="58" a="1"/>
  <c r="N419" i="58" s="1"/>
  <c r="O419" i="58" a="1"/>
  <c r="O419" i="58" s="1"/>
  <c r="P419" i="58" a="1"/>
  <c r="P419" i="58" s="1"/>
  <c r="Q419" i="58" a="1"/>
  <c r="Q419" i="58" s="1"/>
  <c r="R419" i="58" a="1"/>
  <c r="R419" i="58" s="1"/>
  <c r="S419" i="58" a="1"/>
  <c r="S419" i="58" s="1"/>
  <c r="N420" i="58" a="1"/>
  <c r="N420" i="58" s="1"/>
  <c r="O420" i="58" a="1"/>
  <c r="O420" i="58" s="1"/>
  <c r="P420" i="58" a="1"/>
  <c r="P420" i="58" s="1"/>
  <c r="Q420" i="58" a="1"/>
  <c r="Q420" i="58" s="1"/>
  <c r="R420" i="58" a="1"/>
  <c r="R420" i="58" s="1"/>
  <c r="S420" i="58" a="1"/>
  <c r="S420" i="58" s="1"/>
  <c r="N421" i="58" a="1"/>
  <c r="N421" i="58" s="1"/>
  <c r="O421" i="58" a="1"/>
  <c r="O421" i="58" s="1"/>
  <c r="P421" i="58" a="1"/>
  <c r="P421" i="58" s="1"/>
  <c r="Q421" i="58" a="1"/>
  <c r="Q421" i="58" s="1"/>
  <c r="R421" i="58" a="1"/>
  <c r="R421" i="58" s="1"/>
  <c r="S421" i="58" a="1"/>
  <c r="S421" i="58" s="1"/>
  <c r="N422" i="58" a="1"/>
  <c r="N422" i="58" s="1"/>
  <c r="O422" i="58" a="1"/>
  <c r="O422" i="58" s="1"/>
  <c r="P422" i="58" a="1"/>
  <c r="P422" i="58" s="1"/>
  <c r="Q422" i="58" a="1"/>
  <c r="Q422" i="58" s="1"/>
  <c r="R422" i="58" a="1"/>
  <c r="R422" i="58" s="1"/>
  <c r="S422" i="58" a="1"/>
  <c r="S422" i="58" s="1"/>
  <c r="N423" i="58" a="1"/>
  <c r="N423" i="58" s="1"/>
  <c r="O423" i="58" a="1"/>
  <c r="O423" i="58" s="1"/>
  <c r="P423" i="58" a="1"/>
  <c r="P423" i="58" s="1"/>
  <c r="Q423" i="58" a="1"/>
  <c r="Q423" i="58" s="1"/>
  <c r="R423" i="58" a="1"/>
  <c r="R423" i="58" s="1"/>
  <c r="S423" i="58" a="1"/>
  <c r="S423" i="58" s="1"/>
  <c r="N424" i="58" a="1"/>
  <c r="N424" i="58" s="1"/>
  <c r="O424" i="58" a="1"/>
  <c r="O424" i="58" s="1"/>
  <c r="P424" i="58" a="1"/>
  <c r="P424" i="58" s="1"/>
  <c r="Q424" i="58" a="1"/>
  <c r="Q424" i="58" s="1"/>
  <c r="R424" i="58" a="1"/>
  <c r="R424" i="58" s="1"/>
  <c r="S424" i="58" a="1"/>
  <c r="S424" i="58" s="1"/>
  <c r="N425" i="58" a="1"/>
  <c r="N425" i="58" s="1"/>
  <c r="O425" i="58" a="1"/>
  <c r="O425" i="58" s="1"/>
  <c r="P425" i="58" a="1"/>
  <c r="P425" i="58" s="1"/>
  <c r="Q425" i="58" a="1"/>
  <c r="Q425" i="58" s="1"/>
  <c r="R425" i="58" a="1"/>
  <c r="R425" i="58" s="1"/>
  <c r="S425" i="58" a="1"/>
  <c r="S425" i="58" s="1"/>
  <c r="N426" i="58" a="1"/>
  <c r="N426" i="58" s="1"/>
  <c r="O426" i="58" a="1"/>
  <c r="O426" i="58" s="1"/>
  <c r="P426" i="58" a="1"/>
  <c r="P426" i="58" s="1"/>
  <c r="Q426" i="58" a="1"/>
  <c r="Q426" i="58" s="1"/>
  <c r="R426" i="58" a="1"/>
  <c r="R426" i="58" s="1"/>
  <c r="S426" i="58" a="1"/>
  <c r="S426" i="58" s="1"/>
  <c r="N427" i="58" a="1"/>
  <c r="N427" i="58" s="1"/>
  <c r="O427" i="58" a="1"/>
  <c r="O427" i="58" s="1"/>
  <c r="P427" i="58" a="1"/>
  <c r="P427" i="58" s="1"/>
  <c r="Q427" i="58" a="1"/>
  <c r="Q427" i="58" s="1"/>
  <c r="R427" i="58" a="1"/>
  <c r="R427" i="58" s="1"/>
  <c r="S427" i="58" a="1"/>
  <c r="S427" i="58" s="1"/>
  <c r="N428" i="58" a="1"/>
  <c r="N428" i="58" s="1"/>
  <c r="O428" i="58" a="1"/>
  <c r="O428" i="58" s="1"/>
  <c r="P428" i="58" a="1"/>
  <c r="P428" i="58" s="1"/>
  <c r="Q428" i="58" a="1"/>
  <c r="Q428" i="58" s="1"/>
  <c r="R428" i="58" a="1"/>
  <c r="R428" i="58" s="1"/>
  <c r="S428" i="58" a="1"/>
  <c r="S428" i="58" s="1"/>
  <c r="N429" i="58" a="1"/>
  <c r="N429" i="58" s="1"/>
  <c r="O429" i="58" a="1"/>
  <c r="O429" i="58" s="1"/>
  <c r="P429" i="58" a="1"/>
  <c r="P429" i="58" s="1"/>
  <c r="Q429" i="58" a="1"/>
  <c r="Q429" i="58" s="1"/>
  <c r="R429" i="58" a="1"/>
  <c r="R429" i="58" s="1"/>
  <c r="S429" i="58" a="1"/>
  <c r="S429" i="58" s="1"/>
  <c r="N430" i="58" a="1"/>
  <c r="N430" i="58" s="1"/>
  <c r="O430" i="58" a="1"/>
  <c r="O430" i="58" s="1"/>
  <c r="P430" i="58" a="1"/>
  <c r="P430" i="58" s="1"/>
  <c r="Q430" i="58" a="1"/>
  <c r="Q430" i="58" s="1"/>
  <c r="R430" i="58" a="1"/>
  <c r="R430" i="58" s="1"/>
  <c r="S430" i="58" a="1"/>
  <c r="S430" i="58" s="1"/>
  <c r="N431" i="58" a="1"/>
  <c r="N431" i="58" s="1"/>
  <c r="O431" i="58" a="1"/>
  <c r="O431" i="58" s="1"/>
  <c r="P431" i="58" a="1"/>
  <c r="P431" i="58" s="1"/>
  <c r="Q431" i="58" a="1"/>
  <c r="Q431" i="58" s="1"/>
  <c r="R431" i="58" a="1"/>
  <c r="R431" i="58" s="1"/>
  <c r="S431" i="58" a="1"/>
  <c r="S431" i="58" s="1"/>
  <c r="N432" i="58" a="1"/>
  <c r="N432" i="58" s="1"/>
  <c r="O432" i="58" a="1"/>
  <c r="O432" i="58" s="1"/>
  <c r="P432" i="58" a="1"/>
  <c r="P432" i="58" s="1"/>
  <c r="Q432" i="58" a="1"/>
  <c r="Q432" i="58" s="1"/>
  <c r="R432" i="58" a="1"/>
  <c r="R432" i="58" s="1"/>
  <c r="S432" i="58" a="1"/>
  <c r="S432" i="58" s="1"/>
  <c r="N433" i="58" a="1"/>
  <c r="N433" i="58" s="1"/>
  <c r="O433" i="58" a="1"/>
  <c r="O433" i="58" s="1"/>
  <c r="P433" i="58" a="1"/>
  <c r="P433" i="58" s="1"/>
  <c r="Q433" i="58" a="1"/>
  <c r="Q433" i="58" s="1"/>
  <c r="R433" i="58" a="1"/>
  <c r="R433" i="58" s="1"/>
  <c r="S433" i="58" a="1"/>
  <c r="S433" i="58" s="1"/>
  <c r="N434" i="58" a="1"/>
  <c r="N434" i="58" s="1"/>
  <c r="O434" i="58" a="1"/>
  <c r="O434" i="58" s="1"/>
  <c r="P434" i="58" a="1"/>
  <c r="P434" i="58" s="1"/>
  <c r="Q434" i="58" a="1"/>
  <c r="Q434" i="58" s="1"/>
  <c r="R434" i="58" a="1"/>
  <c r="R434" i="58" s="1"/>
  <c r="S434" i="58" a="1"/>
  <c r="S434" i="58" s="1"/>
  <c r="N435" i="58" a="1"/>
  <c r="N435" i="58" s="1"/>
  <c r="O435" i="58" a="1"/>
  <c r="O435" i="58" s="1"/>
  <c r="P435" i="58" a="1"/>
  <c r="P435" i="58" s="1"/>
  <c r="Q435" i="58" a="1"/>
  <c r="Q435" i="58" s="1"/>
  <c r="R435" i="58" a="1"/>
  <c r="R435" i="58" s="1"/>
  <c r="S435" i="58" a="1"/>
  <c r="S435" i="58" s="1"/>
  <c r="N436" i="58" a="1"/>
  <c r="N436" i="58" s="1"/>
  <c r="O436" i="58" a="1"/>
  <c r="O436" i="58" s="1"/>
  <c r="P436" i="58" a="1"/>
  <c r="P436" i="58" s="1"/>
  <c r="Q436" i="58" a="1"/>
  <c r="Q436" i="58" s="1"/>
  <c r="R436" i="58" a="1"/>
  <c r="R436" i="58" s="1"/>
  <c r="S436" i="58" a="1"/>
  <c r="S436" i="58" s="1"/>
  <c r="N437" i="58" a="1"/>
  <c r="N437" i="58" s="1"/>
  <c r="O437" i="58" a="1"/>
  <c r="O437" i="58" s="1"/>
  <c r="P437" i="58" a="1"/>
  <c r="P437" i="58" s="1"/>
  <c r="Q437" i="58" a="1"/>
  <c r="Q437" i="58" s="1"/>
  <c r="R437" i="58" a="1"/>
  <c r="R437" i="58" s="1"/>
  <c r="S437" i="58" a="1"/>
  <c r="S437" i="58" s="1"/>
  <c r="N438" i="58" a="1"/>
  <c r="N438" i="58" s="1"/>
  <c r="O438" i="58" a="1"/>
  <c r="O438" i="58" s="1"/>
  <c r="P438" i="58" a="1"/>
  <c r="P438" i="58" s="1"/>
  <c r="Q438" i="58" a="1"/>
  <c r="Q438" i="58" s="1"/>
  <c r="R438" i="58" a="1"/>
  <c r="R438" i="58" s="1"/>
  <c r="S438" i="58" a="1"/>
  <c r="S438" i="58" s="1"/>
  <c r="N439" i="58" a="1"/>
  <c r="N439" i="58" s="1"/>
  <c r="O439" i="58" a="1"/>
  <c r="O439" i="58" s="1"/>
  <c r="P439" i="58" a="1"/>
  <c r="P439" i="58" s="1"/>
  <c r="Q439" i="58" a="1"/>
  <c r="Q439" i="58" s="1"/>
  <c r="R439" i="58" a="1"/>
  <c r="R439" i="58" s="1"/>
  <c r="S439" i="58" a="1"/>
  <c r="S439" i="58" s="1"/>
  <c r="N440" i="58" a="1"/>
  <c r="N440" i="58" s="1"/>
  <c r="O440" i="58" a="1"/>
  <c r="O440" i="58" s="1"/>
  <c r="P440" i="58" a="1"/>
  <c r="P440" i="58" s="1"/>
  <c r="Q440" i="58" a="1"/>
  <c r="Q440" i="58" s="1"/>
  <c r="R440" i="58" a="1"/>
  <c r="R440" i="58" s="1"/>
  <c r="S440" i="58" a="1"/>
  <c r="S440" i="58" s="1"/>
  <c r="N441" i="58" a="1"/>
  <c r="N441" i="58" s="1"/>
  <c r="O441" i="58" a="1"/>
  <c r="O441" i="58" s="1"/>
  <c r="P441" i="58" a="1"/>
  <c r="P441" i="58" s="1"/>
  <c r="Q441" i="58" a="1"/>
  <c r="Q441" i="58" s="1"/>
  <c r="R441" i="58" a="1"/>
  <c r="R441" i="58" s="1"/>
  <c r="S441" i="58" a="1"/>
  <c r="S441" i="58" s="1"/>
  <c r="N442" i="58" a="1"/>
  <c r="N442" i="58" s="1"/>
  <c r="O442" i="58" a="1"/>
  <c r="O442" i="58" s="1"/>
  <c r="P442" i="58" a="1"/>
  <c r="P442" i="58" s="1"/>
  <c r="Q442" i="58" a="1"/>
  <c r="Q442" i="58" s="1"/>
  <c r="R442" i="58" a="1"/>
  <c r="R442" i="58" s="1"/>
  <c r="S442" i="58" a="1"/>
  <c r="S442" i="58" s="1"/>
  <c r="N443" i="58" a="1"/>
  <c r="N443" i="58" s="1"/>
  <c r="O443" i="58" a="1"/>
  <c r="O443" i="58" s="1"/>
  <c r="P443" i="58" a="1"/>
  <c r="P443" i="58" s="1"/>
  <c r="Q443" i="58" a="1"/>
  <c r="Q443" i="58" s="1"/>
  <c r="R443" i="58" a="1"/>
  <c r="R443" i="58" s="1"/>
  <c r="S443" i="58" a="1"/>
  <c r="S443" i="58" s="1"/>
  <c r="N444" i="58" a="1"/>
  <c r="N444" i="58" s="1"/>
  <c r="O444" i="58" a="1"/>
  <c r="O444" i="58" s="1"/>
  <c r="P444" i="58" a="1"/>
  <c r="P444" i="58" s="1"/>
  <c r="Q444" i="58" a="1"/>
  <c r="Q444" i="58" s="1"/>
  <c r="R444" i="58" a="1"/>
  <c r="R444" i="58" s="1"/>
  <c r="S444" i="58" a="1"/>
  <c r="S444" i="58" s="1"/>
  <c r="N445" i="58" a="1"/>
  <c r="N445" i="58" s="1"/>
  <c r="O445" i="58" a="1"/>
  <c r="O445" i="58" s="1"/>
  <c r="P445" i="58" a="1"/>
  <c r="P445" i="58" s="1"/>
  <c r="Q445" i="58" a="1"/>
  <c r="Q445" i="58" s="1"/>
  <c r="R445" i="58" a="1"/>
  <c r="R445" i="58" s="1"/>
  <c r="S445" i="58" a="1"/>
  <c r="S445" i="58" s="1"/>
  <c r="N446" i="58" a="1"/>
  <c r="N446" i="58" s="1"/>
  <c r="O446" i="58" a="1"/>
  <c r="O446" i="58" s="1"/>
  <c r="P446" i="58" a="1"/>
  <c r="P446" i="58" s="1"/>
  <c r="Q446" i="58" a="1"/>
  <c r="Q446" i="58" s="1"/>
  <c r="R446" i="58" a="1"/>
  <c r="R446" i="58" s="1"/>
  <c r="S446" i="58" a="1"/>
  <c r="S446" i="58" s="1"/>
  <c r="N447" i="58" a="1"/>
  <c r="N447" i="58" s="1"/>
  <c r="O447" i="58" a="1"/>
  <c r="O447" i="58" s="1"/>
  <c r="P447" i="58" a="1"/>
  <c r="P447" i="58" s="1"/>
  <c r="Q447" i="58" a="1"/>
  <c r="Q447" i="58" s="1"/>
  <c r="R447" i="58" a="1"/>
  <c r="R447" i="58" s="1"/>
  <c r="S447" i="58" a="1"/>
  <c r="S447" i="58" s="1"/>
  <c r="N448" i="58" a="1"/>
  <c r="N448" i="58" s="1"/>
  <c r="O448" i="58" a="1"/>
  <c r="O448" i="58" s="1"/>
  <c r="P448" i="58" a="1"/>
  <c r="P448" i="58" s="1"/>
  <c r="Q448" i="58" a="1"/>
  <c r="Q448" i="58" s="1"/>
  <c r="R448" i="58" a="1"/>
  <c r="R448" i="58" s="1"/>
  <c r="S448" i="58" a="1"/>
  <c r="S448" i="58" s="1"/>
  <c r="N449" i="58" a="1"/>
  <c r="N449" i="58" s="1"/>
  <c r="O449" i="58" a="1"/>
  <c r="O449" i="58" s="1"/>
  <c r="P449" i="58" a="1"/>
  <c r="P449" i="58" s="1"/>
  <c r="Q449" i="58" a="1"/>
  <c r="Q449" i="58" s="1"/>
  <c r="R449" i="58" a="1"/>
  <c r="R449" i="58" s="1"/>
  <c r="S449" i="58" a="1"/>
  <c r="S449" i="58" s="1"/>
  <c r="N450" i="58" a="1"/>
  <c r="N450" i="58" s="1"/>
  <c r="O450" i="58" a="1"/>
  <c r="O450" i="58" s="1"/>
  <c r="P450" i="58" a="1"/>
  <c r="P450" i="58" s="1"/>
  <c r="Q450" i="58" a="1"/>
  <c r="Q450" i="58" s="1"/>
  <c r="R450" i="58" a="1"/>
  <c r="R450" i="58" s="1"/>
  <c r="S450" i="58" a="1"/>
  <c r="S450" i="58" s="1"/>
  <c r="N451" i="58" a="1"/>
  <c r="N451" i="58" s="1"/>
  <c r="O451" i="58" a="1"/>
  <c r="O451" i="58" s="1"/>
  <c r="P451" i="58" a="1"/>
  <c r="P451" i="58" s="1"/>
  <c r="Q451" i="58" a="1"/>
  <c r="Q451" i="58" s="1"/>
  <c r="R451" i="58" a="1"/>
  <c r="R451" i="58" s="1"/>
  <c r="S451" i="58" a="1"/>
  <c r="S451" i="58" s="1"/>
  <c r="N452" i="58" a="1"/>
  <c r="N452" i="58" s="1"/>
  <c r="O452" i="58" a="1"/>
  <c r="O452" i="58" s="1"/>
  <c r="P452" i="58" a="1"/>
  <c r="P452" i="58" s="1"/>
  <c r="Q452" i="58" a="1"/>
  <c r="Q452" i="58" s="1"/>
  <c r="R452" i="58" a="1"/>
  <c r="R452" i="58" s="1"/>
  <c r="S452" i="58" a="1"/>
  <c r="S452" i="58" s="1"/>
  <c r="N453" i="58" a="1"/>
  <c r="N453" i="58" s="1"/>
  <c r="O453" i="58" a="1"/>
  <c r="O453" i="58" s="1"/>
  <c r="P453" i="58" a="1"/>
  <c r="P453" i="58" s="1"/>
  <c r="Q453" i="58" a="1"/>
  <c r="Q453" i="58" s="1"/>
  <c r="R453" i="58" a="1"/>
  <c r="R453" i="58" s="1"/>
  <c r="S453" i="58" a="1"/>
  <c r="S453" i="58" s="1"/>
  <c r="N454" i="58" a="1"/>
  <c r="N454" i="58" s="1"/>
  <c r="O454" i="58" a="1"/>
  <c r="O454" i="58" s="1"/>
  <c r="P454" i="58" a="1"/>
  <c r="P454" i="58" s="1"/>
  <c r="Q454" i="58" a="1"/>
  <c r="Q454" i="58" s="1"/>
  <c r="R454" i="58" a="1"/>
  <c r="R454" i="58" s="1"/>
  <c r="S454" i="58" a="1"/>
  <c r="S454" i="58" s="1"/>
  <c r="N455" i="58" a="1"/>
  <c r="N455" i="58" s="1"/>
  <c r="O455" i="58" a="1"/>
  <c r="O455" i="58" s="1"/>
  <c r="P455" i="58" a="1"/>
  <c r="P455" i="58" s="1"/>
  <c r="Q455" i="58" a="1"/>
  <c r="Q455" i="58" s="1"/>
  <c r="R455" i="58" a="1"/>
  <c r="R455" i="58" s="1"/>
  <c r="S455" i="58" a="1"/>
  <c r="S455" i="58" s="1"/>
  <c r="N456" i="58" a="1"/>
  <c r="N456" i="58" s="1"/>
  <c r="O456" i="58" a="1"/>
  <c r="O456" i="58" s="1"/>
  <c r="P456" i="58" a="1"/>
  <c r="P456" i="58" s="1"/>
  <c r="Q456" i="58" a="1"/>
  <c r="Q456" i="58" s="1"/>
  <c r="R456" i="58" a="1"/>
  <c r="R456" i="58" s="1"/>
  <c r="S456" i="58" a="1"/>
  <c r="S456" i="58" s="1"/>
  <c r="N457" i="58" a="1"/>
  <c r="N457" i="58" s="1"/>
  <c r="O457" i="58" a="1"/>
  <c r="O457" i="58" s="1"/>
  <c r="P457" i="58" a="1"/>
  <c r="P457" i="58" s="1"/>
  <c r="Q457" i="58" a="1"/>
  <c r="Q457" i="58" s="1"/>
  <c r="R457" i="58" a="1"/>
  <c r="R457" i="58" s="1"/>
  <c r="S457" i="58" a="1"/>
  <c r="S457" i="58" s="1"/>
  <c r="N458" i="58" a="1"/>
  <c r="N458" i="58" s="1"/>
  <c r="O458" i="58" a="1"/>
  <c r="O458" i="58" s="1"/>
  <c r="P458" i="58" a="1"/>
  <c r="P458" i="58" s="1"/>
  <c r="Q458" i="58" a="1"/>
  <c r="Q458" i="58" s="1"/>
  <c r="R458" i="58" a="1"/>
  <c r="R458" i="58" s="1"/>
  <c r="S458" i="58" a="1"/>
  <c r="S458" i="58" s="1"/>
  <c r="N459" i="58" a="1"/>
  <c r="N459" i="58" s="1"/>
  <c r="O459" i="58" a="1"/>
  <c r="O459" i="58" s="1"/>
  <c r="P459" i="58" a="1"/>
  <c r="P459" i="58" s="1"/>
  <c r="Q459" i="58" a="1"/>
  <c r="Q459" i="58" s="1"/>
  <c r="R459" i="58" a="1"/>
  <c r="R459" i="58" s="1"/>
  <c r="S459" i="58" a="1"/>
  <c r="S459" i="58" s="1"/>
  <c r="N460" i="58" a="1"/>
  <c r="N460" i="58" s="1"/>
  <c r="O460" i="58" a="1"/>
  <c r="O460" i="58" s="1"/>
  <c r="P460" i="58" a="1"/>
  <c r="P460" i="58" s="1"/>
  <c r="Q460" i="58" a="1"/>
  <c r="Q460" i="58" s="1"/>
  <c r="R460" i="58" a="1"/>
  <c r="R460" i="58" s="1"/>
  <c r="S460" i="58" a="1"/>
  <c r="S460" i="58" s="1"/>
  <c r="N461" i="58" a="1"/>
  <c r="N461" i="58" s="1"/>
  <c r="O461" i="58" a="1"/>
  <c r="O461" i="58" s="1"/>
  <c r="P461" i="58" a="1"/>
  <c r="P461" i="58" s="1"/>
  <c r="Q461" i="58" a="1"/>
  <c r="Q461" i="58" s="1"/>
  <c r="R461" i="58" a="1"/>
  <c r="R461" i="58" s="1"/>
  <c r="S461" i="58" a="1"/>
  <c r="S461" i="58" s="1"/>
  <c r="N462" i="58" a="1"/>
  <c r="N462" i="58" s="1"/>
  <c r="O462" i="58" a="1"/>
  <c r="O462" i="58" s="1"/>
  <c r="P462" i="58" a="1"/>
  <c r="P462" i="58" s="1"/>
  <c r="Q462" i="58" a="1"/>
  <c r="Q462" i="58" s="1"/>
  <c r="R462" i="58" a="1"/>
  <c r="R462" i="58" s="1"/>
  <c r="S462" i="58" a="1"/>
  <c r="S462" i="58" s="1"/>
  <c r="N463" i="58" a="1"/>
  <c r="N463" i="58" s="1"/>
  <c r="O463" i="58" a="1"/>
  <c r="O463" i="58" s="1"/>
  <c r="P463" i="58" a="1"/>
  <c r="P463" i="58" s="1"/>
  <c r="Q463" i="58" a="1"/>
  <c r="Q463" i="58" s="1"/>
  <c r="R463" i="58" a="1"/>
  <c r="R463" i="58" s="1"/>
  <c r="S463" i="58" a="1"/>
  <c r="S463" i="58" s="1"/>
  <c r="N464" i="58" a="1"/>
  <c r="N464" i="58" s="1"/>
  <c r="O464" i="58" a="1"/>
  <c r="O464" i="58" s="1"/>
  <c r="P464" i="58" a="1"/>
  <c r="P464" i="58" s="1"/>
  <c r="Q464" i="58" a="1"/>
  <c r="Q464" i="58" s="1"/>
  <c r="R464" i="58" a="1"/>
  <c r="R464" i="58" s="1"/>
  <c r="S464" i="58" a="1"/>
  <c r="S464" i="58" s="1"/>
  <c r="N465" i="58" a="1"/>
  <c r="N465" i="58" s="1"/>
  <c r="O465" i="58" a="1"/>
  <c r="O465" i="58" s="1"/>
  <c r="P465" i="58" a="1"/>
  <c r="P465" i="58" s="1"/>
  <c r="Q465" i="58" a="1"/>
  <c r="Q465" i="58" s="1"/>
  <c r="R465" i="58" a="1"/>
  <c r="R465" i="58" s="1"/>
  <c r="S465" i="58" a="1"/>
  <c r="S465" i="58" s="1"/>
  <c r="N466" i="58" a="1"/>
  <c r="N466" i="58" s="1"/>
  <c r="O466" i="58" a="1"/>
  <c r="O466" i="58" s="1"/>
  <c r="P466" i="58" a="1"/>
  <c r="P466" i="58" s="1"/>
  <c r="Q466" i="58" a="1"/>
  <c r="Q466" i="58" s="1"/>
  <c r="R466" i="58" a="1"/>
  <c r="R466" i="58" s="1"/>
  <c r="S466" i="58" a="1"/>
  <c r="S466" i="58" s="1"/>
  <c r="N467" i="58" a="1"/>
  <c r="N467" i="58" s="1"/>
  <c r="O467" i="58" a="1"/>
  <c r="O467" i="58" s="1"/>
  <c r="P467" i="58" a="1"/>
  <c r="P467" i="58" s="1"/>
  <c r="Q467" i="58" a="1"/>
  <c r="Q467" i="58" s="1"/>
  <c r="R467" i="58" a="1"/>
  <c r="R467" i="58" s="1"/>
  <c r="S467" i="58" a="1"/>
  <c r="S467" i="58" s="1"/>
  <c r="N468" i="58" a="1"/>
  <c r="N468" i="58" s="1"/>
  <c r="O468" i="58" a="1"/>
  <c r="O468" i="58" s="1"/>
  <c r="P468" i="58" a="1"/>
  <c r="P468" i="58" s="1"/>
  <c r="Q468" i="58" a="1"/>
  <c r="Q468" i="58" s="1"/>
  <c r="R468" i="58" a="1"/>
  <c r="R468" i="58" s="1"/>
  <c r="S468" i="58" a="1"/>
  <c r="S468" i="58" s="1"/>
  <c r="N469" i="58" a="1"/>
  <c r="N469" i="58" s="1"/>
  <c r="O469" i="58" a="1"/>
  <c r="O469" i="58" s="1"/>
  <c r="P469" i="58" a="1"/>
  <c r="P469" i="58" s="1"/>
  <c r="Q469" i="58" a="1"/>
  <c r="Q469" i="58" s="1"/>
  <c r="R469" i="58" a="1"/>
  <c r="R469" i="58" s="1"/>
  <c r="S469" i="58" a="1"/>
  <c r="S469" i="58" s="1"/>
  <c r="N470" i="58" a="1"/>
  <c r="N470" i="58" s="1"/>
  <c r="O470" i="58" a="1"/>
  <c r="O470" i="58" s="1"/>
  <c r="P470" i="58" a="1"/>
  <c r="P470" i="58" s="1"/>
  <c r="Q470" i="58" a="1"/>
  <c r="Q470" i="58" s="1"/>
  <c r="R470" i="58" a="1"/>
  <c r="R470" i="58" s="1"/>
  <c r="S470" i="58" a="1"/>
  <c r="S470" i="58" s="1"/>
  <c r="N471" i="58" a="1"/>
  <c r="N471" i="58" s="1"/>
  <c r="O471" i="58" a="1"/>
  <c r="O471" i="58" s="1"/>
  <c r="P471" i="58" a="1"/>
  <c r="P471" i="58" s="1"/>
  <c r="Q471" i="58" a="1"/>
  <c r="Q471" i="58" s="1"/>
  <c r="R471" i="58" a="1"/>
  <c r="R471" i="58" s="1"/>
  <c r="S471" i="58" a="1"/>
  <c r="S471" i="58" s="1"/>
  <c r="N472" i="58" a="1"/>
  <c r="N472" i="58" s="1"/>
  <c r="O472" i="58" a="1"/>
  <c r="O472" i="58" s="1"/>
  <c r="P472" i="58" a="1"/>
  <c r="P472" i="58" s="1"/>
  <c r="Q472" i="58" a="1"/>
  <c r="Q472" i="58" s="1"/>
  <c r="R472" i="58" a="1"/>
  <c r="R472" i="58" s="1"/>
  <c r="S472" i="58" a="1"/>
  <c r="S472" i="58" s="1"/>
  <c r="N473" i="58" a="1"/>
  <c r="N473" i="58" s="1"/>
  <c r="O473" i="58" a="1"/>
  <c r="O473" i="58" s="1"/>
  <c r="P473" i="58" a="1"/>
  <c r="P473" i="58" s="1"/>
  <c r="Q473" i="58" a="1"/>
  <c r="Q473" i="58" s="1"/>
  <c r="R473" i="58" a="1"/>
  <c r="R473" i="58" s="1"/>
  <c r="S473" i="58" a="1"/>
  <c r="S473" i="58" s="1"/>
  <c r="N474" i="58" a="1"/>
  <c r="N474" i="58" s="1"/>
  <c r="O474" i="58" a="1"/>
  <c r="O474" i="58" s="1"/>
  <c r="P474" i="58" a="1"/>
  <c r="P474" i="58" s="1"/>
  <c r="Q474" i="58" a="1"/>
  <c r="Q474" i="58" s="1"/>
  <c r="R474" i="58" a="1"/>
  <c r="R474" i="58" s="1"/>
  <c r="S474" i="58" a="1"/>
  <c r="S474" i="58" s="1"/>
  <c r="N475" i="58" a="1"/>
  <c r="N475" i="58" s="1"/>
  <c r="O475" i="58" a="1"/>
  <c r="O475" i="58" s="1"/>
  <c r="P475" i="58" a="1"/>
  <c r="P475" i="58" s="1"/>
  <c r="Q475" i="58" a="1"/>
  <c r="Q475" i="58" s="1"/>
  <c r="R475" i="58" a="1"/>
  <c r="R475" i="58" s="1"/>
  <c r="S475" i="58" a="1"/>
  <c r="S475" i="58" s="1"/>
  <c r="N476" i="58" a="1"/>
  <c r="N476" i="58" s="1"/>
  <c r="O476" i="58" a="1"/>
  <c r="O476" i="58" s="1"/>
  <c r="P476" i="58" a="1"/>
  <c r="P476" i="58" s="1"/>
  <c r="Q476" i="58" a="1"/>
  <c r="Q476" i="58" s="1"/>
  <c r="R476" i="58" a="1"/>
  <c r="R476" i="58" s="1"/>
  <c r="S476" i="58" a="1"/>
  <c r="S476" i="58" s="1"/>
  <c r="N477" i="58" a="1"/>
  <c r="N477" i="58" s="1"/>
  <c r="O477" i="58" a="1"/>
  <c r="O477" i="58" s="1"/>
  <c r="P477" i="58" a="1"/>
  <c r="P477" i="58" s="1"/>
  <c r="Q477" i="58" a="1"/>
  <c r="Q477" i="58" s="1"/>
  <c r="R477" i="58" a="1"/>
  <c r="R477" i="58" s="1"/>
  <c r="S477" i="58" a="1"/>
  <c r="S477" i="58" s="1"/>
  <c r="N478" i="58" a="1"/>
  <c r="N478" i="58" s="1"/>
  <c r="O478" i="58" a="1"/>
  <c r="O478" i="58" s="1"/>
  <c r="P478" i="58" a="1"/>
  <c r="P478" i="58" s="1"/>
  <c r="Q478" i="58" a="1"/>
  <c r="Q478" i="58" s="1"/>
  <c r="R478" i="58" a="1"/>
  <c r="R478" i="58" s="1"/>
  <c r="S478" i="58" a="1"/>
  <c r="S478" i="58" s="1"/>
  <c r="N479" i="58" a="1"/>
  <c r="N479" i="58" s="1"/>
  <c r="O479" i="58" a="1"/>
  <c r="O479" i="58" s="1"/>
  <c r="P479" i="58" a="1"/>
  <c r="P479" i="58" s="1"/>
  <c r="Q479" i="58" a="1"/>
  <c r="Q479" i="58" s="1"/>
  <c r="R479" i="58" a="1"/>
  <c r="R479" i="58" s="1"/>
  <c r="S479" i="58" a="1"/>
  <c r="S479" i="58" s="1"/>
  <c r="N480" i="58" a="1"/>
  <c r="N480" i="58" s="1"/>
  <c r="O480" i="58" a="1"/>
  <c r="O480" i="58" s="1"/>
  <c r="P480" i="58" a="1"/>
  <c r="P480" i="58" s="1"/>
  <c r="Q480" i="58" a="1"/>
  <c r="Q480" i="58" s="1"/>
  <c r="R480" i="58" a="1"/>
  <c r="R480" i="58" s="1"/>
  <c r="S480" i="58" a="1"/>
  <c r="S480" i="58" s="1"/>
  <c r="N481" i="58" a="1"/>
  <c r="N481" i="58" s="1"/>
  <c r="O481" i="58" a="1"/>
  <c r="O481" i="58" s="1"/>
  <c r="P481" i="58" a="1"/>
  <c r="P481" i="58" s="1"/>
  <c r="Q481" i="58" a="1"/>
  <c r="Q481" i="58" s="1"/>
  <c r="R481" i="58" a="1"/>
  <c r="R481" i="58" s="1"/>
  <c r="S481" i="58" a="1"/>
  <c r="S481" i="58" s="1"/>
  <c r="N482" i="58" a="1"/>
  <c r="N482" i="58" s="1"/>
  <c r="O482" i="58" a="1"/>
  <c r="O482" i="58" s="1"/>
  <c r="P482" i="58" a="1"/>
  <c r="P482" i="58" s="1"/>
  <c r="Q482" i="58" a="1"/>
  <c r="Q482" i="58" s="1"/>
  <c r="R482" i="58" a="1"/>
  <c r="R482" i="58" s="1"/>
  <c r="S482" i="58" a="1"/>
  <c r="S482" i="58" s="1"/>
  <c r="N483" i="58" a="1"/>
  <c r="N483" i="58" s="1"/>
  <c r="O483" i="58" a="1"/>
  <c r="O483" i="58" s="1"/>
  <c r="P483" i="58" a="1"/>
  <c r="P483" i="58" s="1"/>
  <c r="Q483" i="58" a="1"/>
  <c r="Q483" i="58" s="1"/>
  <c r="R483" i="58" a="1"/>
  <c r="R483" i="58" s="1"/>
  <c r="S483" i="58" a="1"/>
  <c r="S483" i="58" s="1"/>
  <c r="N484" i="58" a="1"/>
  <c r="N484" i="58" s="1"/>
  <c r="O484" i="58" a="1"/>
  <c r="O484" i="58" s="1"/>
  <c r="P484" i="58" a="1"/>
  <c r="P484" i="58" s="1"/>
  <c r="Q484" i="58" a="1"/>
  <c r="Q484" i="58" s="1"/>
  <c r="R484" i="58" a="1"/>
  <c r="R484" i="58" s="1"/>
  <c r="S484" i="58" a="1"/>
  <c r="S484" i="58" s="1"/>
  <c r="N485" i="58" a="1"/>
  <c r="N485" i="58" s="1"/>
  <c r="O485" i="58" a="1"/>
  <c r="O485" i="58" s="1"/>
  <c r="P485" i="58" a="1"/>
  <c r="P485" i="58" s="1"/>
  <c r="Q485" i="58" a="1"/>
  <c r="Q485" i="58" s="1"/>
  <c r="R485" i="58" a="1"/>
  <c r="R485" i="58" s="1"/>
  <c r="S485" i="58" a="1"/>
  <c r="S485" i="58" s="1"/>
  <c r="N486" i="58" a="1"/>
  <c r="N486" i="58" s="1"/>
  <c r="O486" i="58" a="1"/>
  <c r="O486" i="58" s="1"/>
  <c r="P486" i="58" a="1"/>
  <c r="P486" i="58" s="1"/>
  <c r="Q486" i="58" a="1"/>
  <c r="Q486" i="58" s="1"/>
  <c r="R486" i="58" a="1"/>
  <c r="R486" i="58" s="1"/>
  <c r="S486" i="58" a="1"/>
  <c r="S486" i="58" s="1"/>
  <c r="N487" i="58" a="1"/>
  <c r="N487" i="58" s="1"/>
  <c r="O487" i="58" a="1"/>
  <c r="O487" i="58" s="1"/>
  <c r="P487" i="58" a="1"/>
  <c r="P487" i="58" s="1"/>
  <c r="Q487" i="58" a="1"/>
  <c r="Q487" i="58" s="1"/>
  <c r="R487" i="58" a="1"/>
  <c r="R487" i="58" s="1"/>
  <c r="S487" i="58" a="1"/>
  <c r="S487" i="58" s="1"/>
  <c r="N488" i="58" a="1"/>
  <c r="N488" i="58" s="1"/>
  <c r="O488" i="58" a="1"/>
  <c r="O488" i="58" s="1"/>
  <c r="P488" i="58" a="1"/>
  <c r="P488" i="58" s="1"/>
  <c r="Q488" i="58" a="1"/>
  <c r="Q488" i="58" s="1"/>
  <c r="R488" i="58" a="1"/>
  <c r="R488" i="58" s="1"/>
  <c r="S488" i="58" a="1"/>
  <c r="S488" i="58" s="1"/>
  <c r="N489" i="58" a="1"/>
  <c r="N489" i="58" s="1"/>
  <c r="O489" i="58" a="1"/>
  <c r="O489" i="58" s="1"/>
  <c r="P489" i="58" a="1"/>
  <c r="P489" i="58" s="1"/>
  <c r="Q489" i="58" a="1"/>
  <c r="Q489" i="58" s="1"/>
  <c r="R489" i="58" a="1"/>
  <c r="R489" i="58" s="1"/>
  <c r="S489" i="58" a="1"/>
  <c r="S489" i="58" s="1"/>
  <c r="N490" i="58" a="1"/>
  <c r="N490" i="58" s="1"/>
  <c r="O490" i="58" a="1"/>
  <c r="O490" i="58" s="1"/>
  <c r="P490" i="58" a="1"/>
  <c r="P490" i="58" s="1"/>
  <c r="Q490" i="58" a="1"/>
  <c r="Q490" i="58" s="1"/>
  <c r="R490" i="58" a="1"/>
  <c r="R490" i="58" s="1"/>
  <c r="S490" i="58" a="1"/>
  <c r="S490" i="58" s="1"/>
  <c r="N491" i="58" a="1"/>
  <c r="N491" i="58" s="1"/>
  <c r="O491" i="58" a="1"/>
  <c r="O491" i="58" s="1"/>
  <c r="P491" i="58" a="1"/>
  <c r="P491" i="58" s="1"/>
  <c r="Q491" i="58" a="1"/>
  <c r="Q491" i="58" s="1"/>
  <c r="R491" i="58" a="1"/>
  <c r="R491" i="58" s="1"/>
  <c r="S491" i="58" a="1"/>
  <c r="S491" i="58" s="1"/>
  <c r="N492" i="58" a="1"/>
  <c r="N492" i="58" s="1"/>
  <c r="O492" i="58" a="1"/>
  <c r="O492" i="58" s="1"/>
  <c r="P492" i="58" a="1"/>
  <c r="P492" i="58" s="1"/>
  <c r="Q492" i="58" a="1"/>
  <c r="Q492" i="58" s="1"/>
  <c r="R492" i="58" a="1"/>
  <c r="R492" i="58" s="1"/>
  <c r="S492" i="58" a="1"/>
  <c r="S492" i="58" s="1"/>
  <c r="N493" i="58" a="1"/>
  <c r="N493" i="58" s="1"/>
  <c r="O493" i="58" a="1"/>
  <c r="O493" i="58" s="1"/>
  <c r="P493" i="58" a="1"/>
  <c r="P493" i="58" s="1"/>
  <c r="Q493" i="58" a="1"/>
  <c r="Q493" i="58" s="1"/>
  <c r="R493" i="58" a="1"/>
  <c r="R493" i="58" s="1"/>
  <c r="S493" i="58" a="1"/>
  <c r="S493" i="58" s="1"/>
  <c r="N494" i="58" a="1"/>
  <c r="N494" i="58" s="1"/>
  <c r="O494" i="58" a="1"/>
  <c r="O494" i="58" s="1"/>
  <c r="P494" i="58" a="1"/>
  <c r="P494" i="58" s="1"/>
  <c r="Q494" i="58" a="1"/>
  <c r="Q494" i="58" s="1"/>
  <c r="R494" i="58" a="1"/>
  <c r="R494" i="58" s="1"/>
  <c r="S494" i="58" a="1"/>
  <c r="S494" i="58" s="1"/>
  <c r="N495" i="58" a="1"/>
  <c r="N495" i="58" s="1"/>
  <c r="O495" i="58" a="1"/>
  <c r="O495" i="58" s="1"/>
  <c r="P495" i="58" a="1"/>
  <c r="P495" i="58" s="1"/>
  <c r="Q495" i="58" a="1"/>
  <c r="Q495" i="58" s="1"/>
  <c r="R495" i="58" a="1"/>
  <c r="R495" i="58" s="1"/>
  <c r="S495" i="58" a="1"/>
  <c r="S495" i="58" s="1"/>
  <c r="N496" i="58" a="1"/>
  <c r="N496" i="58" s="1"/>
  <c r="O496" i="58" a="1"/>
  <c r="O496" i="58" s="1"/>
  <c r="P496" i="58" a="1"/>
  <c r="P496" i="58" s="1"/>
  <c r="Q496" i="58" a="1"/>
  <c r="Q496" i="58" s="1"/>
  <c r="R496" i="58" a="1"/>
  <c r="R496" i="58" s="1"/>
  <c r="S496" i="58" a="1"/>
  <c r="S496" i="58" s="1"/>
  <c r="N497" i="58" a="1"/>
  <c r="N497" i="58" s="1"/>
  <c r="O497" i="58" a="1"/>
  <c r="O497" i="58" s="1"/>
  <c r="P497" i="58" a="1"/>
  <c r="P497" i="58" s="1"/>
  <c r="Q497" i="58" a="1"/>
  <c r="Q497" i="58" s="1"/>
  <c r="R497" i="58" a="1"/>
  <c r="R497" i="58" s="1"/>
  <c r="S497" i="58" a="1"/>
  <c r="S497" i="58" s="1"/>
  <c r="N498" i="58" a="1"/>
  <c r="N498" i="58" s="1"/>
  <c r="O498" i="58" a="1"/>
  <c r="O498" i="58" s="1"/>
  <c r="P498" i="58" a="1"/>
  <c r="P498" i="58" s="1"/>
  <c r="Q498" i="58" a="1"/>
  <c r="Q498" i="58" s="1"/>
  <c r="R498" i="58" a="1"/>
  <c r="R498" i="58" s="1"/>
  <c r="S498" i="58" a="1"/>
  <c r="S498" i="58" s="1"/>
  <c r="N499" i="58" a="1"/>
  <c r="N499" i="58" s="1"/>
  <c r="O499" i="58" a="1"/>
  <c r="O499" i="58" s="1"/>
  <c r="P499" i="58" a="1"/>
  <c r="P499" i="58" s="1"/>
  <c r="Q499" i="58" a="1"/>
  <c r="Q499" i="58" s="1"/>
  <c r="R499" i="58" a="1"/>
  <c r="R499" i="58" s="1"/>
  <c r="S499" i="58" a="1"/>
  <c r="S499" i="58" s="1"/>
  <c r="N500" i="58" a="1"/>
  <c r="N500" i="58" s="1"/>
  <c r="O500" i="58" a="1"/>
  <c r="O500" i="58" s="1"/>
  <c r="P500" i="58" a="1"/>
  <c r="P500" i="58" s="1"/>
  <c r="Q500" i="58" a="1"/>
  <c r="Q500" i="58" s="1"/>
  <c r="R500" i="58" a="1"/>
  <c r="R500" i="58" s="1"/>
  <c r="S500" i="58" a="1"/>
  <c r="S500" i="58" s="1"/>
  <c r="N501" i="58" a="1"/>
  <c r="N501" i="58" s="1"/>
  <c r="O501" i="58" a="1"/>
  <c r="O501" i="58" s="1"/>
  <c r="P501" i="58" a="1"/>
  <c r="P501" i="58" s="1"/>
  <c r="Q501" i="58" a="1"/>
  <c r="Q501" i="58" s="1"/>
  <c r="R501" i="58" a="1"/>
  <c r="R501" i="58" s="1"/>
  <c r="S501" i="58" a="1"/>
  <c r="S501" i="58" s="1"/>
  <c r="N502" i="58" a="1"/>
  <c r="N502" i="58" s="1"/>
  <c r="O502" i="58" a="1"/>
  <c r="O502" i="58" s="1"/>
  <c r="P502" i="58" a="1"/>
  <c r="P502" i="58" s="1"/>
  <c r="Q502" i="58" a="1"/>
  <c r="Q502" i="58" s="1"/>
  <c r="R502" i="58" a="1"/>
  <c r="R502" i="58" s="1"/>
  <c r="S502" i="58" a="1"/>
  <c r="S502" i="58" s="1"/>
  <c r="N503" i="58" a="1"/>
  <c r="N503" i="58" s="1"/>
  <c r="O503" i="58" a="1"/>
  <c r="O503" i="58" s="1"/>
  <c r="P503" i="58" a="1"/>
  <c r="P503" i="58" s="1"/>
  <c r="Q503" i="58" a="1"/>
  <c r="Q503" i="58" s="1"/>
  <c r="R503" i="58" a="1"/>
  <c r="R503" i="58" s="1"/>
  <c r="S503" i="58" a="1"/>
  <c r="S503" i="58" s="1"/>
  <c r="N504" i="58" a="1"/>
  <c r="N504" i="58" s="1"/>
  <c r="O504" i="58" a="1"/>
  <c r="O504" i="58" s="1"/>
  <c r="P504" i="58" a="1"/>
  <c r="P504" i="58" s="1"/>
  <c r="Q504" i="58" a="1"/>
  <c r="Q504" i="58" s="1"/>
  <c r="R504" i="58" a="1"/>
  <c r="R504" i="58" s="1"/>
  <c r="S504" i="58" a="1"/>
  <c r="S504" i="58" s="1"/>
  <c r="N505" i="58" a="1"/>
  <c r="N505" i="58" s="1"/>
  <c r="O505" i="58" a="1"/>
  <c r="O505" i="58" s="1"/>
  <c r="P505" i="58" a="1"/>
  <c r="P505" i="58" s="1"/>
  <c r="Q505" i="58" a="1"/>
  <c r="Q505" i="58" s="1"/>
  <c r="R505" i="58" a="1"/>
  <c r="R505" i="58" s="1"/>
  <c r="S505" i="58" a="1"/>
  <c r="S505" i="58" s="1"/>
  <c r="N506" i="58" a="1"/>
  <c r="N506" i="58" s="1"/>
  <c r="O506" i="58" a="1"/>
  <c r="O506" i="58" s="1"/>
  <c r="P506" i="58" a="1"/>
  <c r="P506" i="58" s="1"/>
  <c r="Q506" i="58" a="1"/>
  <c r="Q506" i="58" s="1"/>
  <c r="R506" i="58" a="1"/>
  <c r="R506" i="58" s="1"/>
  <c r="S506" i="58" a="1"/>
  <c r="S506" i="58" s="1"/>
  <c r="N507" i="58" a="1"/>
  <c r="N507" i="58" s="1"/>
  <c r="O507" i="58" a="1"/>
  <c r="O507" i="58" s="1"/>
  <c r="P507" i="58" a="1"/>
  <c r="P507" i="58" s="1"/>
  <c r="Q507" i="58" a="1"/>
  <c r="Q507" i="58" s="1"/>
  <c r="R507" i="58" a="1"/>
  <c r="R507" i="58" s="1"/>
  <c r="S507" i="58" a="1"/>
  <c r="S507" i="58" s="1"/>
  <c r="N508" i="58" a="1"/>
  <c r="N508" i="58" s="1"/>
  <c r="O508" i="58" a="1"/>
  <c r="O508" i="58" s="1"/>
  <c r="P508" i="58" a="1"/>
  <c r="P508" i="58" s="1"/>
  <c r="Q508" i="58" a="1"/>
  <c r="Q508" i="58" s="1"/>
  <c r="R508" i="58" a="1"/>
  <c r="R508" i="58" s="1"/>
  <c r="S508" i="58" a="1"/>
  <c r="S508" i="58" s="1"/>
  <c r="N509" i="58" a="1"/>
  <c r="N509" i="58" s="1"/>
  <c r="O509" i="58" a="1"/>
  <c r="O509" i="58" s="1"/>
  <c r="P509" i="58" a="1"/>
  <c r="P509" i="58" s="1"/>
  <c r="Q509" i="58" a="1"/>
  <c r="Q509" i="58" s="1"/>
  <c r="R509" i="58" a="1"/>
  <c r="R509" i="58" s="1"/>
  <c r="S509" i="58" a="1"/>
  <c r="S509" i="58" s="1"/>
  <c r="N510" i="58" a="1"/>
  <c r="N510" i="58" s="1"/>
  <c r="O510" i="58" a="1"/>
  <c r="O510" i="58" s="1"/>
  <c r="P510" i="58" a="1"/>
  <c r="P510" i="58" s="1"/>
  <c r="Q510" i="58" a="1"/>
  <c r="Q510" i="58" s="1"/>
  <c r="R510" i="58" a="1"/>
  <c r="R510" i="58" s="1"/>
  <c r="S510" i="58" a="1"/>
  <c r="S510" i="58" s="1"/>
  <c r="N511" i="58" a="1"/>
  <c r="N511" i="58" s="1"/>
  <c r="O511" i="58" a="1"/>
  <c r="O511" i="58" s="1"/>
  <c r="P511" i="58" a="1"/>
  <c r="P511" i="58" s="1"/>
  <c r="Q511" i="58" a="1"/>
  <c r="Q511" i="58" s="1"/>
  <c r="R511" i="58" a="1"/>
  <c r="R511" i="58" s="1"/>
  <c r="S511" i="58" a="1"/>
  <c r="S511" i="58" s="1"/>
  <c r="N512" i="58" a="1"/>
  <c r="N512" i="58" s="1"/>
  <c r="O512" i="58" a="1"/>
  <c r="O512" i="58" s="1"/>
  <c r="P512" i="58" a="1"/>
  <c r="P512" i="58" s="1"/>
  <c r="Q512" i="58" a="1"/>
  <c r="Q512" i="58" s="1"/>
  <c r="R512" i="58" a="1"/>
  <c r="R512" i="58" s="1"/>
  <c r="S512" i="58" a="1"/>
  <c r="S512" i="58" s="1"/>
  <c r="N513" i="58" a="1"/>
  <c r="N513" i="58" s="1"/>
  <c r="O513" i="58" a="1"/>
  <c r="O513" i="58" s="1"/>
  <c r="P513" i="58" a="1"/>
  <c r="P513" i="58" s="1"/>
  <c r="Q513" i="58" a="1"/>
  <c r="Q513" i="58" s="1"/>
  <c r="R513" i="58" a="1"/>
  <c r="R513" i="58" s="1"/>
  <c r="S513" i="58" a="1"/>
  <c r="S513" i="58" s="1"/>
  <c r="N514" i="58" a="1"/>
  <c r="N514" i="58" s="1"/>
  <c r="O514" i="58" a="1"/>
  <c r="O514" i="58" s="1"/>
  <c r="P514" i="58" a="1"/>
  <c r="P514" i="58" s="1"/>
  <c r="Q514" i="58" a="1"/>
  <c r="Q514" i="58" s="1"/>
  <c r="R514" i="58" a="1"/>
  <c r="R514" i="58" s="1"/>
  <c r="S514" i="58" a="1"/>
  <c r="S514" i="58" s="1"/>
  <c r="N515" i="58" a="1"/>
  <c r="N515" i="58" s="1"/>
  <c r="O515" i="58" a="1"/>
  <c r="O515" i="58" s="1"/>
  <c r="P515" i="58" a="1"/>
  <c r="P515" i="58" s="1"/>
  <c r="Q515" i="58" a="1"/>
  <c r="Q515" i="58" s="1"/>
  <c r="R515" i="58" a="1"/>
  <c r="R515" i="58" s="1"/>
  <c r="S515" i="58" a="1"/>
  <c r="S515" i="58" s="1"/>
  <c r="N516" i="58" a="1"/>
  <c r="N516" i="58" s="1"/>
  <c r="O516" i="58" a="1"/>
  <c r="O516" i="58" s="1"/>
  <c r="P516" i="58" a="1"/>
  <c r="P516" i="58" s="1"/>
  <c r="Q516" i="58" a="1"/>
  <c r="Q516" i="58" s="1"/>
  <c r="R516" i="58" a="1"/>
  <c r="R516" i="58" s="1"/>
  <c r="S516" i="58" a="1"/>
  <c r="S516" i="58" s="1"/>
  <c r="N517" i="58" a="1"/>
  <c r="N517" i="58" s="1"/>
  <c r="O517" i="58" a="1"/>
  <c r="O517" i="58" s="1"/>
  <c r="P517" i="58" a="1"/>
  <c r="P517" i="58" s="1"/>
  <c r="Q517" i="58" a="1"/>
  <c r="Q517" i="58" s="1"/>
  <c r="R517" i="58" a="1"/>
  <c r="R517" i="58" s="1"/>
  <c r="S517" i="58" a="1"/>
  <c r="S517" i="58" s="1"/>
  <c r="N518" i="58" a="1"/>
  <c r="N518" i="58" s="1"/>
  <c r="O518" i="58" a="1"/>
  <c r="O518" i="58" s="1"/>
  <c r="P518" i="58" a="1"/>
  <c r="P518" i="58" s="1"/>
  <c r="Q518" i="58" a="1"/>
  <c r="Q518" i="58" s="1"/>
  <c r="R518" i="58" a="1"/>
  <c r="R518" i="58" s="1"/>
  <c r="S518" i="58" a="1"/>
  <c r="S518" i="58" s="1"/>
  <c r="N519" i="58" a="1"/>
  <c r="N519" i="58" s="1"/>
  <c r="O519" i="58" a="1"/>
  <c r="O519" i="58" s="1"/>
  <c r="P519" i="58" a="1"/>
  <c r="P519" i="58" s="1"/>
  <c r="Q519" i="58" a="1"/>
  <c r="Q519" i="58" s="1"/>
  <c r="R519" i="58" a="1"/>
  <c r="R519" i="58" s="1"/>
  <c r="S519" i="58" a="1"/>
  <c r="S519" i="58" s="1"/>
  <c r="N520" i="58" a="1"/>
  <c r="N520" i="58" s="1"/>
  <c r="O520" i="58" a="1"/>
  <c r="O520" i="58" s="1"/>
  <c r="P520" i="58" a="1"/>
  <c r="P520" i="58" s="1"/>
  <c r="Q520" i="58" a="1"/>
  <c r="Q520" i="58" s="1"/>
  <c r="R520" i="58" a="1"/>
  <c r="R520" i="58" s="1"/>
  <c r="S520" i="58" a="1"/>
  <c r="S520" i="58" s="1"/>
  <c r="N521" i="58" a="1"/>
  <c r="N521" i="58" s="1"/>
  <c r="O521" i="58" a="1"/>
  <c r="O521" i="58" s="1"/>
  <c r="P521" i="58" a="1"/>
  <c r="P521" i="58" s="1"/>
  <c r="Q521" i="58" a="1"/>
  <c r="Q521" i="58" s="1"/>
  <c r="R521" i="58" a="1"/>
  <c r="R521" i="58" s="1"/>
  <c r="S521" i="58" a="1"/>
  <c r="S521" i="58" s="1"/>
  <c r="N522" i="58" a="1"/>
  <c r="N522" i="58" s="1"/>
  <c r="O522" i="58" a="1"/>
  <c r="O522" i="58" s="1"/>
  <c r="P522" i="58" a="1"/>
  <c r="P522" i="58" s="1"/>
  <c r="Q522" i="58" a="1"/>
  <c r="Q522" i="58" s="1"/>
  <c r="R522" i="58" a="1"/>
  <c r="R522" i="58" s="1"/>
  <c r="S522" i="58" a="1"/>
  <c r="S522" i="58" s="1"/>
  <c r="N523" i="58" a="1"/>
  <c r="N523" i="58" s="1"/>
  <c r="O523" i="58" a="1"/>
  <c r="O523" i="58" s="1"/>
  <c r="P523" i="58" a="1"/>
  <c r="P523" i="58" s="1"/>
  <c r="Q523" i="58" a="1"/>
  <c r="Q523" i="58" s="1"/>
  <c r="R523" i="58" a="1"/>
  <c r="R523" i="58" s="1"/>
  <c r="S523" i="58" a="1"/>
  <c r="S523" i="58" s="1"/>
  <c r="N524" i="58" a="1"/>
  <c r="N524" i="58" s="1"/>
  <c r="O524" i="58" a="1"/>
  <c r="O524" i="58" s="1"/>
  <c r="P524" i="58" a="1"/>
  <c r="P524" i="58" s="1"/>
  <c r="Q524" i="58" a="1"/>
  <c r="Q524" i="58" s="1"/>
  <c r="R524" i="58" a="1"/>
  <c r="R524" i="58" s="1"/>
  <c r="S524" i="58" a="1"/>
  <c r="S524" i="58" s="1"/>
  <c r="N525" i="58" a="1"/>
  <c r="N525" i="58" s="1"/>
  <c r="O525" i="58" a="1"/>
  <c r="O525" i="58" s="1"/>
  <c r="P525" i="58" a="1"/>
  <c r="P525" i="58" s="1"/>
  <c r="Q525" i="58" a="1"/>
  <c r="Q525" i="58" s="1"/>
  <c r="R525" i="58" a="1"/>
  <c r="R525" i="58" s="1"/>
  <c r="S525" i="58" a="1"/>
  <c r="S525" i="58" s="1"/>
  <c r="N526" i="58" a="1"/>
  <c r="N526" i="58" s="1"/>
  <c r="O526" i="58" a="1"/>
  <c r="O526" i="58" s="1"/>
  <c r="P526" i="58" a="1"/>
  <c r="P526" i="58" s="1"/>
  <c r="Q526" i="58" a="1"/>
  <c r="Q526" i="58" s="1"/>
  <c r="R526" i="58" a="1"/>
  <c r="R526" i="58" s="1"/>
  <c r="S526" i="58" a="1"/>
  <c r="S526" i="58" s="1"/>
  <c r="N527" i="58" a="1"/>
  <c r="N527" i="58" s="1"/>
  <c r="O527" i="58" a="1"/>
  <c r="O527" i="58" s="1"/>
  <c r="P527" i="58" a="1"/>
  <c r="P527" i="58" s="1"/>
  <c r="Q527" i="58" a="1"/>
  <c r="Q527" i="58" s="1"/>
  <c r="R527" i="58" a="1"/>
  <c r="R527" i="58" s="1"/>
  <c r="S527" i="58" a="1"/>
  <c r="S527" i="58" s="1"/>
  <c r="N528" i="58" a="1"/>
  <c r="N528" i="58" s="1"/>
  <c r="O528" i="58" a="1"/>
  <c r="O528" i="58" s="1"/>
  <c r="P528" i="58" a="1"/>
  <c r="P528" i="58" s="1"/>
  <c r="Q528" i="58" a="1"/>
  <c r="Q528" i="58" s="1"/>
  <c r="R528" i="58" a="1"/>
  <c r="R528" i="58" s="1"/>
  <c r="S528" i="58" a="1"/>
  <c r="S528" i="58" s="1"/>
  <c r="N529" i="58" a="1"/>
  <c r="N529" i="58" s="1"/>
  <c r="O529" i="58" a="1"/>
  <c r="O529" i="58" s="1"/>
  <c r="P529" i="58" a="1"/>
  <c r="P529" i="58" s="1"/>
  <c r="Q529" i="58" a="1"/>
  <c r="Q529" i="58" s="1"/>
  <c r="R529" i="58" a="1"/>
  <c r="R529" i="58" s="1"/>
  <c r="S529" i="58" a="1"/>
  <c r="S529" i="58" s="1"/>
  <c r="N530" i="58" a="1"/>
  <c r="N530" i="58" s="1"/>
  <c r="O530" i="58" a="1"/>
  <c r="O530" i="58" s="1"/>
  <c r="P530" i="58" a="1"/>
  <c r="P530" i="58" s="1"/>
  <c r="Q530" i="58" a="1"/>
  <c r="Q530" i="58" s="1"/>
  <c r="R530" i="58" a="1"/>
  <c r="R530" i="58" s="1"/>
  <c r="S530" i="58" a="1"/>
  <c r="S530" i="58" s="1"/>
  <c r="N531" i="58" a="1"/>
  <c r="N531" i="58" s="1"/>
  <c r="O531" i="58" a="1"/>
  <c r="O531" i="58" s="1"/>
  <c r="P531" i="58" a="1"/>
  <c r="P531" i="58" s="1"/>
  <c r="Q531" i="58" a="1"/>
  <c r="Q531" i="58" s="1"/>
  <c r="R531" i="58" a="1"/>
  <c r="R531" i="58" s="1"/>
  <c r="S531" i="58" a="1"/>
  <c r="S531" i="58" s="1"/>
  <c r="N532" i="58" a="1"/>
  <c r="N532" i="58" s="1"/>
  <c r="O532" i="58" a="1"/>
  <c r="O532" i="58" s="1"/>
  <c r="P532" i="58" a="1"/>
  <c r="P532" i="58" s="1"/>
  <c r="Q532" i="58" a="1"/>
  <c r="Q532" i="58" s="1"/>
  <c r="R532" i="58" a="1"/>
  <c r="R532" i="58" s="1"/>
  <c r="S532" i="58" a="1"/>
  <c r="S532" i="58" s="1"/>
  <c r="N533" i="58" a="1"/>
  <c r="N533" i="58" s="1"/>
  <c r="O533" i="58" a="1"/>
  <c r="O533" i="58" s="1"/>
  <c r="P533" i="58" a="1"/>
  <c r="P533" i="58" s="1"/>
  <c r="Q533" i="58" a="1"/>
  <c r="Q533" i="58" s="1"/>
  <c r="R533" i="58" a="1"/>
  <c r="R533" i="58" s="1"/>
  <c r="S533" i="58" a="1"/>
  <c r="S533" i="58" s="1"/>
  <c r="N534" i="58" a="1"/>
  <c r="N534" i="58" s="1"/>
  <c r="O534" i="58" a="1"/>
  <c r="O534" i="58" s="1"/>
  <c r="P534" i="58" a="1"/>
  <c r="P534" i="58" s="1"/>
  <c r="Q534" i="58" a="1"/>
  <c r="Q534" i="58" s="1"/>
  <c r="R534" i="58" a="1"/>
  <c r="R534" i="58" s="1"/>
  <c r="S534" i="58" a="1"/>
  <c r="S534" i="58" s="1"/>
  <c r="N535" i="58" a="1"/>
  <c r="N535" i="58" s="1"/>
  <c r="O535" i="58" a="1"/>
  <c r="O535" i="58" s="1"/>
  <c r="P535" i="58" a="1"/>
  <c r="P535" i="58" s="1"/>
  <c r="Q535" i="58" a="1"/>
  <c r="Q535" i="58" s="1"/>
  <c r="R535" i="58" a="1"/>
  <c r="R535" i="58" s="1"/>
  <c r="S535" i="58" a="1"/>
  <c r="S535" i="58" s="1"/>
  <c r="N536" i="58" a="1"/>
  <c r="N536" i="58" s="1"/>
  <c r="O536" i="58" a="1"/>
  <c r="O536" i="58" s="1"/>
  <c r="P536" i="58" a="1"/>
  <c r="P536" i="58" s="1"/>
  <c r="Q536" i="58" a="1"/>
  <c r="Q536" i="58" s="1"/>
  <c r="R536" i="58" a="1"/>
  <c r="R536" i="58" s="1"/>
  <c r="S536" i="58" a="1"/>
  <c r="S536" i="58" s="1"/>
  <c r="N537" i="58" a="1"/>
  <c r="N537" i="58" s="1"/>
  <c r="O537" i="58" a="1"/>
  <c r="O537" i="58" s="1"/>
  <c r="P537" i="58" a="1"/>
  <c r="P537" i="58" s="1"/>
  <c r="Q537" i="58" a="1"/>
  <c r="Q537" i="58" s="1"/>
  <c r="R537" i="58" a="1"/>
  <c r="R537" i="58" s="1"/>
  <c r="S537" i="58" a="1"/>
  <c r="S537" i="58" s="1"/>
  <c r="N538" i="58" a="1"/>
  <c r="N538" i="58" s="1"/>
  <c r="O538" i="58" a="1"/>
  <c r="O538" i="58" s="1"/>
  <c r="P538" i="58" a="1"/>
  <c r="P538" i="58" s="1"/>
  <c r="Q538" i="58" a="1"/>
  <c r="Q538" i="58" s="1"/>
  <c r="R538" i="58" a="1"/>
  <c r="R538" i="58" s="1"/>
  <c r="S538" i="58" a="1"/>
  <c r="S538" i="58" s="1"/>
  <c r="N539" i="58" a="1"/>
  <c r="N539" i="58" s="1"/>
  <c r="O539" i="58" a="1"/>
  <c r="O539" i="58" s="1"/>
  <c r="P539" i="58" a="1"/>
  <c r="P539" i="58" s="1"/>
  <c r="Q539" i="58" a="1"/>
  <c r="Q539" i="58" s="1"/>
  <c r="R539" i="58" a="1"/>
  <c r="R539" i="58" s="1"/>
  <c r="S539" i="58" a="1"/>
  <c r="S539" i="58" s="1"/>
  <c r="N540" i="58" a="1"/>
  <c r="N540" i="58" s="1"/>
  <c r="O540" i="58" a="1"/>
  <c r="O540" i="58" s="1"/>
  <c r="P540" i="58" a="1"/>
  <c r="P540" i="58" s="1"/>
  <c r="Q540" i="58" a="1"/>
  <c r="Q540" i="58" s="1"/>
  <c r="R540" i="58" a="1"/>
  <c r="R540" i="58" s="1"/>
  <c r="S540" i="58" a="1"/>
  <c r="S540" i="58" s="1"/>
  <c r="N541" i="58" a="1"/>
  <c r="N541" i="58" s="1"/>
  <c r="O541" i="58" a="1"/>
  <c r="O541" i="58" s="1"/>
  <c r="P541" i="58" a="1"/>
  <c r="P541" i="58" s="1"/>
  <c r="Q541" i="58" a="1"/>
  <c r="Q541" i="58" s="1"/>
  <c r="R541" i="58" a="1"/>
  <c r="R541" i="58" s="1"/>
  <c r="S541" i="58" a="1"/>
  <c r="S541" i="58" s="1"/>
  <c r="N542" i="58" a="1"/>
  <c r="N542" i="58" s="1"/>
  <c r="O542" i="58" a="1"/>
  <c r="O542" i="58" s="1"/>
  <c r="P542" i="58" a="1"/>
  <c r="P542" i="58" s="1"/>
  <c r="Q542" i="58" a="1"/>
  <c r="Q542" i="58" s="1"/>
  <c r="R542" i="58" a="1"/>
  <c r="R542" i="58" s="1"/>
  <c r="S542" i="58" a="1"/>
  <c r="S542" i="58" s="1"/>
  <c r="N543" i="58" a="1"/>
  <c r="N543" i="58" s="1"/>
  <c r="O543" i="58" a="1"/>
  <c r="O543" i="58" s="1"/>
  <c r="P543" i="58" a="1"/>
  <c r="P543" i="58" s="1"/>
  <c r="Q543" i="58" a="1"/>
  <c r="Q543" i="58" s="1"/>
  <c r="R543" i="58" a="1"/>
  <c r="R543" i="58" s="1"/>
  <c r="S543" i="58" a="1"/>
  <c r="S543" i="58" s="1"/>
  <c r="N544" i="58" a="1"/>
  <c r="N544" i="58" s="1"/>
  <c r="O544" i="58" a="1"/>
  <c r="O544" i="58" s="1"/>
  <c r="P544" i="58" a="1"/>
  <c r="P544" i="58" s="1"/>
  <c r="Q544" i="58" a="1"/>
  <c r="Q544" i="58" s="1"/>
  <c r="R544" i="58" a="1"/>
  <c r="R544" i="58" s="1"/>
  <c r="S544" i="58" a="1"/>
  <c r="S544" i="58" s="1"/>
  <c r="N545" i="58" a="1"/>
  <c r="N545" i="58" s="1"/>
  <c r="O545" i="58" a="1"/>
  <c r="O545" i="58" s="1"/>
  <c r="P545" i="58" a="1"/>
  <c r="P545" i="58" s="1"/>
  <c r="Q545" i="58" a="1"/>
  <c r="Q545" i="58" s="1"/>
  <c r="R545" i="58" a="1"/>
  <c r="R545" i="58" s="1"/>
  <c r="S545" i="58" a="1"/>
  <c r="S545" i="58" s="1"/>
  <c r="N546" i="58" a="1"/>
  <c r="N546" i="58" s="1"/>
  <c r="O546" i="58" a="1"/>
  <c r="O546" i="58" s="1"/>
  <c r="P546" i="58" a="1"/>
  <c r="P546" i="58" s="1"/>
  <c r="Q546" i="58" a="1"/>
  <c r="Q546" i="58" s="1"/>
  <c r="R546" i="58" a="1"/>
  <c r="R546" i="58" s="1"/>
  <c r="S546" i="58" a="1"/>
  <c r="S546" i="58" s="1"/>
  <c r="M15" i="58" a="1"/>
  <c r="M15" i="58" s="1"/>
  <c r="M16" i="58" a="1"/>
  <c r="M16" i="58" s="1"/>
  <c r="M17" i="58" a="1"/>
  <c r="M17" i="58" s="1"/>
  <c r="M18" i="58" a="1"/>
  <c r="M18" i="58" s="1"/>
  <c r="M19" i="58" a="1"/>
  <c r="M19" i="58" s="1"/>
  <c r="M20" i="58" a="1"/>
  <c r="M20" i="58" s="1"/>
  <c r="M21" i="58" a="1"/>
  <c r="M21" i="58" s="1"/>
  <c r="M22" i="58" a="1"/>
  <c r="M22" i="58" s="1"/>
  <c r="M23" i="58" a="1"/>
  <c r="M23" i="58" s="1"/>
  <c r="M24" i="58" a="1"/>
  <c r="M24" i="58" s="1"/>
  <c r="M25" i="58" a="1"/>
  <c r="M25" i="58" s="1"/>
  <c r="M26" i="58" a="1"/>
  <c r="M26" i="58" s="1"/>
  <c r="M27" i="58" a="1"/>
  <c r="M27" i="58" s="1"/>
  <c r="M28" i="58" a="1"/>
  <c r="M28" i="58" s="1"/>
  <c r="M29" i="58" a="1"/>
  <c r="M29" i="58" s="1"/>
  <c r="M30" i="58" a="1"/>
  <c r="M30" i="58" s="1"/>
  <c r="M31" i="58" a="1"/>
  <c r="M31" i="58" s="1"/>
  <c r="M32" i="58" a="1"/>
  <c r="M32" i="58" s="1"/>
  <c r="M33" i="58" a="1"/>
  <c r="M33" i="58" s="1"/>
  <c r="M34" i="58" a="1"/>
  <c r="M34" i="58" s="1"/>
  <c r="M35" i="58" a="1"/>
  <c r="M35" i="58" s="1"/>
  <c r="M36" i="58" a="1"/>
  <c r="M36" i="58" s="1"/>
  <c r="M37" i="58" a="1"/>
  <c r="M37" i="58" s="1"/>
  <c r="M38" i="58" a="1"/>
  <c r="M38" i="58" s="1"/>
  <c r="M39" i="58" a="1"/>
  <c r="M39" i="58" s="1"/>
  <c r="M40" i="58" a="1"/>
  <c r="M40" i="58" s="1"/>
  <c r="M41" i="58" a="1"/>
  <c r="M41" i="58" s="1"/>
  <c r="M42" i="58" a="1"/>
  <c r="M42" i="58" s="1"/>
  <c r="M43" i="58" a="1"/>
  <c r="M43" i="58" s="1"/>
  <c r="M44" i="58" a="1"/>
  <c r="M44" i="58" s="1"/>
  <c r="M45" i="58" a="1"/>
  <c r="M45" i="58" s="1"/>
  <c r="M46" i="58" a="1"/>
  <c r="M46" i="58" s="1"/>
  <c r="M47" i="58" a="1"/>
  <c r="M47" i="58" s="1"/>
  <c r="M48" i="58" a="1"/>
  <c r="M48" i="58" s="1"/>
  <c r="M49" i="58" a="1"/>
  <c r="M49" i="58" s="1"/>
  <c r="M50" i="58" a="1"/>
  <c r="M50" i="58" s="1"/>
  <c r="M51" i="58" a="1"/>
  <c r="M51" i="58" s="1"/>
  <c r="M52" i="58" a="1"/>
  <c r="M52" i="58" s="1"/>
  <c r="M53" i="58" a="1"/>
  <c r="M53" i="58" s="1"/>
  <c r="M54" i="58" a="1"/>
  <c r="M54" i="58" s="1"/>
  <c r="M55" i="58" a="1"/>
  <c r="M55" i="58" s="1"/>
  <c r="M56" i="58" a="1"/>
  <c r="M56" i="58" s="1"/>
  <c r="M57" i="58" a="1"/>
  <c r="M57" i="58" s="1"/>
  <c r="M58" i="58" a="1"/>
  <c r="M58" i="58" s="1"/>
  <c r="M59" i="58" a="1"/>
  <c r="M59" i="58" s="1"/>
  <c r="M60" i="58" a="1"/>
  <c r="M60" i="58" s="1"/>
  <c r="M61" i="58" a="1"/>
  <c r="M61" i="58" s="1"/>
  <c r="M62" i="58" a="1"/>
  <c r="M62" i="58" s="1"/>
  <c r="M63" i="58" a="1"/>
  <c r="M63" i="58" s="1"/>
  <c r="M64" i="58" a="1"/>
  <c r="M64" i="58" s="1"/>
  <c r="M65" i="58" a="1"/>
  <c r="M65" i="58" s="1"/>
  <c r="M66" i="58" a="1"/>
  <c r="M66" i="58" s="1"/>
  <c r="M67" i="58" a="1"/>
  <c r="M67" i="58" s="1"/>
  <c r="M68" i="58" a="1"/>
  <c r="M68" i="58" s="1"/>
  <c r="M69" i="58" a="1"/>
  <c r="M69" i="58" s="1"/>
  <c r="M70" i="58" a="1"/>
  <c r="M70" i="58" s="1"/>
  <c r="M71" i="58" a="1"/>
  <c r="M71" i="58" s="1"/>
  <c r="M72" i="58" a="1"/>
  <c r="M72" i="58" s="1"/>
  <c r="M73" i="58" a="1"/>
  <c r="M73" i="58" s="1"/>
  <c r="M74" i="58" a="1"/>
  <c r="M74" i="58" s="1"/>
  <c r="M75" i="58" a="1"/>
  <c r="M75" i="58" s="1"/>
  <c r="M76" i="58" a="1"/>
  <c r="M76" i="58" s="1"/>
  <c r="M77" i="58" a="1"/>
  <c r="M77" i="58" s="1"/>
  <c r="M78" i="58" a="1"/>
  <c r="M78" i="58" s="1"/>
  <c r="M79" i="58" a="1"/>
  <c r="M79" i="58" s="1"/>
  <c r="M80" i="58" a="1"/>
  <c r="M80" i="58" s="1"/>
  <c r="M81" i="58" a="1"/>
  <c r="M81" i="58" s="1"/>
  <c r="M82" i="58" a="1"/>
  <c r="M82" i="58" s="1"/>
  <c r="M83" i="58" a="1"/>
  <c r="M83" i="58" s="1"/>
  <c r="M84" i="58" a="1"/>
  <c r="M84" i="58" s="1"/>
  <c r="M85" i="58" a="1"/>
  <c r="M85" i="58" s="1"/>
  <c r="M86" i="58" a="1"/>
  <c r="M86" i="58" s="1"/>
  <c r="M87" i="58" a="1"/>
  <c r="M87" i="58" s="1"/>
  <c r="M88" i="58" a="1"/>
  <c r="M88" i="58" s="1"/>
  <c r="M89" i="58" a="1"/>
  <c r="M89" i="58" s="1"/>
  <c r="M90" i="58" a="1"/>
  <c r="M90" i="58" s="1"/>
  <c r="M91" i="58" a="1"/>
  <c r="M91" i="58" s="1"/>
  <c r="M92" i="58" a="1"/>
  <c r="M92" i="58" s="1"/>
  <c r="M93" i="58" a="1"/>
  <c r="M93" i="58" s="1"/>
  <c r="M94" i="58" a="1"/>
  <c r="M94" i="58" s="1"/>
  <c r="M95" i="58" a="1"/>
  <c r="M95" i="58" s="1"/>
  <c r="M96" i="58" a="1"/>
  <c r="M96" i="58" s="1"/>
  <c r="M97" i="58" a="1"/>
  <c r="M97" i="58" s="1"/>
  <c r="M98" i="58" a="1"/>
  <c r="M98" i="58" s="1"/>
  <c r="M99" i="58" a="1"/>
  <c r="M99" i="58" s="1"/>
  <c r="M100" i="58" a="1"/>
  <c r="M100" i="58" s="1"/>
  <c r="M101" i="58" a="1"/>
  <c r="M101" i="58" s="1"/>
  <c r="M102" i="58" a="1"/>
  <c r="M102" i="58" s="1"/>
  <c r="M103" i="58" a="1"/>
  <c r="M103" i="58" s="1"/>
  <c r="M104" i="58" a="1"/>
  <c r="M104" i="58" s="1"/>
  <c r="M105" i="58" a="1"/>
  <c r="M105" i="58" s="1"/>
  <c r="M106" i="58" a="1"/>
  <c r="M106" i="58" s="1"/>
  <c r="M107" i="58" a="1"/>
  <c r="M107" i="58" s="1"/>
  <c r="M108" i="58" a="1"/>
  <c r="M108" i="58" s="1"/>
  <c r="M109" i="58" a="1"/>
  <c r="M109" i="58" s="1"/>
  <c r="M110" i="58" a="1"/>
  <c r="M110" i="58" s="1"/>
  <c r="M111" i="58" a="1"/>
  <c r="M111" i="58" s="1"/>
  <c r="M112" i="58" a="1"/>
  <c r="M112" i="58" s="1"/>
  <c r="M113" i="58" a="1"/>
  <c r="M113" i="58" s="1"/>
  <c r="M114" i="58" a="1"/>
  <c r="M114" i="58" s="1"/>
  <c r="M115" i="58" a="1"/>
  <c r="M115" i="58" s="1"/>
  <c r="M116" i="58" a="1"/>
  <c r="M116" i="58" s="1"/>
  <c r="M117" i="58" a="1"/>
  <c r="M117" i="58" s="1"/>
  <c r="M118" i="58" a="1"/>
  <c r="M118" i="58" s="1"/>
  <c r="M119" i="58" a="1"/>
  <c r="M119" i="58" s="1"/>
  <c r="M120" i="58" a="1"/>
  <c r="M120" i="58" s="1"/>
  <c r="M121" i="58" a="1"/>
  <c r="M121" i="58" s="1"/>
  <c r="M122" i="58" a="1"/>
  <c r="M122" i="58" s="1"/>
  <c r="M123" i="58" a="1"/>
  <c r="M123" i="58" s="1"/>
  <c r="M124" i="58" a="1"/>
  <c r="M124" i="58" s="1"/>
  <c r="M125" i="58" a="1"/>
  <c r="M125" i="58" s="1"/>
  <c r="M126" i="58" a="1"/>
  <c r="M126" i="58" s="1"/>
  <c r="M127" i="58" a="1"/>
  <c r="M127" i="58" s="1"/>
  <c r="M128" i="58" a="1"/>
  <c r="M128" i="58" s="1"/>
  <c r="M129" i="58" a="1"/>
  <c r="M129" i="58" s="1"/>
  <c r="M130" i="58" a="1"/>
  <c r="M130" i="58" s="1"/>
  <c r="M131" i="58" a="1"/>
  <c r="M131" i="58" s="1"/>
  <c r="M132" i="58" a="1"/>
  <c r="M132" i="58" s="1"/>
  <c r="M133" i="58" a="1"/>
  <c r="M133" i="58" s="1"/>
  <c r="M134" i="58" a="1"/>
  <c r="M134" i="58" s="1"/>
  <c r="M135" i="58" a="1"/>
  <c r="M135" i="58" s="1"/>
  <c r="M136" i="58" a="1"/>
  <c r="M136" i="58" s="1"/>
  <c r="M137" i="58" a="1"/>
  <c r="M137" i="58" s="1"/>
  <c r="M138" i="58" a="1"/>
  <c r="M138" i="58" s="1"/>
  <c r="M139" i="58" a="1"/>
  <c r="M139" i="58" s="1"/>
  <c r="M140" i="58" a="1"/>
  <c r="M140" i="58" s="1"/>
  <c r="M141" i="58" a="1"/>
  <c r="M141" i="58" s="1"/>
  <c r="M142" i="58" a="1"/>
  <c r="M142" i="58" s="1"/>
  <c r="M143" i="58" a="1"/>
  <c r="M143" i="58" s="1"/>
  <c r="M144" i="58" a="1"/>
  <c r="M144" i="58" s="1"/>
  <c r="M145" i="58" a="1"/>
  <c r="M145" i="58" s="1"/>
  <c r="M146" i="58" a="1"/>
  <c r="M146" i="58" s="1"/>
  <c r="M147" i="58" a="1"/>
  <c r="M147" i="58" s="1"/>
  <c r="M148" i="58" a="1"/>
  <c r="M148" i="58" s="1"/>
  <c r="M149" i="58" a="1"/>
  <c r="M149" i="58" s="1"/>
  <c r="M150" i="58" a="1"/>
  <c r="M150" i="58" s="1"/>
  <c r="M151" i="58" a="1"/>
  <c r="M151" i="58" s="1"/>
  <c r="M152" i="58" a="1"/>
  <c r="M152" i="58" s="1"/>
  <c r="M153" i="58" a="1"/>
  <c r="M153" i="58" s="1"/>
  <c r="M154" i="58" a="1"/>
  <c r="M154" i="58" s="1"/>
  <c r="M155" i="58" a="1"/>
  <c r="M155" i="58" s="1"/>
  <c r="M156" i="58" a="1"/>
  <c r="M156" i="58" s="1"/>
  <c r="M157" i="58" a="1"/>
  <c r="M157" i="58" s="1"/>
  <c r="M158" i="58" a="1"/>
  <c r="M158" i="58" s="1"/>
  <c r="M159" i="58" a="1"/>
  <c r="M159" i="58" s="1"/>
  <c r="M160" i="58" a="1"/>
  <c r="M160" i="58" s="1"/>
  <c r="M161" i="58" a="1"/>
  <c r="M161" i="58" s="1"/>
  <c r="M162" i="58" a="1"/>
  <c r="M162" i="58" s="1"/>
  <c r="M163" i="58" a="1"/>
  <c r="M163" i="58" s="1"/>
  <c r="M164" i="58" a="1"/>
  <c r="M164" i="58" s="1"/>
  <c r="M165" i="58" a="1"/>
  <c r="M165" i="58" s="1"/>
  <c r="M166" i="58" a="1"/>
  <c r="M166" i="58" s="1"/>
  <c r="M167" i="58" a="1"/>
  <c r="M167" i="58" s="1"/>
  <c r="M168" i="58" a="1"/>
  <c r="M168" i="58" s="1"/>
  <c r="M169" i="58" a="1"/>
  <c r="M169" i="58" s="1"/>
  <c r="M170" i="58" a="1"/>
  <c r="M170" i="58" s="1"/>
  <c r="M171" i="58" a="1"/>
  <c r="M171" i="58" s="1"/>
  <c r="M172" i="58" a="1"/>
  <c r="M172" i="58" s="1"/>
  <c r="M173" i="58" a="1"/>
  <c r="M173" i="58" s="1"/>
  <c r="M174" i="58" a="1"/>
  <c r="M174" i="58" s="1"/>
  <c r="M175" i="58" a="1"/>
  <c r="M175" i="58" s="1"/>
  <c r="M176" i="58" a="1"/>
  <c r="M176" i="58" s="1"/>
  <c r="M177" i="58" a="1"/>
  <c r="M177" i="58" s="1"/>
  <c r="M178" i="58" a="1"/>
  <c r="M178" i="58" s="1"/>
  <c r="M179" i="58" a="1"/>
  <c r="M179" i="58" s="1"/>
  <c r="M180" i="58" a="1"/>
  <c r="M180" i="58" s="1"/>
  <c r="M181" i="58" a="1"/>
  <c r="M181" i="58" s="1"/>
  <c r="M182" i="58" a="1"/>
  <c r="M182" i="58" s="1"/>
  <c r="M183" i="58" a="1"/>
  <c r="M183" i="58" s="1"/>
  <c r="M184" i="58" a="1"/>
  <c r="M184" i="58" s="1"/>
  <c r="M185" i="58" a="1"/>
  <c r="M185" i="58" s="1"/>
  <c r="M186" i="58" a="1"/>
  <c r="M186" i="58" s="1"/>
  <c r="M187" i="58" a="1"/>
  <c r="M187" i="58" s="1"/>
  <c r="M188" i="58" a="1"/>
  <c r="M188" i="58" s="1"/>
  <c r="M189" i="58" a="1"/>
  <c r="M189" i="58" s="1"/>
  <c r="M190" i="58" a="1"/>
  <c r="M190" i="58" s="1"/>
  <c r="M191" i="58" a="1"/>
  <c r="M191" i="58" s="1"/>
  <c r="M192" i="58" a="1"/>
  <c r="M192" i="58" s="1"/>
  <c r="M193" i="58" a="1"/>
  <c r="M193" i="58" s="1"/>
  <c r="M194" i="58" a="1"/>
  <c r="M194" i="58" s="1"/>
  <c r="M195" i="58" a="1"/>
  <c r="M195" i="58" s="1"/>
  <c r="M196" i="58" a="1"/>
  <c r="M196" i="58" s="1"/>
  <c r="M197" i="58" a="1"/>
  <c r="M197" i="58" s="1"/>
  <c r="M198" i="58" a="1"/>
  <c r="M198" i="58" s="1"/>
  <c r="M199" i="58" a="1"/>
  <c r="M199" i="58" s="1"/>
  <c r="M200" i="58" a="1"/>
  <c r="M200" i="58" s="1"/>
  <c r="M201" i="58" a="1"/>
  <c r="M201" i="58" s="1"/>
  <c r="M202" i="58" a="1"/>
  <c r="M202" i="58" s="1"/>
  <c r="M203" i="58" a="1"/>
  <c r="M203" i="58" s="1"/>
  <c r="M204" i="58" a="1"/>
  <c r="M204" i="58" s="1"/>
  <c r="M205" i="58" a="1"/>
  <c r="M205" i="58" s="1"/>
  <c r="M206" i="58" a="1"/>
  <c r="M206" i="58" s="1"/>
  <c r="M207" i="58" a="1"/>
  <c r="M207" i="58" s="1"/>
  <c r="M208" i="58" a="1"/>
  <c r="M208" i="58" s="1"/>
  <c r="M209" i="58" a="1"/>
  <c r="M209" i="58" s="1"/>
  <c r="M210" i="58" a="1"/>
  <c r="M210" i="58" s="1"/>
  <c r="M211" i="58" a="1"/>
  <c r="M211" i="58" s="1"/>
  <c r="M212" i="58" a="1"/>
  <c r="M212" i="58" s="1"/>
  <c r="M213" i="58" a="1"/>
  <c r="M213" i="58" s="1"/>
  <c r="M214" i="58" a="1"/>
  <c r="M214" i="58" s="1"/>
  <c r="M215" i="58" a="1"/>
  <c r="M215" i="58" s="1"/>
  <c r="M216" i="58" a="1"/>
  <c r="M216" i="58" s="1"/>
  <c r="M217" i="58" a="1"/>
  <c r="M217" i="58" s="1"/>
  <c r="M218" i="58" a="1"/>
  <c r="M218" i="58" s="1"/>
  <c r="M219" i="58" a="1"/>
  <c r="M219" i="58" s="1"/>
  <c r="M220" i="58" a="1"/>
  <c r="M220" i="58" s="1"/>
  <c r="M221" i="58" a="1"/>
  <c r="M221" i="58" s="1"/>
  <c r="M222" i="58" a="1"/>
  <c r="M222" i="58" s="1"/>
  <c r="M223" i="58" a="1"/>
  <c r="M223" i="58" s="1"/>
  <c r="M224" i="58" a="1"/>
  <c r="M224" i="58" s="1"/>
  <c r="M225" i="58" a="1"/>
  <c r="M225" i="58" s="1"/>
  <c r="M226" i="58" a="1"/>
  <c r="M226" i="58" s="1"/>
  <c r="M227" i="58" a="1"/>
  <c r="M227" i="58" s="1"/>
  <c r="M228" i="58" a="1"/>
  <c r="M228" i="58" s="1"/>
  <c r="M229" i="58" a="1"/>
  <c r="M229" i="58" s="1"/>
  <c r="M230" i="58" a="1"/>
  <c r="M230" i="58" s="1"/>
  <c r="M231" i="58" a="1"/>
  <c r="M231" i="58" s="1"/>
  <c r="M232" i="58" a="1"/>
  <c r="M232" i="58" s="1"/>
  <c r="M233" i="58" a="1"/>
  <c r="M233" i="58" s="1"/>
  <c r="M234" i="58" a="1"/>
  <c r="M234" i="58" s="1"/>
  <c r="M235" i="58" a="1"/>
  <c r="M235" i="58" s="1"/>
  <c r="M236" i="58" a="1"/>
  <c r="M236" i="58" s="1"/>
  <c r="M237" i="58" a="1"/>
  <c r="M237" i="58" s="1"/>
  <c r="M238" i="58" a="1"/>
  <c r="M238" i="58" s="1"/>
  <c r="M239" i="58" a="1"/>
  <c r="M239" i="58" s="1"/>
  <c r="M240" i="58" a="1"/>
  <c r="M240" i="58" s="1"/>
  <c r="M241" i="58" a="1"/>
  <c r="M241" i="58" s="1"/>
  <c r="M242" i="58" a="1"/>
  <c r="M242" i="58" s="1"/>
  <c r="M243" i="58" a="1"/>
  <c r="M243" i="58" s="1"/>
  <c r="M244" i="58" a="1"/>
  <c r="M244" i="58" s="1"/>
  <c r="M245" i="58" a="1"/>
  <c r="M245" i="58" s="1"/>
  <c r="M246" i="58" a="1"/>
  <c r="M246" i="58" s="1"/>
  <c r="M247" i="58" a="1"/>
  <c r="M247" i="58" s="1"/>
  <c r="M248" i="58" a="1"/>
  <c r="M248" i="58" s="1"/>
  <c r="M249" i="58" a="1"/>
  <c r="M249" i="58" s="1"/>
  <c r="M250" i="58" a="1"/>
  <c r="M250" i="58" s="1"/>
  <c r="M251" i="58" a="1"/>
  <c r="M251" i="58" s="1"/>
  <c r="M252" i="58" a="1"/>
  <c r="M252" i="58" s="1"/>
  <c r="M253" i="58" a="1"/>
  <c r="M253" i="58" s="1"/>
  <c r="M254" i="58" a="1"/>
  <c r="M254" i="58" s="1"/>
  <c r="M255" i="58" a="1"/>
  <c r="M255" i="58" s="1"/>
  <c r="M256" i="58" a="1"/>
  <c r="M256" i="58" s="1"/>
  <c r="M257" i="58" a="1"/>
  <c r="M257" i="58" s="1"/>
  <c r="M258" i="58" a="1"/>
  <c r="M258" i="58" s="1"/>
  <c r="M259" i="58" a="1"/>
  <c r="M259" i="58" s="1"/>
  <c r="M260" i="58" a="1"/>
  <c r="M260" i="58" s="1"/>
  <c r="M261" i="58" a="1"/>
  <c r="M261" i="58" s="1"/>
  <c r="M262" i="58" a="1"/>
  <c r="M262" i="58" s="1"/>
  <c r="M263" i="58" a="1"/>
  <c r="M263" i="58" s="1"/>
  <c r="M264" i="58" a="1"/>
  <c r="M264" i="58" s="1"/>
  <c r="M265" i="58" a="1"/>
  <c r="M265" i="58" s="1"/>
  <c r="M266" i="58" a="1"/>
  <c r="M266" i="58" s="1"/>
  <c r="M267" i="58" a="1"/>
  <c r="M267" i="58" s="1"/>
  <c r="M268" i="58" a="1"/>
  <c r="M268" i="58" s="1"/>
  <c r="M269" i="58" a="1"/>
  <c r="M269" i="58" s="1"/>
  <c r="M270" i="58" a="1"/>
  <c r="M270" i="58" s="1"/>
  <c r="M271" i="58" a="1"/>
  <c r="M271" i="58" s="1"/>
  <c r="M272" i="58" a="1"/>
  <c r="M272" i="58" s="1"/>
  <c r="M273" i="58" a="1"/>
  <c r="M273" i="58" s="1"/>
  <c r="M274" i="58" a="1"/>
  <c r="M274" i="58" s="1"/>
  <c r="M275" i="58" a="1"/>
  <c r="M275" i="58" s="1"/>
  <c r="M276" i="58" a="1"/>
  <c r="M276" i="58" s="1"/>
  <c r="M277" i="58" a="1"/>
  <c r="M277" i="58" s="1"/>
  <c r="M278" i="58" a="1"/>
  <c r="M278" i="58" s="1"/>
  <c r="M279" i="58" a="1"/>
  <c r="M279" i="58" s="1"/>
  <c r="M280" i="58" a="1"/>
  <c r="M280" i="58" s="1"/>
  <c r="M281" i="58" a="1"/>
  <c r="M281" i="58" s="1"/>
  <c r="M282" i="58" a="1"/>
  <c r="M282" i="58" s="1"/>
  <c r="M283" i="58" a="1"/>
  <c r="M283" i="58" s="1"/>
  <c r="M284" i="58" a="1"/>
  <c r="M284" i="58" s="1"/>
  <c r="M285" i="58" a="1"/>
  <c r="M285" i="58" s="1"/>
  <c r="M286" i="58" a="1"/>
  <c r="M286" i="58" s="1"/>
  <c r="M287" i="58" a="1"/>
  <c r="M287" i="58" s="1"/>
  <c r="M288" i="58" a="1"/>
  <c r="M288" i="58" s="1"/>
  <c r="M289" i="58" a="1"/>
  <c r="M289" i="58" s="1"/>
  <c r="M290" i="58" a="1"/>
  <c r="M290" i="58" s="1"/>
  <c r="M291" i="58" a="1"/>
  <c r="M291" i="58" s="1"/>
  <c r="M292" i="58" a="1"/>
  <c r="M292" i="58" s="1"/>
  <c r="M293" i="58" a="1"/>
  <c r="M293" i="58" s="1"/>
  <c r="M294" i="58" a="1"/>
  <c r="M294" i="58" s="1"/>
  <c r="M295" i="58" a="1"/>
  <c r="M295" i="58" s="1"/>
  <c r="M296" i="58" a="1"/>
  <c r="M296" i="58" s="1"/>
  <c r="M297" i="58" a="1"/>
  <c r="M297" i="58" s="1"/>
  <c r="M298" i="58" a="1"/>
  <c r="M298" i="58" s="1"/>
  <c r="M299" i="58" a="1"/>
  <c r="M299" i="58" s="1"/>
  <c r="M300" i="58" a="1"/>
  <c r="M300" i="58" s="1"/>
  <c r="M301" i="58" a="1"/>
  <c r="M301" i="58" s="1"/>
  <c r="M302" i="58" a="1"/>
  <c r="M302" i="58" s="1"/>
  <c r="M303" i="58" a="1"/>
  <c r="M303" i="58" s="1"/>
  <c r="M304" i="58" a="1"/>
  <c r="M304" i="58" s="1"/>
  <c r="M305" i="58" a="1"/>
  <c r="M305" i="58" s="1"/>
  <c r="M306" i="58" a="1"/>
  <c r="M306" i="58" s="1"/>
  <c r="M307" i="58" a="1"/>
  <c r="M307" i="58" s="1"/>
  <c r="M308" i="58" a="1"/>
  <c r="M308" i="58" s="1"/>
  <c r="M309" i="58" a="1"/>
  <c r="M309" i="58" s="1"/>
  <c r="M310" i="58" a="1"/>
  <c r="M310" i="58" s="1"/>
  <c r="M311" i="58" a="1"/>
  <c r="M311" i="58" s="1"/>
  <c r="M312" i="58" a="1"/>
  <c r="M312" i="58" s="1"/>
  <c r="M313" i="58" a="1"/>
  <c r="M313" i="58" s="1"/>
  <c r="M314" i="58" a="1"/>
  <c r="M314" i="58" s="1"/>
  <c r="M315" i="58" a="1"/>
  <c r="M315" i="58" s="1"/>
  <c r="M316" i="58" a="1"/>
  <c r="M316" i="58" s="1"/>
  <c r="M317" i="58" a="1"/>
  <c r="M317" i="58" s="1"/>
  <c r="M318" i="58" a="1"/>
  <c r="M318" i="58" s="1"/>
  <c r="M319" i="58" a="1"/>
  <c r="M319" i="58" s="1"/>
  <c r="M320" i="58" a="1"/>
  <c r="M320" i="58" s="1"/>
  <c r="M321" i="58" a="1"/>
  <c r="M321" i="58" s="1"/>
  <c r="M322" i="58" a="1"/>
  <c r="M322" i="58" s="1"/>
  <c r="M323" i="58" a="1"/>
  <c r="M323" i="58" s="1"/>
  <c r="M324" i="58" a="1"/>
  <c r="M324" i="58" s="1"/>
  <c r="M325" i="58" a="1"/>
  <c r="M325" i="58" s="1"/>
  <c r="M326" i="58" a="1"/>
  <c r="M326" i="58" s="1"/>
  <c r="M327" i="58" a="1"/>
  <c r="M327" i="58" s="1"/>
  <c r="M328" i="58" a="1"/>
  <c r="M328" i="58" s="1"/>
  <c r="M329" i="58" a="1"/>
  <c r="M329" i="58" s="1"/>
  <c r="M330" i="58" a="1"/>
  <c r="M330" i="58" s="1"/>
  <c r="M331" i="58" a="1"/>
  <c r="M331" i="58" s="1"/>
  <c r="M332" i="58" a="1"/>
  <c r="M332" i="58" s="1"/>
  <c r="M333" i="58" a="1"/>
  <c r="M333" i="58" s="1"/>
  <c r="M334" i="58" a="1"/>
  <c r="M334" i="58" s="1"/>
  <c r="M335" i="58" a="1"/>
  <c r="M335" i="58" s="1"/>
  <c r="M336" i="58" a="1"/>
  <c r="M336" i="58" s="1"/>
  <c r="M337" i="58" a="1"/>
  <c r="M337" i="58" s="1"/>
  <c r="M338" i="58" a="1"/>
  <c r="M338" i="58" s="1"/>
  <c r="M339" i="58" a="1"/>
  <c r="M339" i="58" s="1"/>
  <c r="M340" i="58" a="1"/>
  <c r="M340" i="58" s="1"/>
  <c r="M341" i="58" a="1"/>
  <c r="M341" i="58" s="1"/>
  <c r="M342" i="58" a="1"/>
  <c r="M342" i="58" s="1"/>
  <c r="M343" i="58" a="1"/>
  <c r="M343" i="58" s="1"/>
  <c r="M344" i="58" a="1"/>
  <c r="M344" i="58" s="1"/>
  <c r="M345" i="58" a="1"/>
  <c r="M345" i="58" s="1"/>
  <c r="M346" i="58" a="1"/>
  <c r="M346" i="58" s="1"/>
  <c r="M347" i="58" a="1"/>
  <c r="M347" i="58" s="1"/>
  <c r="M348" i="58" a="1"/>
  <c r="M348" i="58" s="1"/>
  <c r="M349" i="58" a="1"/>
  <c r="M349" i="58" s="1"/>
  <c r="M350" i="58" a="1"/>
  <c r="M350" i="58" s="1"/>
  <c r="M351" i="58" a="1"/>
  <c r="M351" i="58" s="1"/>
  <c r="M352" i="58" a="1"/>
  <c r="M352" i="58" s="1"/>
  <c r="M353" i="58" a="1"/>
  <c r="M353" i="58" s="1"/>
  <c r="M354" i="58" a="1"/>
  <c r="M354" i="58" s="1"/>
  <c r="M355" i="58" a="1"/>
  <c r="M355" i="58" s="1"/>
  <c r="M356" i="58" a="1"/>
  <c r="M356" i="58" s="1"/>
  <c r="M357" i="58" a="1"/>
  <c r="M357" i="58" s="1"/>
  <c r="M358" i="58" a="1"/>
  <c r="M358" i="58" s="1"/>
  <c r="M359" i="58" a="1"/>
  <c r="M359" i="58" s="1"/>
  <c r="M360" i="58" a="1"/>
  <c r="M360" i="58" s="1"/>
  <c r="M361" i="58" a="1"/>
  <c r="M361" i="58" s="1"/>
  <c r="M362" i="58" a="1"/>
  <c r="M362" i="58" s="1"/>
  <c r="M363" i="58" a="1"/>
  <c r="M363" i="58" s="1"/>
  <c r="M364" i="58" a="1"/>
  <c r="M364" i="58" s="1"/>
  <c r="M365" i="58" a="1"/>
  <c r="M365" i="58" s="1"/>
  <c r="M366" i="58" a="1"/>
  <c r="M366" i="58" s="1"/>
  <c r="M367" i="58" a="1"/>
  <c r="M367" i="58" s="1"/>
  <c r="M368" i="58" a="1"/>
  <c r="M368" i="58" s="1"/>
  <c r="M369" i="58" a="1"/>
  <c r="M369" i="58" s="1"/>
  <c r="M370" i="58" a="1"/>
  <c r="M370" i="58" s="1"/>
  <c r="M371" i="58" a="1"/>
  <c r="M371" i="58" s="1"/>
  <c r="M372" i="58" a="1"/>
  <c r="M372" i="58" s="1"/>
  <c r="M373" i="58" a="1"/>
  <c r="M373" i="58" s="1"/>
  <c r="M374" i="58" a="1"/>
  <c r="M374" i="58" s="1"/>
  <c r="M375" i="58" a="1"/>
  <c r="M375" i="58" s="1"/>
  <c r="M376" i="58" a="1"/>
  <c r="M376" i="58" s="1"/>
  <c r="M377" i="58" a="1"/>
  <c r="M377" i="58" s="1"/>
  <c r="M378" i="58" a="1"/>
  <c r="M378" i="58" s="1"/>
  <c r="M379" i="58" a="1"/>
  <c r="M379" i="58" s="1"/>
  <c r="M380" i="58" a="1"/>
  <c r="M380" i="58" s="1"/>
  <c r="M381" i="58" a="1"/>
  <c r="M381" i="58" s="1"/>
  <c r="M382" i="58" a="1"/>
  <c r="M382" i="58" s="1"/>
  <c r="M383" i="58" a="1"/>
  <c r="M383" i="58" s="1"/>
  <c r="M384" i="58" a="1"/>
  <c r="M384" i="58" s="1"/>
  <c r="M385" i="58" a="1"/>
  <c r="M385" i="58" s="1"/>
  <c r="M386" i="58" a="1"/>
  <c r="M386" i="58" s="1"/>
  <c r="M387" i="58" a="1"/>
  <c r="M387" i="58" s="1"/>
  <c r="M388" i="58" a="1"/>
  <c r="M388" i="58" s="1"/>
  <c r="M389" i="58" a="1"/>
  <c r="M389" i="58" s="1"/>
  <c r="M390" i="58" a="1"/>
  <c r="M390" i="58" s="1"/>
  <c r="M391" i="58" a="1"/>
  <c r="M391" i="58" s="1"/>
  <c r="M392" i="58" a="1"/>
  <c r="M392" i="58" s="1"/>
  <c r="M393" i="58" a="1"/>
  <c r="M393" i="58" s="1"/>
  <c r="M394" i="58" a="1"/>
  <c r="M394" i="58" s="1"/>
  <c r="M395" i="58" a="1"/>
  <c r="M395" i="58" s="1"/>
  <c r="M396" i="58" a="1"/>
  <c r="M396" i="58" s="1"/>
  <c r="M397" i="58" a="1"/>
  <c r="M397" i="58" s="1"/>
  <c r="M398" i="58" a="1"/>
  <c r="M398" i="58" s="1"/>
  <c r="M399" i="58" a="1"/>
  <c r="M399" i="58" s="1"/>
  <c r="M400" i="58" a="1"/>
  <c r="M400" i="58" s="1"/>
  <c r="M401" i="58" a="1"/>
  <c r="M401" i="58" s="1"/>
  <c r="M402" i="58" a="1"/>
  <c r="M402" i="58" s="1"/>
  <c r="M403" i="58" a="1"/>
  <c r="M403" i="58" s="1"/>
  <c r="M404" i="58" a="1"/>
  <c r="M404" i="58" s="1"/>
  <c r="M405" i="58" a="1"/>
  <c r="M405" i="58" s="1"/>
  <c r="M406" i="58" a="1"/>
  <c r="M406" i="58" s="1"/>
  <c r="M407" i="58" a="1"/>
  <c r="M407" i="58" s="1"/>
  <c r="M408" i="58" a="1"/>
  <c r="M408" i="58" s="1"/>
  <c r="M409" i="58" a="1"/>
  <c r="M409" i="58" s="1"/>
  <c r="M410" i="58" a="1"/>
  <c r="M410" i="58" s="1"/>
  <c r="M411" i="58" a="1"/>
  <c r="M411" i="58" s="1"/>
  <c r="M412" i="58" a="1"/>
  <c r="M412" i="58" s="1"/>
  <c r="M413" i="58" a="1"/>
  <c r="M413" i="58" s="1"/>
  <c r="M414" i="58" a="1"/>
  <c r="M414" i="58" s="1"/>
  <c r="M415" i="58" a="1"/>
  <c r="M415" i="58" s="1"/>
  <c r="M416" i="58" a="1"/>
  <c r="M416" i="58" s="1"/>
  <c r="M417" i="58" a="1"/>
  <c r="M417" i="58" s="1"/>
  <c r="M418" i="58" a="1"/>
  <c r="M418" i="58" s="1"/>
  <c r="M419" i="58" a="1"/>
  <c r="M419" i="58" s="1"/>
  <c r="M420" i="58" a="1"/>
  <c r="M420" i="58" s="1"/>
  <c r="M421" i="58" a="1"/>
  <c r="M421" i="58" s="1"/>
  <c r="M422" i="58" a="1"/>
  <c r="M422" i="58" s="1"/>
  <c r="M423" i="58" a="1"/>
  <c r="M423" i="58" s="1"/>
  <c r="M424" i="58" a="1"/>
  <c r="M424" i="58" s="1"/>
  <c r="M425" i="58" a="1"/>
  <c r="M425" i="58" s="1"/>
  <c r="M426" i="58" a="1"/>
  <c r="M426" i="58" s="1"/>
  <c r="M427" i="58" a="1"/>
  <c r="M427" i="58" s="1"/>
  <c r="M428" i="58" a="1"/>
  <c r="M428" i="58" s="1"/>
  <c r="M429" i="58" a="1"/>
  <c r="M429" i="58" s="1"/>
  <c r="M430" i="58" a="1"/>
  <c r="M430" i="58" s="1"/>
  <c r="M431" i="58" a="1"/>
  <c r="M431" i="58" s="1"/>
  <c r="M432" i="58" a="1"/>
  <c r="M432" i="58" s="1"/>
  <c r="M433" i="58" a="1"/>
  <c r="M433" i="58" s="1"/>
  <c r="M434" i="58" a="1"/>
  <c r="M434" i="58" s="1"/>
  <c r="M435" i="58" a="1"/>
  <c r="M435" i="58" s="1"/>
  <c r="M436" i="58" a="1"/>
  <c r="M436" i="58" s="1"/>
  <c r="M437" i="58" a="1"/>
  <c r="M437" i="58" s="1"/>
  <c r="M438" i="58" a="1"/>
  <c r="M438" i="58" s="1"/>
  <c r="M439" i="58" a="1"/>
  <c r="M439" i="58" s="1"/>
  <c r="M440" i="58" a="1"/>
  <c r="M440" i="58" s="1"/>
  <c r="M441" i="58" a="1"/>
  <c r="M441" i="58" s="1"/>
  <c r="M442" i="58" a="1"/>
  <c r="M442" i="58" s="1"/>
  <c r="M443" i="58" a="1"/>
  <c r="M443" i="58" s="1"/>
  <c r="M444" i="58" a="1"/>
  <c r="M444" i="58" s="1"/>
  <c r="M445" i="58" a="1"/>
  <c r="M445" i="58" s="1"/>
  <c r="M446" i="58" a="1"/>
  <c r="M446" i="58" s="1"/>
  <c r="M447" i="58" a="1"/>
  <c r="M447" i="58" s="1"/>
  <c r="M448" i="58" a="1"/>
  <c r="M448" i="58" s="1"/>
  <c r="M449" i="58" a="1"/>
  <c r="M449" i="58" s="1"/>
  <c r="M450" i="58" a="1"/>
  <c r="M450" i="58" s="1"/>
  <c r="M451" i="58" a="1"/>
  <c r="M451" i="58" s="1"/>
  <c r="M452" i="58" a="1"/>
  <c r="M452" i="58" s="1"/>
  <c r="M453" i="58" a="1"/>
  <c r="M453" i="58" s="1"/>
  <c r="M454" i="58" a="1"/>
  <c r="M454" i="58" s="1"/>
  <c r="M455" i="58" a="1"/>
  <c r="M455" i="58" s="1"/>
  <c r="M456" i="58" a="1"/>
  <c r="M456" i="58" s="1"/>
  <c r="M457" i="58" a="1"/>
  <c r="M457" i="58" s="1"/>
  <c r="M458" i="58" a="1"/>
  <c r="M458" i="58" s="1"/>
  <c r="M459" i="58" a="1"/>
  <c r="M459" i="58" s="1"/>
  <c r="M460" i="58" a="1"/>
  <c r="M460" i="58" s="1"/>
  <c r="M461" i="58" a="1"/>
  <c r="M461" i="58" s="1"/>
  <c r="M462" i="58" a="1"/>
  <c r="M462" i="58" s="1"/>
  <c r="M463" i="58" a="1"/>
  <c r="M463" i="58" s="1"/>
  <c r="M464" i="58" a="1"/>
  <c r="M464" i="58" s="1"/>
  <c r="M465" i="58" a="1"/>
  <c r="M465" i="58" s="1"/>
  <c r="M466" i="58" a="1"/>
  <c r="M466" i="58" s="1"/>
  <c r="M467" i="58" a="1"/>
  <c r="M467" i="58" s="1"/>
  <c r="M468" i="58" a="1"/>
  <c r="M468" i="58" s="1"/>
  <c r="M469" i="58" a="1"/>
  <c r="M469" i="58" s="1"/>
  <c r="M470" i="58" a="1"/>
  <c r="M470" i="58" s="1"/>
  <c r="M471" i="58" a="1"/>
  <c r="M471" i="58" s="1"/>
  <c r="M472" i="58" a="1"/>
  <c r="M472" i="58" s="1"/>
  <c r="M473" i="58" a="1"/>
  <c r="M473" i="58" s="1"/>
  <c r="M474" i="58" a="1"/>
  <c r="M474" i="58" s="1"/>
  <c r="M475" i="58" a="1"/>
  <c r="M475" i="58" s="1"/>
  <c r="M476" i="58" a="1"/>
  <c r="M476" i="58" s="1"/>
  <c r="M477" i="58" a="1"/>
  <c r="M477" i="58" s="1"/>
  <c r="M478" i="58" a="1"/>
  <c r="M478" i="58" s="1"/>
  <c r="M479" i="58" a="1"/>
  <c r="M479" i="58" s="1"/>
  <c r="M480" i="58" a="1"/>
  <c r="M480" i="58" s="1"/>
  <c r="M481" i="58" a="1"/>
  <c r="M481" i="58" s="1"/>
  <c r="M482" i="58" a="1"/>
  <c r="M482" i="58" s="1"/>
  <c r="M483" i="58" a="1"/>
  <c r="M483" i="58" s="1"/>
  <c r="M484" i="58" a="1"/>
  <c r="M484" i="58" s="1"/>
  <c r="M485" i="58" a="1"/>
  <c r="M485" i="58" s="1"/>
  <c r="M486" i="58" a="1"/>
  <c r="M486" i="58" s="1"/>
  <c r="M487" i="58" a="1"/>
  <c r="M487" i="58" s="1"/>
  <c r="M488" i="58" a="1"/>
  <c r="M488" i="58" s="1"/>
  <c r="M489" i="58" a="1"/>
  <c r="M489" i="58" s="1"/>
  <c r="M490" i="58" a="1"/>
  <c r="M490" i="58" s="1"/>
  <c r="M491" i="58" a="1"/>
  <c r="M491" i="58" s="1"/>
  <c r="M492" i="58" a="1"/>
  <c r="M492" i="58" s="1"/>
  <c r="M493" i="58" a="1"/>
  <c r="M493" i="58" s="1"/>
  <c r="M494" i="58" a="1"/>
  <c r="M494" i="58" s="1"/>
  <c r="M495" i="58" a="1"/>
  <c r="M495" i="58" s="1"/>
  <c r="M496" i="58" a="1"/>
  <c r="M496" i="58" s="1"/>
  <c r="M497" i="58" a="1"/>
  <c r="M497" i="58" s="1"/>
  <c r="M498" i="58" a="1"/>
  <c r="M498" i="58" s="1"/>
  <c r="M499" i="58" a="1"/>
  <c r="M499" i="58" s="1"/>
  <c r="M500" i="58" a="1"/>
  <c r="M500" i="58" s="1"/>
  <c r="M501" i="58" a="1"/>
  <c r="M501" i="58" s="1"/>
  <c r="M502" i="58" a="1"/>
  <c r="M502" i="58" s="1"/>
  <c r="M503" i="58" a="1"/>
  <c r="M503" i="58" s="1"/>
  <c r="M504" i="58" a="1"/>
  <c r="M504" i="58" s="1"/>
  <c r="M505" i="58" a="1"/>
  <c r="M505" i="58" s="1"/>
  <c r="M506" i="58" a="1"/>
  <c r="M506" i="58" s="1"/>
  <c r="M507" i="58" a="1"/>
  <c r="M507" i="58" s="1"/>
  <c r="M508" i="58" a="1"/>
  <c r="M508" i="58" s="1"/>
  <c r="M509" i="58" a="1"/>
  <c r="M509" i="58" s="1"/>
  <c r="M510" i="58" a="1"/>
  <c r="M510" i="58" s="1"/>
  <c r="M511" i="58" a="1"/>
  <c r="M511" i="58" s="1"/>
  <c r="M512" i="58" a="1"/>
  <c r="M512" i="58" s="1"/>
  <c r="M513" i="58" a="1"/>
  <c r="M513" i="58" s="1"/>
  <c r="M514" i="58" a="1"/>
  <c r="M514" i="58" s="1"/>
  <c r="M515" i="58" a="1"/>
  <c r="M515" i="58" s="1"/>
  <c r="M516" i="58" a="1"/>
  <c r="M516" i="58" s="1"/>
  <c r="M517" i="58" a="1"/>
  <c r="M517" i="58" s="1"/>
  <c r="M518" i="58" a="1"/>
  <c r="M518" i="58" s="1"/>
  <c r="M519" i="58" a="1"/>
  <c r="M519" i="58" s="1"/>
  <c r="M520" i="58" a="1"/>
  <c r="M520" i="58" s="1"/>
  <c r="M521" i="58" a="1"/>
  <c r="M521" i="58" s="1"/>
  <c r="M522" i="58" a="1"/>
  <c r="M522" i="58" s="1"/>
  <c r="M523" i="58" a="1"/>
  <c r="M523" i="58" s="1"/>
  <c r="M524" i="58" a="1"/>
  <c r="M524" i="58" s="1"/>
  <c r="M525" i="58" a="1"/>
  <c r="M525" i="58" s="1"/>
  <c r="M526" i="58" a="1"/>
  <c r="M526" i="58" s="1"/>
  <c r="M527" i="58" a="1"/>
  <c r="M527" i="58" s="1"/>
  <c r="M528" i="58" a="1"/>
  <c r="M528" i="58" s="1"/>
  <c r="M529" i="58" a="1"/>
  <c r="M529" i="58" s="1"/>
  <c r="M530" i="58" a="1"/>
  <c r="M530" i="58" s="1"/>
  <c r="M531" i="58" a="1"/>
  <c r="M531" i="58" s="1"/>
  <c r="M532" i="58" a="1"/>
  <c r="M532" i="58" s="1"/>
  <c r="M533" i="58" a="1"/>
  <c r="M533" i="58" s="1"/>
  <c r="M534" i="58" a="1"/>
  <c r="M534" i="58" s="1"/>
  <c r="M535" i="58" a="1"/>
  <c r="M535" i="58" s="1"/>
  <c r="M536" i="58" a="1"/>
  <c r="M536" i="58" s="1"/>
  <c r="M537" i="58" a="1"/>
  <c r="M537" i="58" s="1"/>
  <c r="M538" i="58" a="1"/>
  <c r="M538" i="58" s="1"/>
  <c r="M539" i="58" a="1"/>
  <c r="M539" i="58" s="1"/>
  <c r="M540" i="58" a="1"/>
  <c r="M540" i="58" s="1"/>
  <c r="M541" i="58" a="1"/>
  <c r="M541" i="58" s="1"/>
  <c r="M542" i="58" a="1"/>
  <c r="M542" i="58" s="1"/>
  <c r="M543" i="58" a="1"/>
  <c r="M543" i="58" s="1"/>
  <c r="M544" i="58" a="1"/>
  <c r="M544" i="58" s="1"/>
  <c r="M545" i="58" a="1"/>
  <c r="M545" i="58" s="1"/>
  <c r="M546" i="58" a="1"/>
  <c r="M546" i="58" s="1"/>
  <c r="M14" i="58" a="1"/>
  <c r="M14" i="58" s="1"/>
  <c r="K3720" i="56"/>
  <c r="L3720" i="56" s="1"/>
  <c r="J3720" i="56"/>
  <c r="I3720" i="56"/>
  <c r="K3719" i="56"/>
  <c r="L3719" i="56" s="1"/>
  <c r="J3719" i="56"/>
  <c r="I3719" i="56"/>
  <c r="K3718" i="56"/>
  <c r="L3718" i="56" s="1"/>
  <c r="J3718" i="56"/>
  <c r="I3718" i="56"/>
  <c r="K3717" i="56"/>
  <c r="L3717" i="56" s="1"/>
  <c r="J3717" i="56"/>
  <c r="I3717" i="56"/>
  <c r="K3716" i="56"/>
  <c r="L3716" i="56" s="1"/>
  <c r="J3716" i="56"/>
  <c r="I3716" i="56"/>
  <c r="K3715" i="56"/>
  <c r="L3715" i="56" s="1"/>
  <c r="J3715" i="56"/>
  <c r="I3715" i="56"/>
  <c r="K3714" i="56"/>
  <c r="L3714" i="56" s="1"/>
  <c r="J3714" i="56"/>
  <c r="I3714" i="56"/>
  <c r="K3713" i="56"/>
  <c r="L3713" i="56" s="1"/>
  <c r="J3713" i="56"/>
  <c r="I3713" i="56"/>
  <c r="K3712" i="56"/>
  <c r="L3712" i="56" s="1"/>
  <c r="J3712" i="56"/>
  <c r="I3712" i="56"/>
  <c r="K3711" i="56"/>
  <c r="L3711" i="56" s="1"/>
  <c r="J3711" i="56"/>
  <c r="I3711" i="56"/>
  <c r="K3710" i="56"/>
  <c r="L3710" i="56" s="1"/>
  <c r="J3710" i="56"/>
  <c r="I3710" i="56"/>
  <c r="K3709" i="56"/>
  <c r="L3709" i="56" s="1"/>
  <c r="J3709" i="56"/>
  <c r="I3709" i="56"/>
  <c r="K3708" i="56"/>
  <c r="L3708" i="56" s="1"/>
  <c r="J3708" i="56"/>
  <c r="I3708" i="56"/>
  <c r="K3707" i="56"/>
  <c r="L3707" i="56" s="1"/>
  <c r="J3707" i="56"/>
  <c r="I3707" i="56"/>
  <c r="K3706" i="56"/>
  <c r="L3706" i="56" s="1"/>
  <c r="J3706" i="56"/>
  <c r="I3706" i="56"/>
  <c r="K3705" i="56"/>
  <c r="L3705" i="56" s="1"/>
  <c r="J3705" i="56"/>
  <c r="I3705" i="56"/>
  <c r="K3704" i="56"/>
  <c r="L3704" i="56" s="1"/>
  <c r="J3704" i="56"/>
  <c r="I3704" i="56"/>
  <c r="K3703" i="56"/>
  <c r="L3703" i="56" s="1"/>
  <c r="J3703" i="56"/>
  <c r="I3703" i="56"/>
  <c r="K3702" i="56"/>
  <c r="L3702" i="56" s="1"/>
  <c r="J3702" i="56"/>
  <c r="I3702" i="56"/>
  <c r="K3701" i="56"/>
  <c r="L3701" i="56" s="1"/>
  <c r="J3701" i="56"/>
  <c r="I3701" i="56"/>
  <c r="K3700" i="56"/>
  <c r="L3700" i="56" s="1"/>
  <c r="J3700" i="56"/>
  <c r="I3700" i="56"/>
  <c r="K3699" i="56"/>
  <c r="L3699" i="56" s="1"/>
  <c r="J3699" i="56"/>
  <c r="I3699" i="56"/>
  <c r="K3698" i="56"/>
  <c r="L3698" i="56" s="1"/>
  <c r="J3698" i="56"/>
  <c r="I3698" i="56"/>
  <c r="K3697" i="56"/>
  <c r="L3697" i="56" s="1"/>
  <c r="J3697" i="56"/>
  <c r="I3697" i="56"/>
  <c r="K3696" i="56"/>
  <c r="L3696" i="56" s="1"/>
  <c r="J3696" i="56"/>
  <c r="I3696" i="56"/>
  <c r="K3695" i="56"/>
  <c r="L3695" i="56" s="1"/>
  <c r="J3695" i="56"/>
  <c r="I3695" i="56"/>
  <c r="K3694" i="56"/>
  <c r="L3694" i="56" s="1"/>
  <c r="J3694" i="56"/>
  <c r="I3694" i="56"/>
  <c r="K3693" i="56"/>
  <c r="L3693" i="56" s="1"/>
  <c r="J3693" i="56"/>
  <c r="I3693" i="56"/>
  <c r="K3692" i="56"/>
  <c r="L3692" i="56" s="1"/>
  <c r="J3692" i="56"/>
  <c r="I3692" i="56"/>
  <c r="K3691" i="56"/>
  <c r="L3691" i="56" s="1"/>
  <c r="J3691" i="56"/>
  <c r="I3691" i="56"/>
  <c r="K3690" i="56"/>
  <c r="L3690" i="56" s="1"/>
  <c r="J3690" i="56"/>
  <c r="I3690" i="56"/>
  <c r="K3689" i="56"/>
  <c r="L3689" i="56" s="1"/>
  <c r="J3689" i="56"/>
  <c r="I3689" i="56"/>
  <c r="K3688" i="56"/>
  <c r="L3688" i="56" s="1"/>
  <c r="J3688" i="56"/>
  <c r="I3688" i="56"/>
  <c r="K3687" i="56"/>
  <c r="L3687" i="56" s="1"/>
  <c r="J3687" i="56"/>
  <c r="I3687" i="56"/>
  <c r="K3686" i="56"/>
  <c r="L3686" i="56" s="1"/>
  <c r="J3686" i="56"/>
  <c r="I3686" i="56"/>
  <c r="K3685" i="56"/>
  <c r="L3685" i="56" s="1"/>
  <c r="J3685" i="56"/>
  <c r="I3685" i="56"/>
  <c r="K3684" i="56"/>
  <c r="L3684" i="56" s="1"/>
  <c r="J3684" i="56"/>
  <c r="I3684" i="56"/>
  <c r="K3683" i="56"/>
  <c r="L3683" i="56" s="1"/>
  <c r="J3683" i="56"/>
  <c r="I3683" i="56"/>
  <c r="K3682" i="56"/>
  <c r="L3682" i="56" s="1"/>
  <c r="J3682" i="56"/>
  <c r="I3682" i="56"/>
  <c r="K3681" i="56"/>
  <c r="L3681" i="56" s="1"/>
  <c r="J3681" i="56"/>
  <c r="I3681" i="56"/>
  <c r="K3680" i="56"/>
  <c r="L3680" i="56" s="1"/>
  <c r="J3680" i="56"/>
  <c r="I3680" i="56"/>
  <c r="K3679" i="56"/>
  <c r="L3679" i="56" s="1"/>
  <c r="J3679" i="56"/>
  <c r="I3679" i="56"/>
  <c r="K3678" i="56"/>
  <c r="L3678" i="56" s="1"/>
  <c r="J3678" i="56"/>
  <c r="I3678" i="56"/>
  <c r="K3677" i="56"/>
  <c r="L3677" i="56" s="1"/>
  <c r="J3677" i="56"/>
  <c r="I3677" i="56"/>
  <c r="K3676" i="56"/>
  <c r="L3676" i="56" s="1"/>
  <c r="J3676" i="56"/>
  <c r="I3676" i="56"/>
  <c r="K3675" i="56"/>
  <c r="L3675" i="56" s="1"/>
  <c r="J3675" i="56"/>
  <c r="I3675" i="56"/>
  <c r="K3674" i="56"/>
  <c r="L3674" i="56" s="1"/>
  <c r="J3674" i="56"/>
  <c r="I3674" i="56"/>
  <c r="K3673" i="56"/>
  <c r="L3673" i="56" s="1"/>
  <c r="J3673" i="56"/>
  <c r="I3673" i="56"/>
  <c r="K3672" i="56"/>
  <c r="L3672" i="56" s="1"/>
  <c r="J3672" i="56"/>
  <c r="I3672" i="56"/>
  <c r="K3671" i="56"/>
  <c r="L3671" i="56" s="1"/>
  <c r="J3671" i="56"/>
  <c r="I3671" i="56"/>
  <c r="K3670" i="56"/>
  <c r="L3670" i="56" s="1"/>
  <c r="J3670" i="56"/>
  <c r="I3670" i="56"/>
  <c r="K3669" i="56"/>
  <c r="L3669" i="56" s="1"/>
  <c r="J3669" i="56"/>
  <c r="I3669" i="56"/>
  <c r="K3668" i="56"/>
  <c r="L3668" i="56" s="1"/>
  <c r="J3668" i="56"/>
  <c r="I3668" i="56"/>
  <c r="K3667" i="56"/>
  <c r="L3667" i="56" s="1"/>
  <c r="J3667" i="56"/>
  <c r="I3667" i="56"/>
  <c r="K3666" i="56"/>
  <c r="L3666" i="56" s="1"/>
  <c r="J3666" i="56"/>
  <c r="I3666" i="56"/>
  <c r="K3665" i="56"/>
  <c r="L3665" i="56" s="1"/>
  <c r="J3665" i="56"/>
  <c r="I3665" i="56"/>
  <c r="K3664" i="56"/>
  <c r="L3664" i="56" s="1"/>
  <c r="J3664" i="56"/>
  <c r="I3664" i="56"/>
  <c r="K3663" i="56"/>
  <c r="L3663" i="56" s="1"/>
  <c r="J3663" i="56"/>
  <c r="I3663" i="56"/>
  <c r="K3662" i="56"/>
  <c r="L3662" i="56" s="1"/>
  <c r="J3662" i="56"/>
  <c r="I3662" i="56"/>
  <c r="K3661" i="56"/>
  <c r="L3661" i="56" s="1"/>
  <c r="J3661" i="56"/>
  <c r="I3661" i="56"/>
  <c r="K3660" i="56"/>
  <c r="L3660" i="56" s="1"/>
  <c r="J3660" i="56"/>
  <c r="I3660" i="56"/>
  <c r="K3659" i="56"/>
  <c r="L3659" i="56" s="1"/>
  <c r="J3659" i="56"/>
  <c r="I3659" i="56"/>
  <c r="K3658" i="56"/>
  <c r="L3658" i="56" s="1"/>
  <c r="J3658" i="56"/>
  <c r="I3658" i="56"/>
  <c r="K3657" i="56"/>
  <c r="L3657" i="56" s="1"/>
  <c r="J3657" i="56"/>
  <c r="I3657" i="56"/>
  <c r="K3656" i="56"/>
  <c r="L3656" i="56" s="1"/>
  <c r="J3656" i="56"/>
  <c r="I3656" i="56"/>
  <c r="K3655" i="56"/>
  <c r="L3655" i="56" s="1"/>
  <c r="J3655" i="56"/>
  <c r="I3655" i="56"/>
  <c r="K3654" i="56"/>
  <c r="L3654" i="56" s="1"/>
  <c r="J3654" i="56"/>
  <c r="I3654" i="56"/>
  <c r="K3653" i="56"/>
  <c r="L3653" i="56" s="1"/>
  <c r="J3653" i="56"/>
  <c r="I3653" i="56"/>
  <c r="K3652" i="56"/>
  <c r="L3652" i="56" s="1"/>
  <c r="J3652" i="56"/>
  <c r="I3652" i="56"/>
  <c r="K3651" i="56"/>
  <c r="L3651" i="56" s="1"/>
  <c r="J3651" i="56"/>
  <c r="I3651" i="56"/>
  <c r="K3650" i="56"/>
  <c r="L3650" i="56" s="1"/>
  <c r="J3650" i="56"/>
  <c r="I3650" i="56"/>
  <c r="K3649" i="56"/>
  <c r="L3649" i="56" s="1"/>
  <c r="J3649" i="56"/>
  <c r="I3649" i="56"/>
  <c r="K3648" i="56"/>
  <c r="L3648" i="56" s="1"/>
  <c r="J3648" i="56"/>
  <c r="I3648" i="56"/>
  <c r="K3647" i="56"/>
  <c r="L3647" i="56" s="1"/>
  <c r="J3647" i="56"/>
  <c r="I3647" i="56"/>
  <c r="K3646" i="56"/>
  <c r="L3646" i="56" s="1"/>
  <c r="J3646" i="56"/>
  <c r="I3646" i="56"/>
  <c r="K3645" i="56"/>
  <c r="L3645" i="56" s="1"/>
  <c r="J3645" i="56"/>
  <c r="I3645" i="56"/>
  <c r="K3644" i="56"/>
  <c r="L3644" i="56" s="1"/>
  <c r="J3644" i="56"/>
  <c r="I3644" i="56"/>
  <c r="K3643" i="56"/>
  <c r="L3643" i="56" s="1"/>
  <c r="J3643" i="56"/>
  <c r="I3643" i="56"/>
  <c r="K3642" i="56"/>
  <c r="L3642" i="56" s="1"/>
  <c r="J3642" i="56"/>
  <c r="I3642" i="56"/>
  <c r="K3641" i="56"/>
  <c r="L3641" i="56" s="1"/>
  <c r="J3641" i="56"/>
  <c r="I3641" i="56"/>
  <c r="K3640" i="56"/>
  <c r="L3640" i="56" s="1"/>
  <c r="J3640" i="56"/>
  <c r="I3640" i="56"/>
  <c r="K3639" i="56"/>
  <c r="L3639" i="56" s="1"/>
  <c r="J3639" i="56"/>
  <c r="I3639" i="56"/>
  <c r="K3638" i="56"/>
  <c r="L3638" i="56" s="1"/>
  <c r="J3638" i="56"/>
  <c r="I3638" i="56"/>
  <c r="K3637" i="56"/>
  <c r="L3637" i="56" s="1"/>
  <c r="J3637" i="56"/>
  <c r="I3637" i="56"/>
  <c r="K3636" i="56"/>
  <c r="L3636" i="56" s="1"/>
  <c r="J3636" i="56"/>
  <c r="I3636" i="56"/>
  <c r="K3635" i="56"/>
  <c r="L3635" i="56" s="1"/>
  <c r="J3635" i="56"/>
  <c r="I3635" i="56"/>
  <c r="K3634" i="56"/>
  <c r="L3634" i="56" s="1"/>
  <c r="J3634" i="56"/>
  <c r="I3634" i="56"/>
  <c r="K3633" i="56"/>
  <c r="L3633" i="56" s="1"/>
  <c r="J3633" i="56"/>
  <c r="I3633" i="56"/>
  <c r="K3632" i="56"/>
  <c r="L3632" i="56" s="1"/>
  <c r="J3632" i="56"/>
  <c r="I3632" i="56"/>
  <c r="K3631" i="56"/>
  <c r="L3631" i="56" s="1"/>
  <c r="J3631" i="56"/>
  <c r="I3631" i="56"/>
  <c r="K3630" i="56"/>
  <c r="L3630" i="56" s="1"/>
  <c r="J3630" i="56"/>
  <c r="I3630" i="56"/>
  <c r="K3629" i="56"/>
  <c r="L3629" i="56" s="1"/>
  <c r="J3629" i="56"/>
  <c r="I3629" i="56"/>
  <c r="K3628" i="56"/>
  <c r="L3628" i="56" s="1"/>
  <c r="J3628" i="56"/>
  <c r="I3628" i="56"/>
  <c r="K3627" i="56"/>
  <c r="L3627" i="56" s="1"/>
  <c r="J3627" i="56"/>
  <c r="I3627" i="56"/>
  <c r="K3626" i="56"/>
  <c r="L3626" i="56" s="1"/>
  <c r="J3626" i="56"/>
  <c r="I3626" i="56"/>
  <c r="K3625" i="56"/>
  <c r="L3625" i="56" s="1"/>
  <c r="J3625" i="56"/>
  <c r="I3625" i="56"/>
  <c r="K3624" i="56"/>
  <c r="L3624" i="56" s="1"/>
  <c r="J3624" i="56"/>
  <c r="I3624" i="56"/>
  <c r="K3623" i="56"/>
  <c r="L3623" i="56" s="1"/>
  <c r="J3623" i="56"/>
  <c r="I3623" i="56"/>
  <c r="K3622" i="56"/>
  <c r="L3622" i="56" s="1"/>
  <c r="J3622" i="56"/>
  <c r="I3622" i="56"/>
  <c r="K3621" i="56"/>
  <c r="L3621" i="56" s="1"/>
  <c r="J3621" i="56"/>
  <c r="I3621" i="56"/>
  <c r="K3620" i="56"/>
  <c r="L3620" i="56" s="1"/>
  <c r="J3620" i="56"/>
  <c r="I3620" i="56"/>
  <c r="K3619" i="56"/>
  <c r="L3619" i="56" s="1"/>
  <c r="J3619" i="56"/>
  <c r="I3619" i="56"/>
  <c r="K3618" i="56"/>
  <c r="L3618" i="56" s="1"/>
  <c r="J3618" i="56"/>
  <c r="I3618" i="56"/>
  <c r="K3617" i="56"/>
  <c r="L3617" i="56" s="1"/>
  <c r="J3617" i="56"/>
  <c r="I3617" i="56"/>
  <c r="K3616" i="56"/>
  <c r="L3616" i="56" s="1"/>
  <c r="J3616" i="56"/>
  <c r="I3616" i="56"/>
  <c r="K3615" i="56"/>
  <c r="L3615" i="56" s="1"/>
  <c r="J3615" i="56"/>
  <c r="I3615" i="56"/>
  <c r="K3614" i="56"/>
  <c r="L3614" i="56" s="1"/>
  <c r="J3614" i="56"/>
  <c r="I3614" i="56"/>
  <c r="K3613" i="56"/>
  <c r="L3613" i="56" s="1"/>
  <c r="J3613" i="56"/>
  <c r="I3613" i="56"/>
  <c r="K3612" i="56"/>
  <c r="L3612" i="56" s="1"/>
  <c r="J3612" i="56"/>
  <c r="I3612" i="56"/>
  <c r="K3611" i="56"/>
  <c r="L3611" i="56" s="1"/>
  <c r="J3611" i="56"/>
  <c r="I3611" i="56"/>
  <c r="K3610" i="56"/>
  <c r="L3610" i="56" s="1"/>
  <c r="J3610" i="56"/>
  <c r="I3610" i="56"/>
  <c r="K3609" i="56"/>
  <c r="L3609" i="56" s="1"/>
  <c r="J3609" i="56"/>
  <c r="I3609" i="56"/>
  <c r="K3608" i="56"/>
  <c r="L3608" i="56" s="1"/>
  <c r="J3608" i="56"/>
  <c r="I3608" i="56"/>
  <c r="K3607" i="56"/>
  <c r="L3607" i="56" s="1"/>
  <c r="J3607" i="56"/>
  <c r="I3607" i="56"/>
  <c r="K3606" i="56"/>
  <c r="L3606" i="56" s="1"/>
  <c r="J3606" i="56"/>
  <c r="I3606" i="56"/>
  <c r="K3605" i="56"/>
  <c r="L3605" i="56" s="1"/>
  <c r="J3605" i="56"/>
  <c r="I3605" i="56"/>
  <c r="K3604" i="56"/>
  <c r="L3604" i="56" s="1"/>
  <c r="J3604" i="56"/>
  <c r="I3604" i="56"/>
  <c r="K3603" i="56"/>
  <c r="L3603" i="56" s="1"/>
  <c r="J3603" i="56"/>
  <c r="I3603" i="56"/>
  <c r="K3602" i="56"/>
  <c r="L3602" i="56" s="1"/>
  <c r="J3602" i="56"/>
  <c r="I3602" i="56"/>
  <c r="K3601" i="56"/>
  <c r="L3601" i="56" s="1"/>
  <c r="J3601" i="56"/>
  <c r="I3601" i="56"/>
  <c r="K3600" i="56"/>
  <c r="L3600" i="56" s="1"/>
  <c r="J3600" i="56"/>
  <c r="I3600" i="56"/>
  <c r="K3599" i="56"/>
  <c r="L3599" i="56" s="1"/>
  <c r="J3599" i="56"/>
  <c r="I3599" i="56"/>
  <c r="K3598" i="56"/>
  <c r="L3598" i="56" s="1"/>
  <c r="J3598" i="56"/>
  <c r="I3598" i="56"/>
  <c r="K3597" i="56"/>
  <c r="L3597" i="56" s="1"/>
  <c r="J3597" i="56"/>
  <c r="I3597" i="56"/>
  <c r="K3596" i="56"/>
  <c r="L3596" i="56" s="1"/>
  <c r="J3596" i="56"/>
  <c r="I3596" i="56"/>
  <c r="K3595" i="56"/>
  <c r="L3595" i="56" s="1"/>
  <c r="J3595" i="56"/>
  <c r="I3595" i="56"/>
  <c r="K3594" i="56"/>
  <c r="L3594" i="56" s="1"/>
  <c r="J3594" i="56"/>
  <c r="I3594" i="56"/>
  <c r="K3593" i="56"/>
  <c r="L3593" i="56" s="1"/>
  <c r="J3593" i="56"/>
  <c r="I3593" i="56"/>
  <c r="K3592" i="56"/>
  <c r="L3592" i="56" s="1"/>
  <c r="J3592" i="56"/>
  <c r="I3592" i="56"/>
  <c r="K3591" i="56"/>
  <c r="L3591" i="56" s="1"/>
  <c r="J3591" i="56"/>
  <c r="I3591" i="56"/>
  <c r="K3590" i="56"/>
  <c r="L3590" i="56" s="1"/>
  <c r="J3590" i="56"/>
  <c r="I3590" i="56"/>
  <c r="K3589" i="56"/>
  <c r="L3589" i="56" s="1"/>
  <c r="J3589" i="56"/>
  <c r="I3589" i="56"/>
  <c r="K3588" i="56"/>
  <c r="L3588" i="56" s="1"/>
  <c r="J3588" i="56"/>
  <c r="I3588" i="56"/>
  <c r="K3587" i="56"/>
  <c r="L3587" i="56" s="1"/>
  <c r="J3587" i="56"/>
  <c r="I3587" i="56"/>
  <c r="K3586" i="56"/>
  <c r="L3586" i="56" s="1"/>
  <c r="J3586" i="56"/>
  <c r="I3586" i="56"/>
  <c r="K3585" i="56"/>
  <c r="L3585" i="56" s="1"/>
  <c r="J3585" i="56"/>
  <c r="I3585" i="56"/>
  <c r="K3584" i="56"/>
  <c r="L3584" i="56" s="1"/>
  <c r="J3584" i="56"/>
  <c r="I3584" i="56"/>
  <c r="K3583" i="56"/>
  <c r="L3583" i="56" s="1"/>
  <c r="J3583" i="56"/>
  <c r="I3583" i="56"/>
  <c r="K3582" i="56"/>
  <c r="L3582" i="56" s="1"/>
  <c r="J3582" i="56"/>
  <c r="I3582" i="56"/>
  <c r="K3581" i="56"/>
  <c r="L3581" i="56" s="1"/>
  <c r="J3581" i="56"/>
  <c r="I3581" i="56"/>
  <c r="K3580" i="56"/>
  <c r="L3580" i="56" s="1"/>
  <c r="J3580" i="56"/>
  <c r="I3580" i="56"/>
  <c r="K3579" i="56"/>
  <c r="L3579" i="56" s="1"/>
  <c r="J3579" i="56"/>
  <c r="I3579" i="56"/>
  <c r="K3578" i="56"/>
  <c r="L3578" i="56" s="1"/>
  <c r="J3578" i="56"/>
  <c r="I3578" i="56"/>
  <c r="K3577" i="56"/>
  <c r="L3577" i="56" s="1"/>
  <c r="J3577" i="56"/>
  <c r="I3577" i="56"/>
  <c r="K3576" i="56"/>
  <c r="L3576" i="56" s="1"/>
  <c r="J3576" i="56"/>
  <c r="I3576" i="56"/>
  <c r="K3575" i="56"/>
  <c r="L3575" i="56" s="1"/>
  <c r="J3575" i="56"/>
  <c r="I3575" i="56"/>
  <c r="K3574" i="56"/>
  <c r="L3574" i="56" s="1"/>
  <c r="J3574" i="56"/>
  <c r="I3574" i="56"/>
  <c r="K3573" i="56"/>
  <c r="L3573" i="56" s="1"/>
  <c r="J3573" i="56"/>
  <c r="I3573" i="56"/>
  <c r="K3572" i="56"/>
  <c r="L3572" i="56" s="1"/>
  <c r="J3572" i="56"/>
  <c r="I3572" i="56"/>
  <c r="K3571" i="56"/>
  <c r="L3571" i="56" s="1"/>
  <c r="J3571" i="56"/>
  <c r="I3571" i="56"/>
  <c r="K3570" i="56"/>
  <c r="L3570" i="56" s="1"/>
  <c r="J3570" i="56"/>
  <c r="I3570" i="56"/>
  <c r="K3569" i="56"/>
  <c r="L3569" i="56" s="1"/>
  <c r="J3569" i="56"/>
  <c r="I3569" i="56"/>
  <c r="K3568" i="56"/>
  <c r="L3568" i="56" s="1"/>
  <c r="J3568" i="56"/>
  <c r="I3568" i="56"/>
  <c r="K3567" i="56"/>
  <c r="L3567" i="56" s="1"/>
  <c r="J3567" i="56"/>
  <c r="I3567" i="56"/>
  <c r="K3566" i="56"/>
  <c r="L3566" i="56" s="1"/>
  <c r="J3566" i="56"/>
  <c r="I3566" i="56"/>
  <c r="K3565" i="56"/>
  <c r="L3565" i="56" s="1"/>
  <c r="J3565" i="56"/>
  <c r="I3565" i="56"/>
  <c r="K3564" i="56"/>
  <c r="L3564" i="56" s="1"/>
  <c r="J3564" i="56"/>
  <c r="I3564" i="56"/>
  <c r="K3563" i="56"/>
  <c r="L3563" i="56" s="1"/>
  <c r="J3563" i="56"/>
  <c r="I3563" i="56"/>
  <c r="K3562" i="56"/>
  <c r="L3562" i="56" s="1"/>
  <c r="J3562" i="56"/>
  <c r="I3562" i="56"/>
  <c r="K3561" i="56"/>
  <c r="L3561" i="56" s="1"/>
  <c r="J3561" i="56"/>
  <c r="I3561" i="56"/>
  <c r="K3560" i="56"/>
  <c r="L3560" i="56" s="1"/>
  <c r="J3560" i="56"/>
  <c r="I3560" i="56"/>
  <c r="K3559" i="56"/>
  <c r="L3559" i="56" s="1"/>
  <c r="J3559" i="56"/>
  <c r="I3559" i="56"/>
  <c r="K3558" i="56"/>
  <c r="L3558" i="56" s="1"/>
  <c r="J3558" i="56"/>
  <c r="I3558" i="56"/>
  <c r="K3557" i="56"/>
  <c r="L3557" i="56" s="1"/>
  <c r="J3557" i="56"/>
  <c r="I3557" i="56"/>
  <c r="K3556" i="56"/>
  <c r="L3556" i="56" s="1"/>
  <c r="J3556" i="56"/>
  <c r="I3556" i="56"/>
  <c r="K3555" i="56"/>
  <c r="L3555" i="56" s="1"/>
  <c r="J3555" i="56"/>
  <c r="I3555" i="56"/>
  <c r="K3554" i="56"/>
  <c r="L3554" i="56" s="1"/>
  <c r="J3554" i="56"/>
  <c r="I3554" i="56"/>
  <c r="K3553" i="56"/>
  <c r="L3553" i="56" s="1"/>
  <c r="J3553" i="56"/>
  <c r="I3553" i="56"/>
  <c r="K3552" i="56"/>
  <c r="L3552" i="56" s="1"/>
  <c r="J3552" i="56"/>
  <c r="I3552" i="56"/>
  <c r="K3551" i="56"/>
  <c r="L3551" i="56" s="1"/>
  <c r="J3551" i="56"/>
  <c r="I3551" i="56"/>
  <c r="K3550" i="56"/>
  <c r="L3550" i="56" s="1"/>
  <c r="J3550" i="56"/>
  <c r="I3550" i="56"/>
  <c r="K3549" i="56"/>
  <c r="L3549" i="56" s="1"/>
  <c r="J3549" i="56"/>
  <c r="I3549" i="56"/>
  <c r="K3548" i="56"/>
  <c r="L3548" i="56" s="1"/>
  <c r="J3548" i="56"/>
  <c r="I3548" i="56"/>
  <c r="K3547" i="56"/>
  <c r="L3547" i="56" s="1"/>
  <c r="J3547" i="56"/>
  <c r="I3547" i="56"/>
  <c r="K3546" i="56"/>
  <c r="L3546" i="56" s="1"/>
  <c r="J3546" i="56"/>
  <c r="I3546" i="56"/>
  <c r="K3545" i="56"/>
  <c r="L3545" i="56" s="1"/>
  <c r="J3545" i="56"/>
  <c r="I3545" i="56"/>
  <c r="K3544" i="56"/>
  <c r="L3544" i="56" s="1"/>
  <c r="J3544" i="56"/>
  <c r="I3544" i="56"/>
  <c r="K3543" i="56"/>
  <c r="L3543" i="56" s="1"/>
  <c r="J3543" i="56"/>
  <c r="I3543" i="56"/>
  <c r="K3542" i="56"/>
  <c r="L3542" i="56" s="1"/>
  <c r="J3542" i="56"/>
  <c r="I3542" i="56"/>
  <c r="K3541" i="56"/>
  <c r="L3541" i="56" s="1"/>
  <c r="J3541" i="56"/>
  <c r="I3541" i="56"/>
  <c r="K3540" i="56"/>
  <c r="L3540" i="56" s="1"/>
  <c r="J3540" i="56"/>
  <c r="I3540" i="56"/>
  <c r="K3539" i="56"/>
  <c r="L3539" i="56" s="1"/>
  <c r="J3539" i="56"/>
  <c r="I3539" i="56"/>
  <c r="K3538" i="56"/>
  <c r="L3538" i="56" s="1"/>
  <c r="J3538" i="56"/>
  <c r="I3538" i="56"/>
  <c r="K3537" i="56"/>
  <c r="L3537" i="56" s="1"/>
  <c r="J3537" i="56"/>
  <c r="I3537" i="56"/>
  <c r="K3536" i="56"/>
  <c r="L3536" i="56" s="1"/>
  <c r="J3536" i="56"/>
  <c r="I3536" i="56"/>
  <c r="K3535" i="56"/>
  <c r="L3535" i="56" s="1"/>
  <c r="J3535" i="56"/>
  <c r="I3535" i="56"/>
  <c r="K3534" i="56"/>
  <c r="L3534" i="56" s="1"/>
  <c r="J3534" i="56"/>
  <c r="I3534" i="56"/>
  <c r="K3533" i="56"/>
  <c r="L3533" i="56" s="1"/>
  <c r="J3533" i="56"/>
  <c r="I3533" i="56"/>
  <c r="K3532" i="56"/>
  <c r="L3532" i="56" s="1"/>
  <c r="J3532" i="56"/>
  <c r="I3532" i="56"/>
  <c r="K3531" i="56"/>
  <c r="L3531" i="56" s="1"/>
  <c r="J3531" i="56"/>
  <c r="I3531" i="56"/>
  <c r="K3530" i="56"/>
  <c r="L3530" i="56" s="1"/>
  <c r="J3530" i="56"/>
  <c r="I3530" i="56"/>
  <c r="K3529" i="56"/>
  <c r="L3529" i="56" s="1"/>
  <c r="J3529" i="56"/>
  <c r="I3529" i="56"/>
  <c r="K3528" i="56"/>
  <c r="L3528" i="56" s="1"/>
  <c r="J3528" i="56"/>
  <c r="I3528" i="56"/>
  <c r="K3527" i="56"/>
  <c r="L3527" i="56" s="1"/>
  <c r="J3527" i="56"/>
  <c r="I3527" i="56"/>
  <c r="K3526" i="56"/>
  <c r="L3526" i="56" s="1"/>
  <c r="J3526" i="56"/>
  <c r="I3526" i="56"/>
  <c r="K3525" i="56"/>
  <c r="L3525" i="56" s="1"/>
  <c r="J3525" i="56"/>
  <c r="I3525" i="56"/>
  <c r="K3524" i="56"/>
  <c r="L3524" i="56" s="1"/>
  <c r="J3524" i="56"/>
  <c r="I3524" i="56"/>
  <c r="K3523" i="56"/>
  <c r="L3523" i="56" s="1"/>
  <c r="J3523" i="56"/>
  <c r="I3523" i="56"/>
  <c r="K3522" i="56"/>
  <c r="L3522" i="56" s="1"/>
  <c r="J3522" i="56"/>
  <c r="I3522" i="56"/>
  <c r="K3521" i="56"/>
  <c r="L3521" i="56" s="1"/>
  <c r="J3521" i="56"/>
  <c r="I3521" i="56"/>
  <c r="K3520" i="56"/>
  <c r="L3520" i="56" s="1"/>
  <c r="J3520" i="56"/>
  <c r="I3520" i="56"/>
  <c r="K3519" i="56"/>
  <c r="L3519" i="56" s="1"/>
  <c r="J3519" i="56"/>
  <c r="I3519" i="56"/>
  <c r="K3518" i="56"/>
  <c r="L3518" i="56" s="1"/>
  <c r="J3518" i="56"/>
  <c r="I3518" i="56"/>
  <c r="K3517" i="56"/>
  <c r="L3517" i="56" s="1"/>
  <c r="J3517" i="56"/>
  <c r="I3517" i="56"/>
  <c r="K3516" i="56"/>
  <c r="L3516" i="56" s="1"/>
  <c r="J3516" i="56"/>
  <c r="I3516" i="56"/>
  <c r="K3515" i="56"/>
  <c r="L3515" i="56" s="1"/>
  <c r="J3515" i="56"/>
  <c r="I3515" i="56"/>
  <c r="K3514" i="56"/>
  <c r="L3514" i="56" s="1"/>
  <c r="J3514" i="56"/>
  <c r="I3514" i="56"/>
  <c r="K3513" i="56"/>
  <c r="L3513" i="56" s="1"/>
  <c r="J3513" i="56"/>
  <c r="I3513" i="56"/>
  <c r="K3512" i="56"/>
  <c r="L3512" i="56" s="1"/>
  <c r="J3512" i="56"/>
  <c r="I3512" i="56"/>
  <c r="K3511" i="56"/>
  <c r="L3511" i="56" s="1"/>
  <c r="J3511" i="56"/>
  <c r="I3511" i="56"/>
  <c r="K3510" i="56"/>
  <c r="L3510" i="56" s="1"/>
  <c r="J3510" i="56"/>
  <c r="I3510" i="56"/>
  <c r="K3509" i="56"/>
  <c r="L3509" i="56" s="1"/>
  <c r="J3509" i="56"/>
  <c r="I3509" i="56"/>
  <c r="K3508" i="56"/>
  <c r="L3508" i="56" s="1"/>
  <c r="J3508" i="56"/>
  <c r="I3508" i="56"/>
  <c r="K3507" i="56"/>
  <c r="L3507" i="56" s="1"/>
  <c r="J3507" i="56"/>
  <c r="I3507" i="56"/>
  <c r="K3506" i="56"/>
  <c r="L3506" i="56" s="1"/>
  <c r="J3506" i="56"/>
  <c r="I3506" i="56"/>
  <c r="K3505" i="56"/>
  <c r="L3505" i="56" s="1"/>
  <c r="J3505" i="56"/>
  <c r="I3505" i="56"/>
  <c r="K3504" i="56"/>
  <c r="L3504" i="56" s="1"/>
  <c r="J3504" i="56"/>
  <c r="I3504" i="56"/>
  <c r="K3503" i="56"/>
  <c r="L3503" i="56" s="1"/>
  <c r="J3503" i="56"/>
  <c r="I3503" i="56"/>
  <c r="K3502" i="56"/>
  <c r="L3502" i="56" s="1"/>
  <c r="J3502" i="56"/>
  <c r="I3502" i="56"/>
  <c r="K3501" i="56"/>
  <c r="L3501" i="56" s="1"/>
  <c r="J3501" i="56"/>
  <c r="I3501" i="56"/>
  <c r="K3500" i="56"/>
  <c r="L3500" i="56" s="1"/>
  <c r="J3500" i="56"/>
  <c r="I3500" i="56"/>
  <c r="K3499" i="56"/>
  <c r="L3499" i="56" s="1"/>
  <c r="J3499" i="56"/>
  <c r="I3499" i="56"/>
  <c r="K3498" i="56"/>
  <c r="L3498" i="56" s="1"/>
  <c r="J3498" i="56"/>
  <c r="I3498" i="56"/>
  <c r="K3497" i="56"/>
  <c r="L3497" i="56" s="1"/>
  <c r="J3497" i="56"/>
  <c r="I3497" i="56"/>
  <c r="K3496" i="56"/>
  <c r="L3496" i="56" s="1"/>
  <c r="J3496" i="56"/>
  <c r="I3496" i="56"/>
  <c r="K3495" i="56"/>
  <c r="L3495" i="56" s="1"/>
  <c r="J3495" i="56"/>
  <c r="I3495" i="56"/>
  <c r="K3494" i="56"/>
  <c r="L3494" i="56" s="1"/>
  <c r="J3494" i="56"/>
  <c r="I3494" i="56"/>
  <c r="K3493" i="56"/>
  <c r="L3493" i="56" s="1"/>
  <c r="J3493" i="56"/>
  <c r="I3493" i="56"/>
  <c r="K3492" i="56"/>
  <c r="L3492" i="56" s="1"/>
  <c r="J3492" i="56"/>
  <c r="I3492" i="56"/>
  <c r="K3491" i="56"/>
  <c r="L3491" i="56" s="1"/>
  <c r="J3491" i="56"/>
  <c r="I3491" i="56"/>
  <c r="K3490" i="56"/>
  <c r="L3490" i="56" s="1"/>
  <c r="J3490" i="56"/>
  <c r="I3490" i="56"/>
  <c r="K3489" i="56"/>
  <c r="L3489" i="56" s="1"/>
  <c r="J3489" i="56"/>
  <c r="I3489" i="56"/>
  <c r="K3488" i="56"/>
  <c r="L3488" i="56" s="1"/>
  <c r="J3488" i="56"/>
  <c r="I3488" i="56"/>
  <c r="K3487" i="56"/>
  <c r="L3487" i="56" s="1"/>
  <c r="J3487" i="56"/>
  <c r="I3487" i="56"/>
  <c r="K3486" i="56"/>
  <c r="L3486" i="56" s="1"/>
  <c r="J3486" i="56"/>
  <c r="I3486" i="56"/>
  <c r="K3485" i="56"/>
  <c r="L3485" i="56" s="1"/>
  <c r="J3485" i="56"/>
  <c r="I3485" i="56"/>
  <c r="K3484" i="56"/>
  <c r="L3484" i="56" s="1"/>
  <c r="J3484" i="56"/>
  <c r="I3484" i="56"/>
  <c r="K3483" i="56"/>
  <c r="L3483" i="56" s="1"/>
  <c r="J3483" i="56"/>
  <c r="I3483" i="56"/>
  <c r="K3482" i="56"/>
  <c r="L3482" i="56" s="1"/>
  <c r="J3482" i="56"/>
  <c r="I3482" i="56"/>
  <c r="K3481" i="56"/>
  <c r="L3481" i="56" s="1"/>
  <c r="J3481" i="56"/>
  <c r="I3481" i="56"/>
  <c r="K3480" i="56"/>
  <c r="L3480" i="56" s="1"/>
  <c r="J3480" i="56"/>
  <c r="I3480" i="56"/>
  <c r="K3479" i="56"/>
  <c r="L3479" i="56" s="1"/>
  <c r="J3479" i="56"/>
  <c r="I3479" i="56"/>
  <c r="K3478" i="56"/>
  <c r="L3478" i="56" s="1"/>
  <c r="J3478" i="56"/>
  <c r="I3478" i="56"/>
  <c r="K3477" i="56"/>
  <c r="L3477" i="56" s="1"/>
  <c r="J3477" i="56"/>
  <c r="I3477" i="56"/>
  <c r="K3476" i="56"/>
  <c r="L3476" i="56" s="1"/>
  <c r="J3476" i="56"/>
  <c r="I3476" i="56"/>
  <c r="K3475" i="56"/>
  <c r="L3475" i="56" s="1"/>
  <c r="J3475" i="56"/>
  <c r="I3475" i="56"/>
  <c r="K3474" i="56"/>
  <c r="L3474" i="56" s="1"/>
  <c r="J3474" i="56"/>
  <c r="I3474" i="56"/>
  <c r="K3473" i="56"/>
  <c r="L3473" i="56" s="1"/>
  <c r="J3473" i="56"/>
  <c r="I3473" i="56"/>
  <c r="K3472" i="56"/>
  <c r="L3472" i="56" s="1"/>
  <c r="J3472" i="56"/>
  <c r="I3472" i="56"/>
  <c r="K3471" i="56"/>
  <c r="L3471" i="56" s="1"/>
  <c r="J3471" i="56"/>
  <c r="I3471" i="56"/>
  <c r="K3470" i="56"/>
  <c r="L3470" i="56" s="1"/>
  <c r="J3470" i="56"/>
  <c r="I3470" i="56"/>
  <c r="K3469" i="56"/>
  <c r="L3469" i="56" s="1"/>
  <c r="J3469" i="56"/>
  <c r="I3469" i="56"/>
  <c r="K3468" i="56"/>
  <c r="L3468" i="56" s="1"/>
  <c r="J3468" i="56"/>
  <c r="I3468" i="56"/>
  <c r="K3467" i="56"/>
  <c r="L3467" i="56" s="1"/>
  <c r="J3467" i="56"/>
  <c r="I3467" i="56"/>
  <c r="K3466" i="56"/>
  <c r="L3466" i="56" s="1"/>
  <c r="J3466" i="56"/>
  <c r="I3466" i="56"/>
  <c r="K3465" i="56"/>
  <c r="L3465" i="56" s="1"/>
  <c r="J3465" i="56"/>
  <c r="I3465" i="56"/>
  <c r="K3464" i="56"/>
  <c r="L3464" i="56" s="1"/>
  <c r="J3464" i="56"/>
  <c r="I3464" i="56"/>
  <c r="K3463" i="56"/>
  <c r="L3463" i="56" s="1"/>
  <c r="J3463" i="56"/>
  <c r="I3463" i="56"/>
  <c r="K3462" i="56"/>
  <c r="L3462" i="56" s="1"/>
  <c r="J3462" i="56"/>
  <c r="I3462" i="56"/>
  <c r="K3461" i="56"/>
  <c r="L3461" i="56" s="1"/>
  <c r="J3461" i="56"/>
  <c r="I3461" i="56"/>
  <c r="K3460" i="56"/>
  <c r="L3460" i="56" s="1"/>
  <c r="J3460" i="56"/>
  <c r="I3460" i="56"/>
  <c r="K3459" i="56"/>
  <c r="L3459" i="56" s="1"/>
  <c r="J3459" i="56"/>
  <c r="I3459" i="56"/>
  <c r="K3458" i="56"/>
  <c r="L3458" i="56" s="1"/>
  <c r="J3458" i="56"/>
  <c r="I3458" i="56"/>
  <c r="K3457" i="56"/>
  <c r="L3457" i="56" s="1"/>
  <c r="J3457" i="56"/>
  <c r="I3457" i="56"/>
  <c r="K3456" i="56"/>
  <c r="L3456" i="56" s="1"/>
  <c r="J3456" i="56"/>
  <c r="I3456" i="56"/>
  <c r="K3455" i="56"/>
  <c r="L3455" i="56" s="1"/>
  <c r="J3455" i="56"/>
  <c r="I3455" i="56"/>
  <c r="K3454" i="56"/>
  <c r="L3454" i="56" s="1"/>
  <c r="J3454" i="56"/>
  <c r="I3454" i="56"/>
  <c r="K3453" i="56"/>
  <c r="L3453" i="56" s="1"/>
  <c r="J3453" i="56"/>
  <c r="I3453" i="56"/>
  <c r="K3452" i="56"/>
  <c r="L3452" i="56" s="1"/>
  <c r="J3452" i="56"/>
  <c r="I3452" i="56"/>
  <c r="K3451" i="56"/>
  <c r="L3451" i="56" s="1"/>
  <c r="J3451" i="56"/>
  <c r="I3451" i="56"/>
  <c r="K3450" i="56"/>
  <c r="L3450" i="56" s="1"/>
  <c r="J3450" i="56"/>
  <c r="I3450" i="56"/>
  <c r="K3449" i="56"/>
  <c r="L3449" i="56" s="1"/>
  <c r="J3449" i="56"/>
  <c r="I3449" i="56"/>
  <c r="K3448" i="56"/>
  <c r="L3448" i="56" s="1"/>
  <c r="J3448" i="56"/>
  <c r="I3448" i="56"/>
  <c r="K3447" i="56"/>
  <c r="L3447" i="56" s="1"/>
  <c r="J3447" i="56"/>
  <c r="I3447" i="56"/>
  <c r="K3446" i="56"/>
  <c r="L3446" i="56" s="1"/>
  <c r="J3446" i="56"/>
  <c r="I3446" i="56"/>
  <c r="K3445" i="56"/>
  <c r="L3445" i="56" s="1"/>
  <c r="J3445" i="56"/>
  <c r="I3445" i="56"/>
  <c r="K3444" i="56"/>
  <c r="L3444" i="56" s="1"/>
  <c r="J3444" i="56"/>
  <c r="I3444" i="56"/>
  <c r="K3443" i="56"/>
  <c r="L3443" i="56" s="1"/>
  <c r="J3443" i="56"/>
  <c r="I3443" i="56"/>
  <c r="K3442" i="56"/>
  <c r="L3442" i="56" s="1"/>
  <c r="J3442" i="56"/>
  <c r="I3442" i="56"/>
  <c r="K3441" i="56"/>
  <c r="L3441" i="56" s="1"/>
  <c r="J3441" i="56"/>
  <c r="I3441" i="56"/>
  <c r="K3440" i="56"/>
  <c r="L3440" i="56" s="1"/>
  <c r="J3440" i="56"/>
  <c r="I3440" i="56"/>
  <c r="K3439" i="56"/>
  <c r="L3439" i="56" s="1"/>
  <c r="J3439" i="56"/>
  <c r="I3439" i="56"/>
  <c r="K3438" i="56"/>
  <c r="L3438" i="56" s="1"/>
  <c r="J3438" i="56"/>
  <c r="I3438" i="56"/>
  <c r="K3437" i="56"/>
  <c r="L3437" i="56" s="1"/>
  <c r="J3437" i="56"/>
  <c r="I3437" i="56"/>
  <c r="K3436" i="56"/>
  <c r="L3436" i="56" s="1"/>
  <c r="J3436" i="56"/>
  <c r="I3436" i="56"/>
  <c r="K3435" i="56"/>
  <c r="L3435" i="56" s="1"/>
  <c r="J3435" i="56"/>
  <c r="I3435" i="56"/>
  <c r="K3434" i="56"/>
  <c r="L3434" i="56" s="1"/>
  <c r="J3434" i="56"/>
  <c r="I3434" i="56"/>
  <c r="K3433" i="56"/>
  <c r="L3433" i="56" s="1"/>
  <c r="J3433" i="56"/>
  <c r="I3433" i="56"/>
  <c r="K3432" i="56"/>
  <c r="L3432" i="56" s="1"/>
  <c r="J3432" i="56"/>
  <c r="I3432" i="56"/>
  <c r="K3431" i="56"/>
  <c r="L3431" i="56" s="1"/>
  <c r="J3431" i="56"/>
  <c r="I3431" i="56"/>
  <c r="K3430" i="56"/>
  <c r="L3430" i="56" s="1"/>
  <c r="J3430" i="56"/>
  <c r="I3430" i="56"/>
  <c r="K3429" i="56"/>
  <c r="L3429" i="56" s="1"/>
  <c r="J3429" i="56"/>
  <c r="I3429" i="56"/>
  <c r="K3428" i="56"/>
  <c r="L3428" i="56" s="1"/>
  <c r="J3428" i="56"/>
  <c r="I3428" i="56"/>
  <c r="K3427" i="56"/>
  <c r="L3427" i="56" s="1"/>
  <c r="J3427" i="56"/>
  <c r="I3427" i="56"/>
  <c r="K3426" i="56"/>
  <c r="L3426" i="56" s="1"/>
  <c r="J3426" i="56"/>
  <c r="I3426" i="56"/>
  <c r="K3425" i="56"/>
  <c r="L3425" i="56" s="1"/>
  <c r="J3425" i="56"/>
  <c r="I3425" i="56"/>
  <c r="K3424" i="56"/>
  <c r="L3424" i="56" s="1"/>
  <c r="J3424" i="56"/>
  <c r="I3424" i="56"/>
  <c r="K3423" i="56"/>
  <c r="L3423" i="56" s="1"/>
  <c r="J3423" i="56"/>
  <c r="I3423" i="56"/>
  <c r="K3422" i="56"/>
  <c r="L3422" i="56" s="1"/>
  <c r="J3422" i="56"/>
  <c r="I3422" i="56"/>
  <c r="K3421" i="56"/>
  <c r="L3421" i="56" s="1"/>
  <c r="J3421" i="56"/>
  <c r="I3421" i="56"/>
  <c r="K3420" i="56"/>
  <c r="L3420" i="56" s="1"/>
  <c r="J3420" i="56"/>
  <c r="I3420" i="56"/>
  <c r="K3419" i="56"/>
  <c r="L3419" i="56" s="1"/>
  <c r="J3419" i="56"/>
  <c r="I3419" i="56"/>
  <c r="K3418" i="56"/>
  <c r="L3418" i="56" s="1"/>
  <c r="J3418" i="56"/>
  <c r="I3418" i="56"/>
  <c r="K3417" i="56"/>
  <c r="L3417" i="56" s="1"/>
  <c r="J3417" i="56"/>
  <c r="I3417" i="56"/>
  <c r="K3416" i="56"/>
  <c r="L3416" i="56" s="1"/>
  <c r="J3416" i="56"/>
  <c r="I3416" i="56"/>
  <c r="K3415" i="56"/>
  <c r="L3415" i="56" s="1"/>
  <c r="J3415" i="56"/>
  <c r="I3415" i="56"/>
  <c r="K3414" i="56"/>
  <c r="L3414" i="56" s="1"/>
  <c r="J3414" i="56"/>
  <c r="I3414" i="56"/>
  <c r="K3413" i="56"/>
  <c r="L3413" i="56" s="1"/>
  <c r="J3413" i="56"/>
  <c r="I3413" i="56"/>
  <c r="K3412" i="56"/>
  <c r="L3412" i="56" s="1"/>
  <c r="J3412" i="56"/>
  <c r="I3412" i="56"/>
  <c r="K3411" i="56"/>
  <c r="L3411" i="56" s="1"/>
  <c r="J3411" i="56"/>
  <c r="I3411" i="56"/>
  <c r="K3410" i="56"/>
  <c r="L3410" i="56" s="1"/>
  <c r="J3410" i="56"/>
  <c r="I3410" i="56"/>
  <c r="K3409" i="56"/>
  <c r="L3409" i="56" s="1"/>
  <c r="J3409" i="56"/>
  <c r="I3409" i="56"/>
  <c r="K3408" i="56"/>
  <c r="L3408" i="56" s="1"/>
  <c r="J3408" i="56"/>
  <c r="I3408" i="56"/>
  <c r="K3407" i="56"/>
  <c r="L3407" i="56" s="1"/>
  <c r="J3407" i="56"/>
  <c r="I3407" i="56"/>
  <c r="K3406" i="56"/>
  <c r="L3406" i="56" s="1"/>
  <c r="J3406" i="56"/>
  <c r="I3406" i="56"/>
  <c r="K3405" i="56"/>
  <c r="L3405" i="56" s="1"/>
  <c r="J3405" i="56"/>
  <c r="I3405" i="56"/>
  <c r="K3404" i="56"/>
  <c r="L3404" i="56" s="1"/>
  <c r="J3404" i="56"/>
  <c r="I3404" i="56"/>
  <c r="K3403" i="56"/>
  <c r="L3403" i="56" s="1"/>
  <c r="J3403" i="56"/>
  <c r="I3403" i="56"/>
  <c r="K3402" i="56"/>
  <c r="L3402" i="56" s="1"/>
  <c r="J3402" i="56"/>
  <c r="I3402" i="56"/>
  <c r="K3401" i="56"/>
  <c r="L3401" i="56" s="1"/>
  <c r="J3401" i="56"/>
  <c r="I3401" i="56"/>
  <c r="K3400" i="56"/>
  <c r="L3400" i="56" s="1"/>
  <c r="J3400" i="56"/>
  <c r="I3400" i="56"/>
  <c r="K3399" i="56"/>
  <c r="L3399" i="56" s="1"/>
  <c r="J3399" i="56"/>
  <c r="I3399" i="56"/>
  <c r="K3398" i="56"/>
  <c r="L3398" i="56" s="1"/>
  <c r="J3398" i="56"/>
  <c r="I3398" i="56"/>
  <c r="K3397" i="56"/>
  <c r="L3397" i="56" s="1"/>
  <c r="J3397" i="56"/>
  <c r="I3397" i="56"/>
  <c r="K3396" i="56"/>
  <c r="L3396" i="56" s="1"/>
  <c r="J3396" i="56"/>
  <c r="I3396" i="56"/>
  <c r="K3395" i="56"/>
  <c r="L3395" i="56" s="1"/>
  <c r="J3395" i="56"/>
  <c r="I3395" i="56"/>
  <c r="K3394" i="56"/>
  <c r="L3394" i="56" s="1"/>
  <c r="J3394" i="56"/>
  <c r="I3394" i="56"/>
  <c r="K3393" i="56"/>
  <c r="L3393" i="56" s="1"/>
  <c r="J3393" i="56"/>
  <c r="I3393" i="56"/>
  <c r="K3392" i="56"/>
  <c r="L3392" i="56" s="1"/>
  <c r="J3392" i="56"/>
  <c r="I3392" i="56"/>
  <c r="K3391" i="56"/>
  <c r="L3391" i="56" s="1"/>
  <c r="J3391" i="56"/>
  <c r="I3391" i="56"/>
  <c r="K3390" i="56"/>
  <c r="L3390" i="56" s="1"/>
  <c r="J3390" i="56"/>
  <c r="I3390" i="56"/>
  <c r="K3389" i="56"/>
  <c r="L3389" i="56" s="1"/>
  <c r="J3389" i="56"/>
  <c r="I3389" i="56"/>
  <c r="K3388" i="56"/>
  <c r="L3388" i="56" s="1"/>
  <c r="J3388" i="56"/>
  <c r="I3388" i="56"/>
  <c r="K3387" i="56"/>
  <c r="L3387" i="56" s="1"/>
  <c r="J3387" i="56"/>
  <c r="I3387" i="56"/>
  <c r="K3386" i="56"/>
  <c r="L3386" i="56" s="1"/>
  <c r="J3386" i="56"/>
  <c r="I3386" i="56"/>
  <c r="K3385" i="56"/>
  <c r="L3385" i="56" s="1"/>
  <c r="J3385" i="56"/>
  <c r="I3385" i="56"/>
  <c r="K3384" i="56"/>
  <c r="L3384" i="56" s="1"/>
  <c r="J3384" i="56"/>
  <c r="I3384" i="56"/>
  <c r="K3383" i="56"/>
  <c r="L3383" i="56" s="1"/>
  <c r="J3383" i="56"/>
  <c r="I3383" i="56"/>
  <c r="K3382" i="56"/>
  <c r="L3382" i="56" s="1"/>
  <c r="J3382" i="56"/>
  <c r="I3382" i="56"/>
  <c r="K3381" i="56"/>
  <c r="L3381" i="56" s="1"/>
  <c r="J3381" i="56"/>
  <c r="I3381" i="56"/>
  <c r="K3380" i="56"/>
  <c r="L3380" i="56" s="1"/>
  <c r="J3380" i="56"/>
  <c r="I3380" i="56"/>
  <c r="K3379" i="56"/>
  <c r="L3379" i="56" s="1"/>
  <c r="J3379" i="56"/>
  <c r="I3379" i="56"/>
  <c r="K3378" i="56"/>
  <c r="L3378" i="56" s="1"/>
  <c r="J3378" i="56"/>
  <c r="I3378" i="56"/>
  <c r="K3377" i="56"/>
  <c r="L3377" i="56" s="1"/>
  <c r="J3377" i="56"/>
  <c r="I3377" i="56"/>
  <c r="K3376" i="56"/>
  <c r="L3376" i="56" s="1"/>
  <c r="J3376" i="56"/>
  <c r="I3376" i="56"/>
  <c r="K3375" i="56"/>
  <c r="L3375" i="56" s="1"/>
  <c r="J3375" i="56"/>
  <c r="I3375" i="56"/>
  <c r="K3374" i="56"/>
  <c r="L3374" i="56" s="1"/>
  <c r="J3374" i="56"/>
  <c r="I3374" i="56"/>
  <c r="K3373" i="56"/>
  <c r="L3373" i="56" s="1"/>
  <c r="J3373" i="56"/>
  <c r="I3373" i="56"/>
  <c r="K3372" i="56"/>
  <c r="L3372" i="56" s="1"/>
  <c r="J3372" i="56"/>
  <c r="I3372" i="56"/>
  <c r="K3371" i="56"/>
  <c r="L3371" i="56" s="1"/>
  <c r="J3371" i="56"/>
  <c r="I3371" i="56"/>
  <c r="K3370" i="56"/>
  <c r="L3370" i="56" s="1"/>
  <c r="J3370" i="56"/>
  <c r="I3370" i="56"/>
  <c r="K3369" i="56"/>
  <c r="L3369" i="56" s="1"/>
  <c r="J3369" i="56"/>
  <c r="I3369" i="56"/>
  <c r="K3368" i="56"/>
  <c r="L3368" i="56" s="1"/>
  <c r="J3368" i="56"/>
  <c r="I3368" i="56"/>
  <c r="K3367" i="56"/>
  <c r="L3367" i="56" s="1"/>
  <c r="J3367" i="56"/>
  <c r="I3367" i="56"/>
  <c r="K3366" i="56"/>
  <c r="L3366" i="56" s="1"/>
  <c r="J3366" i="56"/>
  <c r="I3366" i="56"/>
  <c r="K3365" i="56"/>
  <c r="L3365" i="56" s="1"/>
  <c r="J3365" i="56"/>
  <c r="I3365" i="56"/>
  <c r="K3364" i="56"/>
  <c r="L3364" i="56" s="1"/>
  <c r="J3364" i="56"/>
  <c r="I3364" i="56"/>
  <c r="K3363" i="56"/>
  <c r="L3363" i="56" s="1"/>
  <c r="J3363" i="56"/>
  <c r="I3363" i="56"/>
  <c r="K3362" i="56"/>
  <c r="L3362" i="56" s="1"/>
  <c r="J3362" i="56"/>
  <c r="I3362" i="56"/>
  <c r="K3361" i="56"/>
  <c r="L3361" i="56" s="1"/>
  <c r="J3361" i="56"/>
  <c r="I3361" i="56"/>
  <c r="K3360" i="56"/>
  <c r="L3360" i="56" s="1"/>
  <c r="J3360" i="56"/>
  <c r="I3360" i="56"/>
  <c r="K3359" i="56"/>
  <c r="L3359" i="56" s="1"/>
  <c r="J3359" i="56"/>
  <c r="I3359" i="56"/>
  <c r="K3358" i="56"/>
  <c r="L3358" i="56" s="1"/>
  <c r="J3358" i="56"/>
  <c r="I3358" i="56"/>
  <c r="K3357" i="56"/>
  <c r="L3357" i="56" s="1"/>
  <c r="J3357" i="56"/>
  <c r="I3357" i="56"/>
  <c r="K3356" i="56"/>
  <c r="L3356" i="56" s="1"/>
  <c r="J3356" i="56"/>
  <c r="I3356" i="56"/>
  <c r="K3355" i="56"/>
  <c r="L3355" i="56" s="1"/>
  <c r="J3355" i="56"/>
  <c r="I3355" i="56"/>
  <c r="K3354" i="56"/>
  <c r="L3354" i="56" s="1"/>
  <c r="J3354" i="56"/>
  <c r="I3354" i="56"/>
  <c r="K3353" i="56"/>
  <c r="L3353" i="56" s="1"/>
  <c r="J3353" i="56"/>
  <c r="I3353" i="56"/>
  <c r="K3352" i="56"/>
  <c r="L3352" i="56" s="1"/>
  <c r="J3352" i="56"/>
  <c r="I3352" i="56"/>
  <c r="K3351" i="56"/>
  <c r="L3351" i="56" s="1"/>
  <c r="J3351" i="56"/>
  <c r="I3351" i="56"/>
  <c r="K3350" i="56"/>
  <c r="L3350" i="56" s="1"/>
  <c r="J3350" i="56"/>
  <c r="I3350" i="56"/>
  <c r="K3349" i="56"/>
  <c r="L3349" i="56" s="1"/>
  <c r="J3349" i="56"/>
  <c r="I3349" i="56"/>
  <c r="K3348" i="56"/>
  <c r="L3348" i="56" s="1"/>
  <c r="J3348" i="56"/>
  <c r="I3348" i="56"/>
  <c r="K3347" i="56"/>
  <c r="L3347" i="56" s="1"/>
  <c r="J3347" i="56"/>
  <c r="I3347" i="56"/>
  <c r="K3346" i="56"/>
  <c r="L3346" i="56" s="1"/>
  <c r="J3346" i="56"/>
  <c r="I3346" i="56"/>
  <c r="K3345" i="56"/>
  <c r="L3345" i="56" s="1"/>
  <c r="J3345" i="56"/>
  <c r="I3345" i="56"/>
  <c r="K3344" i="56"/>
  <c r="L3344" i="56" s="1"/>
  <c r="J3344" i="56"/>
  <c r="I3344" i="56"/>
  <c r="K3343" i="56"/>
  <c r="L3343" i="56" s="1"/>
  <c r="J3343" i="56"/>
  <c r="I3343" i="56"/>
  <c r="K3342" i="56"/>
  <c r="L3342" i="56" s="1"/>
  <c r="J3342" i="56"/>
  <c r="I3342" i="56"/>
  <c r="K3341" i="56"/>
  <c r="L3341" i="56" s="1"/>
  <c r="J3341" i="56"/>
  <c r="I3341" i="56"/>
  <c r="K3340" i="56"/>
  <c r="L3340" i="56" s="1"/>
  <c r="J3340" i="56"/>
  <c r="I3340" i="56"/>
  <c r="K3339" i="56"/>
  <c r="L3339" i="56" s="1"/>
  <c r="J3339" i="56"/>
  <c r="I3339" i="56"/>
  <c r="K3338" i="56"/>
  <c r="L3338" i="56" s="1"/>
  <c r="J3338" i="56"/>
  <c r="I3338" i="56"/>
  <c r="K3337" i="56"/>
  <c r="L3337" i="56" s="1"/>
  <c r="J3337" i="56"/>
  <c r="I3337" i="56"/>
  <c r="K3336" i="56"/>
  <c r="L3336" i="56" s="1"/>
  <c r="J3336" i="56"/>
  <c r="I3336" i="56"/>
  <c r="K3335" i="56"/>
  <c r="L3335" i="56" s="1"/>
  <c r="J3335" i="56"/>
  <c r="I3335" i="56"/>
  <c r="K3334" i="56"/>
  <c r="L3334" i="56" s="1"/>
  <c r="J3334" i="56"/>
  <c r="I3334" i="56"/>
  <c r="K3333" i="56"/>
  <c r="L3333" i="56" s="1"/>
  <c r="J3333" i="56"/>
  <c r="I3333" i="56"/>
  <c r="K3332" i="56"/>
  <c r="L3332" i="56" s="1"/>
  <c r="J3332" i="56"/>
  <c r="I3332" i="56"/>
  <c r="K3331" i="56"/>
  <c r="L3331" i="56" s="1"/>
  <c r="J3331" i="56"/>
  <c r="I3331" i="56"/>
  <c r="K3330" i="56"/>
  <c r="L3330" i="56" s="1"/>
  <c r="J3330" i="56"/>
  <c r="I3330" i="56"/>
  <c r="K3329" i="56"/>
  <c r="L3329" i="56" s="1"/>
  <c r="J3329" i="56"/>
  <c r="I3329" i="56"/>
  <c r="K3328" i="56"/>
  <c r="L3328" i="56" s="1"/>
  <c r="J3328" i="56"/>
  <c r="I3328" i="56"/>
  <c r="K3327" i="56"/>
  <c r="L3327" i="56" s="1"/>
  <c r="J3327" i="56"/>
  <c r="I3327" i="56"/>
  <c r="K3326" i="56"/>
  <c r="L3326" i="56" s="1"/>
  <c r="J3326" i="56"/>
  <c r="I3326" i="56"/>
  <c r="K3325" i="56"/>
  <c r="L3325" i="56" s="1"/>
  <c r="J3325" i="56"/>
  <c r="I3325" i="56"/>
  <c r="K3324" i="56"/>
  <c r="L3324" i="56" s="1"/>
  <c r="J3324" i="56"/>
  <c r="I3324" i="56"/>
  <c r="K3323" i="56"/>
  <c r="L3323" i="56" s="1"/>
  <c r="J3323" i="56"/>
  <c r="I3323" i="56"/>
  <c r="K3322" i="56"/>
  <c r="L3322" i="56" s="1"/>
  <c r="J3322" i="56"/>
  <c r="I3322" i="56"/>
  <c r="K3321" i="56"/>
  <c r="L3321" i="56" s="1"/>
  <c r="J3321" i="56"/>
  <c r="I3321" i="56"/>
  <c r="K3320" i="56"/>
  <c r="L3320" i="56" s="1"/>
  <c r="J3320" i="56"/>
  <c r="I3320" i="56"/>
  <c r="K3319" i="56"/>
  <c r="L3319" i="56" s="1"/>
  <c r="J3319" i="56"/>
  <c r="I3319" i="56"/>
  <c r="K3318" i="56"/>
  <c r="L3318" i="56" s="1"/>
  <c r="J3318" i="56"/>
  <c r="I3318" i="56"/>
  <c r="K3317" i="56"/>
  <c r="L3317" i="56" s="1"/>
  <c r="J3317" i="56"/>
  <c r="I3317" i="56"/>
  <c r="K3316" i="56"/>
  <c r="L3316" i="56" s="1"/>
  <c r="J3316" i="56"/>
  <c r="I3316" i="56"/>
  <c r="K3315" i="56"/>
  <c r="L3315" i="56" s="1"/>
  <c r="J3315" i="56"/>
  <c r="I3315" i="56"/>
  <c r="K3314" i="56"/>
  <c r="L3314" i="56" s="1"/>
  <c r="J3314" i="56"/>
  <c r="I3314" i="56"/>
  <c r="K3313" i="56"/>
  <c r="L3313" i="56" s="1"/>
  <c r="J3313" i="56"/>
  <c r="I3313" i="56"/>
  <c r="K3312" i="56"/>
  <c r="L3312" i="56" s="1"/>
  <c r="J3312" i="56"/>
  <c r="I3312" i="56"/>
  <c r="K3311" i="56"/>
  <c r="L3311" i="56" s="1"/>
  <c r="J3311" i="56"/>
  <c r="I3311" i="56"/>
  <c r="K3310" i="56"/>
  <c r="L3310" i="56" s="1"/>
  <c r="J3310" i="56"/>
  <c r="I3310" i="56"/>
  <c r="K3309" i="56"/>
  <c r="L3309" i="56" s="1"/>
  <c r="J3309" i="56"/>
  <c r="I3309" i="56"/>
  <c r="K3308" i="56"/>
  <c r="L3308" i="56" s="1"/>
  <c r="J3308" i="56"/>
  <c r="I3308" i="56"/>
  <c r="K3307" i="56"/>
  <c r="L3307" i="56" s="1"/>
  <c r="J3307" i="56"/>
  <c r="I3307" i="56"/>
  <c r="K3306" i="56"/>
  <c r="L3306" i="56" s="1"/>
  <c r="J3306" i="56"/>
  <c r="I3306" i="56"/>
  <c r="K3305" i="56"/>
  <c r="L3305" i="56" s="1"/>
  <c r="J3305" i="56"/>
  <c r="I3305" i="56"/>
  <c r="K3304" i="56"/>
  <c r="L3304" i="56" s="1"/>
  <c r="J3304" i="56"/>
  <c r="I3304" i="56"/>
  <c r="K3303" i="56"/>
  <c r="L3303" i="56" s="1"/>
  <c r="J3303" i="56"/>
  <c r="I3303" i="56"/>
  <c r="K3302" i="56"/>
  <c r="L3302" i="56" s="1"/>
  <c r="J3302" i="56"/>
  <c r="I3302" i="56"/>
  <c r="K3301" i="56"/>
  <c r="L3301" i="56" s="1"/>
  <c r="J3301" i="56"/>
  <c r="I3301" i="56"/>
  <c r="K3300" i="56"/>
  <c r="L3300" i="56" s="1"/>
  <c r="J3300" i="56"/>
  <c r="I3300" i="56"/>
  <c r="K3299" i="56"/>
  <c r="L3299" i="56" s="1"/>
  <c r="J3299" i="56"/>
  <c r="I3299" i="56"/>
  <c r="K3298" i="56"/>
  <c r="L3298" i="56" s="1"/>
  <c r="J3298" i="56"/>
  <c r="I3298" i="56"/>
  <c r="K3297" i="56"/>
  <c r="L3297" i="56" s="1"/>
  <c r="J3297" i="56"/>
  <c r="I3297" i="56"/>
  <c r="K3296" i="56"/>
  <c r="L3296" i="56" s="1"/>
  <c r="J3296" i="56"/>
  <c r="I3296" i="56"/>
  <c r="K3295" i="56"/>
  <c r="L3295" i="56" s="1"/>
  <c r="J3295" i="56"/>
  <c r="I3295" i="56"/>
  <c r="K3294" i="56"/>
  <c r="L3294" i="56" s="1"/>
  <c r="J3294" i="56"/>
  <c r="I3294" i="56"/>
  <c r="K3293" i="56"/>
  <c r="L3293" i="56" s="1"/>
  <c r="J3293" i="56"/>
  <c r="I3293" i="56"/>
  <c r="K3292" i="56"/>
  <c r="L3292" i="56" s="1"/>
  <c r="J3292" i="56"/>
  <c r="I3292" i="56"/>
  <c r="K3291" i="56"/>
  <c r="L3291" i="56" s="1"/>
  <c r="J3291" i="56"/>
  <c r="I3291" i="56"/>
  <c r="K3290" i="56"/>
  <c r="L3290" i="56" s="1"/>
  <c r="J3290" i="56"/>
  <c r="I3290" i="56"/>
  <c r="K3289" i="56"/>
  <c r="L3289" i="56" s="1"/>
  <c r="J3289" i="56"/>
  <c r="I3289" i="56"/>
  <c r="K3288" i="56"/>
  <c r="L3288" i="56" s="1"/>
  <c r="J3288" i="56"/>
  <c r="I3288" i="56"/>
  <c r="K3287" i="56"/>
  <c r="L3287" i="56" s="1"/>
  <c r="J3287" i="56"/>
  <c r="I3287" i="56"/>
  <c r="K3286" i="56"/>
  <c r="L3286" i="56" s="1"/>
  <c r="J3286" i="56"/>
  <c r="I3286" i="56"/>
  <c r="K3285" i="56"/>
  <c r="L3285" i="56" s="1"/>
  <c r="J3285" i="56"/>
  <c r="I3285" i="56"/>
  <c r="K3284" i="56"/>
  <c r="L3284" i="56" s="1"/>
  <c r="J3284" i="56"/>
  <c r="I3284" i="56"/>
  <c r="K3283" i="56"/>
  <c r="L3283" i="56" s="1"/>
  <c r="J3283" i="56"/>
  <c r="I3283" i="56"/>
  <c r="K3282" i="56"/>
  <c r="L3282" i="56" s="1"/>
  <c r="J3282" i="56"/>
  <c r="I3282" i="56"/>
  <c r="K3281" i="56"/>
  <c r="L3281" i="56" s="1"/>
  <c r="J3281" i="56"/>
  <c r="I3281" i="56"/>
  <c r="K3280" i="56"/>
  <c r="L3280" i="56" s="1"/>
  <c r="J3280" i="56"/>
  <c r="I3280" i="56"/>
  <c r="K3279" i="56"/>
  <c r="L3279" i="56" s="1"/>
  <c r="J3279" i="56"/>
  <c r="I3279" i="56"/>
  <c r="K3278" i="56"/>
  <c r="L3278" i="56" s="1"/>
  <c r="J3278" i="56"/>
  <c r="I3278" i="56"/>
  <c r="K3277" i="56"/>
  <c r="L3277" i="56" s="1"/>
  <c r="J3277" i="56"/>
  <c r="I3277" i="56"/>
  <c r="K3276" i="56"/>
  <c r="L3276" i="56" s="1"/>
  <c r="J3276" i="56"/>
  <c r="I3276" i="56"/>
  <c r="K3275" i="56"/>
  <c r="L3275" i="56" s="1"/>
  <c r="J3275" i="56"/>
  <c r="I3275" i="56"/>
  <c r="K3274" i="56"/>
  <c r="L3274" i="56" s="1"/>
  <c r="J3274" i="56"/>
  <c r="I3274" i="56"/>
  <c r="K3273" i="56"/>
  <c r="L3273" i="56" s="1"/>
  <c r="J3273" i="56"/>
  <c r="I3273" i="56"/>
  <c r="K3272" i="56"/>
  <c r="L3272" i="56" s="1"/>
  <c r="J3272" i="56"/>
  <c r="I3272" i="56"/>
  <c r="K3271" i="56"/>
  <c r="L3271" i="56" s="1"/>
  <c r="J3271" i="56"/>
  <c r="I3271" i="56"/>
  <c r="K3270" i="56"/>
  <c r="L3270" i="56" s="1"/>
  <c r="J3270" i="56"/>
  <c r="I3270" i="56"/>
  <c r="K3269" i="56"/>
  <c r="L3269" i="56" s="1"/>
  <c r="J3269" i="56"/>
  <c r="I3269" i="56"/>
  <c r="K3268" i="56"/>
  <c r="L3268" i="56" s="1"/>
  <c r="J3268" i="56"/>
  <c r="I3268" i="56"/>
  <c r="K3267" i="56"/>
  <c r="L3267" i="56" s="1"/>
  <c r="J3267" i="56"/>
  <c r="I3267" i="56"/>
  <c r="K3266" i="56"/>
  <c r="L3266" i="56" s="1"/>
  <c r="J3266" i="56"/>
  <c r="I3266" i="56"/>
  <c r="K3265" i="56"/>
  <c r="L3265" i="56" s="1"/>
  <c r="J3265" i="56"/>
  <c r="I3265" i="56"/>
  <c r="K3264" i="56"/>
  <c r="L3264" i="56" s="1"/>
  <c r="J3264" i="56"/>
  <c r="I3264" i="56"/>
  <c r="K3263" i="56"/>
  <c r="L3263" i="56" s="1"/>
  <c r="J3263" i="56"/>
  <c r="I3263" i="56"/>
  <c r="K3262" i="56"/>
  <c r="L3262" i="56" s="1"/>
  <c r="J3262" i="56"/>
  <c r="I3262" i="56"/>
  <c r="K3261" i="56"/>
  <c r="L3261" i="56" s="1"/>
  <c r="J3261" i="56"/>
  <c r="I3261" i="56"/>
  <c r="K3260" i="56"/>
  <c r="L3260" i="56" s="1"/>
  <c r="J3260" i="56"/>
  <c r="I3260" i="56"/>
  <c r="K3259" i="56"/>
  <c r="L3259" i="56" s="1"/>
  <c r="J3259" i="56"/>
  <c r="I3259" i="56"/>
  <c r="K3258" i="56"/>
  <c r="L3258" i="56" s="1"/>
  <c r="J3258" i="56"/>
  <c r="I3258" i="56"/>
  <c r="K3257" i="56"/>
  <c r="L3257" i="56" s="1"/>
  <c r="J3257" i="56"/>
  <c r="I3257" i="56"/>
  <c r="K3256" i="56"/>
  <c r="L3256" i="56" s="1"/>
  <c r="J3256" i="56"/>
  <c r="I3256" i="56"/>
  <c r="K3255" i="56"/>
  <c r="L3255" i="56" s="1"/>
  <c r="J3255" i="56"/>
  <c r="I3255" i="56"/>
  <c r="K3254" i="56"/>
  <c r="L3254" i="56" s="1"/>
  <c r="J3254" i="56"/>
  <c r="I3254" i="56"/>
  <c r="K3253" i="56"/>
  <c r="L3253" i="56" s="1"/>
  <c r="J3253" i="56"/>
  <c r="I3253" i="56"/>
  <c r="K3252" i="56"/>
  <c r="L3252" i="56" s="1"/>
  <c r="J3252" i="56"/>
  <c r="I3252" i="56"/>
  <c r="K3251" i="56"/>
  <c r="L3251" i="56" s="1"/>
  <c r="J3251" i="56"/>
  <c r="I3251" i="56"/>
  <c r="K3250" i="56"/>
  <c r="L3250" i="56" s="1"/>
  <c r="J3250" i="56"/>
  <c r="I3250" i="56"/>
  <c r="K3249" i="56"/>
  <c r="L3249" i="56" s="1"/>
  <c r="J3249" i="56"/>
  <c r="I3249" i="56"/>
  <c r="K3248" i="56"/>
  <c r="L3248" i="56" s="1"/>
  <c r="J3248" i="56"/>
  <c r="I3248" i="56"/>
  <c r="K3247" i="56"/>
  <c r="L3247" i="56" s="1"/>
  <c r="J3247" i="56"/>
  <c r="I3247" i="56"/>
  <c r="K3246" i="56"/>
  <c r="L3246" i="56" s="1"/>
  <c r="J3246" i="56"/>
  <c r="I3246" i="56"/>
  <c r="K3245" i="56"/>
  <c r="L3245" i="56" s="1"/>
  <c r="J3245" i="56"/>
  <c r="I3245" i="56"/>
  <c r="K3244" i="56"/>
  <c r="L3244" i="56" s="1"/>
  <c r="J3244" i="56"/>
  <c r="I3244" i="56"/>
  <c r="K3243" i="56"/>
  <c r="L3243" i="56" s="1"/>
  <c r="J3243" i="56"/>
  <c r="I3243" i="56"/>
  <c r="K3242" i="56"/>
  <c r="L3242" i="56" s="1"/>
  <c r="J3242" i="56"/>
  <c r="I3242" i="56"/>
  <c r="K3241" i="56"/>
  <c r="L3241" i="56" s="1"/>
  <c r="J3241" i="56"/>
  <c r="I3241" i="56"/>
  <c r="K3240" i="56"/>
  <c r="L3240" i="56" s="1"/>
  <c r="J3240" i="56"/>
  <c r="I3240" i="56"/>
  <c r="K3239" i="56"/>
  <c r="L3239" i="56" s="1"/>
  <c r="J3239" i="56"/>
  <c r="I3239" i="56"/>
  <c r="K3238" i="56"/>
  <c r="L3238" i="56" s="1"/>
  <c r="J3238" i="56"/>
  <c r="I3238" i="56"/>
  <c r="K3237" i="56"/>
  <c r="L3237" i="56" s="1"/>
  <c r="J3237" i="56"/>
  <c r="I3237" i="56"/>
  <c r="K3236" i="56"/>
  <c r="L3236" i="56" s="1"/>
  <c r="J3236" i="56"/>
  <c r="I3236" i="56"/>
  <c r="K3235" i="56"/>
  <c r="L3235" i="56" s="1"/>
  <c r="J3235" i="56"/>
  <c r="I3235" i="56"/>
  <c r="K3234" i="56"/>
  <c r="L3234" i="56" s="1"/>
  <c r="J3234" i="56"/>
  <c r="I3234" i="56"/>
  <c r="K3233" i="56"/>
  <c r="L3233" i="56" s="1"/>
  <c r="J3233" i="56"/>
  <c r="I3233" i="56"/>
  <c r="K3232" i="56"/>
  <c r="L3232" i="56" s="1"/>
  <c r="J3232" i="56"/>
  <c r="I3232" i="56"/>
  <c r="K3231" i="56"/>
  <c r="L3231" i="56" s="1"/>
  <c r="J3231" i="56"/>
  <c r="I3231" i="56"/>
  <c r="K3230" i="56"/>
  <c r="L3230" i="56" s="1"/>
  <c r="J3230" i="56"/>
  <c r="I3230" i="56"/>
  <c r="K3229" i="56"/>
  <c r="L3229" i="56" s="1"/>
  <c r="J3229" i="56"/>
  <c r="I3229" i="56"/>
  <c r="K3228" i="56"/>
  <c r="L3228" i="56" s="1"/>
  <c r="J3228" i="56"/>
  <c r="I3228" i="56"/>
  <c r="K3227" i="56"/>
  <c r="L3227" i="56" s="1"/>
  <c r="J3227" i="56"/>
  <c r="I3227" i="56"/>
  <c r="K3226" i="56"/>
  <c r="L3226" i="56" s="1"/>
  <c r="J3226" i="56"/>
  <c r="I3226" i="56"/>
  <c r="K3225" i="56"/>
  <c r="L3225" i="56" s="1"/>
  <c r="J3225" i="56"/>
  <c r="I3225" i="56"/>
  <c r="K3224" i="56"/>
  <c r="L3224" i="56" s="1"/>
  <c r="J3224" i="56"/>
  <c r="I3224" i="56"/>
  <c r="K3223" i="56"/>
  <c r="L3223" i="56" s="1"/>
  <c r="J3223" i="56"/>
  <c r="I3223" i="56"/>
  <c r="K3222" i="56"/>
  <c r="L3222" i="56" s="1"/>
  <c r="J3222" i="56"/>
  <c r="I3222" i="56"/>
  <c r="K3221" i="56"/>
  <c r="L3221" i="56" s="1"/>
  <c r="J3221" i="56"/>
  <c r="I3221" i="56"/>
  <c r="K3220" i="56"/>
  <c r="L3220" i="56" s="1"/>
  <c r="J3220" i="56"/>
  <c r="I3220" i="56"/>
  <c r="K3219" i="56"/>
  <c r="L3219" i="56" s="1"/>
  <c r="J3219" i="56"/>
  <c r="I3219" i="56"/>
  <c r="K3218" i="56"/>
  <c r="L3218" i="56" s="1"/>
  <c r="J3218" i="56"/>
  <c r="I3218" i="56"/>
  <c r="K3217" i="56"/>
  <c r="L3217" i="56" s="1"/>
  <c r="J3217" i="56"/>
  <c r="I3217" i="56"/>
  <c r="K3216" i="56"/>
  <c r="L3216" i="56" s="1"/>
  <c r="J3216" i="56"/>
  <c r="I3216" i="56"/>
  <c r="K3215" i="56"/>
  <c r="L3215" i="56" s="1"/>
  <c r="J3215" i="56"/>
  <c r="I3215" i="56"/>
  <c r="K3214" i="56"/>
  <c r="L3214" i="56" s="1"/>
  <c r="J3214" i="56"/>
  <c r="I3214" i="56"/>
  <c r="K3213" i="56"/>
  <c r="L3213" i="56" s="1"/>
  <c r="J3213" i="56"/>
  <c r="I3213" i="56"/>
  <c r="K3212" i="56"/>
  <c r="L3212" i="56" s="1"/>
  <c r="J3212" i="56"/>
  <c r="I3212" i="56"/>
  <c r="K3211" i="56"/>
  <c r="L3211" i="56" s="1"/>
  <c r="J3211" i="56"/>
  <c r="I3211" i="56"/>
  <c r="K3210" i="56"/>
  <c r="L3210" i="56" s="1"/>
  <c r="J3210" i="56"/>
  <c r="I3210" i="56"/>
  <c r="K3209" i="56"/>
  <c r="L3209" i="56" s="1"/>
  <c r="J3209" i="56"/>
  <c r="I3209" i="56"/>
  <c r="K3208" i="56"/>
  <c r="L3208" i="56" s="1"/>
  <c r="J3208" i="56"/>
  <c r="I3208" i="56"/>
  <c r="K3207" i="56"/>
  <c r="L3207" i="56" s="1"/>
  <c r="J3207" i="56"/>
  <c r="I3207" i="56"/>
  <c r="K3206" i="56"/>
  <c r="L3206" i="56" s="1"/>
  <c r="J3206" i="56"/>
  <c r="I3206" i="56"/>
  <c r="K3205" i="56"/>
  <c r="L3205" i="56" s="1"/>
  <c r="J3205" i="56"/>
  <c r="I3205" i="56"/>
  <c r="K3204" i="56"/>
  <c r="L3204" i="56" s="1"/>
  <c r="J3204" i="56"/>
  <c r="I3204" i="56"/>
  <c r="K3203" i="56"/>
  <c r="L3203" i="56" s="1"/>
  <c r="J3203" i="56"/>
  <c r="I3203" i="56"/>
  <c r="K3202" i="56"/>
  <c r="L3202" i="56" s="1"/>
  <c r="J3202" i="56"/>
  <c r="I3202" i="56"/>
  <c r="K3201" i="56"/>
  <c r="L3201" i="56" s="1"/>
  <c r="J3201" i="56"/>
  <c r="I3201" i="56"/>
  <c r="K3200" i="56"/>
  <c r="L3200" i="56" s="1"/>
  <c r="J3200" i="56"/>
  <c r="I3200" i="56"/>
  <c r="K3199" i="56"/>
  <c r="L3199" i="56" s="1"/>
  <c r="J3199" i="56"/>
  <c r="I3199" i="56"/>
  <c r="K3198" i="56"/>
  <c r="L3198" i="56" s="1"/>
  <c r="J3198" i="56"/>
  <c r="I3198" i="56"/>
  <c r="K3197" i="56"/>
  <c r="L3197" i="56" s="1"/>
  <c r="J3197" i="56"/>
  <c r="I3197" i="56"/>
  <c r="K3196" i="56"/>
  <c r="L3196" i="56" s="1"/>
  <c r="J3196" i="56"/>
  <c r="I3196" i="56"/>
  <c r="K3195" i="56"/>
  <c r="L3195" i="56" s="1"/>
  <c r="J3195" i="56"/>
  <c r="I3195" i="56"/>
  <c r="K3194" i="56"/>
  <c r="L3194" i="56" s="1"/>
  <c r="J3194" i="56"/>
  <c r="I3194" i="56"/>
  <c r="K3193" i="56"/>
  <c r="L3193" i="56" s="1"/>
  <c r="J3193" i="56"/>
  <c r="I3193" i="56"/>
  <c r="K3192" i="56"/>
  <c r="L3192" i="56" s="1"/>
  <c r="J3192" i="56"/>
  <c r="I3192" i="56"/>
  <c r="K3191" i="56"/>
  <c r="L3191" i="56" s="1"/>
  <c r="J3191" i="56"/>
  <c r="I3191" i="56"/>
  <c r="K3190" i="56"/>
  <c r="L3190" i="56" s="1"/>
  <c r="J3190" i="56"/>
  <c r="I3190" i="56"/>
  <c r="K3189" i="56"/>
  <c r="L3189" i="56" s="1"/>
  <c r="J3189" i="56"/>
  <c r="I3189" i="56"/>
  <c r="K3188" i="56"/>
  <c r="L3188" i="56" s="1"/>
  <c r="J3188" i="56"/>
  <c r="I3188" i="56"/>
  <c r="K3187" i="56"/>
  <c r="L3187" i="56" s="1"/>
  <c r="J3187" i="56"/>
  <c r="I3187" i="56"/>
  <c r="K3186" i="56"/>
  <c r="L3186" i="56" s="1"/>
  <c r="J3186" i="56"/>
  <c r="I3186" i="56"/>
  <c r="K3185" i="56"/>
  <c r="L3185" i="56" s="1"/>
  <c r="J3185" i="56"/>
  <c r="I3185" i="56"/>
  <c r="K3184" i="56"/>
  <c r="L3184" i="56" s="1"/>
  <c r="J3184" i="56"/>
  <c r="I3184" i="56"/>
  <c r="K3183" i="56"/>
  <c r="L3183" i="56" s="1"/>
  <c r="J3183" i="56"/>
  <c r="I3183" i="56"/>
  <c r="K3182" i="56"/>
  <c r="L3182" i="56" s="1"/>
  <c r="J3182" i="56"/>
  <c r="I3182" i="56"/>
  <c r="K3181" i="56"/>
  <c r="L3181" i="56" s="1"/>
  <c r="J3181" i="56"/>
  <c r="I3181" i="56"/>
  <c r="K3180" i="56"/>
  <c r="L3180" i="56" s="1"/>
  <c r="J3180" i="56"/>
  <c r="I3180" i="56"/>
  <c r="K3179" i="56"/>
  <c r="L3179" i="56" s="1"/>
  <c r="J3179" i="56"/>
  <c r="I3179" i="56"/>
  <c r="K3178" i="56"/>
  <c r="L3178" i="56" s="1"/>
  <c r="J3178" i="56"/>
  <c r="I3178" i="56"/>
  <c r="K3177" i="56"/>
  <c r="L3177" i="56" s="1"/>
  <c r="J3177" i="56"/>
  <c r="I3177" i="56"/>
  <c r="K3176" i="56"/>
  <c r="L3176" i="56" s="1"/>
  <c r="J3176" i="56"/>
  <c r="I3176" i="56"/>
  <c r="K3175" i="56"/>
  <c r="L3175" i="56" s="1"/>
  <c r="J3175" i="56"/>
  <c r="I3175" i="56"/>
  <c r="K3174" i="56"/>
  <c r="L3174" i="56" s="1"/>
  <c r="J3174" i="56"/>
  <c r="I3174" i="56"/>
  <c r="K3173" i="56"/>
  <c r="L3173" i="56" s="1"/>
  <c r="J3173" i="56"/>
  <c r="I3173" i="56"/>
  <c r="K3172" i="56"/>
  <c r="L3172" i="56" s="1"/>
  <c r="J3172" i="56"/>
  <c r="I3172" i="56"/>
  <c r="K3171" i="56"/>
  <c r="L3171" i="56" s="1"/>
  <c r="J3171" i="56"/>
  <c r="I3171" i="56"/>
  <c r="K3170" i="56"/>
  <c r="L3170" i="56" s="1"/>
  <c r="J3170" i="56"/>
  <c r="I3170" i="56"/>
  <c r="K3169" i="56"/>
  <c r="L3169" i="56" s="1"/>
  <c r="J3169" i="56"/>
  <c r="I3169" i="56"/>
  <c r="K3168" i="56"/>
  <c r="L3168" i="56" s="1"/>
  <c r="J3168" i="56"/>
  <c r="I3168" i="56"/>
  <c r="K3167" i="56"/>
  <c r="L3167" i="56" s="1"/>
  <c r="J3167" i="56"/>
  <c r="I3167" i="56"/>
  <c r="K3166" i="56"/>
  <c r="L3166" i="56" s="1"/>
  <c r="J3166" i="56"/>
  <c r="I3166" i="56"/>
  <c r="K3165" i="56"/>
  <c r="L3165" i="56" s="1"/>
  <c r="J3165" i="56"/>
  <c r="I3165" i="56"/>
  <c r="K3164" i="56"/>
  <c r="L3164" i="56" s="1"/>
  <c r="J3164" i="56"/>
  <c r="I3164" i="56"/>
  <c r="K3163" i="56"/>
  <c r="L3163" i="56" s="1"/>
  <c r="J3163" i="56"/>
  <c r="I3163" i="56"/>
  <c r="K3162" i="56"/>
  <c r="L3162" i="56" s="1"/>
  <c r="J3162" i="56"/>
  <c r="I3162" i="56"/>
  <c r="K3161" i="56"/>
  <c r="L3161" i="56" s="1"/>
  <c r="J3161" i="56"/>
  <c r="I3161" i="56"/>
  <c r="K3160" i="56"/>
  <c r="L3160" i="56" s="1"/>
  <c r="J3160" i="56"/>
  <c r="I3160" i="56"/>
  <c r="K3159" i="56"/>
  <c r="L3159" i="56" s="1"/>
  <c r="J3159" i="56"/>
  <c r="I3159" i="56"/>
  <c r="K3158" i="56"/>
  <c r="L3158" i="56" s="1"/>
  <c r="J3158" i="56"/>
  <c r="I3158" i="56"/>
  <c r="K3157" i="56"/>
  <c r="L3157" i="56" s="1"/>
  <c r="J3157" i="56"/>
  <c r="I3157" i="56"/>
  <c r="K3156" i="56"/>
  <c r="L3156" i="56" s="1"/>
  <c r="J3156" i="56"/>
  <c r="I3156" i="56"/>
  <c r="K3155" i="56"/>
  <c r="L3155" i="56" s="1"/>
  <c r="J3155" i="56"/>
  <c r="I3155" i="56"/>
  <c r="K3154" i="56"/>
  <c r="L3154" i="56" s="1"/>
  <c r="J3154" i="56"/>
  <c r="I3154" i="56"/>
  <c r="K3153" i="56"/>
  <c r="L3153" i="56" s="1"/>
  <c r="J3153" i="56"/>
  <c r="I3153" i="56"/>
  <c r="K3152" i="56"/>
  <c r="L3152" i="56" s="1"/>
  <c r="J3152" i="56"/>
  <c r="I3152" i="56"/>
  <c r="K3151" i="56"/>
  <c r="L3151" i="56" s="1"/>
  <c r="J3151" i="56"/>
  <c r="I3151" i="56"/>
  <c r="K3150" i="56"/>
  <c r="L3150" i="56" s="1"/>
  <c r="J3150" i="56"/>
  <c r="I3150" i="56"/>
  <c r="K3149" i="56"/>
  <c r="L3149" i="56" s="1"/>
  <c r="J3149" i="56"/>
  <c r="I3149" i="56"/>
  <c r="K3148" i="56"/>
  <c r="L3148" i="56" s="1"/>
  <c r="J3148" i="56"/>
  <c r="I3148" i="56"/>
  <c r="K3147" i="56"/>
  <c r="L3147" i="56" s="1"/>
  <c r="J3147" i="56"/>
  <c r="I3147" i="56"/>
  <c r="K3146" i="56"/>
  <c r="L3146" i="56" s="1"/>
  <c r="J3146" i="56"/>
  <c r="I3146" i="56"/>
  <c r="K3145" i="56"/>
  <c r="L3145" i="56" s="1"/>
  <c r="J3145" i="56"/>
  <c r="I3145" i="56"/>
  <c r="K3144" i="56"/>
  <c r="L3144" i="56" s="1"/>
  <c r="J3144" i="56"/>
  <c r="I3144" i="56"/>
  <c r="K3143" i="56"/>
  <c r="L3143" i="56" s="1"/>
  <c r="J3143" i="56"/>
  <c r="I3143" i="56"/>
  <c r="K3142" i="56"/>
  <c r="L3142" i="56" s="1"/>
  <c r="J3142" i="56"/>
  <c r="I3142" i="56"/>
  <c r="K3141" i="56"/>
  <c r="L3141" i="56" s="1"/>
  <c r="J3141" i="56"/>
  <c r="I3141" i="56"/>
  <c r="K3140" i="56"/>
  <c r="L3140" i="56" s="1"/>
  <c r="J3140" i="56"/>
  <c r="I3140" i="56"/>
  <c r="K3139" i="56"/>
  <c r="L3139" i="56" s="1"/>
  <c r="J3139" i="56"/>
  <c r="I3139" i="56"/>
  <c r="K3138" i="56"/>
  <c r="L3138" i="56" s="1"/>
  <c r="J3138" i="56"/>
  <c r="I3138" i="56"/>
  <c r="K3137" i="56"/>
  <c r="L3137" i="56" s="1"/>
  <c r="J3137" i="56"/>
  <c r="I3137" i="56"/>
  <c r="K3136" i="56"/>
  <c r="L3136" i="56" s="1"/>
  <c r="J3136" i="56"/>
  <c r="I3136" i="56"/>
  <c r="K3135" i="56"/>
  <c r="L3135" i="56" s="1"/>
  <c r="J3135" i="56"/>
  <c r="I3135" i="56"/>
  <c r="K3134" i="56"/>
  <c r="L3134" i="56" s="1"/>
  <c r="J3134" i="56"/>
  <c r="I3134" i="56"/>
  <c r="K3133" i="56"/>
  <c r="L3133" i="56" s="1"/>
  <c r="J3133" i="56"/>
  <c r="I3133" i="56"/>
  <c r="K3132" i="56"/>
  <c r="L3132" i="56" s="1"/>
  <c r="J3132" i="56"/>
  <c r="I3132" i="56"/>
  <c r="K3131" i="56"/>
  <c r="L3131" i="56" s="1"/>
  <c r="J3131" i="56"/>
  <c r="I3131" i="56"/>
  <c r="K3130" i="56"/>
  <c r="L3130" i="56" s="1"/>
  <c r="J3130" i="56"/>
  <c r="I3130" i="56"/>
  <c r="K3129" i="56"/>
  <c r="L3129" i="56" s="1"/>
  <c r="J3129" i="56"/>
  <c r="I3129" i="56"/>
  <c r="K3128" i="56"/>
  <c r="L3128" i="56" s="1"/>
  <c r="J3128" i="56"/>
  <c r="I3128" i="56"/>
  <c r="K3127" i="56"/>
  <c r="L3127" i="56" s="1"/>
  <c r="J3127" i="56"/>
  <c r="I3127" i="56"/>
  <c r="K3126" i="56"/>
  <c r="L3126" i="56" s="1"/>
  <c r="J3126" i="56"/>
  <c r="I3126" i="56"/>
  <c r="K3125" i="56"/>
  <c r="L3125" i="56" s="1"/>
  <c r="J3125" i="56"/>
  <c r="I3125" i="56"/>
  <c r="K3124" i="56"/>
  <c r="L3124" i="56" s="1"/>
  <c r="J3124" i="56"/>
  <c r="I3124" i="56"/>
  <c r="K3123" i="56"/>
  <c r="L3123" i="56" s="1"/>
  <c r="J3123" i="56"/>
  <c r="I3123" i="56"/>
  <c r="K3122" i="56"/>
  <c r="L3122" i="56" s="1"/>
  <c r="J3122" i="56"/>
  <c r="I3122" i="56"/>
  <c r="K3121" i="56"/>
  <c r="L3121" i="56" s="1"/>
  <c r="J3121" i="56"/>
  <c r="I3121" i="56"/>
  <c r="K3120" i="56"/>
  <c r="L3120" i="56" s="1"/>
  <c r="J3120" i="56"/>
  <c r="I3120" i="56"/>
  <c r="K3119" i="56"/>
  <c r="L3119" i="56" s="1"/>
  <c r="J3119" i="56"/>
  <c r="I3119" i="56"/>
  <c r="K3118" i="56"/>
  <c r="L3118" i="56" s="1"/>
  <c r="J3118" i="56"/>
  <c r="I3118" i="56"/>
  <c r="K3117" i="56"/>
  <c r="L3117" i="56" s="1"/>
  <c r="J3117" i="56"/>
  <c r="I3117" i="56"/>
  <c r="K3116" i="56"/>
  <c r="L3116" i="56" s="1"/>
  <c r="J3116" i="56"/>
  <c r="I3116" i="56"/>
  <c r="K3115" i="56"/>
  <c r="L3115" i="56" s="1"/>
  <c r="J3115" i="56"/>
  <c r="I3115" i="56"/>
  <c r="K3114" i="56"/>
  <c r="L3114" i="56" s="1"/>
  <c r="J3114" i="56"/>
  <c r="I3114" i="56"/>
  <c r="K3113" i="56"/>
  <c r="L3113" i="56" s="1"/>
  <c r="J3113" i="56"/>
  <c r="I3113" i="56"/>
  <c r="K3112" i="56"/>
  <c r="L3112" i="56" s="1"/>
  <c r="J3112" i="56"/>
  <c r="I3112" i="56"/>
  <c r="K3111" i="56"/>
  <c r="L3111" i="56" s="1"/>
  <c r="J3111" i="56"/>
  <c r="I3111" i="56"/>
  <c r="K3110" i="56"/>
  <c r="L3110" i="56" s="1"/>
  <c r="J3110" i="56"/>
  <c r="I3110" i="56"/>
  <c r="K3109" i="56"/>
  <c r="L3109" i="56" s="1"/>
  <c r="J3109" i="56"/>
  <c r="I3109" i="56"/>
  <c r="K3108" i="56"/>
  <c r="L3108" i="56" s="1"/>
  <c r="J3108" i="56"/>
  <c r="I3108" i="56"/>
  <c r="K3107" i="56"/>
  <c r="L3107" i="56" s="1"/>
  <c r="J3107" i="56"/>
  <c r="I3107" i="56"/>
  <c r="K3106" i="56"/>
  <c r="L3106" i="56" s="1"/>
  <c r="J3106" i="56"/>
  <c r="I3106" i="56"/>
  <c r="K3105" i="56"/>
  <c r="L3105" i="56" s="1"/>
  <c r="J3105" i="56"/>
  <c r="I3105" i="56"/>
  <c r="K3104" i="56"/>
  <c r="L3104" i="56" s="1"/>
  <c r="J3104" i="56"/>
  <c r="I3104" i="56"/>
  <c r="K3103" i="56"/>
  <c r="L3103" i="56" s="1"/>
  <c r="J3103" i="56"/>
  <c r="I3103" i="56"/>
  <c r="K3102" i="56"/>
  <c r="L3102" i="56" s="1"/>
  <c r="J3102" i="56"/>
  <c r="I3102" i="56"/>
  <c r="K3101" i="56"/>
  <c r="L3101" i="56" s="1"/>
  <c r="J3101" i="56"/>
  <c r="I3101" i="56"/>
  <c r="K3100" i="56"/>
  <c r="L3100" i="56" s="1"/>
  <c r="J3100" i="56"/>
  <c r="I3100" i="56"/>
  <c r="K3099" i="56"/>
  <c r="L3099" i="56" s="1"/>
  <c r="J3099" i="56"/>
  <c r="I3099" i="56"/>
  <c r="K3098" i="56"/>
  <c r="L3098" i="56" s="1"/>
  <c r="J3098" i="56"/>
  <c r="I3098" i="56"/>
  <c r="K3097" i="56"/>
  <c r="L3097" i="56" s="1"/>
  <c r="J3097" i="56"/>
  <c r="I3097" i="56"/>
  <c r="K3096" i="56"/>
  <c r="L3096" i="56" s="1"/>
  <c r="J3096" i="56"/>
  <c r="I3096" i="56"/>
  <c r="K3095" i="56"/>
  <c r="L3095" i="56" s="1"/>
  <c r="J3095" i="56"/>
  <c r="I3095" i="56"/>
  <c r="K3094" i="56"/>
  <c r="L3094" i="56" s="1"/>
  <c r="J3094" i="56"/>
  <c r="I3094" i="56"/>
  <c r="K3093" i="56"/>
  <c r="L3093" i="56" s="1"/>
  <c r="J3093" i="56"/>
  <c r="I3093" i="56"/>
  <c r="K3092" i="56"/>
  <c r="L3092" i="56" s="1"/>
  <c r="J3092" i="56"/>
  <c r="I3092" i="56"/>
  <c r="K3091" i="56"/>
  <c r="L3091" i="56" s="1"/>
  <c r="J3091" i="56"/>
  <c r="I3091" i="56"/>
  <c r="K3090" i="56"/>
  <c r="L3090" i="56" s="1"/>
  <c r="J3090" i="56"/>
  <c r="I3090" i="56"/>
  <c r="K3089" i="56"/>
  <c r="L3089" i="56" s="1"/>
  <c r="J3089" i="56"/>
  <c r="I3089" i="56"/>
  <c r="K3088" i="56"/>
  <c r="L3088" i="56" s="1"/>
  <c r="J3088" i="56"/>
  <c r="I3088" i="56"/>
  <c r="K3087" i="56"/>
  <c r="L3087" i="56" s="1"/>
  <c r="J3087" i="56"/>
  <c r="I3087" i="56"/>
  <c r="K3086" i="56"/>
  <c r="L3086" i="56" s="1"/>
  <c r="J3086" i="56"/>
  <c r="I3086" i="56"/>
  <c r="K3085" i="56"/>
  <c r="L3085" i="56" s="1"/>
  <c r="J3085" i="56"/>
  <c r="I3085" i="56"/>
  <c r="K3084" i="56"/>
  <c r="L3084" i="56" s="1"/>
  <c r="J3084" i="56"/>
  <c r="I3084" i="56"/>
  <c r="K3083" i="56"/>
  <c r="L3083" i="56" s="1"/>
  <c r="J3083" i="56"/>
  <c r="I3083" i="56"/>
  <c r="K3082" i="56"/>
  <c r="L3082" i="56" s="1"/>
  <c r="J3082" i="56"/>
  <c r="I3082" i="56"/>
  <c r="K3081" i="56"/>
  <c r="L3081" i="56" s="1"/>
  <c r="J3081" i="56"/>
  <c r="I3081" i="56"/>
  <c r="K3080" i="56"/>
  <c r="L3080" i="56" s="1"/>
  <c r="J3080" i="56"/>
  <c r="I3080" i="56"/>
  <c r="K3079" i="56"/>
  <c r="L3079" i="56" s="1"/>
  <c r="J3079" i="56"/>
  <c r="I3079" i="56"/>
  <c r="K3078" i="56"/>
  <c r="L3078" i="56" s="1"/>
  <c r="J3078" i="56"/>
  <c r="I3078" i="56"/>
  <c r="K3077" i="56"/>
  <c r="L3077" i="56" s="1"/>
  <c r="J3077" i="56"/>
  <c r="I3077" i="56"/>
  <c r="K3076" i="56"/>
  <c r="L3076" i="56" s="1"/>
  <c r="J3076" i="56"/>
  <c r="I3076" i="56"/>
  <c r="K3075" i="56"/>
  <c r="L3075" i="56" s="1"/>
  <c r="J3075" i="56"/>
  <c r="I3075" i="56"/>
  <c r="K3074" i="56"/>
  <c r="L3074" i="56" s="1"/>
  <c r="J3074" i="56"/>
  <c r="I3074" i="56"/>
  <c r="K3073" i="56"/>
  <c r="L3073" i="56" s="1"/>
  <c r="J3073" i="56"/>
  <c r="I3073" i="56"/>
  <c r="K3072" i="56"/>
  <c r="L3072" i="56" s="1"/>
  <c r="J3072" i="56"/>
  <c r="I3072" i="56"/>
  <c r="K3071" i="56"/>
  <c r="L3071" i="56" s="1"/>
  <c r="J3071" i="56"/>
  <c r="I3071" i="56"/>
  <c r="K3070" i="56"/>
  <c r="L3070" i="56" s="1"/>
  <c r="J3070" i="56"/>
  <c r="I3070" i="56"/>
  <c r="K3069" i="56"/>
  <c r="L3069" i="56" s="1"/>
  <c r="J3069" i="56"/>
  <c r="I3069" i="56"/>
  <c r="K3068" i="56"/>
  <c r="L3068" i="56" s="1"/>
  <c r="J3068" i="56"/>
  <c r="I3068" i="56"/>
  <c r="K3067" i="56"/>
  <c r="L3067" i="56" s="1"/>
  <c r="J3067" i="56"/>
  <c r="I3067" i="56"/>
  <c r="K3066" i="56"/>
  <c r="L3066" i="56" s="1"/>
  <c r="J3066" i="56"/>
  <c r="I3066" i="56"/>
  <c r="K3065" i="56"/>
  <c r="L3065" i="56" s="1"/>
  <c r="J3065" i="56"/>
  <c r="I3065" i="56"/>
  <c r="K3064" i="56"/>
  <c r="L3064" i="56" s="1"/>
  <c r="J3064" i="56"/>
  <c r="I3064" i="56"/>
  <c r="K3063" i="56"/>
  <c r="L3063" i="56" s="1"/>
  <c r="J3063" i="56"/>
  <c r="I3063" i="56"/>
  <c r="K3062" i="56"/>
  <c r="L3062" i="56" s="1"/>
  <c r="J3062" i="56"/>
  <c r="I3062" i="56"/>
  <c r="K3061" i="56"/>
  <c r="L3061" i="56" s="1"/>
  <c r="J3061" i="56"/>
  <c r="I3061" i="56"/>
  <c r="K3060" i="56"/>
  <c r="L3060" i="56" s="1"/>
  <c r="J3060" i="56"/>
  <c r="I3060" i="56"/>
  <c r="K3059" i="56"/>
  <c r="L3059" i="56" s="1"/>
  <c r="J3059" i="56"/>
  <c r="I3059" i="56"/>
  <c r="K3058" i="56"/>
  <c r="L3058" i="56" s="1"/>
  <c r="J3058" i="56"/>
  <c r="I3058" i="56"/>
  <c r="K3057" i="56"/>
  <c r="L3057" i="56" s="1"/>
  <c r="J3057" i="56"/>
  <c r="I3057" i="56"/>
  <c r="K3056" i="56"/>
  <c r="L3056" i="56" s="1"/>
  <c r="J3056" i="56"/>
  <c r="I3056" i="56"/>
  <c r="K3055" i="56"/>
  <c r="L3055" i="56" s="1"/>
  <c r="J3055" i="56"/>
  <c r="I3055" i="56"/>
  <c r="K3054" i="56"/>
  <c r="L3054" i="56" s="1"/>
  <c r="J3054" i="56"/>
  <c r="I3054" i="56"/>
  <c r="K3053" i="56"/>
  <c r="L3053" i="56" s="1"/>
  <c r="J3053" i="56"/>
  <c r="I3053" i="56"/>
  <c r="K3052" i="56"/>
  <c r="L3052" i="56" s="1"/>
  <c r="J3052" i="56"/>
  <c r="I3052" i="56"/>
  <c r="K3051" i="56"/>
  <c r="L3051" i="56" s="1"/>
  <c r="J3051" i="56"/>
  <c r="I3051" i="56"/>
  <c r="K3050" i="56"/>
  <c r="L3050" i="56" s="1"/>
  <c r="J3050" i="56"/>
  <c r="I3050" i="56"/>
  <c r="K3049" i="56"/>
  <c r="L3049" i="56" s="1"/>
  <c r="J3049" i="56"/>
  <c r="I3049" i="56"/>
  <c r="K3048" i="56"/>
  <c r="L3048" i="56" s="1"/>
  <c r="J3048" i="56"/>
  <c r="I3048" i="56"/>
  <c r="K3047" i="56"/>
  <c r="L3047" i="56" s="1"/>
  <c r="J3047" i="56"/>
  <c r="I3047" i="56"/>
  <c r="K3046" i="56"/>
  <c r="L3046" i="56" s="1"/>
  <c r="J3046" i="56"/>
  <c r="I3046" i="56"/>
  <c r="K3045" i="56"/>
  <c r="L3045" i="56" s="1"/>
  <c r="J3045" i="56"/>
  <c r="I3045" i="56"/>
  <c r="K3044" i="56"/>
  <c r="L3044" i="56" s="1"/>
  <c r="J3044" i="56"/>
  <c r="I3044" i="56"/>
  <c r="K3043" i="56"/>
  <c r="L3043" i="56" s="1"/>
  <c r="J3043" i="56"/>
  <c r="I3043" i="56"/>
  <c r="K3042" i="56"/>
  <c r="L3042" i="56" s="1"/>
  <c r="J3042" i="56"/>
  <c r="I3042" i="56"/>
  <c r="K3041" i="56"/>
  <c r="L3041" i="56" s="1"/>
  <c r="J3041" i="56"/>
  <c r="I3041" i="56"/>
  <c r="K3040" i="56"/>
  <c r="L3040" i="56" s="1"/>
  <c r="J3040" i="56"/>
  <c r="I3040" i="56"/>
  <c r="K3039" i="56"/>
  <c r="L3039" i="56" s="1"/>
  <c r="J3039" i="56"/>
  <c r="I3039" i="56"/>
  <c r="K3038" i="56"/>
  <c r="L3038" i="56" s="1"/>
  <c r="J3038" i="56"/>
  <c r="I3038" i="56"/>
  <c r="K3037" i="56"/>
  <c r="L3037" i="56" s="1"/>
  <c r="J3037" i="56"/>
  <c r="I3037" i="56"/>
  <c r="K3036" i="56"/>
  <c r="L3036" i="56" s="1"/>
  <c r="J3036" i="56"/>
  <c r="I3036" i="56"/>
  <c r="K3035" i="56"/>
  <c r="L3035" i="56" s="1"/>
  <c r="J3035" i="56"/>
  <c r="I3035" i="56"/>
  <c r="K3034" i="56"/>
  <c r="L3034" i="56" s="1"/>
  <c r="J3034" i="56"/>
  <c r="I3034" i="56"/>
  <c r="K3033" i="56"/>
  <c r="L3033" i="56" s="1"/>
  <c r="J3033" i="56"/>
  <c r="I3033" i="56"/>
  <c r="K3032" i="56"/>
  <c r="L3032" i="56" s="1"/>
  <c r="J3032" i="56"/>
  <c r="I3032" i="56"/>
  <c r="K3031" i="56"/>
  <c r="L3031" i="56" s="1"/>
  <c r="J3031" i="56"/>
  <c r="I3031" i="56"/>
  <c r="K3030" i="56"/>
  <c r="L3030" i="56" s="1"/>
  <c r="J3030" i="56"/>
  <c r="I3030" i="56"/>
  <c r="K3029" i="56"/>
  <c r="L3029" i="56" s="1"/>
  <c r="J3029" i="56"/>
  <c r="I3029" i="56"/>
  <c r="K3028" i="56"/>
  <c r="L3028" i="56" s="1"/>
  <c r="J3028" i="56"/>
  <c r="I3028" i="56"/>
  <c r="K3027" i="56"/>
  <c r="L3027" i="56" s="1"/>
  <c r="J3027" i="56"/>
  <c r="I3027" i="56"/>
  <c r="K3026" i="56"/>
  <c r="L3026" i="56" s="1"/>
  <c r="J3026" i="56"/>
  <c r="I3026" i="56"/>
  <c r="K3025" i="56"/>
  <c r="L3025" i="56" s="1"/>
  <c r="J3025" i="56"/>
  <c r="I3025" i="56"/>
  <c r="K3024" i="56"/>
  <c r="L3024" i="56" s="1"/>
  <c r="J3024" i="56"/>
  <c r="I3024" i="56"/>
  <c r="K3023" i="56"/>
  <c r="L3023" i="56" s="1"/>
  <c r="J3023" i="56"/>
  <c r="I3023" i="56"/>
  <c r="K3022" i="56"/>
  <c r="L3022" i="56" s="1"/>
  <c r="J3022" i="56"/>
  <c r="I3022" i="56"/>
  <c r="K3021" i="56"/>
  <c r="L3021" i="56" s="1"/>
  <c r="J3021" i="56"/>
  <c r="I3021" i="56"/>
  <c r="K3020" i="56"/>
  <c r="L3020" i="56" s="1"/>
  <c r="J3020" i="56"/>
  <c r="I3020" i="56"/>
  <c r="K3019" i="56"/>
  <c r="L3019" i="56" s="1"/>
  <c r="J3019" i="56"/>
  <c r="I3019" i="56"/>
  <c r="K3018" i="56"/>
  <c r="L3018" i="56" s="1"/>
  <c r="J3018" i="56"/>
  <c r="I3018" i="56"/>
  <c r="K3017" i="56"/>
  <c r="L3017" i="56" s="1"/>
  <c r="J3017" i="56"/>
  <c r="I3017" i="56"/>
  <c r="K3016" i="56"/>
  <c r="L3016" i="56" s="1"/>
  <c r="J3016" i="56"/>
  <c r="I3016" i="56"/>
  <c r="K3015" i="56"/>
  <c r="L3015" i="56" s="1"/>
  <c r="J3015" i="56"/>
  <c r="I3015" i="56"/>
  <c r="K3014" i="56"/>
  <c r="L3014" i="56" s="1"/>
  <c r="J3014" i="56"/>
  <c r="I3014" i="56"/>
  <c r="K3013" i="56"/>
  <c r="L3013" i="56" s="1"/>
  <c r="J3013" i="56"/>
  <c r="I3013" i="56"/>
  <c r="K3012" i="56"/>
  <c r="L3012" i="56" s="1"/>
  <c r="J3012" i="56"/>
  <c r="I3012" i="56"/>
  <c r="K3011" i="56"/>
  <c r="L3011" i="56" s="1"/>
  <c r="J3011" i="56"/>
  <c r="I3011" i="56"/>
  <c r="K3010" i="56"/>
  <c r="L3010" i="56" s="1"/>
  <c r="J3010" i="56"/>
  <c r="I3010" i="56"/>
  <c r="K3009" i="56"/>
  <c r="L3009" i="56" s="1"/>
  <c r="J3009" i="56"/>
  <c r="I3009" i="56"/>
  <c r="K3008" i="56"/>
  <c r="L3008" i="56" s="1"/>
  <c r="J3008" i="56"/>
  <c r="I3008" i="56"/>
  <c r="K3007" i="56"/>
  <c r="L3007" i="56" s="1"/>
  <c r="J3007" i="56"/>
  <c r="I3007" i="56"/>
  <c r="K3006" i="56"/>
  <c r="L3006" i="56" s="1"/>
  <c r="J3006" i="56"/>
  <c r="I3006" i="56"/>
  <c r="K3005" i="56"/>
  <c r="L3005" i="56" s="1"/>
  <c r="J3005" i="56"/>
  <c r="I3005" i="56"/>
  <c r="K3004" i="56"/>
  <c r="L3004" i="56" s="1"/>
  <c r="J3004" i="56"/>
  <c r="I3004" i="56"/>
  <c r="K3003" i="56"/>
  <c r="L3003" i="56" s="1"/>
  <c r="J3003" i="56"/>
  <c r="I3003" i="56"/>
  <c r="K3002" i="56"/>
  <c r="L3002" i="56" s="1"/>
  <c r="J3002" i="56"/>
  <c r="I3002" i="56"/>
  <c r="K3001" i="56"/>
  <c r="L3001" i="56" s="1"/>
  <c r="J3001" i="56"/>
  <c r="I3001" i="56"/>
  <c r="K3000" i="56"/>
  <c r="L3000" i="56" s="1"/>
  <c r="J3000" i="56"/>
  <c r="I3000" i="56"/>
  <c r="K2999" i="56"/>
  <c r="L2999" i="56" s="1"/>
  <c r="J2999" i="56"/>
  <c r="I2999" i="56"/>
  <c r="K2998" i="56"/>
  <c r="L2998" i="56" s="1"/>
  <c r="J2998" i="56"/>
  <c r="I2998" i="56"/>
  <c r="K2997" i="56"/>
  <c r="L2997" i="56" s="1"/>
  <c r="J2997" i="56"/>
  <c r="I2997" i="56"/>
  <c r="K2996" i="56"/>
  <c r="L2996" i="56" s="1"/>
  <c r="J2996" i="56"/>
  <c r="I2996" i="56"/>
  <c r="K2995" i="56"/>
  <c r="L2995" i="56" s="1"/>
  <c r="J2995" i="56"/>
  <c r="I2995" i="56"/>
  <c r="K2994" i="56"/>
  <c r="L2994" i="56" s="1"/>
  <c r="J2994" i="56"/>
  <c r="I2994" i="56"/>
  <c r="K2993" i="56"/>
  <c r="L2993" i="56" s="1"/>
  <c r="J2993" i="56"/>
  <c r="I2993" i="56"/>
  <c r="K2992" i="56"/>
  <c r="L2992" i="56" s="1"/>
  <c r="J2992" i="56"/>
  <c r="I2992" i="56"/>
  <c r="K2991" i="56"/>
  <c r="L2991" i="56" s="1"/>
  <c r="J2991" i="56"/>
  <c r="I2991" i="56"/>
  <c r="K2990" i="56"/>
  <c r="L2990" i="56" s="1"/>
  <c r="J2990" i="56"/>
  <c r="I2990" i="56"/>
  <c r="K2989" i="56"/>
  <c r="L2989" i="56" s="1"/>
  <c r="J2989" i="56"/>
  <c r="I2989" i="56"/>
  <c r="K2988" i="56"/>
  <c r="L2988" i="56" s="1"/>
  <c r="J2988" i="56"/>
  <c r="I2988" i="56"/>
  <c r="K2987" i="56"/>
  <c r="L2987" i="56" s="1"/>
  <c r="J2987" i="56"/>
  <c r="I2987" i="56"/>
  <c r="K2986" i="56"/>
  <c r="L2986" i="56" s="1"/>
  <c r="J2986" i="56"/>
  <c r="I2986" i="56"/>
  <c r="K2985" i="56"/>
  <c r="L2985" i="56" s="1"/>
  <c r="J2985" i="56"/>
  <c r="I2985" i="56"/>
  <c r="K2984" i="56"/>
  <c r="L2984" i="56" s="1"/>
  <c r="J2984" i="56"/>
  <c r="I2984" i="56"/>
  <c r="K2983" i="56"/>
  <c r="L2983" i="56" s="1"/>
  <c r="J2983" i="56"/>
  <c r="I2983" i="56"/>
  <c r="K2982" i="56"/>
  <c r="L2982" i="56" s="1"/>
  <c r="J2982" i="56"/>
  <c r="I2982" i="56"/>
  <c r="K2981" i="56"/>
  <c r="L2981" i="56" s="1"/>
  <c r="J2981" i="56"/>
  <c r="I2981" i="56"/>
  <c r="K2980" i="56"/>
  <c r="L2980" i="56" s="1"/>
  <c r="J2980" i="56"/>
  <c r="I2980" i="56"/>
  <c r="K2979" i="56"/>
  <c r="L2979" i="56" s="1"/>
  <c r="J2979" i="56"/>
  <c r="I2979" i="56"/>
  <c r="K2978" i="56"/>
  <c r="L2978" i="56" s="1"/>
  <c r="J2978" i="56"/>
  <c r="I2978" i="56"/>
  <c r="K2977" i="56"/>
  <c r="L2977" i="56" s="1"/>
  <c r="J2977" i="56"/>
  <c r="I2977" i="56"/>
  <c r="K2976" i="56"/>
  <c r="L2976" i="56" s="1"/>
  <c r="J2976" i="56"/>
  <c r="I2976" i="56"/>
  <c r="K2975" i="56"/>
  <c r="L2975" i="56" s="1"/>
  <c r="J2975" i="56"/>
  <c r="I2975" i="56"/>
  <c r="K2974" i="56"/>
  <c r="L2974" i="56" s="1"/>
  <c r="J2974" i="56"/>
  <c r="I2974" i="56"/>
  <c r="K2973" i="56"/>
  <c r="L2973" i="56" s="1"/>
  <c r="J2973" i="56"/>
  <c r="I2973" i="56"/>
  <c r="K2972" i="56"/>
  <c r="L2972" i="56" s="1"/>
  <c r="J2972" i="56"/>
  <c r="I2972" i="56"/>
  <c r="K2971" i="56"/>
  <c r="L2971" i="56" s="1"/>
  <c r="J2971" i="56"/>
  <c r="I2971" i="56"/>
  <c r="K2970" i="56"/>
  <c r="L2970" i="56" s="1"/>
  <c r="J2970" i="56"/>
  <c r="I2970" i="56"/>
  <c r="K2969" i="56"/>
  <c r="L2969" i="56" s="1"/>
  <c r="J2969" i="56"/>
  <c r="I2969" i="56"/>
  <c r="K2968" i="56"/>
  <c r="L2968" i="56" s="1"/>
  <c r="J2968" i="56"/>
  <c r="I2968" i="56"/>
  <c r="K2967" i="56"/>
  <c r="L2967" i="56" s="1"/>
  <c r="J2967" i="56"/>
  <c r="I2967" i="56"/>
  <c r="K2966" i="56"/>
  <c r="L2966" i="56" s="1"/>
  <c r="J2966" i="56"/>
  <c r="I2966" i="56"/>
  <c r="K2965" i="56"/>
  <c r="L2965" i="56" s="1"/>
  <c r="J2965" i="56"/>
  <c r="I2965" i="56"/>
  <c r="K2964" i="56"/>
  <c r="L2964" i="56" s="1"/>
  <c r="J2964" i="56"/>
  <c r="I2964" i="56"/>
  <c r="K2963" i="56"/>
  <c r="L2963" i="56" s="1"/>
  <c r="J2963" i="56"/>
  <c r="I2963" i="56"/>
  <c r="K2962" i="56"/>
  <c r="L2962" i="56" s="1"/>
  <c r="J2962" i="56"/>
  <c r="I2962" i="56"/>
  <c r="K2961" i="56"/>
  <c r="L2961" i="56" s="1"/>
  <c r="J2961" i="56"/>
  <c r="I2961" i="56"/>
  <c r="K2960" i="56"/>
  <c r="L2960" i="56" s="1"/>
  <c r="J2960" i="56"/>
  <c r="I2960" i="56"/>
  <c r="K2959" i="56"/>
  <c r="L2959" i="56" s="1"/>
  <c r="J2959" i="56"/>
  <c r="I2959" i="56"/>
  <c r="K2958" i="56"/>
  <c r="L2958" i="56" s="1"/>
  <c r="J2958" i="56"/>
  <c r="I2958" i="56"/>
  <c r="K2957" i="56"/>
  <c r="L2957" i="56" s="1"/>
  <c r="J2957" i="56"/>
  <c r="I2957" i="56"/>
  <c r="K2956" i="56"/>
  <c r="L2956" i="56" s="1"/>
  <c r="J2956" i="56"/>
  <c r="I2956" i="56"/>
  <c r="K2955" i="56"/>
  <c r="L2955" i="56" s="1"/>
  <c r="J2955" i="56"/>
  <c r="I2955" i="56"/>
  <c r="K2954" i="56"/>
  <c r="L2954" i="56" s="1"/>
  <c r="J2954" i="56"/>
  <c r="I2954" i="56"/>
  <c r="K2953" i="56"/>
  <c r="L2953" i="56" s="1"/>
  <c r="J2953" i="56"/>
  <c r="I2953" i="56"/>
  <c r="K2952" i="56"/>
  <c r="L2952" i="56" s="1"/>
  <c r="J2952" i="56"/>
  <c r="I2952" i="56"/>
  <c r="K2951" i="56"/>
  <c r="L2951" i="56" s="1"/>
  <c r="J2951" i="56"/>
  <c r="I2951" i="56"/>
  <c r="K2950" i="56"/>
  <c r="L2950" i="56" s="1"/>
  <c r="J2950" i="56"/>
  <c r="I2950" i="56"/>
  <c r="K2949" i="56"/>
  <c r="L2949" i="56" s="1"/>
  <c r="J2949" i="56"/>
  <c r="I2949" i="56"/>
  <c r="K2948" i="56"/>
  <c r="L2948" i="56" s="1"/>
  <c r="J2948" i="56"/>
  <c r="I2948" i="56"/>
  <c r="K2947" i="56"/>
  <c r="L2947" i="56" s="1"/>
  <c r="J2947" i="56"/>
  <c r="I2947" i="56"/>
  <c r="K2946" i="56"/>
  <c r="L2946" i="56" s="1"/>
  <c r="J2946" i="56"/>
  <c r="I2946" i="56"/>
  <c r="K2945" i="56"/>
  <c r="L2945" i="56" s="1"/>
  <c r="J2945" i="56"/>
  <c r="I2945" i="56"/>
  <c r="K2944" i="56"/>
  <c r="L2944" i="56" s="1"/>
  <c r="J2944" i="56"/>
  <c r="I2944" i="56"/>
  <c r="K2943" i="56"/>
  <c r="L2943" i="56" s="1"/>
  <c r="J2943" i="56"/>
  <c r="I2943" i="56"/>
  <c r="K2942" i="56"/>
  <c r="L2942" i="56" s="1"/>
  <c r="J2942" i="56"/>
  <c r="I2942" i="56"/>
  <c r="K2941" i="56"/>
  <c r="L2941" i="56" s="1"/>
  <c r="J2941" i="56"/>
  <c r="I2941" i="56"/>
  <c r="K2940" i="56"/>
  <c r="L2940" i="56" s="1"/>
  <c r="J2940" i="56"/>
  <c r="I2940" i="56"/>
  <c r="K2939" i="56"/>
  <c r="L2939" i="56" s="1"/>
  <c r="J2939" i="56"/>
  <c r="I2939" i="56"/>
  <c r="K2938" i="56"/>
  <c r="L2938" i="56" s="1"/>
  <c r="J2938" i="56"/>
  <c r="I2938" i="56"/>
  <c r="K2937" i="56"/>
  <c r="L2937" i="56" s="1"/>
  <c r="J2937" i="56"/>
  <c r="I2937" i="56"/>
  <c r="K2936" i="56"/>
  <c r="L2936" i="56" s="1"/>
  <c r="J2936" i="56"/>
  <c r="I2936" i="56"/>
  <c r="K2935" i="56"/>
  <c r="L2935" i="56" s="1"/>
  <c r="J2935" i="56"/>
  <c r="I2935" i="56"/>
  <c r="K2934" i="56"/>
  <c r="L2934" i="56" s="1"/>
  <c r="J2934" i="56"/>
  <c r="I2934" i="56"/>
  <c r="K2933" i="56"/>
  <c r="L2933" i="56" s="1"/>
  <c r="J2933" i="56"/>
  <c r="I2933" i="56"/>
  <c r="K2932" i="56"/>
  <c r="L2932" i="56" s="1"/>
  <c r="J2932" i="56"/>
  <c r="I2932" i="56"/>
  <c r="K2931" i="56"/>
  <c r="L2931" i="56" s="1"/>
  <c r="J2931" i="56"/>
  <c r="I2931" i="56"/>
  <c r="K2930" i="56"/>
  <c r="L2930" i="56" s="1"/>
  <c r="J2930" i="56"/>
  <c r="I2930" i="56"/>
  <c r="K2929" i="56"/>
  <c r="L2929" i="56" s="1"/>
  <c r="J2929" i="56"/>
  <c r="I2929" i="56"/>
  <c r="K2928" i="56"/>
  <c r="L2928" i="56" s="1"/>
  <c r="J2928" i="56"/>
  <c r="I2928" i="56"/>
  <c r="K2927" i="56"/>
  <c r="L2927" i="56" s="1"/>
  <c r="J2927" i="56"/>
  <c r="I2927" i="56"/>
  <c r="K2926" i="56"/>
  <c r="L2926" i="56" s="1"/>
  <c r="J2926" i="56"/>
  <c r="I2926" i="56"/>
  <c r="K2925" i="56"/>
  <c r="L2925" i="56" s="1"/>
  <c r="J2925" i="56"/>
  <c r="I2925" i="56"/>
  <c r="K2924" i="56"/>
  <c r="L2924" i="56" s="1"/>
  <c r="J2924" i="56"/>
  <c r="I2924" i="56"/>
  <c r="K2923" i="56"/>
  <c r="L2923" i="56" s="1"/>
  <c r="J2923" i="56"/>
  <c r="I2923" i="56"/>
  <c r="K2922" i="56"/>
  <c r="L2922" i="56" s="1"/>
  <c r="J2922" i="56"/>
  <c r="I2922" i="56"/>
  <c r="K2921" i="56"/>
  <c r="L2921" i="56" s="1"/>
  <c r="J2921" i="56"/>
  <c r="I2921" i="56"/>
  <c r="K2920" i="56"/>
  <c r="L2920" i="56" s="1"/>
  <c r="J2920" i="56"/>
  <c r="I2920" i="56"/>
  <c r="K2919" i="56"/>
  <c r="L2919" i="56" s="1"/>
  <c r="J2919" i="56"/>
  <c r="I2919" i="56"/>
  <c r="K2918" i="56"/>
  <c r="L2918" i="56" s="1"/>
  <c r="J2918" i="56"/>
  <c r="I2918" i="56"/>
  <c r="K2917" i="56"/>
  <c r="L2917" i="56" s="1"/>
  <c r="J2917" i="56"/>
  <c r="I2917" i="56"/>
  <c r="K2916" i="56"/>
  <c r="L2916" i="56" s="1"/>
  <c r="J2916" i="56"/>
  <c r="I2916" i="56"/>
  <c r="K2915" i="56"/>
  <c r="L2915" i="56" s="1"/>
  <c r="J2915" i="56"/>
  <c r="I2915" i="56"/>
  <c r="K2914" i="56"/>
  <c r="L2914" i="56" s="1"/>
  <c r="J2914" i="56"/>
  <c r="I2914" i="56"/>
  <c r="K2913" i="56"/>
  <c r="L2913" i="56" s="1"/>
  <c r="J2913" i="56"/>
  <c r="I2913" i="56"/>
  <c r="K2912" i="56"/>
  <c r="L2912" i="56" s="1"/>
  <c r="J2912" i="56"/>
  <c r="I2912" i="56"/>
  <c r="K2911" i="56"/>
  <c r="L2911" i="56" s="1"/>
  <c r="J2911" i="56"/>
  <c r="I2911" i="56"/>
  <c r="K2910" i="56"/>
  <c r="L2910" i="56" s="1"/>
  <c r="J2910" i="56"/>
  <c r="I2910" i="56"/>
  <c r="K2909" i="56"/>
  <c r="L2909" i="56" s="1"/>
  <c r="J2909" i="56"/>
  <c r="I2909" i="56"/>
  <c r="K2908" i="56"/>
  <c r="L2908" i="56" s="1"/>
  <c r="J2908" i="56"/>
  <c r="I2908" i="56"/>
  <c r="K2907" i="56"/>
  <c r="L2907" i="56" s="1"/>
  <c r="J2907" i="56"/>
  <c r="I2907" i="56"/>
  <c r="K2906" i="56"/>
  <c r="L2906" i="56" s="1"/>
  <c r="J2906" i="56"/>
  <c r="I2906" i="56"/>
  <c r="K2905" i="56"/>
  <c r="L2905" i="56" s="1"/>
  <c r="J2905" i="56"/>
  <c r="I2905" i="56"/>
  <c r="K2904" i="56"/>
  <c r="L2904" i="56" s="1"/>
  <c r="J2904" i="56"/>
  <c r="I2904" i="56"/>
  <c r="K2903" i="56"/>
  <c r="L2903" i="56" s="1"/>
  <c r="J2903" i="56"/>
  <c r="I2903" i="56"/>
  <c r="K2902" i="56"/>
  <c r="L2902" i="56" s="1"/>
  <c r="J2902" i="56"/>
  <c r="I2902" i="56"/>
  <c r="K2901" i="56"/>
  <c r="L2901" i="56" s="1"/>
  <c r="J2901" i="56"/>
  <c r="I2901" i="56"/>
  <c r="K2900" i="56"/>
  <c r="L2900" i="56" s="1"/>
  <c r="J2900" i="56"/>
  <c r="I2900" i="56"/>
  <c r="K2899" i="56"/>
  <c r="L2899" i="56" s="1"/>
  <c r="J2899" i="56"/>
  <c r="I2899" i="56"/>
  <c r="K2898" i="56"/>
  <c r="L2898" i="56" s="1"/>
  <c r="J2898" i="56"/>
  <c r="I2898" i="56"/>
  <c r="K2897" i="56"/>
  <c r="L2897" i="56" s="1"/>
  <c r="J2897" i="56"/>
  <c r="I2897" i="56"/>
  <c r="K2896" i="56"/>
  <c r="L2896" i="56" s="1"/>
  <c r="J2896" i="56"/>
  <c r="I2896" i="56"/>
  <c r="K2895" i="56"/>
  <c r="L2895" i="56" s="1"/>
  <c r="J2895" i="56"/>
  <c r="I2895" i="56"/>
  <c r="K2894" i="56"/>
  <c r="L2894" i="56" s="1"/>
  <c r="J2894" i="56"/>
  <c r="I2894" i="56"/>
  <c r="K2893" i="56"/>
  <c r="L2893" i="56" s="1"/>
  <c r="J2893" i="56"/>
  <c r="I2893" i="56"/>
  <c r="K2892" i="56"/>
  <c r="L2892" i="56" s="1"/>
  <c r="J2892" i="56"/>
  <c r="I2892" i="56"/>
  <c r="K2891" i="56"/>
  <c r="L2891" i="56" s="1"/>
  <c r="J2891" i="56"/>
  <c r="I2891" i="56"/>
  <c r="K2890" i="56"/>
  <c r="L2890" i="56" s="1"/>
  <c r="J2890" i="56"/>
  <c r="I2890" i="56"/>
  <c r="K2889" i="56"/>
  <c r="L2889" i="56" s="1"/>
  <c r="J2889" i="56"/>
  <c r="I2889" i="56"/>
  <c r="K2888" i="56"/>
  <c r="L2888" i="56" s="1"/>
  <c r="J2888" i="56"/>
  <c r="I2888" i="56"/>
  <c r="K2887" i="56"/>
  <c r="L2887" i="56" s="1"/>
  <c r="J2887" i="56"/>
  <c r="I2887" i="56"/>
  <c r="K2886" i="56"/>
  <c r="L2886" i="56" s="1"/>
  <c r="J2886" i="56"/>
  <c r="I2886" i="56"/>
  <c r="K2885" i="56"/>
  <c r="L2885" i="56" s="1"/>
  <c r="J2885" i="56"/>
  <c r="I2885" i="56"/>
  <c r="K2884" i="56"/>
  <c r="L2884" i="56" s="1"/>
  <c r="J2884" i="56"/>
  <c r="I2884" i="56"/>
  <c r="K2883" i="56"/>
  <c r="L2883" i="56" s="1"/>
  <c r="J2883" i="56"/>
  <c r="I2883" i="56"/>
  <c r="K2882" i="56"/>
  <c r="L2882" i="56" s="1"/>
  <c r="J2882" i="56"/>
  <c r="I2882" i="56"/>
  <c r="K2881" i="56"/>
  <c r="L2881" i="56" s="1"/>
  <c r="J2881" i="56"/>
  <c r="I2881" i="56"/>
  <c r="K2880" i="56"/>
  <c r="L2880" i="56" s="1"/>
  <c r="J2880" i="56"/>
  <c r="I2880" i="56"/>
  <c r="K2879" i="56"/>
  <c r="L2879" i="56" s="1"/>
  <c r="J2879" i="56"/>
  <c r="I2879" i="56"/>
  <c r="K2878" i="56"/>
  <c r="L2878" i="56" s="1"/>
  <c r="J2878" i="56"/>
  <c r="I2878" i="56"/>
  <c r="K2877" i="56"/>
  <c r="L2877" i="56" s="1"/>
  <c r="J2877" i="56"/>
  <c r="I2877" i="56"/>
  <c r="K2876" i="56"/>
  <c r="L2876" i="56" s="1"/>
  <c r="J2876" i="56"/>
  <c r="I2876" i="56"/>
  <c r="K2875" i="56"/>
  <c r="L2875" i="56" s="1"/>
  <c r="J2875" i="56"/>
  <c r="I2875" i="56"/>
  <c r="K2874" i="56"/>
  <c r="L2874" i="56" s="1"/>
  <c r="J2874" i="56"/>
  <c r="I2874" i="56"/>
  <c r="K2873" i="56"/>
  <c r="L2873" i="56" s="1"/>
  <c r="J2873" i="56"/>
  <c r="I2873" i="56"/>
  <c r="K2872" i="56"/>
  <c r="L2872" i="56" s="1"/>
  <c r="J2872" i="56"/>
  <c r="I2872" i="56"/>
  <c r="K2871" i="56"/>
  <c r="L2871" i="56" s="1"/>
  <c r="J2871" i="56"/>
  <c r="I2871" i="56"/>
  <c r="K2870" i="56"/>
  <c r="L2870" i="56" s="1"/>
  <c r="J2870" i="56"/>
  <c r="I2870" i="56"/>
  <c r="K2869" i="56"/>
  <c r="L2869" i="56" s="1"/>
  <c r="J2869" i="56"/>
  <c r="I2869" i="56"/>
  <c r="K2868" i="56"/>
  <c r="L2868" i="56" s="1"/>
  <c r="J2868" i="56"/>
  <c r="I2868" i="56"/>
  <c r="K2867" i="56"/>
  <c r="L2867" i="56" s="1"/>
  <c r="J2867" i="56"/>
  <c r="I2867" i="56"/>
  <c r="K2866" i="56"/>
  <c r="L2866" i="56" s="1"/>
  <c r="J2866" i="56"/>
  <c r="I2866" i="56"/>
  <c r="K2865" i="56"/>
  <c r="L2865" i="56" s="1"/>
  <c r="J2865" i="56"/>
  <c r="I2865" i="56"/>
  <c r="K2864" i="56"/>
  <c r="L2864" i="56" s="1"/>
  <c r="J2864" i="56"/>
  <c r="I2864" i="56"/>
  <c r="K2863" i="56"/>
  <c r="L2863" i="56" s="1"/>
  <c r="J2863" i="56"/>
  <c r="I2863" i="56"/>
  <c r="K2862" i="56"/>
  <c r="L2862" i="56" s="1"/>
  <c r="J2862" i="56"/>
  <c r="I2862" i="56"/>
  <c r="K2861" i="56"/>
  <c r="L2861" i="56" s="1"/>
  <c r="J2861" i="56"/>
  <c r="I2861" i="56"/>
  <c r="K2860" i="56"/>
  <c r="L2860" i="56" s="1"/>
  <c r="J2860" i="56"/>
  <c r="I2860" i="56"/>
  <c r="K2859" i="56"/>
  <c r="L2859" i="56" s="1"/>
  <c r="J2859" i="56"/>
  <c r="I2859" i="56"/>
  <c r="K2858" i="56"/>
  <c r="L2858" i="56" s="1"/>
  <c r="J2858" i="56"/>
  <c r="I2858" i="56"/>
  <c r="K2857" i="56"/>
  <c r="L2857" i="56" s="1"/>
  <c r="J2857" i="56"/>
  <c r="I2857" i="56"/>
  <c r="K2856" i="56"/>
  <c r="L2856" i="56" s="1"/>
  <c r="J2856" i="56"/>
  <c r="I2856" i="56"/>
  <c r="K2855" i="56"/>
  <c r="L2855" i="56" s="1"/>
  <c r="J2855" i="56"/>
  <c r="I2855" i="56"/>
  <c r="K2854" i="56"/>
  <c r="L2854" i="56" s="1"/>
  <c r="J2854" i="56"/>
  <c r="I2854" i="56"/>
  <c r="K2853" i="56"/>
  <c r="L2853" i="56" s="1"/>
  <c r="J2853" i="56"/>
  <c r="I2853" i="56"/>
  <c r="K2852" i="56"/>
  <c r="L2852" i="56" s="1"/>
  <c r="J2852" i="56"/>
  <c r="I2852" i="56"/>
  <c r="K2851" i="56"/>
  <c r="L2851" i="56" s="1"/>
  <c r="J2851" i="56"/>
  <c r="I2851" i="56"/>
  <c r="K2850" i="56"/>
  <c r="L2850" i="56" s="1"/>
  <c r="J2850" i="56"/>
  <c r="I2850" i="56"/>
  <c r="K2849" i="56"/>
  <c r="L2849" i="56" s="1"/>
  <c r="J2849" i="56"/>
  <c r="I2849" i="56"/>
  <c r="K2848" i="56"/>
  <c r="L2848" i="56" s="1"/>
  <c r="J2848" i="56"/>
  <c r="I2848" i="56"/>
  <c r="K2847" i="56"/>
  <c r="L2847" i="56" s="1"/>
  <c r="J2847" i="56"/>
  <c r="I2847" i="56"/>
  <c r="K2846" i="56"/>
  <c r="L2846" i="56" s="1"/>
  <c r="J2846" i="56"/>
  <c r="I2846" i="56"/>
  <c r="K2845" i="56"/>
  <c r="L2845" i="56" s="1"/>
  <c r="J2845" i="56"/>
  <c r="I2845" i="56"/>
  <c r="K2844" i="56"/>
  <c r="L2844" i="56" s="1"/>
  <c r="J2844" i="56"/>
  <c r="I2844" i="56"/>
  <c r="K2843" i="56"/>
  <c r="L2843" i="56" s="1"/>
  <c r="J2843" i="56"/>
  <c r="I2843" i="56"/>
  <c r="K2842" i="56"/>
  <c r="L2842" i="56" s="1"/>
  <c r="J2842" i="56"/>
  <c r="I2842" i="56"/>
  <c r="K2841" i="56"/>
  <c r="L2841" i="56" s="1"/>
  <c r="J2841" i="56"/>
  <c r="I2841" i="56"/>
  <c r="K2840" i="56"/>
  <c r="L2840" i="56" s="1"/>
  <c r="J2840" i="56"/>
  <c r="I2840" i="56"/>
  <c r="K2839" i="56"/>
  <c r="L2839" i="56" s="1"/>
  <c r="J2839" i="56"/>
  <c r="I2839" i="56"/>
  <c r="K2838" i="56"/>
  <c r="L2838" i="56" s="1"/>
  <c r="J2838" i="56"/>
  <c r="I2838" i="56"/>
  <c r="K2837" i="56"/>
  <c r="L2837" i="56" s="1"/>
  <c r="J2837" i="56"/>
  <c r="I2837" i="56"/>
  <c r="K2836" i="56"/>
  <c r="L2836" i="56" s="1"/>
  <c r="J2836" i="56"/>
  <c r="I2836" i="56"/>
  <c r="K2835" i="56"/>
  <c r="L2835" i="56" s="1"/>
  <c r="J2835" i="56"/>
  <c r="I2835" i="56"/>
  <c r="K2834" i="56"/>
  <c r="L2834" i="56" s="1"/>
  <c r="J2834" i="56"/>
  <c r="I2834" i="56"/>
  <c r="K2833" i="56"/>
  <c r="L2833" i="56" s="1"/>
  <c r="J2833" i="56"/>
  <c r="I2833" i="56"/>
  <c r="K2832" i="56"/>
  <c r="L2832" i="56" s="1"/>
  <c r="J2832" i="56"/>
  <c r="I2832" i="56"/>
  <c r="K2831" i="56"/>
  <c r="L2831" i="56" s="1"/>
  <c r="J2831" i="56"/>
  <c r="I2831" i="56"/>
  <c r="K2830" i="56"/>
  <c r="L2830" i="56" s="1"/>
  <c r="J2830" i="56"/>
  <c r="I2830" i="56"/>
  <c r="K2829" i="56"/>
  <c r="L2829" i="56" s="1"/>
  <c r="J2829" i="56"/>
  <c r="I2829" i="56"/>
  <c r="K2828" i="56"/>
  <c r="L2828" i="56" s="1"/>
  <c r="J2828" i="56"/>
  <c r="I2828" i="56"/>
  <c r="K2827" i="56"/>
  <c r="L2827" i="56" s="1"/>
  <c r="J2827" i="56"/>
  <c r="I2827" i="56"/>
  <c r="K2826" i="56"/>
  <c r="L2826" i="56" s="1"/>
  <c r="J2826" i="56"/>
  <c r="I2826" i="56"/>
  <c r="K2825" i="56"/>
  <c r="L2825" i="56" s="1"/>
  <c r="J2825" i="56"/>
  <c r="I2825" i="56"/>
  <c r="K2824" i="56"/>
  <c r="L2824" i="56" s="1"/>
  <c r="J2824" i="56"/>
  <c r="I2824" i="56"/>
  <c r="K2823" i="56"/>
  <c r="L2823" i="56" s="1"/>
  <c r="J2823" i="56"/>
  <c r="I2823" i="56"/>
  <c r="K2822" i="56"/>
  <c r="L2822" i="56" s="1"/>
  <c r="J2822" i="56"/>
  <c r="I2822" i="56"/>
  <c r="K2821" i="56"/>
  <c r="L2821" i="56" s="1"/>
  <c r="J2821" i="56"/>
  <c r="I2821" i="56"/>
  <c r="K2820" i="56"/>
  <c r="L2820" i="56" s="1"/>
  <c r="J2820" i="56"/>
  <c r="I2820" i="56"/>
  <c r="K2819" i="56"/>
  <c r="L2819" i="56" s="1"/>
  <c r="J2819" i="56"/>
  <c r="I2819" i="56"/>
  <c r="K2818" i="56"/>
  <c r="L2818" i="56" s="1"/>
  <c r="J2818" i="56"/>
  <c r="I2818" i="56"/>
  <c r="K2817" i="56"/>
  <c r="L2817" i="56" s="1"/>
  <c r="J2817" i="56"/>
  <c r="I2817" i="56"/>
  <c r="K2816" i="56"/>
  <c r="L2816" i="56" s="1"/>
  <c r="J2816" i="56"/>
  <c r="I2816" i="56"/>
  <c r="K2815" i="56"/>
  <c r="L2815" i="56" s="1"/>
  <c r="J2815" i="56"/>
  <c r="I2815" i="56"/>
  <c r="K2814" i="56"/>
  <c r="L2814" i="56" s="1"/>
  <c r="J2814" i="56"/>
  <c r="I2814" i="56"/>
  <c r="K2813" i="56"/>
  <c r="L2813" i="56" s="1"/>
  <c r="J2813" i="56"/>
  <c r="I2813" i="56"/>
  <c r="K2812" i="56"/>
  <c r="L2812" i="56" s="1"/>
  <c r="J2812" i="56"/>
  <c r="I2812" i="56"/>
  <c r="K2811" i="56"/>
  <c r="L2811" i="56" s="1"/>
  <c r="J2811" i="56"/>
  <c r="I2811" i="56"/>
  <c r="K2810" i="56"/>
  <c r="L2810" i="56" s="1"/>
  <c r="J2810" i="56"/>
  <c r="I2810" i="56"/>
  <c r="K2809" i="56"/>
  <c r="L2809" i="56" s="1"/>
  <c r="J2809" i="56"/>
  <c r="I2809" i="56"/>
  <c r="K2808" i="56"/>
  <c r="L2808" i="56" s="1"/>
  <c r="J2808" i="56"/>
  <c r="I2808" i="56"/>
  <c r="K2807" i="56"/>
  <c r="L2807" i="56" s="1"/>
  <c r="J2807" i="56"/>
  <c r="I2807" i="56"/>
  <c r="K2806" i="56"/>
  <c r="L2806" i="56" s="1"/>
  <c r="J2806" i="56"/>
  <c r="I2806" i="56"/>
  <c r="K2805" i="56"/>
  <c r="L2805" i="56" s="1"/>
  <c r="J2805" i="56"/>
  <c r="I2805" i="56"/>
  <c r="K2804" i="56"/>
  <c r="L2804" i="56" s="1"/>
  <c r="J2804" i="56"/>
  <c r="I2804" i="56"/>
  <c r="K2803" i="56"/>
  <c r="L2803" i="56" s="1"/>
  <c r="J2803" i="56"/>
  <c r="I2803" i="56"/>
  <c r="K2802" i="56"/>
  <c r="L2802" i="56" s="1"/>
  <c r="J2802" i="56"/>
  <c r="I2802" i="56"/>
  <c r="K2801" i="56"/>
  <c r="L2801" i="56" s="1"/>
  <c r="J2801" i="56"/>
  <c r="I2801" i="56"/>
  <c r="K2800" i="56"/>
  <c r="L2800" i="56" s="1"/>
  <c r="J2800" i="56"/>
  <c r="I2800" i="56"/>
  <c r="K2799" i="56"/>
  <c r="L2799" i="56" s="1"/>
  <c r="J2799" i="56"/>
  <c r="I2799" i="56"/>
  <c r="K2798" i="56"/>
  <c r="L2798" i="56" s="1"/>
  <c r="J2798" i="56"/>
  <c r="I2798" i="56"/>
  <c r="K2797" i="56"/>
  <c r="L2797" i="56" s="1"/>
  <c r="J2797" i="56"/>
  <c r="I2797" i="56"/>
  <c r="K2796" i="56"/>
  <c r="L2796" i="56" s="1"/>
  <c r="J2796" i="56"/>
  <c r="I2796" i="56"/>
  <c r="K2795" i="56"/>
  <c r="L2795" i="56" s="1"/>
  <c r="J2795" i="56"/>
  <c r="I2795" i="56"/>
  <c r="K2794" i="56"/>
  <c r="L2794" i="56" s="1"/>
  <c r="J2794" i="56"/>
  <c r="I2794" i="56"/>
  <c r="K2793" i="56"/>
  <c r="L2793" i="56" s="1"/>
  <c r="J2793" i="56"/>
  <c r="I2793" i="56"/>
  <c r="K2792" i="56"/>
  <c r="L2792" i="56" s="1"/>
  <c r="J2792" i="56"/>
  <c r="I2792" i="56"/>
  <c r="K2791" i="56"/>
  <c r="L2791" i="56" s="1"/>
  <c r="J2791" i="56"/>
  <c r="I2791" i="56"/>
  <c r="K2790" i="56"/>
  <c r="L2790" i="56" s="1"/>
  <c r="J2790" i="56"/>
  <c r="I2790" i="56"/>
  <c r="K2789" i="56"/>
  <c r="L2789" i="56" s="1"/>
  <c r="J2789" i="56"/>
  <c r="I2789" i="56"/>
  <c r="K2788" i="56"/>
  <c r="L2788" i="56" s="1"/>
  <c r="J2788" i="56"/>
  <c r="I2788" i="56"/>
  <c r="K2787" i="56"/>
  <c r="L2787" i="56" s="1"/>
  <c r="J2787" i="56"/>
  <c r="I2787" i="56"/>
  <c r="K2786" i="56"/>
  <c r="L2786" i="56" s="1"/>
  <c r="J2786" i="56"/>
  <c r="I2786" i="56"/>
  <c r="K2785" i="56"/>
  <c r="L2785" i="56" s="1"/>
  <c r="J2785" i="56"/>
  <c r="I2785" i="56"/>
  <c r="K2784" i="56"/>
  <c r="L2784" i="56" s="1"/>
  <c r="J2784" i="56"/>
  <c r="I2784" i="56"/>
  <c r="K2783" i="56"/>
  <c r="L2783" i="56" s="1"/>
  <c r="J2783" i="56"/>
  <c r="I2783" i="56"/>
  <c r="K2782" i="56"/>
  <c r="L2782" i="56" s="1"/>
  <c r="J2782" i="56"/>
  <c r="I2782" i="56"/>
  <c r="K2781" i="56"/>
  <c r="L2781" i="56" s="1"/>
  <c r="J2781" i="56"/>
  <c r="I2781" i="56"/>
  <c r="K2780" i="56"/>
  <c r="L2780" i="56" s="1"/>
  <c r="J2780" i="56"/>
  <c r="I2780" i="56"/>
  <c r="K2779" i="56"/>
  <c r="L2779" i="56" s="1"/>
  <c r="J2779" i="56"/>
  <c r="I2779" i="56"/>
  <c r="K2778" i="56"/>
  <c r="L2778" i="56" s="1"/>
  <c r="J2778" i="56"/>
  <c r="I2778" i="56"/>
  <c r="K2777" i="56"/>
  <c r="L2777" i="56" s="1"/>
  <c r="J2777" i="56"/>
  <c r="I2777" i="56"/>
  <c r="K2776" i="56"/>
  <c r="L2776" i="56" s="1"/>
  <c r="J2776" i="56"/>
  <c r="I2776" i="56"/>
  <c r="K2775" i="56"/>
  <c r="L2775" i="56" s="1"/>
  <c r="J2775" i="56"/>
  <c r="I2775" i="56"/>
  <c r="K2774" i="56"/>
  <c r="L2774" i="56" s="1"/>
  <c r="J2774" i="56"/>
  <c r="I2774" i="56"/>
  <c r="K2773" i="56"/>
  <c r="L2773" i="56" s="1"/>
  <c r="J2773" i="56"/>
  <c r="I2773" i="56"/>
  <c r="K2772" i="56"/>
  <c r="L2772" i="56" s="1"/>
  <c r="J2772" i="56"/>
  <c r="I2772" i="56"/>
  <c r="K2771" i="56"/>
  <c r="L2771" i="56" s="1"/>
  <c r="J2771" i="56"/>
  <c r="I2771" i="56"/>
  <c r="K2770" i="56"/>
  <c r="L2770" i="56" s="1"/>
  <c r="J2770" i="56"/>
  <c r="I2770" i="56"/>
  <c r="K2769" i="56"/>
  <c r="L2769" i="56" s="1"/>
  <c r="J2769" i="56"/>
  <c r="I2769" i="56"/>
  <c r="K2768" i="56"/>
  <c r="L2768" i="56" s="1"/>
  <c r="J2768" i="56"/>
  <c r="I2768" i="56"/>
  <c r="K2767" i="56"/>
  <c r="L2767" i="56" s="1"/>
  <c r="J2767" i="56"/>
  <c r="I2767" i="56"/>
  <c r="K2766" i="56"/>
  <c r="L2766" i="56" s="1"/>
  <c r="J2766" i="56"/>
  <c r="I2766" i="56"/>
  <c r="K2765" i="56"/>
  <c r="L2765" i="56" s="1"/>
  <c r="J2765" i="56"/>
  <c r="I2765" i="56"/>
  <c r="K2764" i="56"/>
  <c r="L2764" i="56" s="1"/>
  <c r="J2764" i="56"/>
  <c r="I2764" i="56"/>
  <c r="K2763" i="56"/>
  <c r="L2763" i="56" s="1"/>
  <c r="J2763" i="56"/>
  <c r="I2763" i="56"/>
  <c r="K2762" i="56"/>
  <c r="L2762" i="56" s="1"/>
  <c r="J2762" i="56"/>
  <c r="I2762" i="56"/>
  <c r="K2761" i="56"/>
  <c r="L2761" i="56" s="1"/>
  <c r="J2761" i="56"/>
  <c r="I2761" i="56"/>
  <c r="K2760" i="56"/>
  <c r="L2760" i="56" s="1"/>
  <c r="J2760" i="56"/>
  <c r="I2760" i="56"/>
  <c r="K2759" i="56"/>
  <c r="L2759" i="56" s="1"/>
  <c r="J2759" i="56"/>
  <c r="I2759" i="56"/>
  <c r="K2758" i="56"/>
  <c r="L2758" i="56" s="1"/>
  <c r="J2758" i="56"/>
  <c r="I2758" i="56"/>
  <c r="K2757" i="56"/>
  <c r="L2757" i="56" s="1"/>
  <c r="J2757" i="56"/>
  <c r="I2757" i="56"/>
  <c r="K2756" i="56"/>
  <c r="L2756" i="56" s="1"/>
  <c r="J2756" i="56"/>
  <c r="I2756" i="56"/>
  <c r="K2755" i="56"/>
  <c r="L2755" i="56" s="1"/>
  <c r="J2755" i="56"/>
  <c r="I2755" i="56"/>
  <c r="K2754" i="56"/>
  <c r="L2754" i="56" s="1"/>
  <c r="J2754" i="56"/>
  <c r="I2754" i="56"/>
  <c r="K2753" i="56"/>
  <c r="L2753" i="56" s="1"/>
  <c r="J2753" i="56"/>
  <c r="I2753" i="56"/>
  <c r="K2752" i="56"/>
  <c r="L2752" i="56" s="1"/>
  <c r="J2752" i="56"/>
  <c r="I2752" i="56"/>
  <c r="K2751" i="56"/>
  <c r="L2751" i="56" s="1"/>
  <c r="J2751" i="56"/>
  <c r="I2751" i="56"/>
  <c r="K2750" i="56"/>
  <c r="L2750" i="56" s="1"/>
  <c r="J2750" i="56"/>
  <c r="I2750" i="56"/>
  <c r="K2749" i="56"/>
  <c r="L2749" i="56" s="1"/>
  <c r="J2749" i="56"/>
  <c r="I2749" i="56"/>
  <c r="K2748" i="56"/>
  <c r="L2748" i="56" s="1"/>
  <c r="J2748" i="56"/>
  <c r="I2748" i="56"/>
  <c r="K2747" i="56"/>
  <c r="L2747" i="56" s="1"/>
  <c r="J2747" i="56"/>
  <c r="I2747" i="56"/>
  <c r="K2746" i="56"/>
  <c r="L2746" i="56" s="1"/>
  <c r="J2746" i="56"/>
  <c r="I2746" i="56"/>
  <c r="K2745" i="56"/>
  <c r="L2745" i="56" s="1"/>
  <c r="J2745" i="56"/>
  <c r="I2745" i="56"/>
  <c r="K2744" i="56"/>
  <c r="L2744" i="56" s="1"/>
  <c r="J2744" i="56"/>
  <c r="I2744" i="56"/>
  <c r="K2743" i="56"/>
  <c r="L2743" i="56" s="1"/>
  <c r="J2743" i="56"/>
  <c r="I2743" i="56"/>
  <c r="K2742" i="56"/>
  <c r="L2742" i="56" s="1"/>
  <c r="J2742" i="56"/>
  <c r="I2742" i="56"/>
  <c r="K2741" i="56"/>
  <c r="L2741" i="56" s="1"/>
  <c r="J2741" i="56"/>
  <c r="I2741" i="56"/>
  <c r="K2740" i="56"/>
  <c r="L2740" i="56" s="1"/>
  <c r="J2740" i="56"/>
  <c r="I2740" i="56"/>
  <c r="K2739" i="56"/>
  <c r="L2739" i="56" s="1"/>
  <c r="J2739" i="56"/>
  <c r="I2739" i="56"/>
  <c r="K2738" i="56"/>
  <c r="L2738" i="56" s="1"/>
  <c r="J2738" i="56"/>
  <c r="I2738" i="56"/>
  <c r="K2737" i="56"/>
  <c r="L2737" i="56" s="1"/>
  <c r="J2737" i="56"/>
  <c r="I2737" i="56"/>
  <c r="K2736" i="56"/>
  <c r="L2736" i="56" s="1"/>
  <c r="J2736" i="56"/>
  <c r="I2736" i="56"/>
  <c r="K2735" i="56"/>
  <c r="L2735" i="56" s="1"/>
  <c r="J2735" i="56"/>
  <c r="I2735" i="56"/>
  <c r="K2734" i="56"/>
  <c r="L2734" i="56" s="1"/>
  <c r="J2734" i="56"/>
  <c r="I2734" i="56"/>
  <c r="K2733" i="56"/>
  <c r="L2733" i="56" s="1"/>
  <c r="J2733" i="56"/>
  <c r="I2733" i="56"/>
  <c r="K2732" i="56"/>
  <c r="L2732" i="56" s="1"/>
  <c r="J2732" i="56"/>
  <c r="I2732" i="56"/>
  <c r="K2731" i="56"/>
  <c r="L2731" i="56" s="1"/>
  <c r="J2731" i="56"/>
  <c r="I2731" i="56"/>
  <c r="K2730" i="56"/>
  <c r="L2730" i="56" s="1"/>
  <c r="J2730" i="56"/>
  <c r="I2730" i="56"/>
  <c r="K2729" i="56"/>
  <c r="L2729" i="56" s="1"/>
  <c r="J2729" i="56"/>
  <c r="I2729" i="56"/>
  <c r="K2728" i="56"/>
  <c r="L2728" i="56" s="1"/>
  <c r="J2728" i="56"/>
  <c r="I2728" i="56"/>
  <c r="K2727" i="56"/>
  <c r="L2727" i="56" s="1"/>
  <c r="J2727" i="56"/>
  <c r="I2727" i="56"/>
  <c r="K2726" i="56"/>
  <c r="L2726" i="56" s="1"/>
  <c r="J2726" i="56"/>
  <c r="I2726" i="56"/>
  <c r="K2725" i="56"/>
  <c r="L2725" i="56" s="1"/>
  <c r="J2725" i="56"/>
  <c r="I2725" i="56"/>
  <c r="K2724" i="56"/>
  <c r="L2724" i="56" s="1"/>
  <c r="J2724" i="56"/>
  <c r="I2724" i="56"/>
  <c r="K2723" i="56"/>
  <c r="L2723" i="56" s="1"/>
  <c r="J2723" i="56"/>
  <c r="I2723" i="56"/>
  <c r="K2722" i="56"/>
  <c r="L2722" i="56" s="1"/>
  <c r="J2722" i="56"/>
  <c r="I2722" i="56"/>
  <c r="K2721" i="56"/>
  <c r="L2721" i="56" s="1"/>
  <c r="J2721" i="56"/>
  <c r="I2721" i="56"/>
  <c r="K2720" i="56"/>
  <c r="L2720" i="56" s="1"/>
  <c r="J2720" i="56"/>
  <c r="I2720" i="56"/>
  <c r="K2719" i="56"/>
  <c r="L2719" i="56" s="1"/>
  <c r="J2719" i="56"/>
  <c r="I2719" i="56"/>
  <c r="K2718" i="56"/>
  <c r="L2718" i="56" s="1"/>
  <c r="J2718" i="56"/>
  <c r="I2718" i="56"/>
  <c r="K2717" i="56"/>
  <c r="L2717" i="56" s="1"/>
  <c r="J2717" i="56"/>
  <c r="I2717" i="56"/>
  <c r="K2716" i="56"/>
  <c r="L2716" i="56" s="1"/>
  <c r="J2716" i="56"/>
  <c r="I2716" i="56"/>
  <c r="K2715" i="56"/>
  <c r="L2715" i="56" s="1"/>
  <c r="J2715" i="56"/>
  <c r="I2715" i="56"/>
  <c r="K2714" i="56"/>
  <c r="L2714" i="56" s="1"/>
  <c r="J2714" i="56"/>
  <c r="I2714" i="56"/>
  <c r="K2713" i="56"/>
  <c r="L2713" i="56" s="1"/>
  <c r="J2713" i="56"/>
  <c r="I2713" i="56"/>
  <c r="K2712" i="56"/>
  <c r="L2712" i="56" s="1"/>
  <c r="J2712" i="56"/>
  <c r="I2712" i="56"/>
  <c r="K2711" i="56"/>
  <c r="L2711" i="56" s="1"/>
  <c r="J2711" i="56"/>
  <c r="I2711" i="56"/>
  <c r="K2710" i="56"/>
  <c r="L2710" i="56" s="1"/>
  <c r="J2710" i="56"/>
  <c r="I2710" i="56"/>
  <c r="K2709" i="56"/>
  <c r="L2709" i="56" s="1"/>
  <c r="J2709" i="56"/>
  <c r="I2709" i="56"/>
  <c r="K2708" i="56"/>
  <c r="L2708" i="56" s="1"/>
  <c r="J2708" i="56"/>
  <c r="I2708" i="56"/>
  <c r="K2707" i="56"/>
  <c r="L2707" i="56" s="1"/>
  <c r="J2707" i="56"/>
  <c r="I2707" i="56"/>
  <c r="K2706" i="56"/>
  <c r="L2706" i="56" s="1"/>
  <c r="J2706" i="56"/>
  <c r="I2706" i="56"/>
  <c r="K2705" i="56"/>
  <c r="L2705" i="56" s="1"/>
  <c r="J2705" i="56"/>
  <c r="I2705" i="56"/>
  <c r="K2704" i="56"/>
  <c r="L2704" i="56" s="1"/>
  <c r="J2704" i="56"/>
  <c r="I2704" i="56"/>
  <c r="K2703" i="56"/>
  <c r="L2703" i="56" s="1"/>
  <c r="J2703" i="56"/>
  <c r="I2703" i="56"/>
  <c r="K2702" i="56"/>
  <c r="L2702" i="56" s="1"/>
  <c r="J2702" i="56"/>
  <c r="I2702" i="56"/>
  <c r="K2701" i="56"/>
  <c r="L2701" i="56" s="1"/>
  <c r="J2701" i="56"/>
  <c r="I2701" i="56"/>
  <c r="K2700" i="56"/>
  <c r="L2700" i="56" s="1"/>
  <c r="J2700" i="56"/>
  <c r="I2700" i="56"/>
  <c r="K2699" i="56"/>
  <c r="L2699" i="56" s="1"/>
  <c r="J2699" i="56"/>
  <c r="I2699" i="56"/>
  <c r="K2698" i="56"/>
  <c r="L2698" i="56" s="1"/>
  <c r="J2698" i="56"/>
  <c r="I2698" i="56"/>
  <c r="K2697" i="56"/>
  <c r="L2697" i="56" s="1"/>
  <c r="J2697" i="56"/>
  <c r="I2697" i="56"/>
  <c r="K2696" i="56"/>
  <c r="L2696" i="56" s="1"/>
  <c r="J2696" i="56"/>
  <c r="I2696" i="56"/>
  <c r="K2695" i="56"/>
  <c r="L2695" i="56" s="1"/>
  <c r="J2695" i="56"/>
  <c r="I2695" i="56"/>
  <c r="K2694" i="56"/>
  <c r="L2694" i="56" s="1"/>
  <c r="J2694" i="56"/>
  <c r="I2694" i="56"/>
  <c r="K2693" i="56"/>
  <c r="L2693" i="56" s="1"/>
  <c r="J2693" i="56"/>
  <c r="I2693" i="56"/>
  <c r="K2692" i="56"/>
  <c r="L2692" i="56" s="1"/>
  <c r="J2692" i="56"/>
  <c r="I2692" i="56"/>
  <c r="K2691" i="56"/>
  <c r="L2691" i="56" s="1"/>
  <c r="J2691" i="56"/>
  <c r="I2691" i="56"/>
  <c r="K2690" i="56"/>
  <c r="L2690" i="56" s="1"/>
  <c r="J2690" i="56"/>
  <c r="I2690" i="56"/>
  <c r="K2689" i="56"/>
  <c r="L2689" i="56" s="1"/>
  <c r="J2689" i="56"/>
  <c r="I2689" i="56"/>
  <c r="K2688" i="56"/>
  <c r="L2688" i="56" s="1"/>
  <c r="J2688" i="56"/>
  <c r="I2688" i="56"/>
  <c r="K2687" i="56"/>
  <c r="L2687" i="56" s="1"/>
  <c r="J2687" i="56"/>
  <c r="I2687" i="56"/>
  <c r="K2686" i="56"/>
  <c r="L2686" i="56" s="1"/>
  <c r="J2686" i="56"/>
  <c r="I2686" i="56"/>
  <c r="K2685" i="56"/>
  <c r="L2685" i="56" s="1"/>
  <c r="J2685" i="56"/>
  <c r="I2685" i="56"/>
  <c r="K2684" i="56"/>
  <c r="L2684" i="56" s="1"/>
  <c r="J2684" i="56"/>
  <c r="I2684" i="56"/>
  <c r="K2683" i="56"/>
  <c r="L2683" i="56" s="1"/>
  <c r="J2683" i="56"/>
  <c r="I2683" i="56"/>
  <c r="K2682" i="56"/>
  <c r="L2682" i="56" s="1"/>
  <c r="J2682" i="56"/>
  <c r="I2682" i="56"/>
  <c r="K2681" i="56"/>
  <c r="L2681" i="56" s="1"/>
  <c r="J2681" i="56"/>
  <c r="I2681" i="56"/>
  <c r="K2680" i="56"/>
  <c r="L2680" i="56" s="1"/>
  <c r="J2680" i="56"/>
  <c r="I2680" i="56"/>
  <c r="K2679" i="56"/>
  <c r="L2679" i="56" s="1"/>
  <c r="J2679" i="56"/>
  <c r="I2679" i="56"/>
  <c r="K2678" i="56"/>
  <c r="L2678" i="56" s="1"/>
  <c r="J2678" i="56"/>
  <c r="I2678" i="56"/>
  <c r="K2677" i="56"/>
  <c r="L2677" i="56" s="1"/>
  <c r="J2677" i="56"/>
  <c r="I2677" i="56"/>
  <c r="K2676" i="56"/>
  <c r="L2676" i="56" s="1"/>
  <c r="J2676" i="56"/>
  <c r="I2676" i="56"/>
  <c r="K2675" i="56"/>
  <c r="L2675" i="56" s="1"/>
  <c r="J2675" i="56"/>
  <c r="I2675" i="56"/>
  <c r="K2674" i="56"/>
  <c r="L2674" i="56" s="1"/>
  <c r="J2674" i="56"/>
  <c r="I2674" i="56"/>
  <c r="K2673" i="56"/>
  <c r="L2673" i="56" s="1"/>
  <c r="J2673" i="56"/>
  <c r="I2673" i="56"/>
  <c r="K2672" i="56"/>
  <c r="L2672" i="56" s="1"/>
  <c r="J2672" i="56"/>
  <c r="I2672" i="56"/>
  <c r="K2671" i="56"/>
  <c r="L2671" i="56" s="1"/>
  <c r="J2671" i="56"/>
  <c r="I2671" i="56"/>
  <c r="K2670" i="56"/>
  <c r="L2670" i="56" s="1"/>
  <c r="J2670" i="56"/>
  <c r="I2670" i="56"/>
  <c r="K2669" i="56"/>
  <c r="L2669" i="56" s="1"/>
  <c r="J2669" i="56"/>
  <c r="I2669" i="56"/>
  <c r="K2668" i="56"/>
  <c r="L2668" i="56" s="1"/>
  <c r="J2668" i="56"/>
  <c r="I2668" i="56"/>
  <c r="K2667" i="56"/>
  <c r="L2667" i="56" s="1"/>
  <c r="J2667" i="56"/>
  <c r="I2667" i="56"/>
  <c r="K2666" i="56"/>
  <c r="L2666" i="56" s="1"/>
  <c r="J2666" i="56"/>
  <c r="I2666" i="56"/>
  <c r="K2665" i="56"/>
  <c r="L2665" i="56" s="1"/>
  <c r="J2665" i="56"/>
  <c r="I2665" i="56"/>
  <c r="K2664" i="56"/>
  <c r="L2664" i="56" s="1"/>
  <c r="J2664" i="56"/>
  <c r="I2664" i="56"/>
  <c r="K2663" i="56"/>
  <c r="L2663" i="56" s="1"/>
  <c r="J2663" i="56"/>
  <c r="I2663" i="56"/>
  <c r="K2662" i="56"/>
  <c r="L2662" i="56" s="1"/>
  <c r="J2662" i="56"/>
  <c r="I2662" i="56"/>
  <c r="K2661" i="56"/>
  <c r="L2661" i="56" s="1"/>
  <c r="J2661" i="56"/>
  <c r="I2661" i="56"/>
  <c r="K2660" i="56"/>
  <c r="L2660" i="56" s="1"/>
  <c r="J2660" i="56"/>
  <c r="I2660" i="56"/>
  <c r="K2659" i="56"/>
  <c r="L2659" i="56" s="1"/>
  <c r="J2659" i="56"/>
  <c r="I2659" i="56"/>
  <c r="K2658" i="56"/>
  <c r="L2658" i="56" s="1"/>
  <c r="J2658" i="56"/>
  <c r="I2658" i="56"/>
  <c r="K2657" i="56"/>
  <c r="L2657" i="56" s="1"/>
  <c r="J2657" i="56"/>
  <c r="I2657" i="56"/>
  <c r="K2656" i="56"/>
  <c r="L2656" i="56" s="1"/>
  <c r="J2656" i="56"/>
  <c r="I2656" i="56"/>
  <c r="K2655" i="56"/>
  <c r="L2655" i="56" s="1"/>
  <c r="J2655" i="56"/>
  <c r="I2655" i="56"/>
  <c r="K2654" i="56"/>
  <c r="L2654" i="56" s="1"/>
  <c r="J2654" i="56"/>
  <c r="I2654" i="56"/>
  <c r="K2653" i="56"/>
  <c r="L2653" i="56" s="1"/>
  <c r="J2653" i="56"/>
  <c r="I2653" i="56"/>
  <c r="K2652" i="56"/>
  <c r="L2652" i="56" s="1"/>
  <c r="J2652" i="56"/>
  <c r="I2652" i="56"/>
  <c r="K2651" i="56"/>
  <c r="L2651" i="56" s="1"/>
  <c r="J2651" i="56"/>
  <c r="I2651" i="56"/>
  <c r="K2650" i="56"/>
  <c r="L2650" i="56" s="1"/>
  <c r="J2650" i="56"/>
  <c r="I2650" i="56"/>
  <c r="K2649" i="56"/>
  <c r="L2649" i="56" s="1"/>
  <c r="J2649" i="56"/>
  <c r="I2649" i="56"/>
  <c r="K2648" i="56"/>
  <c r="L2648" i="56" s="1"/>
  <c r="J2648" i="56"/>
  <c r="I2648" i="56"/>
  <c r="K2647" i="56"/>
  <c r="L2647" i="56" s="1"/>
  <c r="J2647" i="56"/>
  <c r="I2647" i="56"/>
  <c r="K2646" i="56"/>
  <c r="L2646" i="56" s="1"/>
  <c r="J2646" i="56"/>
  <c r="I2646" i="56"/>
  <c r="K2645" i="56"/>
  <c r="L2645" i="56" s="1"/>
  <c r="J2645" i="56"/>
  <c r="I2645" i="56"/>
  <c r="K2644" i="56"/>
  <c r="L2644" i="56" s="1"/>
  <c r="J2644" i="56"/>
  <c r="I2644" i="56"/>
  <c r="K2643" i="56"/>
  <c r="L2643" i="56" s="1"/>
  <c r="J2643" i="56"/>
  <c r="I2643" i="56"/>
  <c r="K2642" i="56"/>
  <c r="L2642" i="56" s="1"/>
  <c r="J2642" i="56"/>
  <c r="I2642" i="56"/>
  <c r="K2641" i="56"/>
  <c r="L2641" i="56" s="1"/>
  <c r="J2641" i="56"/>
  <c r="I2641" i="56"/>
  <c r="K2640" i="56"/>
  <c r="L2640" i="56" s="1"/>
  <c r="J2640" i="56"/>
  <c r="I2640" i="56"/>
  <c r="K2639" i="56"/>
  <c r="L2639" i="56" s="1"/>
  <c r="J2639" i="56"/>
  <c r="I2639" i="56"/>
  <c r="K2638" i="56"/>
  <c r="L2638" i="56" s="1"/>
  <c r="J2638" i="56"/>
  <c r="I2638" i="56"/>
  <c r="K2637" i="56"/>
  <c r="L2637" i="56" s="1"/>
  <c r="J2637" i="56"/>
  <c r="I2637" i="56"/>
  <c r="K2636" i="56"/>
  <c r="L2636" i="56" s="1"/>
  <c r="J2636" i="56"/>
  <c r="I2636" i="56"/>
  <c r="K2635" i="56"/>
  <c r="L2635" i="56" s="1"/>
  <c r="J2635" i="56"/>
  <c r="I2635" i="56"/>
  <c r="K2634" i="56"/>
  <c r="L2634" i="56" s="1"/>
  <c r="J2634" i="56"/>
  <c r="I2634" i="56"/>
  <c r="K2633" i="56"/>
  <c r="L2633" i="56" s="1"/>
  <c r="J2633" i="56"/>
  <c r="I2633" i="56"/>
  <c r="K2632" i="56"/>
  <c r="L2632" i="56" s="1"/>
  <c r="J2632" i="56"/>
  <c r="I2632" i="56"/>
  <c r="K2631" i="56"/>
  <c r="L2631" i="56" s="1"/>
  <c r="J2631" i="56"/>
  <c r="I2631" i="56"/>
  <c r="K2630" i="56"/>
  <c r="L2630" i="56" s="1"/>
  <c r="J2630" i="56"/>
  <c r="I2630" i="56"/>
  <c r="K2629" i="56"/>
  <c r="L2629" i="56" s="1"/>
  <c r="J2629" i="56"/>
  <c r="I2629" i="56"/>
  <c r="K2628" i="56"/>
  <c r="L2628" i="56" s="1"/>
  <c r="J2628" i="56"/>
  <c r="I2628" i="56"/>
  <c r="K2627" i="56"/>
  <c r="L2627" i="56" s="1"/>
  <c r="J2627" i="56"/>
  <c r="I2627" i="56"/>
  <c r="K2626" i="56"/>
  <c r="L2626" i="56" s="1"/>
  <c r="J2626" i="56"/>
  <c r="I2626" i="56"/>
  <c r="K2625" i="56"/>
  <c r="L2625" i="56" s="1"/>
  <c r="J2625" i="56"/>
  <c r="I2625" i="56"/>
  <c r="K2624" i="56"/>
  <c r="L2624" i="56" s="1"/>
  <c r="J2624" i="56"/>
  <c r="I2624" i="56"/>
  <c r="K2623" i="56"/>
  <c r="L2623" i="56" s="1"/>
  <c r="J2623" i="56"/>
  <c r="I2623" i="56"/>
  <c r="K2622" i="56"/>
  <c r="L2622" i="56" s="1"/>
  <c r="J2622" i="56"/>
  <c r="I2622" i="56"/>
  <c r="K2621" i="56"/>
  <c r="L2621" i="56" s="1"/>
  <c r="J2621" i="56"/>
  <c r="I2621" i="56"/>
  <c r="K2620" i="56"/>
  <c r="L2620" i="56" s="1"/>
  <c r="J2620" i="56"/>
  <c r="I2620" i="56"/>
  <c r="K2619" i="56"/>
  <c r="L2619" i="56" s="1"/>
  <c r="J2619" i="56"/>
  <c r="I2619" i="56"/>
  <c r="K2618" i="56"/>
  <c r="L2618" i="56" s="1"/>
  <c r="J2618" i="56"/>
  <c r="I2618" i="56"/>
  <c r="K2617" i="56"/>
  <c r="L2617" i="56" s="1"/>
  <c r="J2617" i="56"/>
  <c r="I2617" i="56"/>
  <c r="K2616" i="56"/>
  <c r="L2616" i="56" s="1"/>
  <c r="J2616" i="56"/>
  <c r="I2616" i="56"/>
  <c r="K2615" i="56"/>
  <c r="L2615" i="56" s="1"/>
  <c r="J2615" i="56"/>
  <c r="I2615" i="56"/>
  <c r="K2614" i="56"/>
  <c r="L2614" i="56" s="1"/>
  <c r="J2614" i="56"/>
  <c r="I2614" i="56"/>
  <c r="K2613" i="56"/>
  <c r="L2613" i="56" s="1"/>
  <c r="J2613" i="56"/>
  <c r="I2613" i="56"/>
  <c r="K2612" i="56"/>
  <c r="L2612" i="56" s="1"/>
  <c r="J2612" i="56"/>
  <c r="I2612" i="56"/>
  <c r="K2611" i="56"/>
  <c r="L2611" i="56" s="1"/>
  <c r="J2611" i="56"/>
  <c r="I2611" i="56"/>
  <c r="K2610" i="56"/>
  <c r="L2610" i="56" s="1"/>
  <c r="J2610" i="56"/>
  <c r="I2610" i="56"/>
  <c r="K2609" i="56"/>
  <c r="L2609" i="56" s="1"/>
  <c r="J2609" i="56"/>
  <c r="I2609" i="56"/>
  <c r="K2608" i="56"/>
  <c r="L2608" i="56" s="1"/>
  <c r="J2608" i="56"/>
  <c r="I2608" i="56"/>
  <c r="K2607" i="56"/>
  <c r="L2607" i="56" s="1"/>
  <c r="J2607" i="56"/>
  <c r="I2607" i="56"/>
  <c r="K2606" i="56"/>
  <c r="L2606" i="56" s="1"/>
  <c r="J2606" i="56"/>
  <c r="I2606" i="56"/>
  <c r="K2605" i="56"/>
  <c r="L2605" i="56" s="1"/>
  <c r="J2605" i="56"/>
  <c r="I2605" i="56"/>
  <c r="K2604" i="56"/>
  <c r="L2604" i="56" s="1"/>
  <c r="J2604" i="56"/>
  <c r="I2604" i="56"/>
  <c r="K2603" i="56"/>
  <c r="L2603" i="56" s="1"/>
  <c r="J2603" i="56"/>
  <c r="I2603" i="56"/>
  <c r="K2602" i="56"/>
  <c r="L2602" i="56" s="1"/>
  <c r="J2602" i="56"/>
  <c r="I2602" i="56"/>
  <c r="K2601" i="56"/>
  <c r="L2601" i="56" s="1"/>
  <c r="J2601" i="56"/>
  <c r="I2601" i="56"/>
  <c r="K2600" i="56"/>
  <c r="L2600" i="56" s="1"/>
  <c r="J2600" i="56"/>
  <c r="I2600" i="56"/>
  <c r="K2599" i="56"/>
  <c r="L2599" i="56" s="1"/>
  <c r="J2599" i="56"/>
  <c r="I2599" i="56"/>
  <c r="K2598" i="56"/>
  <c r="L2598" i="56" s="1"/>
  <c r="J2598" i="56"/>
  <c r="I2598" i="56"/>
  <c r="K2597" i="56"/>
  <c r="L2597" i="56" s="1"/>
  <c r="J2597" i="56"/>
  <c r="I2597" i="56"/>
  <c r="K2596" i="56"/>
  <c r="L2596" i="56" s="1"/>
  <c r="J2596" i="56"/>
  <c r="I2596" i="56"/>
  <c r="K2595" i="56"/>
  <c r="L2595" i="56" s="1"/>
  <c r="J2595" i="56"/>
  <c r="I2595" i="56"/>
  <c r="K2594" i="56"/>
  <c r="L2594" i="56" s="1"/>
  <c r="J2594" i="56"/>
  <c r="I2594" i="56"/>
  <c r="K2593" i="56"/>
  <c r="L2593" i="56" s="1"/>
  <c r="J2593" i="56"/>
  <c r="I2593" i="56"/>
  <c r="K2592" i="56"/>
  <c r="L2592" i="56" s="1"/>
  <c r="J2592" i="56"/>
  <c r="I2592" i="56"/>
  <c r="K2591" i="56"/>
  <c r="L2591" i="56" s="1"/>
  <c r="J2591" i="56"/>
  <c r="I2591" i="56"/>
  <c r="K2590" i="56"/>
  <c r="L2590" i="56" s="1"/>
  <c r="J2590" i="56"/>
  <c r="I2590" i="56"/>
  <c r="K2589" i="56"/>
  <c r="L2589" i="56" s="1"/>
  <c r="J2589" i="56"/>
  <c r="I2589" i="56"/>
  <c r="K2588" i="56"/>
  <c r="L2588" i="56" s="1"/>
  <c r="J2588" i="56"/>
  <c r="I2588" i="56"/>
  <c r="K2587" i="56"/>
  <c r="L2587" i="56" s="1"/>
  <c r="J2587" i="56"/>
  <c r="I2587" i="56"/>
  <c r="K2586" i="56"/>
  <c r="L2586" i="56" s="1"/>
  <c r="J2586" i="56"/>
  <c r="I2586" i="56"/>
  <c r="K2585" i="56"/>
  <c r="L2585" i="56" s="1"/>
  <c r="J2585" i="56"/>
  <c r="I2585" i="56"/>
  <c r="K2584" i="56"/>
  <c r="L2584" i="56" s="1"/>
  <c r="J2584" i="56"/>
  <c r="I2584" i="56"/>
  <c r="K2583" i="56"/>
  <c r="L2583" i="56" s="1"/>
  <c r="J2583" i="56"/>
  <c r="I2583" i="56"/>
  <c r="K2582" i="56"/>
  <c r="L2582" i="56" s="1"/>
  <c r="J2582" i="56"/>
  <c r="I2582" i="56"/>
  <c r="K2581" i="56"/>
  <c r="L2581" i="56" s="1"/>
  <c r="J2581" i="56"/>
  <c r="I2581" i="56"/>
  <c r="K2580" i="56"/>
  <c r="L2580" i="56" s="1"/>
  <c r="J2580" i="56"/>
  <c r="I2580" i="56"/>
  <c r="K2579" i="56"/>
  <c r="L2579" i="56" s="1"/>
  <c r="J2579" i="56"/>
  <c r="I2579" i="56"/>
  <c r="K2578" i="56"/>
  <c r="L2578" i="56" s="1"/>
  <c r="J2578" i="56"/>
  <c r="I2578" i="56"/>
  <c r="K2577" i="56"/>
  <c r="L2577" i="56" s="1"/>
  <c r="J2577" i="56"/>
  <c r="I2577" i="56"/>
  <c r="K2576" i="56"/>
  <c r="L2576" i="56" s="1"/>
  <c r="J2576" i="56"/>
  <c r="I2576" i="56"/>
  <c r="K2575" i="56"/>
  <c r="L2575" i="56" s="1"/>
  <c r="J2575" i="56"/>
  <c r="I2575" i="56"/>
  <c r="K2574" i="56"/>
  <c r="L2574" i="56" s="1"/>
  <c r="J2574" i="56"/>
  <c r="I2574" i="56"/>
  <c r="K2573" i="56"/>
  <c r="L2573" i="56" s="1"/>
  <c r="J2573" i="56"/>
  <c r="I2573" i="56"/>
  <c r="K2572" i="56"/>
  <c r="L2572" i="56" s="1"/>
  <c r="J2572" i="56"/>
  <c r="I2572" i="56"/>
  <c r="K2571" i="56"/>
  <c r="L2571" i="56" s="1"/>
  <c r="J2571" i="56"/>
  <c r="I2571" i="56"/>
  <c r="K2570" i="56"/>
  <c r="L2570" i="56" s="1"/>
  <c r="J2570" i="56"/>
  <c r="I2570" i="56"/>
  <c r="K2569" i="56"/>
  <c r="L2569" i="56" s="1"/>
  <c r="J2569" i="56"/>
  <c r="I2569" i="56"/>
  <c r="K2568" i="56"/>
  <c r="L2568" i="56" s="1"/>
  <c r="J2568" i="56"/>
  <c r="I2568" i="56"/>
  <c r="K2567" i="56"/>
  <c r="L2567" i="56" s="1"/>
  <c r="J2567" i="56"/>
  <c r="I2567" i="56"/>
  <c r="K2566" i="56"/>
  <c r="L2566" i="56" s="1"/>
  <c r="J2566" i="56"/>
  <c r="I2566" i="56"/>
  <c r="K2565" i="56"/>
  <c r="L2565" i="56" s="1"/>
  <c r="J2565" i="56"/>
  <c r="I2565" i="56"/>
  <c r="K2564" i="56"/>
  <c r="L2564" i="56" s="1"/>
  <c r="J2564" i="56"/>
  <c r="I2564" i="56"/>
  <c r="K2563" i="56"/>
  <c r="L2563" i="56" s="1"/>
  <c r="J2563" i="56"/>
  <c r="I2563" i="56"/>
  <c r="K2562" i="56"/>
  <c r="L2562" i="56" s="1"/>
  <c r="J2562" i="56"/>
  <c r="I2562" i="56"/>
  <c r="K2561" i="56"/>
  <c r="L2561" i="56" s="1"/>
  <c r="J2561" i="56"/>
  <c r="I2561" i="56"/>
  <c r="K2560" i="56"/>
  <c r="L2560" i="56" s="1"/>
  <c r="J2560" i="56"/>
  <c r="I2560" i="56"/>
  <c r="K2559" i="56"/>
  <c r="L2559" i="56" s="1"/>
  <c r="J2559" i="56"/>
  <c r="I2559" i="56"/>
  <c r="K2558" i="56"/>
  <c r="L2558" i="56" s="1"/>
  <c r="J2558" i="56"/>
  <c r="I2558" i="56"/>
  <c r="K2557" i="56"/>
  <c r="L2557" i="56" s="1"/>
  <c r="J2557" i="56"/>
  <c r="I2557" i="56"/>
  <c r="K2556" i="56"/>
  <c r="L2556" i="56" s="1"/>
  <c r="J2556" i="56"/>
  <c r="I2556" i="56"/>
  <c r="K2555" i="56"/>
  <c r="L2555" i="56" s="1"/>
  <c r="J2555" i="56"/>
  <c r="I2555" i="56"/>
  <c r="K2554" i="56"/>
  <c r="L2554" i="56" s="1"/>
  <c r="J2554" i="56"/>
  <c r="I2554" i="56"/>
  <c r="K2553" i="56"/>
  <c r="L2553" i="56" s="1"/>
  <c r="J2553" i="56"/>
  <c r="I2553" i="56"/>
  <c r="K2552" i="56"/>
  <c r="L2552" i="56" s="1"/>
  <c r="J2552" i="56"/>
  <c r="I2552" i="56"/>
  <c r="K2551" i="56"/>
  <c r="L2551" i="56" s="1"/>
  <c r="J2551" i="56"/>
  <c r="I2551" i="56"/>
  <c r="K2550" i="56"/>
  <c r="L2550" i="56" s="1"/>
  <c r="J2550" i="56"/>
  <c r="I2550" i="56"/>
  <c r="K2549" i="56"/>
  <c r="L2549" i="56" s="1"/>
  <c r="J2549" i="56"/>
  <c r="I2549" i="56"/>
  <c r="K2548" i="56"/>
  <c r="L2548" i="56" s="1"/>
  <c r="J2548" i="56"/>
  <c r="I2548" i="56"/>
  <c r="K2547" i="56"/>
  <c r="L2547" i="56" s="1"/>
  <c r="J2547" i="56"/>
  <c r="I2547" i="56"/>
  <c r="K2546" i="56"/>
  <c r="L2546" i="56" s="1"/>
  <c r="J2546" i="56"/>
  <c r="I2546" i="56"/>
  <c r="K2545" i="56"/>
  <c r="L2545" i="56" s="1"/>
  <c r="J2545" i="56"/>
  <c r="I2545" i="56"/>
  <c r="K2544" i="56"/>
  <c r="L2544" i="56" s="1"/>
  <c r="J2544" i="56"/>
  <c r="I2544" i="56"/>
  <c r="K2543" i="56"/>
  <c r="L2543" i="56" s="1"/>
  <c r="J2543" i="56"/>
  <c r="I2543" i="56"/>
  <c r="K2542" i="56"/>
  <c r="L2542" i="56" s="1"/>
  <c r="J2542" i="56"/>
  <c r="I2542" i="56"/>
  <c r="K2541" i="56"/>
  <c r="L2541" i="56" s="1"/>
  <c r="J2541" i="56"/>
  <c r="I2541" i="56"/>
  <c r="K2540" i="56"/>
  <c r="L2540" i="56" s="1"/>
  <c r="J2540" i="56"/>
  <c r="I2540" i="56"/>
  <c r="K2539" i="56"/>
  <c r="L2539" i="56" s="1"/>
  <c r="J2539" i="56"/>
  <c r="I2539" i="56"/>
  <c r="K2538" i="56"/>
  <c r="L2538" i="56" s="1"/>
  <c r="J2538" i="56"/>
  <c r="I2538" i="56"/>
  <c r="K2537" i="56"/>
  <c r="L2537" i="56" s="1"/>
  <c r="J2537" i="56"/>
  <c r="I2537" i="56"/>
  <c r="K2536" i="56"/>
  <c r="L2536" i="56" s="1"/>
  <c r="J2536" i="56"/>
  <c r="I2536" i="56"/>
  <c r="K2535" i="56"/>
  <c r="L2535" i="56" s="1"/>
  <c r="J2535" i="56"/>
  <c r="I2535" i="56"/>
  <c r="K2534" i="56"/>
  <c r="L2534" i="56" s="1"/>
  <c r="J2534" i="56"/>
  <c r="I2534" i="56"/>
  <c r="K2533" i="56"/>
  <c r="L2533" i="56" s="1"/>
  <c r="J2533" i="56"/>
  <c r="I2533" i="56"/>
  <c r="K2532" i="56"/>
  <c r="L2532" i="56" s="1"/>
  <c r="J2532" i="56"/>
  <c r="I2532" i="56"/>
  <c r="K2531" i="56"/>
  <c r="L2531" i="56" s="1"/>
  <c r="J2531" i="56"/>
  <c r="I2531" i="56"/>
  <c r="K2530" i="56"/>
  <c r="L2530" i="56" s="1"/>
  <c r="J2530" i="56"/>
  <c r="I2530" i="56"/>
  <c r="K2529" i="56"/>
  <c r="L2529" i="56" s="1"/>
  <c r="J2529" i="56"/>
  <c r="I2529" i="56"/>
  <c r="K2528" i="56"/>
  <c r="L2528" i="56" s="1"/>
  <c r="J2528" i="56"/>
  <c r="I2528" i="56"/>
  <c r="K2527" i="56"/>
  <c r="L2527" i="56" s="1"/>
  <c r="J2527" i="56"/>
  <c r="I2527" i="56"/>
  <c r="K2526" i="56"/>
  <c r="L2526" i="56" s="1"/>
  <c r="J2526" i="56"/>
  <c r="I2526" i="56"/>
  <c r="K2525" i="56"/>
  <c r="L2525" i="56" s="1"/>
  <c r="J2525" i="56"/>
  <c r="I2525" i="56"/>
  <c r="K2524" i="56"/>
  <c r="L2524" i="56" s="1"/>
  <c r="J2524" i="56"/>
  <c r="I2524" i="56"/>
  <c r="K2523" i="56"/>
  <c r="L2523" i="56" s="1"/>
  <c r="J2523" i="56"/>
  <c r="I2523" i="56"/>
  <c r="K2522" i="56"/>
  <c r="L2522" i="56" s="1"/>
  <c r="J2522" i="56"/>
  <c r="I2522" i="56"/>
  <c r="K2521" i="56"/>
  <c r="L2521" i="56" s="1"/>
  <c r="J2521" i="56"/>
  <c r="I2521" i="56"/>
  <c r="K2520" i="56"/>
  <c r="L2520" i="56" s="1"/>
  <c r="J2520" i="56"/>
  <c r="I2520" i="56"/>
  <c r="K2519" i="56"/>
  <c r="L2519" i="56" s="1"/>
  <c r="J2519" i="56"/>
  <c r="I2519" i="56"/>
  <c r="K2518" i="56"/>
  <c r="L2518" i="56" s="1"/>
  <c r="J2518" i="56"/>
  <c r="I2518" i="56"/>
  <c r="K2517" i="56"/>
  <c r="L2517" i="56" s="1"/>
  <c r="J2517" i="56"/>
  <c r="I2517" i="56"/>
  <c r="K2516" i="56"/>
  <c r="L2516" i="56" s="1"/>
  <c r="J2516" i="56"/>
  <c r="I2516" i="56"/>
  <c r="K2515" i="56"/>
  <c r="L2515" i="56" s="1"/>
  <c r="J2515" i="56"/>
  <c r="I2515" i="56"/>
  <c r="K2514" i="56"/>
  <c r="L2514" i="56" s="1"/>
  <c r="J2514" i="56"/>
  <c r="I2514" i="56"/>
  <c r="K2513" i="56"/>
  <c r="L2513" i="56" s="1"/>
  <c r="J2513" i="56"/>
  <c r="I2513" i="56"/>
  <c r="K2512" i="56"/>
  <c r="L2512" i="56" s="1"/>
  <c r="J2512" i="56"/>
  <c r="I2512" i="56"/>
  <c r="K2511" i="56"/>
  <c r="L2511" i="56" s="1"/>
  <c r="J2511" i="56"/>
  <c r="I2511" i="56"/>
  <c r="K2510" i="56"/>
  <c r="L2510" i="56" s="1"/>
  <c r="J2510" i="56"/>
  <c r="I2510" i="56"/>
  <c r="K2509" i="56"/>
  <c r="L2509" i="56" s="1"/>
  <c r="J2509" i="56"/>
  <c r="I2509" i="56"/>
  <c r="K2508" i="56"/>
  <c r="L2508" i="56" s="1"/>
  <c r="J2508" i="56"/>
  <c r="I2508" i="56"/>
  <c r="K2507" i="56"/>
  <c r="L2507" i="56" s="1"/>
  <c r="J2507" i="56"/>
  <c r="I2507" i="56"/>
  <c r="K2506" i="56"/>
  <c r="L2506" i="56" s="1"/>
  <c r="J2506" i="56"/>
  <c r="I2506" i="56"/>
  <c r="K2505" i="56"/>
  <c r="L2505" i="56" s="1"/>
  <c r="J2505" i="56"/>
  <c r="I2505" i="56"/>
  <c r="K2504" i="56"/>
  <c r="L2504" i="56" s="1"/>
  <c r="J2504" i="56"/>
  <c r="I2504" i="56"/>
  <c r="K2503" i="56"/>
  <c r="L2503" i="56" s="1"/>
  <c r="J2503" i="56"/>
  <c r="I2503" i="56"/>
  <c r="K2502" i="56"/>
  <c r="L2502" i="56" s="1"/>
  <c r="J2502" i="56"/>
  <c r="I2502" i="56"/>
  <c r="K2501" i="56"/>
  <c r="L2501" i="56" s="1"/>
  <c r="J2501" i="56"/>
  <c r="I2501" i="56"/>
  <c r="K2500" i="56"/>
  <c r="L2500" i="56" s="1"/>
  <c r="J2500" i="56"/>
  <c r="I2500" i="56"/>
  <c r="K2499" i="56"/>
  <c r="L2499" i="56" s="1"/>
  <c r="J2499" i="56"/>
  <c r="I2499" i="56"/>
  <c r="K2498" i="56"/>
  <c r="L2498" i="56" s="1"/>
  <c r="J2498" i="56"/>
  <c r="I2498" i="56"/>
  <c r="K2497" i="56"/>
  <c r="L2497" i="56" s="1"/>
  <c r="J2497" i="56"/>
  <c r="I2497" i="56"/>
  <c r="K2496" i="56"/>
  <c r="L2496" i="56" s="1"/>
  <c r="J2496" i="56"/>
  <c r="I2496" i="56"/>
  <c r="K2495" i="56"/>
  <c r="L2495" i="56" s="1"/>
  <c r="J2495" i="56"/>
  <c r="I2495" i="56"/>
  <c r="K2494" i="56"/>
  <c r="L2494" i="56" s="1"/>
  <c r="J2494" i="56"/>
  <c r="I2494" i="56"/>
  <c r="K2493" i="56"/>
  <c r="L2493" i="56" s="1"/>
  <c r="J2493" i="56"/>
  <c r="I2493" i="56"/>
  <c r="K2492" i="56"/>
  <c r="L2492" i="56" s="1"/>
  <c r="J2492" i="56"/>
  <c r="I2492" i="56"/>
  <c r="K2491" i="56"/>
  <c r="L2491" i="56" s="1"/>
  <c r="J2491" i="56"/>
  <c r="I2491" i="56"/>
  <c r="K2490" i="56"/>
  <c r="L2490" i="56" s="1"/>
  <c r="J2490" i="56"/>
  <c r="I2490" i="56"/>
  <c r="K2489" i="56"/>
  <c r="L2489" i="56" s="1"/>
  <c r="J2489" i="56"/>
  <c r="I2489" i="56"/>
  <c r="K2488" i="56"/>
  <c r="L2488" i="56" s="1"/>
  <c r="J2488" i="56"/>
  <c r="I2488" i="56"/>
  <c r="K2487" i="56"/>
  <c r="L2487" i="56" s="1"/>
  <c r="J2487" i="56"/>
  <c r="I2487" i="56"/>
  <c r="K2486" i="56"/>
  <c r="L2486" i="56" s="1"/>
  <c r="J2486" i="56"/>
  <c r="I2486" i="56"/>
  <c r="K2485" i="56"/>
  <c r="L2485" i="56" s="1"/>
  <c r="J2485" i="56"/>
  <c r="I2485" i="56"/>
  <c r="K2484" i="56"/>
  <c r="L2484" i="56" s="1"/>
  <c r="J2484" i="56"/>
  <c r="I2484" i="56"/>
  <c r="K2483" i="56"/>
  <c r="L2483" i="56" s="1"/>
  <c r="J2483" i="56"/>
  <c r="I2483" i="56"/>
  <c r="K2482" i="56"/>
  <c r="L2482" i="56" s="1"/>
  <c r="J2482" i="56"/>
  <c r="I2482" i="56"/>
  <c r="K2481" i="56"/>
  <c r="L2481" i="56" s="1"/>
  <c r="J2481" i="56"/>
  <c r="I2481" i="56"/>
  <c r="K2480" i="56"/>
  <c r="L2480" i="56" s="1"/>
  <c r="J2480" i="56"/>
  <c r="I2480" i="56"/>
  <c r="K2479" i="56"/>
  <c r="L2479" i="56" s="1"/>
  <c r="J2479" i="56"/>
  <c r="I2479" i="56"/>
  <c r="K2478" i="56"/>
  <c r="L2478" i="56" s="1"/>
  <c r="J2478" i="56"/>
  <c r="I2478" i="56"/>
  <c r="K2477" i="56"/>
  <c r="L2477" i="56" s="1"/>
  <c r="J2477" i="56"/>
  <c r="I2477" i="56"/>
  <c r="K2476" i="56"/>
  <c r="L2476" i="56" s="1"/>
  <c r="J2476" i="56"/>
  <c r="I2476" i="56"/>
  <c r="K2475" i="56"/>
  <c r="L2475" i="56" s="1"/>
  <c r="J2475" i="56"/>
  <c r="I2475" i="56"/>
  <c r="K2474" i="56"/>
  <c r="L2474" i="56" s="1"/>
  <c r="J2474" i="56"/>
  <c r="I2474" i="56"/>
  <c r="K2473" i="56"/>
  <c r="L2473" i="56" s="1"/>
  <c r="J2473" i="56"/>
  <c r="I2473" i="56"/>
  <c r="K2472" i="56"/>
  <c r="L2472" i="56" s="1"/>
  <c r="J2472" i="56"/>
  <c r="I2472" i="56"/>
  <c r="K2471" i="56"/>
  <c r="L2471" i="56" s="1"/>
  <c r="J2471" i="56"/>
  <c r="I2471" i="56"/>
  <c r="K2470" i="56"/>
  <c r="L2470" i="56" s="1"/>
  <c r="J2470" i="56"/>
  <c r="I2470" i="56"/>
  <c r="K2469" i="56"/>
  <c r="L2469" i="56" s="1"/>
  <c r="J2469" i="56"/>
  <c r="I2469" i="56"/>
  <c r="K2468" i="56"/>
  <c r="L2468" i="56" s="1"/>
  <c r="J2468" i="56"/>
  <c r="I2468" i="56"/>
  <c r="K2467" i="56"/>
  <c r="L2467" i="56" s="1"/>
  <c r="J2467" i="56"/>
  <c r="I2467" i="56"/>
  <c r="K2466" i="56"/>
  <c r="L2466" i="56" s="1"/>
  <c r="J2466" i="56"/>
  <c r="I2466" i="56"/>
  <c r="K2465" i="56"/>
  <c r="L2465" i="56" s="1"/>
  <c r="J2465" i="56"/>
  <c r="I2465" i="56"/>
  <c r="K2464" i="56"/>
  <c r="L2464" i="56" s="1"/>
  <c r="J2464" i="56"/>
  <c r="I2464" i="56"/>
  <c r="K2463" i="56"/>
  <c r="L2463" i="56" s="1"/>
  <c r="J2463" i="56"/>
  <c r="I2463" i="56"/>
  <c r="K2462" i="56"/>
  <c r="L2462" i="56" s="1"/>
  <c r="J2462" i="56"/>
  <c r="I2462" i="56"/>
  <c r="K2461" i="56"/>
  <c r="L2461" i="56" s="1"/>
  <c r="J2461" i="56"/>
  <c r="I2461" i="56"/>
  <c r="K2460" i="56"/>
  <c r="L2460" i="56" s="1"/>
  <c r="J2460" i="56"/>
  <c r="I2460" i="56"/>
  <c r="K2459" i="56"/>
  <c r="L2459" i="56" s="1"/>
  <c r="J2459" i="56"/>
  <c r="I2459" i="56"/>
  <c r="K2458" i="56"/>
  <c r="L2458" i="56" s="1"/>
  <c r="J2458" i="56"/>
  <c r="I2458" i="56"/>
  <c r="K2457" i="56"/>
  <c r="L2457" i="56" s="1"/>
  <c r="J2457" i="56"/>
  <c r="I2457" i="56"/>
  <c r="K2456" i="56"/>
  <c r="L2456" i="56" s="1"/>
  <c r="J2456" i="56"/>
  <c r="I2456" i="56"/>
  <c r="K2455" i="56"/>
  <c r="L2455" i="56" s="1"/>
  <c r="J2455" i="56"/>
  <c r="I2455" i="56"/>
  <c r="K2454" i="56"/>
  <c r="L2454" i="56" s="1"/>
  <c r="J2454" i="56"/>
  <c r="I2454" i="56"/>
  <c r="K2453" i="56"/>
  <c r="L2453" i="56" s="1"/>
  <c r="J2453" i="56"/>
  <c r="I2453" i="56"/>
  <c r="K2452" i="56"/>
  <c r="L2452" i="56" s="1"/>
  <c r="J2452" i="56"/>
  <c r="I2452" i="56"/>
  <c r="K2451" i="56"/>
  <c r="L2451" i="56" s="1"/>
  <c r="J2451" i="56"/>
  <c r="I2451" i="56"/>
  <c r="K2450" i="56"/>
  <c r="L2450" i="56" s="1"/>
  <c r="J2450" i="56"/>
  <c r="I2450" i="56"/>
  <c r="K2449" i="56"/>
  <c r="L2449" i="56" s="1"/>
  <c r="J2449" i="56"/>
  <c r="I2449" i="56"/>
  <c r="K2448" i="56"/>
  <c r="L2448" i="56" s="1"/>
  <c r="J2448" i="56"/>
  <c r="I2448" i="56"/>
  <c r="K2447" i="56"/>
  <c r="L2447" i="56" s="1"/>
  <c r="J2447" i="56"/>
  <c r="I2447" i="56"/>
  <c r="K2446" i="56"/>
  <c r="L2446" i="56" s="1"/>
  <c r="J2446" i="56"/>
  <c r="I2446" i="56"/>
  <c r="K2445" i="56"/>
  <c r="L2445" i="56" s="1"/>
  <c r="J2445" i="56"/>
  <c r="I2445" i="56"/>
  <c r="K2444" i="56"/>
  <c r="L2444" i="56" s="1"/>
  <c r="J2444" i="56"/>
  <c r="I2444" i="56"/>
  <c r="K2443" i="56"/>
  <c r="L2443" i="56" s="1"/>
  <c r="J2443" i="56"/>
  <c r="I2443" i="56"/>
  <c r="K2442" i="56"/>
  <c r="L2442" i="56" s="1"/>
  <c r="J2442" i="56"/>
  <c r="I2442" i="56"/>
  <c r="K2441" i="56"/>
  <c r="L2441" i="56" s="1"/>
  <c r="J2441" i="56"/>
  <c r="I2441" i="56"/>
  <c r="K2440" i="56"/>
  <c r="L2440" i="56" s="1"/>
  <c r="J2440" i="56"/>
  <c r="I2440" i="56"/>
  <c r="K2439" i="56"/>
  <c r="L2439" i="56" s="1"/>
  <c r="J2439" i="56"/>
  <c r="I2439" i="56"/>
  <c r="K2438" i="56"/>
  <c r="L2438" i="56" s="1"/>
  <c r="J2438" i="56"/>
  <c r="I2438" i="56"/>
  <c r="K2437" i="56"/>
  <c r="L2437" i="56" s="1"/>
  <c r="J2437" i="56"/>
  <c r="I2437" i="56"/>
  <c r="K2436" i="56"/>
  <c r="L2436" i="56" s="1"/>
  <c r="J2436" i="56"/>
  <c r="I2436" i="56"/>
  <c r="K2435" i="56"/>
  <c r="L2435" i="56" s="1"/>
  <c r="J2435" i="56"/>
  <c r="I2435" i="56"/>
  <c r="K2434" i="56"/>
  <c r="L2434" i="56" s="1"/>
  <c r="J2434" i="56"/>
  <c r="I2434" i="56"/>
  <c r="K2433" i="56"/>
  <c r="L2433" i="56" s="1"/>
  <c r="J2433" i="56"/>
  <c r="I2433" i="56"/>
  <c r="K2432" i="56"/>
  <c r="L2432" i="56" s="1"/>
  <c r="J2432" i="56"/>
  <c r="I2432" i="56"/>
  <c r="K2431" i="56"/>
  <c r="L2431" i="56" s="1"/>
  <c r="J2431" i="56"/>
  <c r="I2431" i="56"/>
  <c r="K2430" i="56"/>
  <c r="L2430" i="56" s="1"/>
  <c r="J2430" i="56"/>
  <c r="I2430" i="56"/>
  <c r="K2429" i="56"/>
  <c r="L2429" i="56" s="1"/>
  <c r="J2429" i="56"/>
  <c r="I2429" i="56"/>
  <c r="K2428" i="56"/>
  <c r="L2428" i="56" s="1"/>
  <c r="J2428" i="56"/>
  <c r="I2428" i="56"/>
  <c r="K2427" i="56"/>
  <c r="L2427" i="56" s="1"/>
  <c r="J2427" i="56"/>
  <c r="I2427" i="56"/>
  <c r="K2426" i="56"/>
  <c r="L2426" i="56" s="1"/>
  <c r="J2426" i="56"/>
  <c r="I2426" i="56"/>
  <c r="K2425" i="56"/>
  <c r="L2425" i="56" s="1"/>
  <c r="J2425" i="56"/>
  <c r="I2425" i="56"/>
  <c r="K2424" i="56"/>
  <c r="L2424" i="56" s="1"/>
  <c r="J2424" i="56"/>
  <c r="I2424" i="56"/>
  <c r="K2423" i="56"/>
  <c r="L2423" i="56" s="1"/>
  <c r="J2423" i="56"/>
  <c r="I2423" i="56"/>
  <c r="K2422" i="56"/>
  <c r="L2422" i="56" s="1"/>
  <c r="J2422" i="56"/>
  <c r="I2422" i="56"/>
  <c r="K2421" i="56"/>
  <c r="L2421" i="56" s="1"/>
  <c r="J2421" i="56"/>
  <c r="I2421" i="56"/>
  <c r="K2420" i="56"/>
  <c r="L2420" i="56" s="1"/>
  <c r="J2420" i="56"/>
  <c r="I2420" i="56"/>
  <c r="K2419" i="56"/>
  <c r="L2419" i="56" s="1"/>
  <c r="J2419" i="56"/>
  <c r="I2419" i="56"/>
  <c r="K2418" i="56"/>
  <c r="L2418" i="56" s="1"/>
  <c r="J2418" i="56"/>
  <c r="I2418" i="56"/>
  <c r="K2417" i="56"/>
  <c r="L2417" i="56" s="1"/>
  <c r="J2417" i="56"/>
  <c r="I2417" i="56"/>
  <c r="K2416" i="56"/>
  <c r="L2416" i="56" s="1"/>
  <c r="J2416" i="56"/>
  <c r="I2416" i="56"/>
  <c r="K2415" i="56"/>
  <c r="L2415" i="56" s="1"/>
  <c r="J2415" i="56"/>
  <c r="I2415" i="56"/>
  <c r="K2414" i="56"/>
  <c r="L2414" i="56" s="1"/>
  <c r="J2414" i="56"/>
  <c r="I2414" i="56"/>
  <c r="K2413" i="56"/>
  <c r="L2413" i="56" s="1"/>
  <c r="J2413" i="56"/>
  <c r="I2413" i="56"/>
  <c r="K2412" i="56"/>
  <c r="L2412" i="56" s="1"/>
  <c r="J2412" i="56"/>
  <c r="I2412" i="56"/>
  <c r="K2411" i="56"/>
  <c r="L2411" i="56" s="1"/>
  <c r="J2411" i="56"/>
  <c r="I2411" i="56"/>
  <c r="K2410" i="56"/>
  <c r="L2410" i="56" s="1"/>
  <c r="J2410" i="56"/>
  <c r="I2410" i="56"/>
  <c r="K2409" i="56"/>
  <c r="L2409" i="56" s="1"/>
  <c r="J2409" i="56"/>
  <c r="I2409" i="56"/>
  <c r="K2408" i="56"/>
  <c r="L2408" i="56" s="1"/>
  <c r="J2408" i="56"/>
  <c r="I2408" i="56"/>
  <c r="K2407" i="56"/>
  <c r="L2407" i="56" s="1"/>
  <c r="J2407" i="56"/>
  <c r="I2407" i="56"/>
  <c r="K2406" i="56"/>
  <c r="L2406" i="56" s="1"/>
  <c r="J2406" i="56"/>
  <c r="I2406" i="56"/>
  <c r="K2405" i="56"/>
  <c r="L2405" i="56" s="1"/>
  <c r="J2405" i="56"/>
  <c r="I2405" i="56"/>
  <c r="K2404" i="56"/>
  <c r="L2404" i="56" s="1"/>
  <c r="J2404" i="56"/>
  <c r="I2404" i="56"/>
  <c r="K2403" i="56"/>
  <c r="L2403" i="56" s="1"/>
  <c r="J2403" i="56"/>
  <c r="I2403" i="56"/>
  <c r="K2402" i="56"/>
  <c r="L2402" i="56" s="1"/>
  <c r="J2402" i="56"/>
  <c r="I2402" i="56"/>
  <c r="K2401" i="56"/>
  <c r="L2401" i="56" s="1"/>
  <c r="J2401" i="56"/>
  <c r="I2401" i="56"/>
  <c r="K2400" i="56"/>
  <c r="L2400" i="56" s="1"/>
  <c r="J2400" i="56"/>
  <c r="I2400" i="56"/>
  <c r="K2399" i="56"/>
  <c r="L2399" i="56" s="1"/>
  <c r="J2399" i="56"/>
  <c r="I2399" i="56"/>
  <c r="K2398" i="56"/>
  <c r="L2398" i="56" s="1"/>
  <c r="J2398" i="56"/>
  <c r="I2398" i="56"/>
  <c r="K2397" i="56"/>
  <c r="L2397" i="56" s="1"/>
  <c r="J2397" i="56"/>
  <c r="I2397" i="56"/>
  <c r="K2396" i="56"/>
  <c r="L2396" i="56" s="1"/>
  <c r="J2396" i="56"/>
  <c r="I2396" i="56"/>
  <c r="K2395" i="56"/>
  <c r="L2395" i="56" s="1"/>
  <c r="J2395" i="56"/>
  <c r="I2395" i="56"/>
  <c r="K2394" i="56"/>
  <c r="L2394" i="56" s="1"/>
  <c r="J2394" i="56"/>
  <c r="I2394" i="56"/>
  <c r="K2393" i="56"/>
  <c r="L2393" i="56" s="1"/>
  <c r="J2393" i="56"/>
  <c r="I2393" i="56"/>
  <c r="K2392" i="56"/>
  <c r="L2392" i="56" s="1"/>
  <c r="J2392" i="56"/>
  <c r="I2392" i="56"/>
  <c r="K2391" i="56"/>
  <c r="L2391" i="56" s="1"/>
  <c r="J2391" i="56"/>
  <c r="I2391" i="56"/>
  <c r="K2390" i="56"/>
  <c r="L2390" i="56" s="1"/>
  <c r="J2390" i="56"/>
  <c r="I2390" i="56"/>
  <c r="K2389" i="56"/>
  <c r="L2389" i="56" s="1"/>
  <c r="J2389" i="56"/>
  <c r="I2389" i="56"/>
  <c r="K2388" i="56"/>
  <c r="L2388" i="56" s="1"/>
  <c r="J2388" i="56"/>
  <c r="I2388" i="56"/>
  <c r="K2387" i="56"/>
  <c r="L2387" i="56" s="1"/>
  <c r="J2387" i="56"/>
  <c r="I2387" i="56"/>
  <c r="K2386" i="56"/>
  <c r="L2386" i="56" s="1"/>
  <c r="J2386" i="56"/>
  <c r="I2386" i="56"/>
  <c r="K2385" i="56"/>
  <c r="L2385" i="56" s="1"/>
  <c r="J2385" i="56"/>
  <c r="I2385" i="56"/>
  <c r="K2384" i="56"/>
  <c r="L2384" i="56" s="1"/>
  <c r="J2384" i="56"/>
  <c r="I2384" i="56"/>
  <c r="K2383" i="56"/>
  <c r="L2383" i="56" s="1"/>
  <c r="J2383" i="56"/>
  <c r="I2383" i="56"/>
  <c r="K2382" i="56"/>
  <c r="L2382" i="56" s="1"/>
  <c r="J2382" i="56"/>
  <c r="I2382" i="56"/>
  <c r="K2381" i="56"/>
  <c r="L2381" i="56" s="1"/>
  <c r="J2381" i="56"/>
  <c r="I2381" i="56"/>
  <c r="K2380" i="56"/>
  <c r="L2380" i="56" s="1"/>
  <c r="J2380" i="56"/>
  <c r="I2380" i="56"/>
  <c r="K2379" i="56"/>
  <c r="L2379" i="56" s="1"/>
  <c r="J2379" i="56"/>
  <c r="I2379" i="56"/>
  <c r="K2378" i="56"/>
  <c r="L2378" i="56" s="1"/>
  <c r="J2378" i="56"/>
  <c r="I2378" i="56"/>
  <c r="K2377" i="56"/>
  <c r="L2377" i="56" s="1"/>
  <c r="J2377" i="56"/>
  <c r="I2377" i="56"/>
  <c r="K2376" i="56"/>
  <c r="L2376" i="56" s="1"/>
  <c r="J2376" i="56"/>
  <c r="I2376" i="56"/>
  <c r="K2375" i="56"/>
  <c r="L2375" i="56" s="1"/>
  <c r="J2375" i="56"/>
  <c r="I2375" i="56"/>
  <c r="K2374" i="56"/>
  <c r="L2374" i="56" s="1"/>
  <c r="J2374" i="56"/>
  <c r="I2374" i="56"/>
  <c r="K2373" i="56"/>
  <c r="L2373" i="56" s="1"/>
  <c r="J2373" i="56"/>
  <c r="I2373" i="56"/>
  <c r="K2372" i="56"/>
  <c r="L2372" i="56" s="1"/>
  <c r="J2372" i="56"/>
  <c r="I2372" i="56"/>
  <c r="K2371" i="56"/>
  <c r="L2371" i="56" s="1"/>
  <c r="J2371" i="56"/>
  <c r="I2371" i="56"/>
  <c r="K2370" i="56"/>
  <c r="L2370" i="56" s="1"/>
  <c r="J2370" i="56"/>
  <c r="I2370" i="56"/>
  <c r="K2369" i="56"/>
  <c r="L2369" i="56" s="1"/>
  <c r="J2369" i="56"/>
  <c r="I2369" i="56"/>
  <c r="K2368" i="56"/>
  <c r="L2368" i="56" s="1"/>
  <c r="J2368" i="56"/>
  <c r="I2368" i="56"/>
  <c r="K2367" i="56"/>
  <c r="L2367" i="56" s="1"/>
  <c r="J2367" i="56"/>
  <c r="I2367" i="56"/>
  <c r="K2366" i="56"/>
  <c r="L2366" i="56" s="1"/>
  <c r="J2366" i="56"/>
  <c r="I2366" i="56"/>
  <c r="K2365" i="56"/>
  <c r="L2365" i="56" s="1"/>
  <c r="J2365" i="56"/>
  <c r="I2365" i="56"/>
  <c r="K2364" i="56"/>
  <c r="L2364" i="56" s="1"/>
  <c r="J2364" i="56"/>
  <c r="I2364" i="56"/>
  <c r="K2363" i="56"/>
  <c r="L2363" i="56" s="1"/>
  <c r="J2363" i="56"/>
  <c r="I2363" i="56"/>
  <c r="K2362" i="56"/>
  <c r="L2362" i="56" s="1"/>
  <c r="J2362" i="56"/>
  <c r="I2362" i="56"/>
  <c r="K2361" i="56"/>
  <c r="L2361" i="56" s="1"/>
  <c r="J2361" i="56"/>
  <c r="I2361" i="56"/>
  <c r="K2360" i="56"/>
  <c r="L2360" i="56" s="1"/>
  <c r="J2360" i="56"/>
  <c r="I2360" i="56"/>
  <c r="K2359" i="56"/>
  <c r="L2359" i="56" s="1"/>
  <c r="J2359" i="56"/>
  <c r="I2359" i="56"/>
  <c r="K2358" i="56"/>
  <c r="L2358" i="56" s="1"/>
  <c r="J2358" i="56"/>
  <c r="I2358" i="56"/>
  <c r="K2357" i="56"/>
  <c r="L2357" i="56" s="1"/>
  <c r="J2357" i="56"/>
  <c r="I2357" i="56"/>
  <c r="K2356" i="56"/>
  <c r="L2356" i="56" s="1"/>
  <c r="J2356" i="56"/>
  <c r="I2356" i="56"/>
  <c r="K2355" i="56"/>
  <c r="L2355" i="56" s="1"/>
  <c r="J2355" i="56"/>
  <c r="I2355" i="56"/>
  <c r="K2354" i="56"/>
  <c r="L2354" i="56" s="1"/>
  <c r="J2354" i="56"/>
  <c r="I2354" i="56"/>
  <c r="K2353" i="56"/>
  <c r="L2353" i="56" s="1"/>
  <c r="J2353" i="56"/>
  <c r="I2353" i="56"/>
  <c r="K2352" i="56"/>
  <c r="L2352" i="56" s="1"/>
  <c r="J2352" i="56"/>
  <c r="I2352" i="56"/>
  <c r="K2351" i="56"/>
  <c r="L2351" i="56" s="1"/>
  <c r="J2351" i="56"/>
  <c r="I2351" i="56"/>
  <c r="K2350" i="56"/>
  <c r="L2350" i="56" s="1"/>
  <c r="J2350" i="56"/>
  <c r="I2350" i="56"/>
  <c r="K2349" i="56"/>
  <c r="L2349" i="56" s="1"/>
  <c r="J2349" i="56"/>
  <c r="I2349" i="56"/>
  <c r="K2348" i="56"/>
  <c r="L2348" i="56" s="1"/>
  <c r="J2348" i="56"/>
  <c r="I2348" i="56"/>
  <c r="K2347" i="56"/>
  <c r="L2347" i="56" s="1"/>
  <c r="J2347" i="56"/>
  <c r="I2347" i="56"/>
  <c r="K2346" i="56"/>
  <c r="L2346" i="56" s="1"/>
  <c r="J2346" i="56"/>
  <c r="I2346" i="56"/>
  <c r="K2345" i="56"/>
  <c r="L2345" i="56" s="1"/>
  <c r="J2345" i="56"/>
  <c r="I2345" i="56"/>
  <c r="K2344" i="56"/>
  <c r="L2344" i="56" s="1"/>
  <c r="J2344" i="56"/>
  <c r="I2344" i="56"/>
  <c r="K2343" i="56"/>
  <c r="L2343" i="56" s="1"/>
  <c r="J2343" i="56"/>
  <c r="I2343" i="56"/>
  <c r="K2342" i="56"/>
  <c r="L2342" i="56" s="1"/>
  <c r="J2342" i="56"/>
  <c r="I2342" i="56"/>
  <c r="K2341" i="56"/>
  <c r="L2341" i="56" s="1"/>
  <c r="J2341" i="56"/>
  <c r="I2341" i="56"/>
  <c r="K2340" i="56"/>
  <c r="L2340" i="56" s="1"/>
  <c r="J2340" i="56"/>
  <c r="I2340" i="56"/>
  <c r="K2339" i="56"/>
  <c r="L2339" i="56" s="1"/>
  <c r="J2339" i="56"/>
  <c r="I2339" i="56"/>
  <c r="K2338" i="56"/>
  <c r="L2338" i="56" s="1"/>
  <c r="J2338" i="56"/>
  <c r="I2338" i="56"/>
  <c r="K2337" i="56"/>
  <c r="L2337" i="56" s="1"/>
  <c r="J2337" i="56"/>
  <c r="I2337" i="56"/>
  <c r="K2336" i="56"/>
  <c r="L2336" i="56" s="1"/>
  <c r="J2336" i="56"/>
  <c r="I2336" i="56"/>
  <c r="K2335" i="56"/>
  <c r="L2335" i="56" s="1"/>
  <c r="J2335" i="56"/>
  <c r="I2335" i="56"/>
  <c r="K2334" i="56"/>
  <c r="L2334" i="56" s="1"/>
  <c r="J2334" i="56"/>
  <c r="I2334" i="56"/>
  <c r="K2333" i="56"/>
  <c r="L2333" i="56" s="1"/>
  <c r="J2333" i="56"/>
  <c r="I2333" i="56"/>
  <c r="K2332" i="56"/>
  <c r="L2332" i="56" s="1"/>
  <c r="J2332" i="56"/>
  <c r="I2332" i="56"/>
  <c r="K2331" i="56"/>
  <c r="L2331" i="56" s="1"/>
  <c r="J2331" i="56"/>
  <c r="I2331" i="56"/>
  <c r="K2330" i="56"/>
  <c r="L2330" i="56" s="1"/>
  <c r="J2330" i="56"/>
  <c r="I2330" i="56"/>
  <c r="K2329" i="56"/>
  <c r="L2329" i="56" s="1"/>
  <c r="J2329" i="56"/>
  <c r="I2329" i="56"/>
  <c r="K2328" i="56"/>
  <c r="L2328" i="56" s="1"/>
  <c r="J2328" i="56"/>
  <c r="I2328" i="56"/>
  <c r="K2327" i="56"/>
  <c r="L2327" i="56" s="1"/>
  <c r="J2327" i="56"/>
  <c r="I2327" i="56"/>
  <c r="K2326" i="56"/>
  <c r="L2326" i="56" s="1"/>
  <c r="J2326" i="56"/>
  <c r="I2326" i="56"/>
  <c r="K2325" i="56"/>
  <c r="L2325" i="56" s="1"/>
  <c r="J2325" i="56"/>
  <c r="I2325" i="56"/>
  <c r="K2324" i="56"/>
  <c r="L2324" i="56" s="1"/>
  <c r="J2324" i="56"/>
  <c r="I2324" i="56"/>
  <c r="K2323" i="56"/>
  <c r="L2323" i="56" s="1"/>
  <c r="J2323" i="56"/>
  <c r="I2323" i="56"/>
  <c r="K2322" i="56"/>
  <c r="L2322" i="56" s="1"/>
  <c r="J2322" i="56"/>
  <c r="I2322" i="56"/>
  <c r="K2321" i="56"/>
  <c r="L2321" i="56" s="1"/>
  <c r="J2321" i="56"/>
  <c r="I2321" i="56"/>
  <c r="K2320" i="56"/>
  <c r="L2320" i="56" s="1"/>
  <c r="J2320" i="56"/>
  <c r="I2320" i="56"/>
  <c r="K2319" i="56"/>
  <c r="L2319" i="56" s="1"/>
  <c r="J2319" i="56"/>
  <c r="I2319" i="56"/>
  <c r="K2318" i="56"/>
  <c r="L2318" i="56" s="1"/>
  <c r="J2318" i="56"/>
  <c r="I2318" i="56"/>
  <c r="K2317" i="56"/>
  <c r="L2317" i="56" s="1"/>
  <c r="J2317" i="56"/>
  <c r="I2317" i="56"/>
  <c r="K2316" i="56"/>
  <c r="L2316" i="56" s="1"/>
  <c r="J2316" i="56"/>
  <c r="I2316" i="56"/>
  <c r="K2315" i="56"/>
  <c r="L2315" i="56" s="1"/>
  <c r="J2315" i="56"/>
  <c r="I2315" i="56"/>
  <c r="K2314" i="56"/>
  <c r="L2314" i="56" s="1"/>
  <c r="J2314" i="56"/>
  <c r="I2314" i="56"/>
  <c r="K2313" i="56"/>
  <c r="L2313" i="56" s="1"/>
  <c r="J2313" i="56"/>
  <c r="I2313" i="56"/>
  <c r="K2312" i="56"/>
  <c r="L2312" i="56" s="1"/>
  <c r="J2312" i="56"/>
  <c r="I2312" i="56"/>
  <c r="K2311" i="56"/>
  <c r="L2311" i="56" s="1"/>
  <c r="J2311" i="56"/>
  <c r="I2311" i="56"/>
  <c r="K2310" i="56"/>
  <c r="L2310" i="56" s="1"/>
  <c r="J2310" i="56"/>
  <c r="I2310" i="56"/>
  <c r="K2309" i="56"/>
  <c r="L2309" i="56" s="1"/>
  <c r="J2309" i="56"/>
  <c r="I2309" i="56"/>
  <c r="K2308" i="56"/>
  <c r="L2308" i="56" s="1"/>
  <c r="J2308" i="56"/>
  <c r="I2308" i="56"/>
  <c r="K2307" i="56"/>
  <c r="L2307" i="56" s="1"/>
  <c r="J2307" i="56"/>
  <c r="I2307" i="56"/>
  <c r="K2306" i="56"/>
  <c r="L2306" i="56" s="1"/>
  <c r="J2306" i="56"/>
  <c r="I2306" i="56"/>
  <c r="K2305" i="56"/>
  <c r="L2305" i="56" s="1"/>
  <c r="J2305" i="56"/>
  <c r="I2305" i="56"/>
  <c r="K2304" i="56"/>
  <c r="L2304" i="56" s="1"/>
  <c r="J2304" i="56"/>
  <c r="I2304" i="56"/>
  <c r="K2303" i="56"/>
  <c r="L2303" i="56" s="1"/>
  <c r="J2303" i="56"/>
  <c r="I2303" i="56"/>
  <c r="K2302" i="56"/>
  <c r="L2302" i="56" s="1"/>
  <c r="J2302" i="56"/>
  <c r="I2302" i="56"/>
  <c r="K2301" i="56"/>
  <c r="L2301" i="56" s="1"/>
  <c r="J2301" i="56"/>
  <c r="I2301" i="56"/>
  <c r="K2300" i="56"/>
  <c r="L2300" i="56" s="1"/>
  <c r="J2300" i="56"/>
  <c r="I2300" i="56"/>
  <c r="K2299" i="56"/>
  <c r="L2299" i="56" s="1"/>
  <c r="J2299" i="56"/>
  <c r="I2299" i="56"/>
  <c r="K2298" i="56"/>
  <c r="L2298" i="56" s="1"/>
  <c r="J2298" i="56"/>
  <c r="I2298" i="56"/>
  <c r="K2297" i="56"/>
  <c r="L2297" i="56" s="1"/>
  <c r="J2297" i="56"/>
  <c r="I2297" i="56"/>
  <c r="K2296" i="56"/>
  <c r="L2296" i="56" s="1"/>
  <c r="J2296" i="56"/>
  <c r="I2296" i="56"/>
  <c r="K2295" i="56"/>
  <c r="L2295" i="56" s="1"/>
  <c r="J2295" i="56"/>
  <c r="I2295" i="56"/>
  <c r="K2294" i="56"/>
  <c r="L2294" i="56" s="1"/>
  <c r="J2294" i="56"/>
  <c r="I2294" i="56"/>
  <c r="K2293" i="56"/>
  <c r="L2293" i="56" s="1"/>
  <c r="J2293" i="56"/>
  <c r="I2293" i="56"/>
  <c r="K2292" i="56"/>
  <c r="L2292" i="56" s="1"/>
  <c r="J2292" i="56"/>
  <c r="I2292" i="56"/>
  <c r="K2291" i="56"/>
  <c r="L2291" i="56" s="1"/>
  <c r="J2291" i="56"/>
  <c r="I2291" i="56"/>
  <c r="K2290" i="56"/>
  <c r="L2290" i="56" s="1"/>
  <c r="J2290" i="56"/>
  <c r="I2290" i="56"/>
  <c r="K2289" i="56"/>
  <c r="L2289" i="56" s="1"/>
  <c r="J2289" i="56"/>
  <c r="I2289" i="56"/>
  <c r="K2288" i="56"/>
  <c r="L2288" i="56" s="1"/>
  <c r="J2288" i="56"/>
  <c r="I2288" i="56"/>
  <c r="K2287" i="56"/>
  <c r="L2287" i="56" s="1"/>
  <c r="J2287" i="56"/>
  <c r="I2287" i="56"/>
  <c r="K2286" i="56"/>
  <c r="L2286" i="56" s="1"/>
  <c r="J2286" i="56"/>
  <c r="I2286" i="56"/>
  <c r="K2285" i="56"/>
  <c r="L2285" i="56" s="1"/>
  <c r="J2285" i="56"/>
  <c r="I2285" i="56"/>
  <c r="K2284" i="56"/>
  <c r="L2284" i="56" s="1"/>
  <c r="J2284" i="56"/>
  <c r="I2284" i="56"/>
  <c r="K2283" i="56"/>
  <c r="L2283" i="56" s="1"/>
  <c r="J2283" i="56"/>
  <c r="I2283" i="56"/>
  <c r="K2282" i="56"/>
  <c r="L2282" i="56" s="1"/>
  <c r="J2282" i="56"/>
  <c r="I2282" i="56"/>
  <c r="K2281" i="56"/>
  <c r="L2281" i="56" s="1"/>
  <c r="J2281" i="56"/>
  <c r="I2281" i="56"/>
  <c r="K2280" i="56"/>
  <c r="L2280" i="56" s="1"/>
  <c r="J2280" i="56"/>
  <c r="I2280" i="56"/>
  <c r="K2279" i="56"/>
  <c r="L2279" i="56" s="1"/>
  <c r="J2279" i="56"/>
  <c r="I2279" i="56"/>
  <c r="K2278" i="56"/>
  <c r="L2278" i="56" s="1"/>
  <c r="J2278" i="56"/>
  <c r="I2278" i="56"/>
  <c r="K2277" i="56"/>
  <c r="L2277" i="56" s="1"/>
  <c r="J2277" i="56"/>
  <c r="I2277" i="56"/>
  <c r="K2276" i="56"/>
  <c r="L2276" i="56" s="1"/>
  <c r="J2276" i="56"/>
  <c r="I2276" i="56"/>
  <c r="K2275" i="56"/>
  <c r="L2275" i="56" s="1"/>
  <c r="J2275" i="56"/>
  <c r="I2275" i="56"/>
  <c r="K2274" i="56"/>
  <c r="L2274" i="56" s="1"/>
  <c r="J2274" i="56"/>
  <c r="I2274" i="56"/>
  <c r="K2273" i="56"/>
  <c r="L2273" i="56" s="1"/>
  <c r="J2273" i="56"/>
  <c r="I2273" i="56"/>
  <c r="K2272" i="56"/>
  <c r="L2272" i="56" s="1"/>
  <c r="J2272" i="56"/>
  <c r="I2272" i="56"/>
  <c r="K2271" i="56"/>
  <c r="L2271" i="56" s="1"/>
  <c r="J2271" i="56"/>
  <c r="I2271" i="56"/>
  <c r="K2270" i="56"/>
  <c r="L2270" i="56" s="1"/>
  <c r="J2270" i="56"/>
  <c r="I2270" i="56"/>
  <c r="K2269" i="56"/>
  <c r="L2269" i="56" s="1"/>
  <c r="J2269" i="56"/>
  <c r="I2269" i="56"/>
  <c r="K2268" i="56"/>
  <c r="L2268" i="56" s="1"/>
  <c r="J2268" i="56"/>
  <c r="I2268" i="56"/>
  <c r="K2267" i="56"/>
  <c r="L2267" i="56" s="1"/>
  <c r="J2267" i="56"/>
  <c r="I2267" i="56"/>
  <c r="K2266" i="56"/>
  <c r="L2266" i="56" s="1"/>
  <c r="J2266" i="56"/>
  <c r="I2266" i="56"/>
  <c r="K2265" i="56"/>
  <c r="L2265" i="56" s="1"/>
  <c r="J2265" i="56"/>
  <c r="I2265" i="56"/>
  <c r="K2264" i="56"/>
  <c r="L2264" i="56" s="1"/>
  <c r="J2264" i="56"/>
  <c r="I2264" i="56"/>
  <c r="K2263" i="56"/>
  <c r="L2263" i="56" s="1"/>
  <c r="J2263" i="56"/>
  <c r="I2263" i="56"/>
  <c r="K2262" i="56"/>
  <c r="L2262" i="56" s="1"/>
  <c r="J2262" i="56"/>
  <c r="I2262" i="56"/>
  <c r="K2261" i="56"/>
  <c r="L2261" i="56" s="1"/>
  <c r="J2261" i="56"/>
  <c r="I2261" i="56"/>
  <c r="K2260" i="56"/>
  <c r="L2260" i="56" s="1"/>
  <c r="J2260" i="56"/>
  <c r="I2260" i="56"/>
  <c r="K2259" i="56"/>
  <c r="L2259" i="56" s="1"/>
  <c r="J2259" i="56"/>
  <c r="I2259" i="56"/>
  <c r="K2258" i="56"/>
  <c r="L2258" i="56" s="1"/>
  <c r="J2258" i="56"/>
  <c r="I2258" i="56"/>
  <c r="K2257" i="56"/>
  <c r="L2257" i="56" s="1"/>
  <c r="J2257" i="56"/>
  <c r="I2257" i="56"/>
  <c r="K2256" i="56"/>
  <c r="L2256" i="56" s="1"/>
  <c r="J2256" i="56"/>
  <c r="I2256" i="56"/>
  <c r="K2255" i="56"/>
  <c r="L2255" i="56" s="1"/>
  <c r="J2255" i="56"/>
  <c r="I2255" i="56"/>
  <c r="K2254" i="56"/>
  <c r="L2254" i="56" s="1"/>
  <c r="J2254" i="56"/>
  <c r="I2254" i="56"/>
  <c r="K2253" i="56"/>
  <c r="L2253" i="56" s="1"/>
  <c r="J2253" i="56"/>
  <c r="I2253" i="56"/>
  <c r="K2252" i="56"/>
  <c r="L2252" i="56" s="1"/>
  <c r="J2252" i="56"/>
  <c r="I2252" i="56"/>
  <c r="K2251" i="56"/>
  <c r="L2251" i="56" s="1"/>
  <c r="J2251" i="56"/>
  <c r="I2251" i="56"/>
  <c r="K2250" i="56"/>
  <c r="L2250" i="56" s="1"/>
  <c r="J2250" i="56"/>
  <c r="I2250" i="56"/>
  <c r="K2249" i="56"/>
  <c r="L2249" i="56" s="1"/>
  <c r="J2249" i="56"/>
  <c r="I2249" i="56"/>
  <c r="K2248" i="56"/>
  <c r="L2248" i="56" s="1"/>
  <c r="J2248" i="56"/>
  <c r="I2248" i="56"/>
  <c r="K2247" i="56"/>
  <c r="L2247" i="56" s="1"/>
  <c r="J2247" i="56"/>
  <c r="I2247" i="56"/>
  <c r="K2246" i="56"/>
  <c r="L2246" i="56" s="1"/>
  <c r="J2246" i="56"/>
  <c r="I2246" i="56"/>
  <c r="K2245" i="56"/>
  <c r="L2245" i="56" s="1"/>
  <c r="J2245" i="56"/>
  <c r="I2245" i="56"/>
  <c r="K2244" i="56"/>
  <c r="L2244" i="56" s="1"/>
  <c r="J2244" i="56"/>
  <c r="I2244" i="56"/>
  <c r="K2243" i="56"/>
  <c r="L2243" i="56" s="1"/>
  <c r="J2243" i="56"/>
  <c r="I2243" i="56"/>
  <c r="K2242" i="56"/>
  <c r="L2242" i="56" s="1"/>
  <c r="J2242" i="56"/>
  <c r="I2242" i="56"/>
  <c r="K2241" i="56"/>
  <c r="L2241" i="56" s="1"/>
  <c r="J2241" i="56"/>
  <c r="I2241" i="56"/>
  <c r="K2240" i="56"/>
  <c r="L2240" i="56" s="1"/>
  <c r="J2240" i="56"/>
  <c r="I2240" i="56"/>
  <c r="K2239" i="56"/>
  <c r="L2239" i="56" s="1"/>
  <c r="J2239" i="56"/>
  <c r="I2239" i="56"/>
  <c r="K2238" i="56"/>
  <c r="L2238" i="56" s="1"/>
  <c r="J2238" i="56"/>
  <c r="I2238" i="56"/>
  <c r="K2237" i="56"/>
  <c r="L2237" i="56" s="1"/>
  <c r="J2237" i="56"/>
  <c r="I2237" i="56"/>
  <c r="K2236" i="56"/>
  <c r="L2236" i="56" s="1"/>
  <c r="J2236" i="56"/>
  <c r="I2236" i="56"/>
  <c r="K2235" i="56"/>
  <c r="L2235" i="56" s="1"/>
  <c r="J2235" i="56"/>
  <c r="I2235" i="56"/>
  <c r="K2234" i="56"/>
  <c r="L2234" i="56" s="1"/>
  <c r="J2234" i="56"/>
  <c r="I2234" i="56"/>
  <c r="K2233" i="56"/>
  <c r="L2233" i="56" s="1"/>
  <c r="J2233" i="56"/>
  <c r="I2233" i="56"/>
  <c r="K2232" i="56"/>
  <c r="L2232" i="56" s="1"/>
  <c r="J2232" i="56"/>
  <c r="I2232" i="56"/>
  <c r="K2231" i="56"/>
  <c r="L2231" i="56" s="1"/>
  <c r="J2231" i="56"/>
  <c r="I2231" i="56"/>
  <c r="K2230" i="56"/>
  <c r="L2230" i="56" s="1"/>
  <c r="J2230" i="56"/>
  <c r="I2230" i="56"/>
  <c r="K2229" i="56"/>
  <c r="L2229" i="56" s="1"/>
  <c r="J2229" i="56"/>
  <c r="I2229" i="56"/>
  <c r="K2228" i="56"/>
  <c r="L2228" i="56" s="1"/>
  <c r="J2228" i="56"/>
  <c r="I2228" i="56"/>
  <c r="K2227" i="56"/>
  <c r="L2227" i="56" s="1"/>
  <c r="J2227" i="56"/>
  <c r="I2227" i="56"/>
  <c r="K2226" i="56"/>
  <c r="L2226" i="56" s="1"/>
  <c r="J2226" i="56"/>
  <c r="I2226" i="56"/>
  <c r="K2225" i="56"/>
  <c r="L2225" i="56" s="1"/>
  <c r="J2225" i="56"/>
  <c r="I2225" i="56"/>
  <c r="K2224" i="56"/>
  <c r="L2224" i="56" s="1"/>
  <c r="J2224" i="56"/>
  <c r="I2224" i="56"/>
  <c r="K2223" i="56"/>
  <c r="L2223" i="56" s="1"/>
  <c r="J2223" i="56"/>
  <c r="I2223" i="56"/>
  <c r="K2222" i="56"/>
  <c r="L2222" i="56" s="1"/>
  <c r="J2222" i="56"/>
  <c r="I2222" i="56"/>
  <c r="K2221" i="56"/>
  <c r="L2221" i="56" s="1"/>
  <c r="J2221" i="56"/>
  <c r="I2221" i="56"/>
  <c r="K2220" i="56"/>
  <c r="L2220" i="56" s="1"/>
  <c r="J2220" i="56"/>
  <c r="I2220" i="56"/>
  <c r="K2219" i="56"/>
  <c r="L2219" i="56" s="1"/>
  <c r="J2219" i="56"/>
  <c r="I2219" i="56"/>
  <c r="K2218" i="56"/>
  <c r="L2218" i="56" s="1"/>
  <c r="J2218" i="56"/>
  <c r="I2218" i="56"/>
  <c r="K2217" i="56"/>
  <c r="L2217" i="56" s="1"/>
  <c r="J2217" i="56"/>
  <c r="I2217" i="56"/>
  <c r="K2216" i="56"/>
  <c r="L2216" i="56" s="1"/>
  <c r="J2216" i="56"/>
  <c r="I2216" i="56"/>
  <c r="K2215" i="56"/>
  <c r="L2215" i="56" s="1"/>
  <c r="J2215" i="56"/>
  <c r="I2215" i="56"/>
  <c r="K2214" i="56"/>
  <c r="L2214" i="56" s="1"/>
  <c r="J2214" i="56"/>
  <c r="I2214" i="56"/>
  <c r="K2213" i="56"/>
  <c r="L2213" i="56" s="1"/>
  <c r="J2213" i="56"/>
  <c r="I2213" i="56"/>
  <c r="K2212" i="56"/>
  <c r="L2212" i="56" s="1"/>
  <c r="J2212" i="56"/>
  <c r="I2212" i="56"/>
  <c r="K2211" i="56"/>
  <c r="L2211" i="56" s="1"/>
  <c r="J2211" i="56"/>
  <c r="I2211" i="56"/>
  <c r="K2210" i="56"/>
  <c r="L2210" i="56" s="1"/>
  <c r="J2210" i="56"/>
  <c r="I2210" i="56"/>
  <c r="K2209" i="56"/>
  <c r="L2209" i="56" s="1"/>
  <c r="J2209" i="56"/>
  <c r="I2209" i="56"/>
  <c r="K2208" i="56"/>
  <c r="L2208" i="56" s="1"/>
  <c r="J2208" i="56"/>
  <c r="I2208" i="56"/>
  <c r="K2207" i="56"/>
  <c r="L2207" i="56" s="1"/>
  <c r="J2207" i="56"/>
  <c r="I2207" i="56"/>
  <c r="K2206" i="56"/>
  <c r="L2206" i="56" s="1"/>
  <c r="J2206" i="56"/>
  <c r="I2206" i="56"/>
  <c r="K2205" i="56"/>
  <c r="L2205" i="56" s="1"/>
  <c r="J2205" i="56"/>
  <c r="I2205" i="56"/>
  <c r="K2204" i="56"/>
  <c r="L2204" i="56" s="1"/>
  <c r="J2204" i="56"/>
  <c r="I2204" i="56"/>
  <c r="K2203" i="56"/>
  <c r="L2203" i="56" s="1"/>
  <c r="J2203" i="56"/>
  <c r="I2203" i="56"/>
  <c r="K2202" i="56"/>
  <c r="L2202" i="56" s="1"/>
  <c r="J2202" i="56"/>
  <c r="I2202" i="56"/>
  <c r="K2201" i="56"/>
  <c r="L2201" i="56" s="1"/>
  <c r="J2201" i="56"/>
  <c r="I2201" i="56"/>
  <c r="K2200" i="56"/>
  <c r="L2200" i="56" s="1"/>
  <c r="J2200" i="56"/>
  <c r="I2200" i="56"/>
  <c r="K2199" i="56"/>
  <c r="L2199" i="56" s="1"/>
  <c r="J2199" i="56"/>
  <c r="I2199" i="56"/>
  <c r="K2198" i="56"/>
  <c r="L2198" i="56" s="1"/>
  <c r="J2198" i="56"/>
  <c r="I2198" i="56"/>
  <c r="K2197" i="56"/>
  <c r="L2197" i="56" s="1"/>
  <c r="J2197" i="56"/>
  <c r="I2197" i="56"/>
  <c r="K2196" i="56"/>
  <c r="L2196" i="56" s="1"/>
  <c r="J2196" i="56"/>
  <c r="I2196" i="56"/>
  <c r="K2195" i="56"/>
  <c r="L2195" i="56" s="1"/>
  <c r="J2195" i="56"/>
  <c r="I2195" i="56"/>
  <c r="K2194" i="56"/>
  <c r="L2194" i="56" s="1"/>
  <c r="J2194" i="56"/>
  <c r="I2194" i="56"/>
  <c r="K2193" i="56"/>
  <c r="L2193" i="56" s="1"/>
  <c r="J2193" i="56"/>
  <c r="I2193" i="56"/>
  <c r="K2192" i="56"/>
  <c r="L2192" i="56" s="1"/>
  <c r="J2192" i="56"/>
  <c r="I2192" i="56"/>
  <c r="K2191" i="56"/>
  <c r="L2191" i="56" s="1"/>
  <c r="J2191" i="56"/>
  <c r="I2191" i="56"/>
  <c r="K2190" i="56"/>
  <c r="L2190" i="56" s="1"/>
  <c r="J2190" i="56"/>
  <c r="I2190" i="56"/>
  <c r="K2189" i="56"/>
  <c r="L2189" i="56" s="1"/>
  <c r="J2189" i="56"/>
  <c r="I2189" i="56"/>
  <c r="K2188" i="56"/>
  <c r="L2188" i="56" s="1"/>
  <c r="J2188" i="56"/>
  <c r="I2188" i="56"/>
  <c r="K2187" i="56"/>
  <c r="L2187" i="56" s="1"/>
  <c r="J2187" i="56"/>
  <c r="I2187" i="56"/>
  <c r="K2186" i="56"/>
  <c r="L2186" i="56" s="1"/>
  <c r="J2186" i="56"/>
  <c r="I2186" i="56"/>
  <c r="K2185" i="56"/>
  <c r="L2185" i="56" s="1"/>
  <c r="J2185" i="56"/>
  <c r="I2185" i="56"/>
  <c r="K2184" i="56"/>
  <c r="L2184" i="56" s="1"/>
  <c r="J2184" i="56"/>
  <c r="I2184" i="56"/>
  <c r="K2183" i="56"/>
  <c r="L2183" i="56" s="1"/>
  <c r="J2183" i="56"/>
  <c r="I2183" i="56"/>
  <c r="K2182" i="56"/>
  <c r="L2182" i="56" s="1"/>
  <c r="J2182" i="56"/>
  <c r="I2182" i="56"/>
  <c r="K2181" i="56"/>
  <c r="L2181" i="56" s="1"/>
  <c r="J2181" i="56"/>
  <c r="I2181" i="56"/>
  <c r="K2180" i="56"/>
  <c r="L2180" i="56" s="1"/>
  <c r="J2180" i="56"/>
  <c r="I2180" i="56"/>
  <c r="K2179" i="56"/>
  <c r="L2179" i="56" s="1"/>
  <c r="J2179" i="56"/>
  <c r="I2179" i="56"/>
  <c r="K2178" i="56"/>
  <c r="L2178" i="56" s="1"/>
  <c r="J2178" i="56"/>
  <c r="I2178" i="56"/>
  <c r="K2177" i="56"/>
  <c r="L2177" i="56" s="1"/>
  <c r="J2177" i="56"/>
  <c r="I2177" i="56"/>
  <c r="K2176" i="56"/>
  <c r="L2176" i="56" s="1"/>
  <c r="J2176" i="56"/>
  <c r="I2176" i="56"/>
  <c r="K2175" i="56"/>
  <c r="L2175" i="56" s="1"/>
  <c r="J2175" i="56"/>
  <c r="I2175" i="56"/>
  <c r="K2174" i="56"/>
  <c r="L2174" i="56" s="1"/>
  <c r="J2174" i="56"/>
  <c r="I2174" i="56"/>
  <c r="K2173" i="56"/>
  <c r="L2173" i="56" s="1"/>
  <c r="J2173" i="56"/>
  <c r="I2173" i="56"/>
  <c r="K2172" i="56"/>
  <c r="L2172" i="56" s="1"/>
  <c r="J2172" i="56"/>
  <c r="I2172" i="56"/>
  <c r="K2171" i="56"/>
  <c r="L2171" i="56" s="1"/>
  <c r="J2171" i="56"/>
  <c r="I2171" i="56"/>
  <c r="K2170" i="56"/>
  <c r="L2170" i="56" s="1"/>
  <c r="J2170" i="56"/>
  <c r="I2170" i="56"/>
  <c r="K2169" i="56"/>
  <c r="L2169" i="56" s="1"/>
  <c r="J2169" i="56"/>
  <c r="I2169" i="56"/>
  <c r="K2168" i="56"/>
  <c r="L2168" i="56" s="1"/>
  <c r="J2168" i="56"/>
  <c r="I2168" i="56"/>
  <c r="K2167" i="56"/>
  <c r="L2167" i="56" s="1"/>
  <c r="J2167" i="56"/>
  <c r="I2167" i="56"/>
  <c r="K2166" i="56"/>
  <c r="L2166" i="56" s="1"/>
  <c r="J2166" i="56"/>
  <c r="I2166" i="56"/>
  <c r="K2165" i="56"/>
  <c r="L2165" i="56" s="1"/>
  <c r="J2165" i="56"/>
  <c r="I2165" i="56"/>
  <c r="K2164" i="56"/>
  <c r="L2164" i="56" s="1"/>
  <c r="J2164" i="56"/>
  <c r="I2164" i="56"/>
  <c r="K2163" i="56"/>
  <c r="L2163" i="56" s="1"/>
  <c r="J2163" i="56"/>
  <c r="I2163" i="56"/>
  <c r="K2162" i="56"/>
  <c r="L2162" i="56" s="1"/>
  <c r="J2162" i="56"/>
  <c r="I2162" i="56"/>
  <c r="K2161" i="56"/>
  <c r="L2161" i="56" s="1"/>
  <c r="J2161" i="56"/>
  <c r="I2161" i="56"/>
  <c r="K2160" i="56"/>
  <c r="L2160" i="56" s="1"/>
  <c r="J2160" i="56"/>
  <c r="I2160" i="56"/>
  <c r="K2159" i="56"/>
  <c r="L2159" i="56" s="1"/>
  <c r="J2159" i="56"/>
  <c r="I2159" i="56"/>
  <c r="K2158" i="56"/>
  <c r="L2158" i="56" s="1"/>
  <c r="J2158" i="56"/>
  <c r="I2158" i="56"/>
  <c r="K2157" i="56"/>
  <c r="L2157" i="56" s="1"/>
  <c r="J2157" i="56"/>
  <c r="I2157" i="56"/>
  <c r="K2156" i="56"/>
  <c r="L2156" i="56" s="1"/>
  <c r="J2156" i="56"/>
  <c r="I2156" i="56"/>
  <c r="K2155" i="56"/>
  <c r="L2155" i="56" s="1"/>
  <c r="J2155" i="56"/>
  <c r="I2155" i="56"/>
  <c r="K2154" i="56"/>
  <c r="L2154" i="56" s="1"/>
  <c r="J2154" i="56"/>
  <c r="I2154" i="56"/>
  <c r="K2153" i="56"/>
  <c r="L2153" i="56" s="1"/>
  <c r="J2153" i="56"/>
  <c r="I2153" i="56"/>
  <c r="K2152" i="56"/>
  <c r="L2152" i="56" s="1"/>
  <c r="J2152" i="56"/>
  <c r="I2152" i="56"/>
  <c r="K2151" i="56"/>
  <c r="L2151" i="56" s="1"/>
  <c r="J2151" i="56"/>
  <c r="I2151" i="56"/>
  <c r="K2150" i="56"/>
  <c r="L2150" i="56" s="1"/>
  <c r="J2150" i="56"/>
  <c r="I2150" i="56"/>
  <c r="K2149" i="56"/>
  <c r="L2149" i="56" s="1"/>
  <c r="J2149" i="56"/>
  <c r="I2149" i="56"/>
  <c r="K2148" i="56"/>
  <c r="L2148" i="56" s="1"/>
  <c r="J2148" i="56"/>
  <c r="I2148" i="56"/>
  <c r="K2147" i="56"/>
  <c r="L2147" i="56" s="1"/>
  <c r="J2147" i="56"/>
  <c r="I2147" i="56"/>
  <c r="K2146" i="56"/>
  <c r="L2146" i="56" s="1"/>
  <c r="J2146" i="56"/>
  <c r="I2146" i="56"/>
  <c r="K2145" i="56"/>
  <c r="L2145" i="56" s="1"/>
  <c r="J2145" i="56"/>
  <c r="I2145" i="56"/>
  <c r="K2144" i="56"/>
  <c r="L2144" i="56" s="1"/>
  <c r="J2144" i="56"/>
  <c r="I2144" i="56"/>
  <c r="K2143" i="56"/>
  <c r="L2143" i="56" s="1"/>
  <c r="J2143" i="56"/>
  <c r="I2143" i="56"/>
  <c r="K2142" i="56"/>
  <c r="L2142" i="56" s="1"/>
  <c r="J2142" i="56"/>
  <c r="I2142" i="56"/>
  <c r="K2141" i="56"/>
  <c r="L2141" i="56" s="1"/>
  <c r="J2141" i="56"/>
  <c r="I2141" i="56"/>
  <c r="K2140" i="56"/>
  <c r="L2140" i="56" s="1"/>
  <c r="J2140" i="56"/>
  <c r="I2140" i="56"/>
  <c r="K2139" i="56"/>
  <c r="L2139" i="56" s="1"/>
  <c r="J2139" i="56"/>
  <c r="I2139" i="56"/>
  <c r="K2138" i="56"/>
  <c r="L2138" i="56" s="1"/>
  <c r="J2138" i="56"/>
  <c r="I2138" i="56"/>
  <c r="K2137" i="56"/>
  <c r="L2137" i="56" s="1"/>
  <c r="J2137" i="56"/>
  <c r="I2137" i="56"/>
  <c r="K2136" i="56"/>
  <c r="L2136" i="56" s="1"/>
  <c r="J2136" i="56"/>
  <c r="I2136" i="56"/>
  <c r="K2135" i="56"/>
  <c r="L2135" i="56" s="1"/>
  <c r="J2135" i="56"/>
  <c r="I2135" i="56"/>
  <c r="K2134" i="56"/>
  <c r="L2134" i="56" s="1"/>
  <c r="J2134" i="56"/>
  <c r="I2134" i="56"/>
  <c r="K2133" i="56"/>
  <c r="L2133" i="56" s="1"/>
  <c r="J2133" i="56"/>
  <c r="I2133" i="56"/>
  <c r="K2132" i="56"/>
  <c r="L2132" i="56" s="1"/>
  <c r="J2132" i="56"/>
  <c r="I2132" i="56"/>
  <c r="K2131" i="56"/>
  <c r="L2131" i="56" s="1"/>
  <c r="J2131" i="56"/>
  <c r="I2131" i="56"/>
  <c r="K2130" i="56"/>
  <c r="L2130" i="56" s="1"/>
  <c r="J2130" i="56"/>
  <c r="I2130" i="56"/>
  <c r="K2129" i="56"/>
  <c r="L2129" i="56" s="1"/>
  <c r="J2129" i="56"/>
  <c r="I2129" i="56"/>
  <c r="K2128" i="56"/>
  <c r="L2128" i="56" s="1"/>
  <c r="J2128" i="56"/>
  <c r="I2128" i="56"/>
  <c r="K2127" i="56"/>
  <c r="L2127" i="56" s="1"/>
  <c r="J2127" i="56"/>
  <c r="I2127" i="56"/>
  <c r="K2126" i="56"/>
  <c r="L2126" i="56" s="1"/>
  <c r="J2126" i="56"/>
  <c r="I2126" i="56"/>
  <c r="K2125" i="56"/>
  <c r="L2125" i="56" s="1"/>
  <c r="J2125" i="56"/>
  <c r="I2125" i="56"/>
  <c r="K2124" i="56"/>
  <c r="L2124" i="56" s="1"/>
  <c r="J2124" i="56"/>
  <c r="I2124" i="56"/>
  <c r="K2123" i="56"/>
  <c r="L2123" i="56" s="1"/>
  <c r="J2123" i="56"/>
  <c r="I2123" i="56"/>
  <c r="K2122" i="56"/>
  <c r="L2122" i="56" s="1"/>
  <c r="J2122" i="56"/>
  <c r="I2122" i="56"/>
  <c r="K2121" i="56"/>
  <c r="L2121" i="56" s="1"/>
  <c r="J2121" i="56"/>
  <c r="I2121" i="56"/>
  <c r="K2120" i="56"/>
  <c r="L2120" i="56" s="1"/>
  <c r="J2120" i="56"/>
  <c r="I2120" i="56"/>
  <c r="K2119" i="56"/>
  <c r="L2119" i="56" s="1"/>
  <c r="J2119" i="56"/>
  <c r="I2119" i="56"/>
  <c r="K2118" i="56"/>
  <c r="L2118" i="56" s="1"/>
  <c r="J2118" i="56"/>
  <c r="I2118" i="56"/>
  <c r="K2117" i="56"/>
  <c r="L2117" i="56" s="1"/>
  <c r="J2117" i="56"/>
  <c r="I2117" i="56"/>
  <c r="K2116" i="56"/>
  <c r="L2116" i="56" s="1"/>
  <c r="J2116" i="56"/>
  <c r="I2116" i="56"/>
  <c r="K2115" i="56"/>
  <c r="L2115" i="56" s="1"/>
  <c r="J2115" i="56"/>
  <c r="I2115" i="56"/>
  <c r="K2114" i="56"/>
  <c r="L2114" i="56" s="1"/>
  <c r="J2114" i="56"/>
  <c r="I2114" i="56"/>
  <c r="K2113" i="56"/>
  <c r="L2113" i="56" s="1"/>
  <c r="J2113" i="56"/>
  <c r="I2113" i="56"/>
  <c r="K2112" i="56"/>
  <c r="L2112" i="56" s="1"/>
  <c r="J2112" i="56"/>
  <c r="I2112" i="56"/>
  <c r="K2111" i="56"/>
  <c r="L2111" i="56" s="1"/>
  <c r="J2111" i="56"/>
  <c r="I2111" i="56"/>
  <c r="K2110" i="56"/>
  <c r="L2110" i="56" s="1"/>
  <c r="J2110" i="56"/>
  <c r="I2110" i="56"/>
  <c r="K2109" i="56"/>
  <c r="L2109" i="56" s="1"/>
  <c r="J2109" i="56"/>
  <c r="I2109" i="56"/>
  <c r="K2108" i="56"/>
  <c r="L2108" i="56" s="1"/>
  <c r="J2108" i="56"/>
  <c r="I2108" i="56"/>
  <c r="K2107" i="56"/>
  <c r="L2107" i="56" s="1"/>
  <c r="J2107" i="56"/>
  <c r="I2107" i="56"/>
  <c r="K2106" i="56"/>
  <c r="L2106" i="56" s="1"/>
  <c r="J2106" i="56"/>
  <c r="I2106" i="56"/>
  <c r="K2105" i="56"/>
  <c r="L2105" i="56" s="1"/>
  <c r="J2105" i="56"/>
  <c r="I2105" i="56"/>
  <c r="K2104" i="56"/>
  <c r="L2104" i="56" s="1"/>
  <c r="J2104" i="56"/>
  <c r="I2104" i="56"/>
  <c r="K2103" i="56"/>
  <c r="L2103" i="56" s="1"/>
  <c r="J2103" i="56"/>
  <c r="I2103" i="56"/>
  <c r="K2102" i="56"/>
  <c r="L2102" i="56" s="1"/>
  <c r="J2102" i="56"/>
  <c r="I2102" i="56"/>
  <c r="K2101" i="56"/>
  <c r="L2101" i="56" s="1"/>
  <c r="J2101" i="56"/>
  <c r="I2101" i="56"/>
  <c r="K2100" i="56"/>
  <c r="L2100" i="56" s="1"/>
  <c r="J2100" i="56"/>
  <c r="I2100" i="56"/>
  <c r="K2099" i="56"/>
  <c r="L2099" i="56" s="1"/>
  <c r="J2099" i="56"/>
  <c r="I2099" i="56"/>
  <c r="K2098" i="56"/>
  <c r="L2098" i="56" s="1"/>
  <c r="J2098" i="56"/>
  <c r="I2098" i="56"/>
  <c r="K2097" i="56"/>
  <c r="L2097" i="56" s="1"/>
  <c r="J2097" i="56"/>
  <c r="I2097" i="56"/>
  <c r="K2096" i="56"/>
  <c r="L2096" i="56" s="1"/>
  <c r="J2096" i="56"/>
  <c r="I2096" i="56"/>
  <c r="K2095" i="56"/>
  <c r="L2095" i="56" s="1"/>
  <c r="J2095" i="56"/>
  <c r="I2095" i="56"/>
  <c r="K2094" i="56"/>
  <c r="L2094" i="56" s="1"/>
  <c r="J2094" i="56"/>
  <c r="I2094" i="56"/>
  <c r="K2093" i="56"/>
  <c r="L2093" i="56" s="1"/>
  <c r="J2093" i="56"/>
  <c r="I2093" i="56"/>
  <c r="K2092" i="56"/>
  <c r="L2092" i="56" s="1"/>
  <c r="J2092" i="56"/>
  <c r="I2092" i="56"/>
  <c r="K2091" i="56"/>
  <c r="L2091" i="56" s="1"/>
  <c r="J2091" i="56"/>
  <c r="I2091" i="56"/>
  <c r="K2090" i="56"/>
  <c r="L2090" i="56" s="1"/>
  <c r="J2090" i="56"/>
  <c r="I2090" i="56"/>
  <c r="K2089" i="56"/>
  <c r="L2089" i="56" s="1"/>
  <c r="J2089" i="56"/>
  <c r="I2089" i="56"/>
  <c r="K2088" i="56"/>
  <c r="L2088" i="56" s="1"/>
  <c r="J2088" i="56"/>
  <c r="I2088" i="56"/>
  <c r="K2087" i="56"/>
  <c r="L2087" i="56" s="1"/>
  <c r="J2087" i="56"/>
  <c r="I2087" i="56"/>
  <c r="K2086" i="56"/>
  <c r="L2086" i="56" s="1"/>
  <c r="J2086" i="56"/>
  <c r="I2086" i="56"/>
  <c r="K2085" i="56"/>
  <c r="L2085" i="56" s="1"/>
  <c r="J2085" i="56"/>
  <c r="I2085" i="56"/>
  <c r="K2084" i="56"/>
  <c r="L2084" i="56" s="1"/>
  <c r="J2084" i="56"/>
  <c r="I2084" i="56"/>
  <c r="K2083" i="56"/>
  <c r="L2083" i="56" s="1"/>
  <c r="J2083" i="56"/>
  <c r="I2083" i="56"/>
  <c r="K2082" i="56"/>
  <c r="L2082" i="56" s="1"/>
  <c r="J2082" i="56"/>
  <c r="I2082" i="56"/>
  <c r="K2081" i="56"/>
  <c r="L2081" i="56" s="1"/>
  <c r="J2081" i="56"/>
  <c r="I2081" i="56"/>
  <c r="K2080" i="56"/>
  <c r="L2080" i="56" s="1"/>
  <c r="J2080" i="56"/>
  <c r="I2080" i="56"/>
  <c r="K2079" i="56"/>
  <c r="L2079" i="56" s="1"/>
  <c r="J2079" i="56"/>
  <c r="I2079" i="56"/>
  <c r="K2078" i="56"/>
  <c r="L2078" i="56" s="1"/>
  <c r="J2078" i="56"/>
  <c r="I2078" i="56"/>
  <c r="K2077" i="56"/>
  <c r="L2077" i="56" s="1"/>
  <c r="J2077" i="56"/>
  <c r="I2077" i="56"/>
  <c r="K2076" i="56"/>
  <c r="L2076" i="56" s="1"/>
  <c r="J2076" i="56"/>
  <c r="I2076" i="56"/>
  <c r="K2075" i="56"/>
  <c r="L2075" i="56" s="1"/>
  <c r="J2075" i="56"/>
  <c r="I2075" i="56"/>
  <c r="K2074" i="56"/>
  <c r="L2074" i="56" s="1"/>
  <c r="J2074" i="56"/>
  <c r="I2074" i="56"/>
  <c r="K2073" i="56"/>
  <c r="L2073" i="56" s="1"/>
  <c r="J2073" i="56"/>
  <c r="I2073" i="56"/>
  <c r="K2072" i="56"/>
  <c r="L2072" i="56" s="1"/>
  <c r="J2072" i="56"/>
  <c r="I2072" i="56"/>
  <c r="K2071" i="56"/>
  <c r="L2071" i="56" s="1"/>
  <c r="J2071" i="56"/>
  <c r="I2071" i="56"/>
  <c r="K2070" i="56"/>
  <c r="L2070" i="56" s="1"/>
  <c r="J2070" i="56"/>
  <c r="I2070" i="56"/>
  <c r="K2069" i="56"/>
  <c r="L2069" i="56" s="1"/>
  <c r="J2069" i="56"/>
  <c r="I2069" i="56"/>
  <c r="K2068" i="56"/>
  <c r="L2068" i="56" s="1"/>
  <c r="J2068" i="56"/>
  <c r="I2068" i="56"/>
  <c r="K2067" i="56"/>
  <c r="L2067" i="56" s="1"/>
  <c r="J2067" i="56"/>
  <c r="I2067" i="56"/>
  <c r="K2066" i="56"/>
  <c r="L2066" i="56" s="1"/>
  <c r="J2066" i="56"/>
  <c r="I2066" i="56"/>
  <c r="K2065" i="56"/>
  <c r="L2065" i="56" s="1"/>
  <c r="J2065" i="56"/>
  <c r="I2065" i="56"/>
  <c r="K2064" i="56"/>
  <c r="L2064" i="56" s="1"/>
  <c r="J2064" i="56"/>
  <c r="I2064" i="56"/>
  <c r="K2063" i="56"/>
  <c r="L2063" i="56" s="1"/>
  <c r="J2063" i="56"/>
  <c r="I2063" i="56"/>
  <c r="K2062" i="56"/>
  <c r="L2062" i="56" s="1"/>
  <c r="J2062" i="56"/>
  <c r="I2062" i="56"/>
  <c r="K2061" i="56"/>
  <c r="L2061" i="56" s="1"/>
  <c r="J2061" i="56"/>
  <c r="I2061" i="56"/>
  <c r="K2060" i="56"/>
  <c r="L2060" i="56" s="1"/>
  <c r="J2060" i="56"/>
  <c r="I2060" i="56"/>
  <c r="K2059" i="56"/>
  <c r="L2059" i="56" s="1"/>
  <c r="J2059" i="56"/>
  <c r="I2059" i="56"/>
  <c r="K2058" i="56"/>
  <c r="L2058" i="56" s="1"/>
  <c r="J2058" i="56"/>
  <c r="I2058" i="56"/>
  <c r="K2057" i="56"/>
  <c r="L2057" i="56" s="1"/>
  <c r="J2057" i="56"/>
  <c r="I2057" i="56"/>
  <c r="K2056" i="56"/>
  <c r="L2056" i="56" s="1"/>
  <c r="J2056" i="56"/>
  <c r="I2056" i="56"/>
  <c r="K2055" i="56"/>
  <c r="L2055" i="56" s="1"/>
  <c r="J2055" i="56"/>
  <c r="I2055" i="56"/>
  <c r="K2054" i="56"/>
  <c r="L2054" i="56" s="1"/>
  <c r="J2054" i="56"/>
  <c r="I2054" i="56"/>
  <c r="K2053" i="56"/>
  <c r="L2053" i="56" s="1"/>
  <c r="J2053" i="56"/>
  <c r="I2053" i="56"/>
  <c r="K2052" i="56"/>
  <c r="L2052" i="56" s="1"/>
  <c r="J2052" i="56"/>
  <c r="I2052" i="56"/>
  <c r="K2051" i="56"/>
  <c r="L2051" i="56" s="1"/>
  <c r="J2051" i="56"/>
  <c r="I2051" i="56"/>
  <c r="K2050" i="56"/>
  <c r="L2050" i="56" s="1"/>
  <c r="J2050" i="56"/>
  <c r="I2050" i="56"/>
  <c r="K2049" i="56"/>
  <c r="L2049" i="56" s="1"/>
  <c r="J2049" i="56"/>
  <c r="I2049" i="56"/>
  <c r="K2048" i="56"/>
  <c r="L2048" i="56" s="1"/>
  <c r="J2048" i="56"/>
  <c r="I2048" i="56"/>
  <c r="K2047" i="56"/>
  <c r="L2047" i="56" s="1"/>
  <c r="J2047" i="56"/>
  <c r="I2047" i="56"/>
  <c r="K2046" i="56"/>
  <c r="L2046" i="56" s="1"/>
  <c r="J2046" i="56"/>
  <c r="I2046" i="56"/>
  <c r="K2045" i="56"/>
  <c r="L2045" i="56" s="1"/>
  <c r="J2045" i="56"/>
  <c r="I2045" i="56"/>
  <c r="K2044" i="56"/>
  <c r="L2044" i="56" s="1"/>
  <c r="J2044" i="56"/>
  <c r="I2044" i="56"/>
  <c r="K2043" i="56"/>
  <c r="L2043" i="56" s="1"/>
  <c r="J2043" i="56"/>
  <c r="I2043" i="56"/>
  <c r="K2042" i="56"/>
  <c r="L2042" i="56" s="1"/>
  <c r="J2042" i="56"/>
  <c r="I2042" i="56"/>
  <c r="K2041" i="56"/>
  <c r="L2041" i="56" s="1"/>
  <c r="J2041" i="56"/>
  <c r="I2041" i="56"/>
  <c r="K2040" i="56"/>
  <c r="L2040" i="56" s="1"/>
  <c r="J2040" i="56"/>
  <c r="I2040" i="56"/>
  <c r="K2039" i="56"/>
  <c r="L2039" i="56" s="1"/>
  <c r="J2039" i="56"/>
  <c r="I2039" i="56"/>
  <c r="K2038" i="56"/>
  <c r="L2038" i="56" s="1"/>
  <c r="J2038" i="56"/>
  <c r="I2038" i="56"/>
  <c r="K2037" i="56"/>
  <c r="L2037" i="56" s="1"/>
  <c r="J2037" i="56"/>
  <c r="I2037" i="56"/>
  <c r="K2036" i="56"/>
  <c r="L2036" i="56" s="1"/>
  <c r="J2036" i="56"/>
  <c r="I2036" i="56"/>
  <c r="K2035" i="56"/>
  <c r="L2035" i="56" s="1"/>
  <c r="J2035" i="56"/>
  <c r="I2035" i="56"/>
  <c r="K2034" i="56"/>
  <c r="L2034" i="56" s="1"/>
  <c r="J2034" i="56"/>
  <c r="I2034" i="56"/>
  <c r="K2033" i="56"/>
  <c r="L2033" i="56" s="1"/>
  <c r="J2033" i="56"/>
  <c r="I2033" i="56"/>
  <c r="K2032" i="56"/>
  <c r="L2032" i="56" s="1"/>
  <c r="J2032" i="56"/>
  <c r="I2032" i="56"/>
  <c r="K2031" i="56"/>
  <c r="L2031" i="56" s="1"/>
  <c r="J2031" i="56"/>
  <c r="I2031" i="56"/>
  <c r="K2030" i="56"/>
  <c r="L2030" i="56" s="1"/>
  <c r="J2030" i="56"/>
  <c r="I2030" i="56"/>
  <c r="K2029" i="56"/>
  <c r="L2029" i="56" s="1"/>
  <c r="J2029" i="56"/>
  <c r="I2029" i="56"/>
  <c r="K2028" i="56"/>
  <c r="L2028" i="56" s="1"/>
  <c r="J2028" i="56"/>
  <c r="I2028" i="56"/>
  <c r="K2027" i="56"/>
  <c r="L2027" i="56" s="1"/>
  <c r="J2027" i="56"/>
  <c r="I2027" i="56"/>
  <c r="K2026" i="56"/>
  <c r="L2026" i="56" s="1"/>
  <c r="J2026" i="56"/>
  <c r="I2026" i="56"/>
  <c r="K2025" i="56"/>
  <c r="L2025" i="56" s="1"/>
  <c r="J2025" i="56"/>
  <c r="I2025" i="56"/>
  <c r="K2024" i="56"/>
  <c r="L2024" i="56" s="1"/>
  <c r="J2024" i="56"/>
  <c r="I2024" i="56"/>
  <c r="K2023" i="56"/>
  <c r="L2023" i="56" s="1"/>
  <c r="J2023" i="56"/>
  <c r="I2023" i="56"/>
  <c r="K2022" i="56"/>
  <c r="L2022" i="56" s="1"/>
  <c r="J2022" i="56"/>
  <c r="I2022" i="56"/>
  <c r="K2021" i="56"/>
  <c r="L2021" i="56" s="1"/>
  <c r="J2021" i="56"/>
  <c r="I2021" i="56"/>
  <c r="K2020" i="56"/>
  <c r="L2020" i="56" s="1"/>
  <c r="J2020" i="56"/>
  <c r="I2020" i="56"/>
  <c r="K2019" i="56"/>
  <c r="L2019" i="56" s="1"/>
  <c r="J2019" i="56"/>
  <c r="I2019" i="56"/>
  <c r="K2018" i="56"/>
  <c r="L2018" i="56" s="1"/>
  <c r="J2018" i="56"/>
  <c r="I2018" i="56"/>
  <c r="K2017" i="56"/>
  <c r="L2017" i="56" s="1"/>
  <c r="J2017" i="56"/>
  <c r="I2017" i="56"/>
  <c r="K2016" i="56"/>
  <c r="L2016" i="56" s="1"/>
  <c r="J2016" i="56"/>
  <c r="I2016" i="56"/>
  <c r="K2015" i="56"/>
  <c r="L2015" i="56" s="1"/>
  <c r="J2015" i="56"/>
  <c r="I2015" i="56"/>
  <c r="K2014" i="56"/>
  <c r="L2014" i="56" s="1"/>
  <c r="J2014" i="56"/>
  <c r="I2014" i="56"/>
  <c r="K2013" i="56"/>
  <c r="L2013" i="56" s="1"/>
  <c r="J2013" i="56"/>
  <c r="I2013" i="56"/>
  <c r="K2012" i="56"/>
  <c r="L2012" i="56" s="1"/>
  <c r="J2012" i="56"/>
  <c r="I2012" i="56"/>
  <c r="K2011" i="56"/>
  <c r="L2011" i="56" s="1"/>
  <c r="J2011" i="56"/>
  <c r="I2011" i="56"/>
  <c r="K2010" i="56"/>
  <c r="L2010" i="56" s="1"/>
  <c r="J2010" i="56"/>
  <c r="I2010" i="56"/>
  <c r="K2009" i="56"/>
  <c r="L2009" i="56" s="1"/>
  <c r="J2009" i="56"/>
  <c r="I2009" i="56"/>
  <c r="K2008" i="56"/>
  <c r="L2008" i="56" s="1"/>
  <c r="J2008" i="56"/>
  <c r="I2008" i="56"/>
  <c r="K2007" i="56"/>
  <c r="L2007" i="56" s="1"/>
  <c r="J2007" i="56"/>
  <c r="I2007" i="56"/>
  <c r="K2006" i="56"/>
  <c r="L2006" i="56" s="1"/>
  <c r="J2006" i="56"/>
  <c r="I2006" i="56"/>
  <c r="K2005" i="56"/>
  <c r="L2005" i="56" s="1"/>
  <c r="J2005" i="56"/>
  <c r="I2005" i="56"/>
  <c r="K2004" i="56"/>
  <c r="L2004" i="56" s="1"/>
  <c r="J2004" i="56"/>
  <c r="I2004" i="56"/>
  <c r="K2003" i="56"/>
  <c r="L2003" i="56" s="1"/>
  <c r="J2003" i="56"/>
  <c r="I2003" i="56"/>
  <c r="K2002" i="56"/>
  <c r="L2002" i="56" s="1"/>
  <c r="J2002" i="56"/>
  <c r="I2002" i="56"/>
  <c r="K2001" i="56"/>
  <c r="L2001" i="56" s="1"/>
  <c r="J2001" i="56"/>
  <c r="I2001" i="56"/>
  <c r="K2000" i="56"/>
  <c r="L2000" i="56" s="1"/>
  <c r="J2000" i="56"/>
  <c r="I2000" i="56"/>
  <c r="K1999" i="56"/>
  <c r="L1999" i="56" s="1"/>
  <c r="J1999" i="56"/>
  <c r="I1999" i="56"/>
  <c r="K1998" i="56"/>
  <c r="L1998" i="56" s="1"/>
  <c r="J1998" i="56"/>
  <c r="I1998" i="56"/>
  <c r="K1997" i="56"/>
  <c r="L1997" i="56" s="1"/>
  <c r="J1997" i="56"/>
  <c r="I1997" i="56"/>
  <c r="K1996" i="56"/>
  <c r="L1996" i="56" s="1"/>
  <c r="J1996" i="56"/>
  <c r="I1996" i="56"/>
  <c r="K1995" i="56"/>
  <c r="L1995" i="56" s="1"/>
  <c r="J1995" i="56"/>
  <c r="I1995" i="56"/>
  <c r="K1994" i="56"/>
  <c r="L1994" i="56" s="1"/>
  <c r="J1994" i="56"/>
  <c r="I1994" i="56"/>
  <c r="K1993" i="56"/>
  <c r="L1993" i="56" s="1"/>
  <c r="J1993" i="56"/>
  <c r="I1993" i="56"/>
  <c r="K1992" i="56"/>
  <c r="L1992" i="56" s="1"/>
  <c r="J1992" i="56"/>
  <c r="I1992" i="56"/>
  <c r="K1991" i="56"/>
  <c r="L1991" i="56" s="1"/>
  <c r="J1991" i="56"/>
  <c r="I1991" i="56"/>
  <c r="K1990" i="56"/>
  <c r="L1990" i="56" s="1"/>
  <c r="J1990" i="56"/>
  <c r="I1990" i="56"/>
  <c r="K1989" i="56"/>
  <c r="L1989" i="56" s="1"/>
  <c r="J1989" i="56"/>
  <c r="I1989" i="56"/>
  <c r="K1988" i="56"/>
  <c r="L1988" i="56" s="1"/>
  <c r="J1988" i="56"/>
  <c r="I1988" i="56"/>
  <c r="K1987" i="56"/>
  <c r="L1987" i="56" s="1"/>
  <c r="J1987" i="56"/>
  <c r="I1987" i="56"/>
  <c r="K1986" i="56"/>
  <c r="L1986" i="56" s="1"/>
  <c r="J1986" i="56"/>
  <c r="I1986" i="56"/>
  <c r="K1985" i="56"/>
  <c r="L1985" i="56" s="1"/>
  <c r="J1985" i="56"/>
  <c r="I1985" i="56"/>
  <c r="K1984" i="56"/>
  <c r="L1984" i="56" s="1"/>
  <c r="J1984" i="56"/>
  <c r="I1984" i="56"/>
  <c r="K1983" i="56"/>
  <c r="L1983" i="56" s="1"/>
  <c r="J1983" i="56"/>
  <c r="I1983" i="56"/>
  <c r="K1982" i="56"/>
  <c r="L1982" i="56" s="1"/>
  <c r="J1982" i="56"/>
  <c r="I1982" i="56"/>
  <c r="K1981" i="56"/>
  <c r="L1981" i="56" s="1"/>
  <c r="J1981" i="56"/>
  <c r="I1981" i="56"/>
  <c r="K1980" i="56"/>
  <c r="L1980" i="56" s="1"/>
  <c r="J1980" i="56"/>
  <c r="I1980" i="56"/>
  <c r="K1979" i="56"/>
  <c r="L1979" i="56" s="1"/>
  <c r="J1979" i="56"/>
  <c r="I1979" i="56"/>
  <c r="K1978" i="56"/>
  <c r="L1978" i="56" s="1"/>
  <c r="J1978" i="56"/>
  <c r="I1978" i="56"/>
  <c r="K1977" i="56"/>
  <c r="L1977" i="56" s="1"/>
  <c r="J1977" i="56"/>
  <c r="I1977" i="56"/>
  <c r="K1976" i="56"/>
  <c r="L1976" i="56" s="1"/>
  <c r="J1976" i="56"/>
  <c r="I1976" i="56"/>
  <c r="K1975" i="56"/>
  <c r="L1975" i="56" s="1"/>
  <c r="J1975" i="56"/>
  <c r="I1975" i="56"/>
  <c r="K1974" i="56"/>
  <c r="L1974" i="56" s="1"/>
  <c r="J1974" i="56"/>
  <c r="I1974" i="56"/>
  <c r="K1973" i="56"/>
  <c r="L1973" i="56" s="1"/>
  <c r="J1973" i="56"/>
  <c r="I1973" i="56"/>
  <c r="K1972" i="56"/>
  <c r="L1972" i="56" s="1"/>
  <c r="J1972" i="56"/>
  <c r="I1972" i="56"/>
  <c r="K1971" i="56"/>
  <c r="L1971" i="56" s="1"/>
  <c r="J1971" i="56"/>
  <c r="I1971" i="56"/>
  <c r="K1970" i="56"/>
  <c r="L1970" i="56" s="1"/>
  <c r="J1970" i="56"/>
  <c r="I1970" i="56"/>
  <c r="K1969" i="56"/>
  <c r="L1969" i="56" s="1"/>
  <c r="J1969" i="56"/>
  <c r="I1969" i="56"/>
  <c r="K1968" i="56"/>
  <c r="L1968" i="56" s="1"/>
  <c r="J1968" i="56"/>
  <c r="I1968" i="56"/>
  <c r="K1967" i="56"/>
  <c r="L1967" i="56" s="1"/>
  <c r="J1967" i="56"/>
  <c r="I1967" i="56"/>
  <c r="K1966" i="56"/>
  <c r="L1966" i="56" s="1"/>
  <c r="J1966" i="56"/>
  <c r="I1966" i="56"/>
  <c r="K1965" i="56"/>
  <c r="L1965" i="56" s="1"/>
  <c r="J1965" i="56"/>
  <c r="I1965" i="56"/>
  <c r="K1964" i="56"/>
  <c r="L1964" i="56" s="1"/>
  <c r="J1964" i="56"/>
  <c r="I1964" i="56"/>
  <c r="K1963" i="56"/>
  <c r="L1963" i="56" s="1"/>
  <c r="J1963" i="56"/>
  <c r="I1963" i="56"/>
  <c r="K1962" i="56"/>
  <c r="L1962" i="56" s="1"/>
  <c r="J1962" i="56"/>
  <c r="I1962" i="56"/>
  <c r="K1961" i="56"/>
  <c r="L1961" i="56" s="1"/>
  <c r="J1961" i="56"/>
  <c r="I1961" i="56"/>
  <c r="K1960" i="56"/>
  <c r="L1960" i="56" s="1"/>
  <c r="J1960" i="56"/>
  <c r="I1960" i="56"/>
  <c r="K1959" i="56"/>
  <c r="L1959" i="56" s="1"/>
  <c r="J1959" i="56"/>
  <c r="I1959" i="56"/>
  <c r="K1958" i="56"/>
  <c r="L1958" i="56" s="1"/>
  <c r="J1958" i="56"/>
  <c r="I1958" i="56"/>
  <c r="K1957" i="56"/>
  <c r="L1957" i="56" s="1"/>
  <c r="J1957" i="56"/>
  <c r="I1957" i="56"/>
  <c r="K1956" i="56"/>
  <c r="L1956" i="56" s="1"/>
  <c r="J1956" i="56"/>
  <c r="I1956" i="56"/>
  <c r="K1955" i="56"/>
  <c r="L1955" i="56" s="1"/>
  <c r="J1955" i="56"/>
  <c r="I1955" i="56"/>
  <c r="K1954" i="56"/>
  <c r="L1954" i="56" s="1"/>
  <c r="J1954" i="56"/>
  <c r="I1954" i="56"/>
  <c r="K1953" i="56"/>
  <c r="L1953" i="56" s="1"/>
  <c r="J1953" i="56"/>
  <c r="I1953" i="56"/>
  <c r="J1952" i="56"/>
  <c r="I1952" i="56"/>
  <c r="J1951" i="56"/>
  <c r="I1951" i="56"/>
  <c r="J1950" i="56"/>
  <c r="I1950" i="56"/>
  <c r="J1949" i="56"/>
  <c r="I1949" i="56"/>
  <c r="J1948" i="56"/>
  <c r="I1948" i="56"/>
  <c r="J1947" i="56"/>
  <c r="I1947" i="56"/>
  <c r="J1946" i="56"/>
  <c r="I1946" i="56"/>
  <c r="J1945" i="56"/>
  <c r="I1945" i="56"/>
  <c r="J1944" i="56"/>
  <c r="I1944" i="56"/>
  <c r="J1943" i="56"/>
  <c r="I1943" i="56"/>
  <c r="J1942" i="56"/>
  <c r="I1942" i="56"/>
  <c r="J1941" i="56"/>
  <c r="I1941" i="56"/>
  <c r="J1940" i="56"/>
  <c r="I1940" i="56"/>
  <c r="J1939" i="56"/>
  <c r="I1939" i="56"/>
  <c r="J1938" i="56"/>
  <c r="I1938" i="56"/>
  <c r="J1937" i="56"/>
  <c r="I1937" i="56"/>
  <c r="J1936" i="56"/>
  <c r="I1936" i="56"/>
  <c r="J1935" i="56"/>
  <c r="I1935" i="56"/>
  <c r="J1934" i="56"/>
  <c r="I1934" i="56"/>
  <c r="J1933" i="56"/>
  <c r="I1933" i="56"/>
  <c r="J1932" i="56"/>
  <c r="I1932" i="56"/>
  <c r="J1931" i="56"/>
  <c r="I1931" i="56"/>
  <c r="J1930" i="56"/>
  <c r="I1930" i="56"/>
  <c r="J1929" i="56"/>
  <c r="I1929" i="56"/>
  <c r="J1928" i="56"/>
  <c r="I1928" i="56"/>
  <c r="J1927" i="56"/>
  <c r="I1927" i="56"/>
  <c r="J1926" i="56"/>
  <c r="I1926" i="56"/>
  <c r="J1925" i="56"/>
  <c r="I1925" i="56"/>
  <c r="J1924" i="56"/>
  <c r="I1924" i="56"/>
  <c r="J1923" i="56"/>
  <c r="I1923" i="56"/>
  <c r="J1922" i="56"/>
  <c r="I1922" i="56"/>
  <c r="J1921" i="56"/>
  <c r="I1921" i="56"/>
  <c r="J1920" i="56"/>
  <c r="I1920" i="56"/>
  <c r="J1919" i="56"/>
  <c r="I1919" i="56"/>
  <c r="J1918" i="56"/>
  <c r="I1918" i="56"/>
  <c r="J1917" i="56"/>
  <c r="I1917" i="56"/>
  <c r="J1916" i="56"/>
  <c r="I1916" i="56"/>
  <c r="J1915" i="56"/>
  <c r="I1915" i="56"/>
  <c r="J1914" i="56"/>
  <c r="I1914" i="56"/>
  <c r="J1913" i="56"/>
  <c r="I1913" i="56"/>
  <c r="J1912" i="56"/>
  <c r="I1912" i="56"/>
  <c r="J1911" i="56"/>
  <c r="I1911" i="56"/>
  <c r="J1910" i="56"/>
  <c r="I1910" i="56"/>
  <c r="J1909" i="56"/>
  <c r="I1909" i="56"/>
  <c r="J1908" i="56"/>
  <c r="I1908" i="56"/>
  <c r="J1907" i="56"/>
  <c r="I1907" i="56"/>
  <c r="J1906" i="56"/>
  <c r="I1906" i="56"/>
  <c r="J1905" i="56"/>
  <c r="I1905" i="56"/>
  <c r="J1904" i="56"/>
  <c r="I1904" i="56"/>
  <c r="J1903" i="56"/>
  <c r="I1903" i="56"/>
  <c r="J1902" i="56"/>
  <c r="I1902" i="56"/>
  <c r="J1901" i="56"/>
  <c r="I1901" i="56"/>
  <c r="J1900" i="56"/>
  <c r="I1900" i="56"/>
  <c r="J1899" i="56"/>
  <c r="I1899" i="56"/>
  <c r="J1898" i="56"/>
  <c r="I1898" i="56"/>
  <c r="J1897" i="56"/>
  <c r="I1897" i="56"/>
  <c r="J1896" i="56"/>
  <c r="I1896" i="56"/>
  <c r="J1895" i="56"/>
  <c r="I1895" i="56"/>
  <c r="J1894" i="56"/>
  <c r="I1894" i="56"/>
  <c r="J1893" i="56"/>
  <c r="I1893" i="56"/>
  <c r="J1892" i="56"/>
  <c r="I1892" i="56"/>
  <c r="J1891" i="56"/>
  <c r="I1891" i="56"/>
  <c r="J1890" i="56"/>
  <c r="I1890" i="56"/>
  <c r="J1889" i="56"/>
  <c r="I1889" i="56"/>
  <c r="J1888" i="56"/>
  <c r="I1888" i="56"/>
  <c r="J1887" i="56"/>
  <c r="I1887" i="56"/>
  <c r="J1886" i="56"/>
  <c r="I1886" i="56"/>
  <c r="J1885" i="56"/>
  <c r="I1885" i="56"/>
  <c r="J1884" i="56"/>
  <c r="I1884" i="56"/>
  <c r="J1883" i="56"/>
  <c r="I1883" i="56"/>
  <c r="J1882" i="56"/>
  <c r="I1882" i="56"/>
  <c r="J1881" i="56"/>
  <c r="I1881" i="56"/>
  <c r="J1880" i="56"/>
  <c r="I1880" i="56"/>
  <c r="J1879" i="56"/>
  <c r="I1879" i="56"/>
  <c r="J1878" i="56"/>
  <c r="I1878" i="56"/>
  <c r="J1877" i="56"/>
  <c r="I1877" i="56"/>
  <c r="J1876" i="56"/>
  <c r="I1876" i="56"/>
  <c r="J1875" i="56"/>
  <c r="I1875" i="56"/>
  <c r="J1874" i="56"/>
  <c r="I1874" i="56"/>
  <c r="J1873" i="56"/>
  <c r="I1873" i="56"/>
  <c r="J1872" i="56"/>
  <c r="I1872" i="56"/>
  <c r="J1871" i="56"/>
  <c r="I1871" i="56"/>
  <c r="J1870" i="56"/>
  <c r="I1870" i="56"/>
  <c r="J1869" i="56"/>
  <c r="I1869" i="56"/>
  <c r="J1868" i="56"/>
  <c r="I1868" i="56"/>
  <c r="J1867" i="56"/>
  <c r="I1867" i="56"/>
  <c r="J1866" i="56"/>
  <c r="I1866" i="56"/>
  <c r="J1865" i="56"/>
  <c r="I1865" i="56"/>
  <c r="J1864" i="56"/>
  <c r="I1864" i="56"/>
  <c r="J1863" i="56"/>
  <c r="I1863" i="56"/>
  <c r="J1862" i="56"/>
  <c r="I1862" i="56"/>
  <c r="J1861" i="56"/>
  <c r="I1861" i="56"/>
  <c r="J1860" i="56"/>
  <c r="I1860" i="56"/>
  <c r="K1859" i="56"/>
  <c r="L1859" i="56" s="1"/>
  <c r="J1859" i="56"/>
  <c r="I1859" i="56"/>
  <c r="K1858" i="56"/>
  <c r="L1858" i="56" s="1"/>
  <c r="J1858" i="56"/>
  <c r="I1858" i="56"/>
  <c r="K1857" i="56"/>
  <c r="L1857" i="56" s="1"/>
  <c r="J1857" i="56"/>
  <c r="I1857" i="56"/>
  <c r="K1856" i="56"/>
  <c r="L1856" i="56" s="1"/>
  <c r="J1856" i="56"/>
  <c r="I1856" i="56"/>
  <c r="K1855" i="56"/>
  <c r="L1855" i="56" s="1"/>
  <c r="J1855" i="56"/>
  <c r="I1855" i="56"/>
  <c r="K1854" i="56"/>
  <c r="L1854" i="56" s="1"/>
  <c r="J1854" i="56"/>
  <c r="I1854" i="56"/>
  <c r="K1853" i="56"/>
  <c r="L1853" i="56" s="1"/>
  <c r="J1853" i="56"/>
  <c r="I1853" i="56"/>
  <c r="K1852" i="56"/>
  <c r="L1852" i="56" s="1"/>
  <c r="J1852" i="56"/>
  <c r="I1852" i="56"/>
  <c r="K1851" i="56"/>
  <c r="L1851" i="56" s="1"/>
  <c r="J1851" i="56"/>
  <c r="I1851" i="56"/>
  <c r="K1850" i="56"/>
  <c r="L1850" i="56" s="1"/>
  <c r="J1850" i="56"/>
  <c r="I1850" i="56"/>
  <c r="K1849" i="56"/>
  <c r="L1849" i="56" s="1"/>
  <c r="J1849" i="56"/>
  <c r="I1849" i="56"/>
  <c r="K1848" i="56"/>
  <c r="L1848" i="56" s="1"/>
  <c r="J1848" i="56"/>
  <c r="I1848" i="56"/>
  <c r="K1847" i="56"/>
  <c r="L1847" i="56" s="1"/>
  <c r="J1847" i="56"/>
  <c r="I1847" i="56"/>
  <c r="K1846" i="56"/>
  <c r="L1846" i="56" s="1"/>
  <c r="J1846" i="56"/>
  <c r="I1846" i="56"/>
  <c r="K1845" i="56"/>
  <c r="L1845" i="56" s="1"/>
  <c r="J1845" i="56"/>
  <c r="I1845" i="56"/>
  <c r="K1844" i="56"/>
  <c r="L1844" i="56" s="1"/>
  <c r="J1844" i="56"/>
  <c r="I1844" i="56"/>
  <c r="K1843" i="56"/>
  <c r="L1843" i="56" s="1"/>
  <c r="J1843" i="56"/>
  <c r="I1843" i="56"/>
  <c r="K1842" i="56"/>
  <c r="L1842" i="56" s="1"/>
  <c r="J1842" i="56"/>
  <c r="I1842" i="56"/>
  <c r="K1841" i="56"/>
  <c r="L1841" i="56" s="1"/>
  <c r="J1841" i="56"/>
  <c r="I1841" i="56"/>
  <c r="K1840" i="56"/>
  <c r="L1840" i="56" s="1"/>
  <c r="J1840" i="56"/>
  <c r="I1840" i="56"/>
  <c r="K1839" i="56"/>
  <c r="L1839" i="56" s="1"/>
  <c r="J1839" i="56"/>
  <c r="I1839" i="56"/>
  <c r="K1838" i="56"/>
  <c r="L1838" i="56" s="1"/>
  <c r="J1838" i="56"/>
  <c r="I1838" i="56"/>
  <c r="K1837" i="56"/>
  <c r="L1837" i="56" s="1"/>
  <c r="J1837" i="56"/>
  <c r="I1837" i="56"/>
  <c r="K1836" i="56"/>
  <c r="L1836" i="56" s="1"/>
  <c r="J1836" i="56"/>
  <c r="I1836" i="56"/>
  <c r="K1835" i="56"/>
  <c r="L1835" i="56" s="1"/>
  <c r="J1835" i="56"/>
  <c r="I1835" i="56"/>
  <c r="K1834" i="56"/>
  <c r="L1834" i="56" s="1"/>
  <c r="J1834" i="56"/>
  <c r="I1834" i="56"/>
  <c r="K1833" i="56"/>
  <c r="L1833" i="56" s="1"/>
  <c r="J1833" i="56"/>
  <c r="I1833" i="56"/>
  <c r="K1832" i="56"/>
  <c r="L1832" i="56" s="1"/>
  <c r="J1832" i="56"/>
  <c r="I1832" i="56"/>
  <c r="K1831" i="56"/>
  <c r="L1831" i="56" s="1"/>
  <c r="J1831" i="56"/>
  <c r="I1831" i="56"/>
  <c r="K1830" i="56"/>
  <c r="L1830" i="56" s="1"/>
  <c r="J1830" i="56"/>
  <c r="I1830" i="56"/>
  <c r="K1829" i="56"/>
  <c r="L1829" i="56" s="1"/>
  <c r="J1829" i="56"/>
  <c r="I1829" i="56"/>
  <c r="K1828" i="56"/>
  <c r="L1828" i="56" s="1"/>
  <c r="J1828" i="56"/>
  <c r="I1828" i="56"/>
  <c r="K1827" i="56"/>
  <c r="L1827" i="56" s="1"/>
  <c r="J1827" i="56"/>
  <c r="I1827" i="56"/>
  <c r="K1826" i="56"/>
  <c r="L1826" i="56" s="1"/>
  <c r="J1826" i="56"/>
  <c r="I1826" i="56"/>
  <c r="K1825" i="56"/>
  <c r="L1825" i="56" s="1"/>
  <c r="J1825" i="56"/>
  <c r="I1825" i="56"/>
  <c r="K1824" i="56"/>
  <c r="L1824" i="56" s="1"/>
  <c r="J1824" i="56"/>
  <c r="I1824" i="56"/>
  <c r="K1823" i="56"/>
  <c r="L1823" i="56" s="1"/>
  <c r="J1823" i="56"/>
  <c r="I1823" i="56"/>
  <c r="K1822" i="56"/>
  <c r="L1822" i="56" s="1"/>
  <c r="J1822" i="56"/>
  <c r="I1822" i="56"/>
  <c r="K1821" i="56"/>
  <c r="L1821" i="56" s="1"/>
  <c r="J1821" i="56"/>
  <c r="I1821" i="56"/>
  <c r="K1820" i="56"/>
  <c r="L1820" i="56" s="1"/>
  <c r="J1820" i="56"/>
  <c r="I1820" i="56"/>
  <c r="K1819" i="56"/>
  <c r="L1819" i="56" s="1"/>
  <c r="J1819" i="56"/>
  <c r="I1819" i="56"/>
  <c r="K1818" i="56"/>
  <c r="L1818" i="56" s="1"/>
  <c r="J1818" i="56"/>
  <c r="I1818" i="56"/>
  <c r="K1817" i="56"/>
  <c r="L1817" i="56" s="1"/>
  <c r="J1817" i="56"/>
  <c r="I1817" i="56"/>
  <c r="K1816" i="56"/>
  <c r="L1816" i="56" s="1"/>
  <c r="J1816" i="56"/>
  <c r="I1816" i="56"/>
  <c r="K1815" i="56"/>
  <c r="L1815" i="56" s="1"/>
  <c r="J1815" i="56"/>
  <c r="I1815" i="56"/>
  <c r="K1814" i="56"/>
  <c r="L1814" i="56" s="1"/>
  <c r="J1814" i="56"/>
  <c r="I1814" i="56"/>
  <c r="K1813" i="56"/>
  <c r="L1813" i="56" s="1"/>
  <c r="J1813" i="56"/>
  <c r="I1813" i="56"/>
  <c r="K1812" i="56"/>
  <c r="L1812" i="56" s="1"/>
  <c r="J1812" i="56"/>
  <c r="I1812" i="56"/>
  <c r="K1811" i="56"/>
  <c r="L1811" i="56" s="1"/>
  <c r="J1811" i="56"/>
  <c r="I1811" i="56"/>
  <c r="K1810" i="56"/>
  <c r="L1810" i="56" s="1"/>
  <c r="J1810" i="56"/>
  <c r="I1810" i="56"/>
  <c r="K1809" i="56"/>
  <c r="L1809" i="56" s="1"/>
  <c r="J1809" i="56"/>
  <c r="I1809" i="56"/>
  <c r="K1808" i="56"/>
  <c r="L1808" i="56" s="1"/>
  <c r="J1808" i="56"/>
  <c r="I1808" i="56"/>
  <c r="K1807" i="56"/>
  <c r="L1807" i="56" s="1"/>
  <c r="J1807" i="56"/>
  <c r="I1807" i="56"/>
  <c r="K1806" i="56"/>
  <c r="L1806" i="56" s="1"/>
  <c r="J1806" i="56"/>
  <c r="I1806" i="56"/>
  <c r="K1805" i="56"/>
  <c r="L1805" i="56" s="1"/>
  <c r="J1805" i="56"/>
  <c r="I1805" i="56"/>
  <c r="K1804" i="56"/>
  <c r="L1804" i="56" s="1"/>
  <c r="J1804" i="56"/>
  <c r="I1804" i="56"/>
  <c r="K1803" i="56"/>
  <c r="L1803" i="56" s="1"/>
  <c r="J1803" i="56"/>
  <c r="I1803" i="56"/>
  <c r="K1802" i="56"/>
  <c r="L1802" i="56" s="1"/>
  <c r="J1802" i="56"/>
  <c r="I1802" i="56"/>
  <c r="K1801" i="56"/>
  <c r="L1801" i="56" s="1"/>
  <c r="J1801" i="56"/>
  <c r="I1801" i="56"/>
  <c r="K1800" i="56"/>
  <c r="L1800" i="56" s="1"/>
  <c r="J1800" i="56"/>
  <c r="I1800" i="56"/>
  <c r="K1799" i="56"/>
  <c r="L1799" i="56" s="1"/>
  <c r="J1799" i="56"/>
  <c r="I1799" i="56"/>
  <c r="K1798" i="56"/>
  <c r="L1798" i="56" s="1"/>
  <c r="J1798" i="56"/>
  <c r="I1798" i="56"/>
  <c r="K1797" i="56"/>
  <c r="L1797" i="56" s="1"/>
  <c r="J1797" i="56"/>
  <c r="I1797" i="56"/>
  <c r="K1796" i="56"/>
  <c r="L1796" i="56" s="1"/>
  <c r="J1796" i="56"/>
  <c r="I1796" i="56"/>
  <c r="K1795" i="56"/>
  <c r="L1795" i="56" s="1"/>
  <c r="J1795" i="56"/>
  <c r="I1795" i="56"/>
  <c r="K1794" i="56"/>
  <c r="L1794" i="56" s="1"/>
  <c r="J1794" i="56"/>
  <c r="I1794" i="56"/>
  <c r="K1793" i="56"/>
  <c r="L1793" i="56" s="1"/>
  <c r="J1793" i="56"/>
  <c r="I1793" i="56"/>
  <c r="K1792" i="56"/>
  <c r="L1792" i="56" s="1"/>
  <c r="J1792" i="56"/>
  <c r="I1792" i="56"/>
  <c r="K1791" i="56"/>
  <c r="L1791" i="56" s="1"/>
  <c r="J1791" i="56"/>
  <c r="I1791" i="56"/>
  <c r="K1790" i="56"/>
  <c r="L1790" i="56" s="1"/>
  <c r="J1790" i="56"/>
  <c r="I1790" i="56"/>
  <c r="K1789" i="56"/>
  <c r="L1789" i="56" s="1"/>
  <c r="J1789" i="56"/>
  <c r="I1789" i="56"/>
  <c r="K1788" i="56"/>
  <c r="L1788" i="56" s="1"/>
  <c r="J1788" i="56"/>
  <c r="I1788" i="56"/>
  <c r="K1787" i="56"/>
  <c r="L1787" i="56" s="1"/>
  <c r="J1787" i="56"/>
  <c r="I1787" i="56"/>
  <c r="K1786" i="56"/>
  <c r="L1786" i="56" s="1"/>
  <c r="J1786" i="56"/>
  <c r="I1786" i="56"/>
  <c r="K1785" i="56"/>
  <c r="L1785" i="56" s="1"/>
  <c r="J1785" i="56"/>
  <c r="I1785" i="56"/>
  <c r="K1784" i="56"/>
  <c r="L1784" i="56" s="1"/>
  <c r="J1784" i="56"/>
  <c r="I1784" i="56"/>
  <c r="K1783" i="56"/>
  <c r="L1783" i="56" s="1"/>
  <c r="J1783" i="56"/>
  <c r="I1783" i="56"/>
  <c r="K1782" i="56"/>
  <c r="L1782" i="56" s="1"/>
  <c r="J1782" i="56"/>
  <c r="I1782" i="56"/>
  <c r="K1781" i="56"/>
  <c r="L1781" i="56" s="1"/>
  <c r="J1781" i="56"/>
  <c r="I1781" i="56"/>
  <c r="K1780" i="56"/>
  <c r="L1780" i="56" s="1"/>
  <c r="J1780" i="56"/>
  <c r="I1780" i="56"/>
  <c r="K1779" i="56"/>
  <c r="L1779" i="56" s="1"/>
  <c r="J1779" i="56"/>
  <c r="I1779" i="56"/>
  <c r="K1778" i="56"/>
  <c r="L1778" i="56" s="1"/>
  <c r="J1778" i="56"/>
  <c r="I1778" i="56"/>
  <c r="K1777" i="56"/>
  <c r="L1777" i="56" s="1"/>
  <c r="J1777" i="56"/>
  <c r="I1777" i="56"/>
  <c r="K1776" i="56"/>
  <c r="L1776" i="56" s="1"/>
  <c r="J1776" i="56"/>
  <c r="I1776" i="56"/>
  <c r="K1775" i="56"/>
  <c r="L1775" i="56" s="1"/>
  <c r="J1775" i="56"/>
  <c r="I1775" i="56"/>
  <c r="K1774" i="56"/>
  <c r="L1774" i="56" s="1"/>
  <c r="J1774" i="56"/>
  <c r="I1774" i="56"/>
  <c r="K1773" i="56"/>
  <c r="L1773" i="56" s="1"/>
  <c r="J1773" i="56"/>
  <c r="I1773" i="56"/>
  <c r="K1772" i="56"/>
  <c r="L1772" i="56" s="1"/>
  <c r="J1772" i="56"/>
  <c r="I1772" i="56"/>
  <c r="K1771" i="56"/>
  <c r="L1771" i="56" s="1"/>
  <c r="J1771" i="56"/>
  <c r="I1771" i="56"/>
  <c r="K1770" i="56"/>
  <c r="L1770" i="56" s="1"/>
  <c r="J1770" i="56"/>
  <c r="I1770" i="56"/>
  <c r="K1769" i="56"/>
  <c r="L1769" i="56" s="1"/>
  <c r="J1769" i="56"/>
  <c r="I1769" i="56"/>
  <c r="K1768" i="56"/>
  <c r="L1768" i="56" s="1"/>
  <c r="J1768" i="56"/>
  <c r="I1768" i="56"/>
  <c r="K1767" i="56"/>
  <c r="L1767" i="56" s="1"/>
  <c r="J1767" i="56"/>
  <c r="I1767" i="56"/>
  <c r="K1766" i="56"/>
  <c r="L1766" i="56" s="1"/>
  <c r="J1766" i="56"/>
  <c r="I1766" i="56"/>
  <c r="K1765" i="56"/>
  <c r="L1765" i="56" s="1"/>
  <c r="J1765" i="56"/>
  <c r="I1765" i="56"/>
  <c r="K1764" i="56"/>
  <c r="L1764" i="56" s="1"/>
  <c r="J1764" i="56"/>
  <c r="I1764" i="56"/>
  <c r="K1763" i="56"/>
  <c r="L1763" i="56" s="1"/>
  <c r="J1763" i="56"/>
  <c r="I1763" i="56"/>
  <c r="K1762" i="56"/>
  <c r="L1762" i="56" s="1"/>
  <c r="J1762" i="56"/>
  <c r="I1762" i="56"/>
  <c r="K1761" i="56"/>
  <c r="L1761" i="56" s="1"/>
  <c r="J1761" i="56"/>
  <c r="I1761" i="56"/>
  <c r="K1760" i="56"/>
  <c r="L1760" i="56" s="1"/>
  <c r="J1760" i="56"/>
  <c r="I1760" i="56"/>
  <c r="K1759" i="56"/>
  <c r="L1759" i="56" s="1"/>
  <c r="J1759" i="56"/>
  <c r="I1759" i="56"/>
  <c r="K1758" i="56"/>
  <c r="L1758" i="56" s="1"/>
  <c r="J1758" i="56"/>
  <c r="I1758" i="56"/>
  <c r="K1757" i="56"/>
  <c r="L1757" i="56" s="1"/>
  <c r="J1757" i="56"/>
  <c r="I1757" i="56"/>
  <c r="K1756" i="56"/>
  <c r="L1756" i="56" s="1"/>
  <c r="J1756" i="56"/>
  <c r="I1756" i="56"/>
  <c r="K1755" i="56"/>
  <c r="L1755" i="56" s="1"/>
  <c r="J1755" i="56"/>
  <c r="I1755" i="56"/>
  <c r="K1754" i="56"/>
  <c r="L1754" i="56" s="1"/>
  <c r="J1754" i="56"/>
  <c r="I1754" i="56"/>
  <c r="K1753" i="56"/>
  <c r="L1753" i="56" s="1"/>
  <c r="J1753" i="56"/>
  <c r="I1753" i="56"/>
  <c r="K1752" i="56"/>
  <c r="L1752" i="56" s="1"/>
  <c r="J1752" i="56"/>
  <c r="I1752" i="56"/>
  <c r="K1751" i="56"/>
  <c r="L1751" i="56" s="1"/>
  <c r="J1751" i="56"/>
  <c r="I1751" i="56"/>
  <c r="K1750" i="56"/>
  <c r="L1750" i="56" s="1"/>
  <c r="J1750" i="56"/>
  <c r="I1750" i="56"/>
  <c r="K1749" i="56"/>
  <c r="L1749" i="56" s="1"/>
  <c r="J1749" i="56"/>
  <c r="I1749" i="56"/>
  <c r="K1748" i="56"/>
  <c r="L1748" i="56" s="1"/>
  <c r="J1748" i="56"/>
  <c r="I1748" i="56"/>
  <c r="K1747" i="56"/>
  <c r="L1747" i="56" s="1"/>
  <c r="J1747" i="56"/>
  <c r="I1747" i="56"/>
  <c r="K1746" i="56"/>
  <c r="L1746" i="56" s="1"/>
  <c r="J1746" i="56"/>
  <c r="I1746" i="56"/>
  <c r="K1745" i="56"/>
  <c r="L1745" i="56" s="1"/>
  <c r="J1745" i="56"/>
  <c r="I1745" i="56"/>
  <c r="K1744" i="56"/>
  <c r="L1744" i="56" s="1"/>
  <c r="J1744" i="56"/>
  <c r="I1744" i="56"/>
  <c r="K1743" i="56"/>
  <c r="L1743" i="56" s="1"/>
  <c r="J1743" i="56"/>
  <c r="I1743" i="56"/>
  <c r="K1742" i="56"/>
  <c r="L1742" i="56" s="1"/>
  <c r="J1742" i="56"/>
  <c r="I1742" i="56"/>
  <c r="K1741" i="56"/>
  <c r="L1741" i="56" s="1"/>
  <c r="J1741" i="56"/>
  <c r="I1741" i="56"/>
  <c r="K1740" i="56"/>
  <c r="L1740" i="56" s="1"/>
  <c r="J1740" i="56"/>
  <c r="I1740" i="56"/>
  <c r="K1739" i="56"/>
  <c r="L1739" i="56" s="1"/>
  <c r="J1739" i="56"/>
  <c r="I1739" i="56"/>
  <c r="K1738" i="56"/>
  <c r="L1738" i="56" s="1"/>
  <c r="J1738" i="56"/>
  <c r="I1738" i="56"/>
  <c r="K1737" i="56"/>
  <c r="L1737" i="56" s="1"/>
  <c r="J1737" i="56"/>
  <c r="I1737" i="56"/>
  <c r="K1736" i="56"/>
  <c r="L1736" i="56" s="1"/>
  <c r="J1736" i="56"/>
  <c r="I1736" i="56"/>
  <c r="K1735" i="56"/>
  <c r="L1735" i="56" s="1"/>
  <c r="J1735" i="56"/>
  <c r="I1735" i="56"/>
  <c r="K1734" i="56"/>
  <c r="L1734" i="56" s="1"/>
  <c r="J1734" i="56"/>
  <c r="I1734" i="56"/>
  <c r="K1733" i="56"/>
  <c r="L1733" i="56" s="1"/>
  <c r="J1733" i="56"/>
  <c r="I1733" i="56"/>
  <c r="K1732" i="56"/>
  <c r="L1732" i="56" s="1"/>
  <c r="J1732" i="56"/>
  <c r="I1732" i="56"/>
  <c r="K1731" i="56"/>
  <c r="L1731" i="56" s="1"/>
  <c r="J1731" i="56"/>
  <c r="I1731" i="56"/>
  <c r="K1730" i="56"/>
  <c r="L1730" i="56" s="1"/>
  <c r="J1730" i="56"/>
  <c r="I1730" i="56"/>
  <c r="K1729" i="56"/>
  <c r="L1729" i="56" s="1"/>
  <c r="J1729" i="56"/>
  <c r="I1729" i="56"/>
  <c r="K1728" i="56"/>
  <c r="L1728" i="56" s="1"/>
  <c r="J1728" i="56"/>
  <c r="I1728" i="56"/>
  <c r="K1727" i="56"/>
  <c r="L1727" i="56" s="1"/>
  <c r="J1727" i="56"/>
  <c r="I1727" i="56"/>
  <c r="K1726" i="56"/>
  <c r="L1726" i="56" s="1"/>
  <c r="J1726" i="56"/>
  <c r="I1726" i="56"/>
  <c r="K1725" i="56"/>
  <c r="L1725" i="56" s="1"/>
  <c r="J1725" i="56"/>
  <c r="I1725" i="56"/>
  <c r="K1724" i="56"/>
  <c r="L1724" i="56" s="1"/>
  <c r="J1724" i="56"/>
  <c r="I1724" i="56"/>
  <c r="K1723" i="56"/>
  <c r="L1723" i="56" s="1"/>
  <c r="J1723" i="56"/>
  <c r="I1723" i="56"/>
  <c r="K1722" i="56"/>
  <c r="L1722" i="56" s="1"/>
  <c r="J1722" i="56"/>
  <c r="I1722" i="56"/>
  <c r="K1721" i="56"/>
  <c r="L1721" i="56" s="1"/>
  <c r="J1721" i="56"/>
  <c r="I1721" i="56"/>
  <c r="K1720" i="56"/>
  <c r="L1720" i="56" s="1"/>
  <c r="J1720" i="56"/>
  <c r="I1720" i="56"/>
  <c r="K1719" i="56"/>
  <c r="L1719" i="56" s="1"/>
  <c r="J1719" i="56"/>
  <c r="I1719" i="56"/>
  <c r="K1718" i="56"/>
  <c r="L1718" i="56" s="1"/>
  <c r="J1718" i="56"/>
  <c r="I1718" i="56"/>
  <c r="K1717" i="56"/>
  <c r="L1717" i="56" s="1"/>
  <c r="J1717" i="56"/>
  <c r="I1717" i="56"/>
  <c r="K1716" i="56"/>
  <c r="L1716" i="56" s="1"/>
  <c r="J1716" i="56"/>
  <c r="I1716" i="56"/>
  <c r="K1715" i="56"/>
  <c r="L1715" i="56" s="1"/>
  <c r="J1715" i="56"/>
  <c r="I1715" i="56"/>
  <c r="K1714" i="56"/>
  <c r="L1714" i="56" s="1"/>
  <c r="J1714" i="56"/>
  <c r="I1714" i="56"/>
  <c r="K1713" i="56"/>
  <c r="L1713" i="56" s="1"/>
  <c r="J1713" i="56"/>
  <c r="I1713" i="56"/>
  <c r="K1712" i="56"/>
  <c r="L1712" i="56" s="1"/>
  <c r="J1712" i="56"/>
  <c r="I1712" i="56"/>
  <c r="K1711" i="56"/>
  <c r="L1711" i="56" s="1"/>
  <c r="J1711" i="56"/>
  <c r="I1711" i="56"/>
  <c r="K1710" i="56"/>
  <c r="L1710" i="56" s="1"/>
  <c r="J1710" i="56"/>
  <c r="I1710" i="56"/>
  <c r="K1709" i="56"/>
  <c r="L1709" i="56" s="1"/>
  <c r="J1709" i="56"/>
  <c r="I1709" i="56"/>
  <c r="K1708" i="56"/>
  <c r="L1708" i="56" s="1"/>
  <c r="J1708" i="56"/>
  <c r="I1708" i="56"/>
  <c r="K1707" i="56"/>
  <c r="L1707" i="56" s="1"/>
  <c r="J1707" i="56"/>
  <c r="I1707" i="56"/>
  <c r="K1706" i="56"/>
  <c r="L1706" i="56" s="1"/>
  <c r="J1706" i="56"/>
  <c r="I1706" i="56"/>
  <c r="K1705" i="56"/>
  <c r="L1705" i="56" s="1"/>
  <c r="J1705" i="56"/>
  <c r="I1705" i="56"/>
  <c r="K1704" i="56"/>
  <c r="L1704" i="56" s="1"/>
  <c r="J1704" i="56"/>
  <c r="I1704" i="56"/>
  <c r="K1703" i="56"/>
  <c r="L1703" i="56" s="1"/>
  <c r="J1703" i="56"/>
  <c r="I1703" i="56"/>
  <c r="K1702" i="56"/>
  <c r="L1702" i="56" s="1"/>
  <c r="J1702" i="56"/>
  <c r="I1702" i="56"/>
  <c r="K1701" i="56"/>
  <c r="L1701" i="56" s="1"/>
  <c r="J1701" i="56"/>
  <c r="I1701" i="56"/>
  <c r="K1700" i="56"/>
  <c r="L1700" i="56" s="1"/>
  <c r="J1700" i="56"/>
  <c r="I1700" i="56"/>
  <c r="K1699" i="56"/>
  <c r="L1699" i="56" s="1"/>
  <c r="J1699" i="56"/>
  <c r="I1699" i="56"/>
  <c r="K1698" i="56"/>
  <c r="L1698" i="56" s="1"/>
  <c r="J1698" i="56"/>
  <c r="I1698" i="56"/>
  <c r="K1697" i="56"/>
  <c r="L1697" i="56" s="1"/>
  <c r="J1697" i="56"/>
  <c r="I1697" i="56"/>
  <c r="K1696" i="56"/>
  <c r="L1696" i="56" s="1"/>
  <c r="J1696" i="56"/>
  <c r="I1696" i="56"/>
  <c r="K1695" i="56"/>
  <c r="L1695" i="56" s="1"/>
  <c r="J1695" i="56"/>
  <c r="I1695" i="56"/>
  <c r="K1694" i="56"/>
  <c r="L1694" i="56" s="1"/>
  <c r="J1694" i="56"/>
  <c r="I1694" i="56"/>
  <c r="K1693" i="56"/>
  <c r="L1693" i="56" s="1"/>
  <c r="J1693" i="56"/>
  <c r="I1693" i="56"/>
  <c r="K1692" i="56"/>
  <c r="L1692" i="56" s="1"/>
  <c r="J1692" i="56"/>
  <c r="I1692" i="56"/>
  <c r="K1691" i="56"/>
  <c r="L1691" i="56" s="1"/>
  <c r="J1691" i="56"/>
  <c r="I1691" i="56"/>
  <c r="K1690" i="56"/>
  <c r="L1690" i="56" s="1"/>
  <c r="J1690" i="56"/>
  <c r="I1690" i="56"/>
  <c r="K1689" i="56"/>
  <c r="L1689" i="56" s="1"/>
  <c r="J1689" i="56"/>
  <c r="I1689" i="56"/>
  <c r="K1688" i="56"/>
  <c r="L1688" i="56" s="1"/>
  <c r="J1688" i="56"/>
  <c r="I1688" i="56"/>
  <c r="K1687" i="56"/>
  <c r="L1687" i="56" s="1"/>
  <c r="J1687" i="56"/>
  <c r="I1687" i="56"/>
  <c r="K1686" i="56"/>
  <c r="L1686" i="56" s="1"/>
  <c r="J1686" i="56"/>
  <c r="I1686" i="56"/>
  <c r="K1685" i="56"/>
  <c r="L1685" i="56" s="1"/>
  <c r="J1685" i="56"/>
  <c r="I1685" i="56"/>
  <c r="K1684" i="56"/>
  <c r="L1684" i="56" s="1"/>
  <c r="J1684" i="56"/>
  <c r="I1684" i="56"/>
  <c r="K1683" i="56"/>
  <c r="L1683" i="56" s="1"/>
  <c r="J1683" i="56"/>
  <c r="I1683" i="56"/>
  <c r="K1682" i="56"/>
  <c r="L1682" i="56" s="1"/>
  <c r="J1682" i="56"/>
  <c r="I1682" i="56"/>
  <c r="K1681" i="56"/>
  <c r="L1681" i="56" s="1"/>
  <c r="J1681" i="56"/>
  <c r="I1681" i="56"/>
  <c r="K1680" i="56"/>
  <c r="L1680" i="56" s="1"/>
  <c r="J1680" i="56"/>
  <c r="I1680" i="56"/>
  <c r="K1679" i="56"/>
  <c r="L1679" i="56" s="1"/>
  <c r="J1679" i="56"/>
  <c r="I1679" i="56"/>
  <c r="K1678" i="56"/>
  <c r="L1678" i="56" s="1"/>
  <c r="J1678" i="56"/>
  <c r="I1678" i="56"/>
  <c r="K1677" i="56"/>
  <c r="L1677" i="56" s="1"/>
  <c r="J1677" i="56"/>
  <c r="I1677" i="56"/>
  <c r="K1676" i="56"/>
  <c r="L1676" i="56" s="1"/>
  <c r="J1676" i="56"/>
  <c r="I1676" i="56"/>
  <c r="K1675" i="56"/>
  <c r="L1675" i="56" s="1"/>
  <c r="J1675" i="56"/>
  <c r="I1675" i="56"/>
  <c r="K1674" i="56"/>
  <c r="L1674" i="56" s="1"/>
  <c r="J1674" i="56"/>
  <c r="I1674" i="56"/>
  <c r="K1673" i="56"/>
  <c r="L1673" i="56" s="1"/>
  <c r="J1673" i="56"/>
  <c r="I1673" i="56"/>
  <c r="K1672" i="56"/>
  <c r="L1672" i="56" s="1"/>
  <c r="J1672" i="56"/>
  <c r="I1672" i="56"/>
  <c r="K1671" i="56"/>
  <c r="L1671" i="56" s="1"/>
  <c r="J1671" i="56"/>
  <c r="I1671" i="56"/>
  <c r="K1670" i="56"/>
  <c r="L1670" i="56" s="1"/>
  <c r="J1670" i="56"/>
  <c r="I1670" i="56"/>
  <c r="K1669" i="56"/>
  <c r="L1669" i="56" s="1"/>
  <c r="J1669" i="56"/>
  <c r="I1669" i="56"/>
  <c r="K1668" i="56"/>
  <c r="L1668" i="56" s="1"/>
  <c r="J1668" i="56"/>
  <c r="I1668" i="56"/>
  <c r="K1667" i="56"/>
  <c r="L1667" i="56" s="1"/>
  <c r="J1667" i="56"/>
  <c r="I1667" i="56"/>
  <c r="K1666" i="56"/>
  <c r="L1666" i="56" s="1"/>
  <c r="J1666" i="56"/>
  <c r="I1666" i="56"/>
  <c r="K1665" i="56"/>
  <c r="L1665" i="56" s="1"/>
  <c r="J1665" i="56"/>
  <c r="I1665" i="56"/>
  <c r="K1664" i="56"/>
  <c r="L1664" i="56" s="1"/>
  <c r="J1664" i="56"/>
  <c r="I1664" i="56"/>
  <c r="K1663" i="56"/>
  <c r="L1663" i="56" s="1"/>
  <c r="J1663" i="56"/>
  <c r="I1663" i="56"/>
  <c r="K1662" i="56"/>
  <c r="L1662" i="56" s="1"/>
  <c r="J1662" i="56"/>
  <c r="I1662" i="56"/>
  <c r="K1661" i="56"/>
  <c r="L1661" i="56" s="1"/>
  <c r="J1661" i="56"/>
  <c r="I1661" i="56"/>
  <c r="K1660" i="56"/>
  <c r="L1660" i="56" s="1"/>
  <c r="J1660" i="56"/>
  <c r="I1660" i="56"/>
  <c r="K1659" i="56"/>
  <c r="L1659" i="56" s="1"/>
  <c r="J1659" i="56"/>
  <c r="I1659" i="56"/>
  <c r="K1658" i="56"/>
  <c r="L1658" i="56" s="1"/>
  <c r="J1658" i="56"/>
  <c r="I1658" i="56"/>
  <c r="K1657" i="56"/>
  <c r="L1657" i="56" s="1"/>
  <c r="J1657" i="56"/>
  <c r="I1657" i="56"/>
  <c r="K1656" i="56"/>
  <c r="L1656" i="56" s="1"/>
  <c r="J1656" i="56"/>
  <c r="I1656" i="56"/>
  <c r="K1655" i="56"/>
  <c r="L1655" i="56" s="1"/>
  <c r="J1655" i="56"/>
  <c r="I1655" i="56"/>
  <c r="K1654" i="56"/>
  <c r="L1654" i="56" s="1"/>
  <c r="J1654" i="56"/>
  <c r="I1654" i="56"/>
  <c r="K1653" i="56"/>
  <c r="L1653" i="56" s="1"/>
  <c r="J1653" i="56"/>
  <c r="I1653" i="56"/>
  <c r="K1652" i="56"/>
  <c r="L1652" i="56" s="1"/>
  <c r="J1652" i="56"/>
  <c r="I1652" i="56"/>
  <c r="K1651" i="56"/>
  <c r="L1651" i="56" s="1"/>
  <c r="J1651" i="56"/>
  <c r="I1651" i="56"/>
  <c r="K1650" i="56"/>
  <c r="L1650" i="56" s="1"/>
  <c r="J1650" i="56"/>
  <c r="I1650" i="56"/>
  <c r="K1649" i="56"/>
  <c r="L1649" i="56" s="1"/>
  <c r="J1649" i="56"/>
  <c r="I1649" i="56"/>
  <c r="K1648" i="56"/>
  <c r="L1648" i="56" s="1"/>
  <c r="J1648" i="56"/>
  <c r="I1648" i="56"/>
  <c r="K1647" i="56"/>
  <c r="L1647" i="56" s="1"/>
  <c r="J1647" i="56"/>
  <c r="I1647" i="56"/>
  <c r="K1646" i="56"/>
  <c r="L1646" i="56" s="1"/>
  <c r="J1646" i="56"/>
  <c r="I1646" i="56"/>
  <c r="K1645" i="56"/>
  <c r="L1645" i="56" s="1"/>
  <c r="J1645" i="56"/>
  <c r="I1645" i="56"/>
  <c r="K1644" i="56"/>
  <c r="L1644" i="56" s="1"/>
  <c r="J1644" i="56"/>
  <c r="I1644" i="56"/>
  <c r="K1643" i="56"/>
  <c r="L1643" i="56" s="1"/>
  <c r="J1643" i="56"/>
  <c r="I1643" i="56"/>
  <c r="K1642" i="56"/>
  <c r="L1642" i="56" s="1"/>
  <c r="J1642" i="56"/>
  <c r="I1642" i="56"/>
  <c r="K1641" i="56"/>
  <c r="L1641" i="56" s="1"/>
  <c r="J1641" i="56"/>
  <c r="I1641" i="56"/>
  <c r="K1640" i="56"/>
  <c r="L1640" i="56" s="1"/>
  <c r="J1640" i="56"/>
  <c r="I1640" i="56"/>
  <c r="K1639" i="56"/>
  <c r="L1639" i="56" s="1"/>
  <c r="J1639" i="56"/>
  <c r="I1639" i="56"/>
  <c r="K1638" i="56"/>
  <c r="L1638" i="56" s="1"/>
  <c r="J1638" i="56"/>
  <c r="I1638" i="56"/>
  <c r="K1637" i="56"/>
  <c r="L1637" i="56" s="1"/>
  <c r="J1637" i="56"/>
  <c r="I1637" i="56"/>
  <c r="K1636" i="56"/>
  <c r="L1636" i="56" s="1"/>
  <c r="J1636" i="56"/>
  <c r="I1636" i="56"/>
  <c r="K1635" i="56"/>
  <c r="L1635" i="56" s="1"/>
  <c r="J1635" i="56"/>
  <c r="I1635" i="56"/>
  <c r="K1634" i="56"/>
  <c r="L1634" i="56" s="1"/>
  <c r="J1634" i="56"/>
  <c r="I1634" i="56"/>
  <c r="K1633" i="56"/>
  <c r="L1633" i="56" s="1"/>
  <c r="J1633" i="56"/>
  <c r="I1633" i="56"/>
  <c r="K1632" i="56"/>
  <c r="L1632" i="56" s="1"/>
  <c r="J1632" i="56"/>
  <c r="I1632" i="56"/>
  <c r="K1631" i="56"/>
  <c r="L1631" i="56" s="1"/>
  <c r="J1631" i="56"/>
  <c r="I1631" i="56"/>
  <c r="K1630" i="56"/>
  <c r="L1630" i="56" s="1"/>
  <c r="J1630" i="56"/>
  <c r="I1630" i="56"/>
  <c r="K1629" i="56"/>
  <c r="L1629" i="56" s="1"/>
  <c r="J1629" i="56"/>
  <c r="I1629" i="56"/>
  <c r="K1628" i="56"/>
  <c r="L1628" i="56" s="1"/>
  <c r="J1628" i="56"/>
  <c r="I1628" i="56"/>
  <c r="K1627" i="56"/>
  <c r="L1627" i="56" s="1"/>
  <c r="J1627" i="56"/>
  <c r="I1627" i="56"/>
  <c r="K1626" i="56"/>
  <c r="L1626" i="56" s="1"/>
  <c r="J1626" i="56"/>
  <c r="I1626" i="56"/>
  <c r="K1625" i="56"/>
  <c r="L1625" i="56" s="1"/>
  <c r="J1625" i="56"/>
  <c r="I1625" i="56"/>
  <c r="K1624" i="56"/>
  <c r="L1624" i="56" s="1"/>
  <c r="J1624" i="56"/>
  <c r="I1624" i="56"/>
  <c r="K1623" i="56"/>
  <c r="L1623" i="56" s="1"/>
  <c r="J1623" i="56"/>
  <c r="I1623" i="56"/>
  <c r="K1622" i="56"/>
  <c r="L1622" i="56" s="1"/>
  <c r="J1622" i="56"/>
  <c r="I1622" i="56"/>
  <c r="K1621" i="56"/>
  <c r="L1621" i="56" s="1"/>
  <c r="J1621" i="56"/>
  <c r="I1621" i="56"/>
  <c r="K1620" i="56"/>
  <c r="L1620" i="56" s="1"/>
  <c r="J1620" i="56"/>
  <c r="I1620" i="56"/>
  <c r="K1619" i="56"/>
  <c r="L1619" i="56" s="1"/>
  <c r="J1619" i="56"/>
  <c r="I1619" i="56"/>
  <c r="K1618" i="56"/>
  <c r="L1618" i="56" s="1"/>
  <c r="J1618" i="56"/>
  <c r="I1618" i="56"/>
  <c r="K1617" i="56"/>
  <c r="L1617" i="56" s="1"/>
  <c r="J1617" i="56"/>
  <c r="I1617" i="56"/>
  <c r="K1616" i="56"/>
  <c r="L1616" i="56" s="1"/>
  <c r="J1616" i="56"/>
  <c r="I1616" i="56"/>
  <c r="K1615" i="56"/>
  <c r="L1615" i="56" s="1"/>
  <c r="J1615" i="56"/>
  <c r="I1615" i="56"/>
  <c r="K1614" i="56"/>
  <c r="L1614" i="56" s="1"/>
  <c r="J1614" i="56"/>
  <c r="I1614" i="56"/>
  <c r="K1613" i="56"/>
  <c r="L1613" i="56" s="1"/>
  <c r="J1613" i="56"/>
  <c r="I1613" i="56"/>
  <c r="K1612" i="56"/>
  <c r="L1612" i="56" s="1"/>
  <c r="J1612" i="56"/>
  <c r="I1612" i="56"/>
  <c r="K1611" i="56"/>
  <c r="L1611" i="56" s="1"/>
  <c r="J1611" i="56"/>
  <c r="I1611" i="56"/>
  <c r="K1610" i="56"/>
  <c r="L1610" i="56" s="1"/>
  <c r="J1610" i="56"/>
  <c r="I1610" i="56"/>
  <c r="K1609" i="56"/>
  <c r="L1609" i="56" s="1"/>
  <c r="J1609" i="56"/>
  <c r="I1609" i="56"/>
  <c r="K1608" i="56"/>
  <c r="L1608" i="56" s="1"/>
  <c r="J1608" i="56"/>
  <c r="I1608" i="56"/>
  <c r="K1607" i="56"/>
  <c r="L1607" i="56" s="1"/>
  <c r="J1607" i="56"/>
  <c r="I1607" i="56"/>
  <c r="K1606" i="56"/>
  <c r="L1606" i="56" s="1"/>
  <c r="J1606" i="56"/>
  <c r="I1606" i="56"/>
  <c r="K1605" i="56"/>
  <c r="L1605" i="56" s="1"/>
  <c r="J1605" i="56"/>
  <c r="I1605" i="56"/>
  <c r="K1604" i="56"/>
  <c r="L1604" i="56" s="1"/>
  <c r="J1604" i="56"/>
  <c r="I1604" i="56"/>
  <c r="K1603" i="56"/>
  <c r="L1603" i="56" s="1"/>
  <c r="J1603" i="56"/>
  <c r="I1603" i="56"/>
  <c r="K1602" i="56"/>
  <c r="L1602" i="56" s="1"/>
  <c r="J1602" i="56"/>
  <c r="I1602" i="56"/>
  <c r="K1601" i="56"/>
  <c r="L1601" i="56" s="1"/>
  <c r="J1601" i="56"/>
  <c r="I1601" i="56"/>
  <c r="K1600" i="56"/>
  <c r="L1600" i="56" s="1"/>
  <c r="J1600" i="56"/>
  <c r="I1600" i="56"/>
  <c r="K1599" i="56"/>
  <c r="L1599" i="56" s="1"/>
  <c r="J1599" i="56"/>
  <c r="I1599" i="56"/>
  <c r="K1598" i="56"/>
  <c r="L1598" i="56" s="1"/>
  <c r="J1598" i="56"/>
  <c r="I1598" i="56"/>
  <c r="K1597" i="56"/>
  <c r="L1597" i="56" s="1"/>
  <c r="J1597" i="56"/>
  <c r="I1597" i="56"/>
  <c r="K1596" i="56"/>
  <c r="L1596" i="56" s="1"/>
  <c r="J1596" i="56"/>
  <c r="I1596" i="56"/>
  <c r="K1595" i="56"/>
  <c r="L1595" i="56" s="1"/>
  <c r="J1595" i="56"/>
  <c r="I1595" i="56"/>
  <c r="K1594" i="56"/>
  <c r="L1594" i="56" s="1"/>
  <c r="J1594" i="56"/>
  <c r="I1594" i="56"/>
  <c r="K1593" i="56"/>
  <c r="L1593" i="56" s="1"/>
  <c r="J1593" i="56"/>
  <c r="I1593" i="56"/>
  <c r="K1592" i="56"/>
  <c r="L1592" i="56" s="1"/>
  <c r="J1592" i="56"/>
  <c r="I1592" i="56"/>
  <c r="K1591" i="56"/>
  <c r="L1591" i="56" s="1"/>
  <c r="J1591" i="56"/>
  <c r="I1591" i="56"/>
  <c r="K1590" i="56"/>
  <c r="L1590" i="56" s="1"/>
  <c r="J1590" i="56"/>
  <c r="I1590" i="56"/>
  <c r="K1589" i="56"/>
  <c r="L1589" i="56" s="1"/>
  <c r="J1589" i="56"/>
  <c r="I1589" i="56"/>
  <c r="K1588" i="56"/>
  <c r="L1588" i="56" s="1"/>
  <c r="J1588" i="56"/>
  <c r="I1588" i="56"/>
  <c r="K1587" i="56"/>
  <c r="L1587" i="56" s="1"/>
  <c r="J1587" i="56"/>
  <c r="I1587" i="56"/>
  <c r="K1586" i="56"/>
  <c r="L1586" i="56" s="1"/>
  <c r="J1586" i="56"/>
  <c r="I1586" i="56"/>
  <c r="K1585" i="56"/>
  <c r="L1585" i="56" s="1"/>
  <c r="J1585" i="56"/>
  <c r="I1585" i="56"/>
  <c r="K1584" i="56"/>
  <c r="L1584" i="56" s="1"/>
  <c r="J1584" i="56"/>
  <c r="I1584" i="56"/>
  <c r="K1583" i="56"/>
  <c r="L1583" i="56" s="1"/>
  <c r="J1583" i="56"/>
  <c r="I1583" i="56"/>
  <c r="K1582" i="56"/>
  <c r="L1582" i="56" s="1"/>
  <c r="J1582" i="56"/>
  <c r="I1582" i="56"/>
  <c r="K1581" i="56"/>
  <c r="L1581" i="56" s="1"/>
  <c r="J1581" i="56"/>
  <c r="I1581" i="56"/>
  <c r="K1580" i="56"/>
  <c r="L1580" i="56" s="1"/>
  <c r="J1580" i="56"/>
  <c r="I1580" i="56"/>
  <c r="K1579" i="56"/>
  <c r="L1579" i="56" s="1"/>
  <c r="J1579" i="56"/>
  <c r="I1579" i="56"/>
  <c r="K1578" i="56"/>
  <c r="L1578" i="56" s="1"/>
  <c r="J1578" i="56"/>
  <c r="I1578" i="56"/>
  <c r="K1577" i="56"/>
  <c r="L1577" i="56" s="1"/>
  <c r="J1577" i="56"/>
  <c r="I1577" i="56"/>
  <c r="K1576" i="56"/>
  <c r="L1576" i="56" s="1"/>
  <c r="J1576" i="56"/>
  <c r="I1576" i="56"/>
  <c r="K1575" i="56"/>
  <c r="L1575" i="56" s="1"/>
  <c r="J1575" i="56"/>
  <c r="I1575" i="56"/>
  <c r="K1574" i="56"/>
  <c r="L1574" i="56" s="1"/>
  <c r="J1574" i="56"/>
  <c r="I1574" i="56"/>
  <c r="K1573" i="56"/>
  <c r="L1573" i="56" s="1"/>
  <c r="J1573" i="56"/>
  <c r="I1573" i="56"/>
  <c r="K1572" i="56"/>
  <c r="L1572" i="56" s="1"/>
  <c r="J1572" i="56"/>
  <c r="I1572" i="56"/>
  <c r="K1571" i="56"/>
  <c r="L1571" i="56" s="1"/>
  <c r="J1571" i="56"/>
  <c r="I1571" i="56"/>
  <c r="K1570" i="56"/>
  <c r="L1570" i="56" s="1"/>
  <c r="J1570" i="56"/>
  <c r="I1570" i="56"/>
  <c r="K1569" i="56"/>
  <c r="L1569" i="56" s="1"/>
  <c r="J1569" i="56"/>
  <c r="I1569" i="56"/>
  <c r="K1568" i="56"/>
  <c r="L1568" i="56" s="1"/>
  <c r="J1568" i="56"/>
  <c r="I1568" i="56"/>
  <c r="K1567" i="56"/>
  <c r="L1567" i="56" s="1"/>
  <c r="J1567" i="56"/>
  <c r="I1567" i="56"/>
  <c r="K1566" i="56"/>
  <c r="L1566" i="56" s="1"/>
  <c r="J1566" i="56"/>
  <c r="I1566" i="56"/>
  <c r="K1565" i="56"/>
  <c r="L1565" i="56" s="1"/>
  <c r="J1565" i="56"/>
  <c r="I1565" i="56"/>
  <c r="K1564" i="56"/>
  <c r="L1564" i="56" s="1"/>
  <c r="J1564" i="56"/>
  <c r="I1564" i="56"/>
  <c r="K1563" i="56"/>
  <c r="L1563" i="56" s="1"/>
  <c r="J1563" i="56"/>
  <c r="I1563" i="56"/>
  <c r="K1562" i="56"/>
  <c r="L1562" i="56" s="1"/>
  <c r="J1562" i="56"/>
  <c r="I1562" i="56"/>
  <c r="K1561" i="56"/>
  <c r="L1561" i="56" s="1"/>
  <c r="J1561" i="56"/>
  <c r="I1561" i="56"/>
  <c r="K1560" i="56"/>
  <c r="L1560" i="56" s="1"/>
  <c r="J1560" i="56"/>
  <c r="I1560" i="56"/>
  <c r="K1559" i="56"/>
  <c r="L1559" i="56" s="1"/>
  <c r="J1559" i="56"/>
  <c r="I1559" i="56"/>
  <c r="K1558" i="56"/>
  <c r="L1558" i="56" s="1"/>
  <c r="J1558" i="56"/>
  <c r="I1558" i="56"/>
  <c r="K1557" i="56"/>
  <c r="L1557" i="56" s="1"/>
  <c r="J1557" i="56"/>
  <c r="I1557" i="56"/>
  <c r="K1556" i="56"/>
  <c r="L1556" i="56" s="1"/>
  <c r="J1556" i="56"/>
  <c r="I1556" i="56"/>
  <c r="K1555" i="56"/>
  <c r="L1555" i="56" s="1"/>
  <c r="J1555" i="56"/>
  <c r="I1555" i="56"/>
  <c r="K1554" i="56"/>
  <c r="L1554" i="56" s="1"/>
  <c r="J1554" i="56"/>
  <c r="I1554" i="56"/>
  <c r="K1553" i="56"/>
  <c r="L1553" i="56" s="1"/>
  <c r="J1553" i="56"/>
  <c r="I1553" i="56"/>
  <c r="K1552" i="56"/>
  <c r="L1552" i="56" s="1"/>
  <c r="J1552" i="56"/>
  <c r="I1552" i="56"/>
  <c r="K1551" i="56"/>
  <c r="L1551" i="56" s="1"/>
  <c r="J1551" i="56"/>
  <c r="I1551" i="56"/>
  <c r="K1550" i="56"/>
  <c r="L1550" i="56" s="1"/>
  <c r="J1550" i="56"/>
  <c r="I1550" i="56"/>
  <c r="K1549" i="56"/>
  <c r="L1549" i="56" s="1"/>
  <c r="J1549" i="56"/>
  <c r="I1549" i="56"/>
  <c r="K1548" i="56"/>
  <c r="L1548" i="56" s="1"/>
  <c r="J1548" i="56"/>
  <c r="I1548" i="56"/>
  <c r="K1547" i="56"/>
  <c r="L1547" i="56" s="1"/>
  <c r="J1547" i="56"/>
  <c r="I1547" i="56"/>
  <c r="K1546" i="56"/>
  <c r="L1546" i="56" s="1"/>
  <c r="J1546" i="56"/>
  <c r="I1546" i="56"/>
  <c r="K1545" i="56"/>
  <c r="L1545" i="56" s="1"/>
  <c r="J1545" i="56"/>
  <c r="I1545" i="56"/>
  <c r="K1544" i="56"/>
  <c r="L1544" i="56" s="1"/>
  <c r="J1544" i="56"/>
  <c r="I1544" i="56"/>
  <c r="K1543" i="56"/>
  <c r="L1543" i="56" s="1"/>
  <c r="J1543" i="56"/>
  <c r="I1543" i="56"/>
  <c r="K1542" i="56"/>
  <c r="L1542" i="56" s="1"/>
  <c r="J1542" i="56"/>
  <c r="I1542" i="56"/>
  <c r="K1541" i="56"/>
  <c r="L1541" i="56" s="1"/>
  <c r="J1541" i="56"/>
  <c r="I1541" i="56"/>
  <c r="K1540" i="56"/>
  <c r="L1540" i="56" s="1"/>
  <c r="J1540" i="56"/>
  <c r="I1540" i="56"/>
  <c r="K1539" i="56"/>
  <c r="L1539" i="56" s="1"/>
  <c r="J1539" i="56"/>
  <c r="I1539" i="56"/>
  <c r="K1538" i="56"/>
  <c r="L1538" i="56" s="1"/>
  <c r="J1538" i="56"/>
  <c r="I1538" i="56"/>
  <c r="K1537" i="56"/>
  <c r="L1537" i="56" s="1"/>
  <c r="J1537" i="56"/>
  <c r="I1537" i="56"/>
  <c r="K1536" i="56"/>
  <c r="L1536" i="56" s="1"/>
  <c r="J1536" i="56"/>
  <c r="I1536" i="56"/>
  <c r="K1535" i="56"/>
  <c r="L1535" i="56" s="1"/>
  <c r="J1535" i="56"/>
  <c r="I1535" i="56"/>
  <c r="K1534" i="56"/>
  <c r="L1534" i="56" s="1"/>
  <c r="J1534" i="56"/>
  <c r="I1534" i="56"/>
  <c r="K1533" i="56"/>
  <c r="L1533" i="56" s="1"/>
  <c r="J1533" i="56"/>
  <c r="I1533" i="56"/>
  <c r="K1532" i="56"/>
  <c r="L1532" i="56" s="1"/>
  <c r="J1532" i="56"/>
  <c r="I1532" i="56"/>
  <c r="K1531" i="56"/>
  <c r="L1531" i="56" s="1"/>
  <c r="J1531" i="56"/>
  <c r="I1531" i="56"/>
  <c r="K1530" i="56"/>
  <c r="L1530" i="56" s="1"/>
  <c r="J1530" i="56"/>
  <c r="I1530" i="56"/>
  <c r="K1529" i="56"/>
  <c r="L1529" i="56" s="1"/>
  <c r="J1529" i="56"/>
  <c r="I1529" i="56"/>
  <c r="K1528" i="56"/>
  <c r="L1528" i="56" s="1"/>
  <c r="J1528" i="56"/>
  <c r="I1528" i="56"/>
  <c r="K1527" i="56"/>
  <c r="L1527" i="56" s="1"/>
  <c r="J1527" i="56"/>
  <c r="I1527" i="56"/>
  <c r="K1526" i="56"/>
  <c r="L1526" i="56" s="1"/>
  <c r="J1526" i="56"/>
  <c r="I1526" i="56"/>
  <c r="K1525" i="56"/>
  <c r="L1525" i="56" s="1"/>
  <c r="J1525" i="56"/>
  <c r="I1525" i="56"/>
  <c r="K1524" i="56"/>
  <c r="L1524" i="56" s="1"/>
  <c r="J1524" i="56"/>
  <c r="I1524" i="56"/>
  <c r="K1523" i="56"/>
  <c r="L1523" i="56" s="1"/>
  <c r="J1523" i="56"/>
  <c r="I1523" i="56"/>
  <c r="K1522" i="56"/>
  <c r="L1522" i="56" s="1"/>
  <c r="J1522" i="56"/>
  <c r="I1522" i="56"/>
  <c r="K1521" i="56"/>
  <c r="L1521" i="56" s="1"/>
  <c r="J1521" i="56"/>
  <c r="I1521" i="56"/>
  <c r="K1520" i="56"/>
  <c r="L1520" i="56" s="1"/>
  <c r="J1520" i="56"/>
  <c r="I1520" i="56"/>
  <c r="K1519" i="56"/>
  <c r="L1519" i="56" s="1"/>
  <c r="J1519" i="56"/>
  <c r="I1519" i="56"/>
  <c r="K1518" i="56"/>
  <c r="L1518" i="56" s="1"/>
  <c r="J1518" i="56"/>
  <c r="I1518" i="56"/>
  <c r="K1517" i="56"/>
  <c r="L1517" i="56" s="1"/>
  <c r="J1517" i="56"/>
  <c r="I1517" i="56"/>
  <c r="K1516" i="56"/>
  <c r="L1516" i="56" s="1"/>
  <c r="J1516" i="56"/>
  <c r="I1516" i="56"/>
  <c r="K1515" i="56"/>
  <c r="L1515" i="56" s="1"/>
  <c r="J1515" i="56"/>
  <c r="I1515" i="56"/>
  <c r="K1514" i="56"/>
  <c r="L1514" i="56" s="1"/>
  <c r="J1514" i="56"/>
  <c r="I1514" i="56"/>
  <c r="K1513" i="56"/>
  <c r="L1513" i="56" s="1"/>
  <c r="J1513" i="56"/>
  <c r="I1513" i="56"/>
  <c r="K1512" i="56"/>
  <c r="L1512" i="56" s="1"/>
  <c r="J1512" i="56"/>
  <c r="I1512" i="56"/>
  <c r="K1511" i="56"/>
  <c r="L1511" i="56" s="1"/>
  <c r="J1511" i="56"/>
  <c r="I1511" i="56"/>
  <c r="K1510" i="56"/>
  <c r="L1510" i="56" s="1"/>
  <c r="J1510" i="56"/>
  <c r="I1510" i="56"/>
  <c r="K1509" i="56"/>
  <c r="L1509" i="56" s="1"/>
  <c r="J1509" i="56"/>
  <c r="I1509" i="56"/>
  <c r="K1508" i="56"/>
  <c r="L1508" i="56" s="1"/>
  <c r="J1508" i="56"/>
  <c r="I1508" i="56"/>
  <c r="K1507" i="56"/>
  <c r="L1507" i="56" s="1"/>
  <c r="J1507" i="56"/>
  <c r="I1507" i="56"/>
  <c r="K1506" i="56"/>
  <c r="L1506" i="56" s="1"/>
  <c r="J1506" i="56"/>
  <c r="I1506" i="56"/>
  <c r="K1505" i="56"/>
  <c r="L1505" i="56" s="1"/>
  <c r="J1505" i="56"/>
  <c r="I1505" i="56"/>
  <c r="K1504" i="56"/>
  <c r="L1504" i="56" s="1"/>
  <c r="J1504" i="56"/>
  <c r="I1504" i="56"/>
  <c r="K1503" i="56"/>
  <c r="L1503" i="56" s="1"/>
  <c r="J1503" i="56"/>
  <c r="I1503" i="56"/>
  <c r="K1502" i="56"/>
  <c r="L1502" i="56" s="1"/>
  <c r="J1502" i="56"/>
  <c r="I1502" i="56"/>
  <c r="K1501" i="56"/>
  <c r="L1501" i="56" s="1"/>
  <c r="J1501" i="56"/>
  <c r="I1501" i="56"/>
  <c r="K1500" i="56"/>
  <c r="L1500" i="56" s="1"/>
  <c r="J1500" i="56"/>
  <c r="I1500" i="56"/>
  <c r="K1499" i="56"/>
  <c r="L1499" i="56" s="1"/>
  <c r="J1499" i="56"/>
  <c r="I1499" i="56"/>
  <c r="K1498" i="56"/>
  <c r="L1498" i="56" s="1"/>
  <c r="J1498" i="56"/>
  <c r="I1498" i="56"/>
  <c r="K1497" i="56"/>
  <c r="L1497" i="56" s="1"/>
  <c r="J1497" i="56"/>
  <c r="I1497" i="56"/>
  <c r="K1496" i="56"/>
  <c r="L1496" i="56" s="1"/>
  <c r="J1496" i="56"/>
  <c r="I1496" i="56"/>
  <c r="K1495" i="56"/>
  <c r="L1495" i="56" s="1"/>
  <c r="J1495" i="56"/>
  <c r="I1495" i="56"/>
  <c r="K1494" i="56"/>
  <c r="L1494" i="56" s="1"/>
  <c r="J1494" i="56"/>
  <c r="I1494" i="56"/>
  <c r="K1493" i="56"/>
  <c r="L1493" i="56" s="1"/>
  <c r="J1493" i="56"/>
  <c r="I1493" i="56"/>
  <c r="K1492" i="56"/>
  <c r="L1492" i="56" s="1"/>
  <c r="J1492" i="56"/>
  <c r="I1492" i="56"/>
  <c r="K1491" i="56"/>
  <c r="L1491" i="56" s="1"/>
  <c r="J1491" i="56"/>
  <c r="I1491" i="56"/>
  <c r="K1490" i="56"/>
  <c r="L1490" i="56" s="1"/>
  <c r="J1490" i="56"/>
  <c r="I1490" i="56"/>
  <c r="K1489" i="56"/>
  <c r="L1489" i="56" s="1"/>
  <c r="J1489" i="56"/>
  <c r="I1489" i="56"/>
  <c r="K1488" i="56"/>
  <c r="L1488" i="56" s="1"/>
  <c r="J1488" i="56"/>
  <c r="I1488" i="56"/>
  <c r="K1487" i="56"/>
  <c r="L1487" i="56" s="1"/>
  <c r="J1487" i="56"/>
  <c r="I1487" i="56"/>
  <c r="K1486" i="56"/>
  <c r="L1486" i="56" s="1"/>
  <c r="J1486" i="56"/>
  <c r="I1486" i="56"/>
  <c r="K1485" i="56"/>
  <c r="L1485" i="56" s="1"/>
  <c r="J1485" i="56"/>
  <c r="I1485" i="56"/>
  <c r="K1484" i="56"/>
  <c r="L1484" i="56" s="1"/>
  <c r="J1484" i="56"/>
  <c r="I1484" i="56"/>
  <c r="K1483" i="56"/>
  <c r="L1483" i="56" s="1"/>
  <c r="J1483" i="56"/>
  <c r="I1483" i="56"/>
  <c r="K1482" i="56"/>
  <c r="L1482" i="56" s="1"/>
  <c r="J1482" i="56"/>
  <c r="I1482" i="56"/>
  <c r="K1481" i="56"/>
  <c r="L1481" i="56" s="1"/>
  <c r="J1481" i="56"/>
  <c r="I1481" i="56"/>
  <c r="K1480" i="56"/>
  <c r="L1480" i="56" s="1"/>
  <c r="J1480" i="56"/>
  <c r="I1480" i="56"/>
  <c r="K1479" i="56"/>
  <c r="L1479" i="56" s="1"/>
  <c r="J1479" i="56"/>
  <c r="I1479" i="56"/>
  <c r="K1478" i="56"/>
  <c r="L1478" i="56" s="1"/>
  <c r="J1478" i="56"/>
  <c r="I1478" i="56"/>
  <c r="K1477" i="56"/>
  <c r="L1477" i="56" s="1"/>
  <c r="J1477" i="56"/>
  <c r="I1477" i="56"/>
  <c r="K1476" i="56"/>
  <c r="L1476" i="56" s="1"/>
  <c r="J1476" i="56"/>
  <c r="I1476" i="56"/>
  <c r="K1475" i="56"/>
  <c r="L1475" i="56" s="1"/>
  <c r="J1475" i="56"/>
  <c r="I1475" i="56"/>
  <c r="K1474" i="56"/>
  <c r="L1474" i="56" s="1"/>
  <c r="J1474" i="56"/>
  <c r="I1474" i="56"/>
  <c r="K1473" i="56"/>
  <c r="L1473" i="56" s="1"/>
  <c r="J1473" i="56"/>
  <c r="I1473" i="56"/>
  <c r="K1472" i="56"/>
  <c r="L1472" i="56" s="1"/>
  <c r="J1472" i="56"/>
  <c r="I1472" i="56"/>
  <c r="K1471" i="56"/>
  <c r="L1471" i="56" s="1"/>
  <c r="J1471" i="56"/>
  <c r="I1471" i="56"/>
  <c r="K1470" i="56"/>
  <c r="L1470" i="56" s="1"/>
  <c r="J1470" i="56"/>
  <c r="I1470" i="56"/>
  <c r="K1469" i="56"/>
  <c r="L1469" i="56" s="1"/>
  <c r="J1469" i="56"/>
  <c r="I1469" i="56"/>
  <c r="K1468" i="56"/>
  <c r="L1468" i="56" s="1"/>
  <c r="J1468" i="56"/>
  <c r="I1468" i="56"/>
  <c r="K1467" i="56"/>
  <c r="L1467" i="56" s="1"/>
  <c r="J1467" i="56"/>
  <c r="I1467" i="56"/>
  <c r="K1466" i="56"/>
  <c r="L1466" i="56" s="1"/>
  <c r="J1466" i="56"/>
  <c r="I1466" i="56"/>
  <c r="K1465" i="56"/>
  <c r="L1465" i="56" s="1"/>
  <c r="J1465" i="56"/>
  <c r="I1465" i="56"/>
  <c r="K1464" i="56"/>
  <c r="L1464" i="56" s="1"/>
  <c r="J1464" i="56"/>
  <c r="I1464" i="56"/>
  <c r="K1463" i="56"/>
  <c r="L1463" i="56" s="1"/>
  <c r="J1463" i="56"/>
  <c r="I1463" i="56"/>
  <c r="K1462" i="56"/>
  <c r="L1462" i="56" s="1"/>
  <c r="J1462" i="56"/>
  <c r="I1462" i="56"/>
  <c r="K1461" i="56"/>
  <c r="L1461" i="56" s="1"/>
  <c r="J1461" i="56"/>
  <c r="I1461" i="56"/>
  <c r="K1460" i="56"/>
  <c r="L1460" i="56" s="1"/>
  <c r="J1460" i="56"/>
  <c r="I1460" i="56"/>
  <c r="K1459" i="56"/>
  <c r="L1459" i="56" s="1"/>
  <c r="J1459" i="56"/>
  <c r="I1459" i="56"/>
  <c r="K1458" i="56"/>
  <c r="L1458" i="56" s="1"/>
  <c r="J1458" i="56"/>
  <c r="I1458" i="56"/>
  <c r="K1457" i="56"/>
  <c r="L1457" i="56" s="1"/>
  <c r="J1457" i="56"/>
  <c r="I1457" i="56"/>
  <c r="K1456" i="56"/>
  <c r="L1456" i="56" s="1"/>
  <c r="J1456" i="56"/>
  <c r="I1456" i="56"/>
  <c r="K1455" i="56"/>
  <c r="L1455" i="56" s="1"/>
  <c r="J1455" i="56"/>
  <c r="I1455" i="56"/>
  <c r="K1454" i="56"/>
  <c r="L1454" i="56" s="1"/>
  <c r="J1454" i="56"/>
  <c r="I1454" i="56"/>
  <c r="K1453" i="56"/>
  <c r="L1453" i="56" s="1"/>
  <c r="J1453" i="56"/>
  <c r="I1453" i="56"/>
  <c r="K1452" i="56"/>
  <c r="L1452" i="56" s="1"/>
  <c r="J1452" i="56"/>
  <c r="I1452" i="56"/>
  <c r="K1451" i="56"/>
  <c r="L1451" i="56" s="1"/>
  <c r="J1451" i="56"/>
  <c r="I1451" i="56"/>
  <c r="K1450" i="56"/>
  <c r="L1450" i="56" s="1"/>
  <c r="J1450" i="56"/>
  <c r="I1450" i="56"/>
  <c r="K1449" i="56"/>
  <c r="L1449" i="56" s="1"/>
  <c r="J1449" i="56"/>
  <c r="I1449" i="56"/>
  <c r="K1448" i="56"/>
  <c r="L1448" i="56" s="1"/>
  <c r="J1448" i="56"/>
  <c r="I1448" i="56"/>
  <c r="K1447" i="56"/>
  <c r="L1447" i="56" s="1"/>
  <c r="J1447" i="56"/>
  <c r="I1447" i="56"/>
  <c r="K1446" i="56"/>
  <c r="L1446" i="56" s="1"/>
  <c r="J1446" i="56"/>
  <c r="I1446" i="56"/>
  <c r="K1445" i="56"/>
  <c r="L1445" i="56" s="1"/>
  <c r="J1445" i="56"/>
  <c r="I1445" i="56"/>
  <c r="L1444" i="56"/>
  <c r="K1444" i="56"/>
  <c r="J1444" i="56"/>
  <c r="I1444" i="56"/>
  <c r="L1443" i="56"/>
  <c r="K1443" i="56"/>
  <c r="J1443" i="56"/>
  <c r="I1443" i="56"/>
  <c r="L1442" i="56"/>
  <c r="K1442" i="56"/>
  <c r="J1442" i="56"/>
  <c r="I1442" i="56"/>
  <c r="K1441" i="56"/>
  <c r="L1441" i="56" s="1"/>
  <c r="J1441" i="56"/>
  <c r="I1441" i="56"/>
  <c r="K1440" i="56"/>
  <c r="L1440" i="56" s="1"/>
  <c r="J1440" i="56"/>
  <c r="I1440" i="56"/>
  <c r="K1439" i="56"/>
  <c r="L1439" i="56" s="1"/>
  <c r="J1439" i="56"/>
  <c r="I1439" i="56"/>
  <c r="K1438" i="56"/>
  <c r="L1438" i="56" s="1"/>
  <c r="J1438" i="56"/>
  <c r="I1438" i="56"/>
  <c r="K1437" i="56"/>
  <c r="L1437" i="56" s="1"/>
  <c r="J1437" i="56"/>
  <c r="I1437" i="56"/>
  <c r="J1436" i="56"/>
  <c r="I1436" i="56"/>
  <c r="J1435" i="56"/>
  <c r="I1435" i="56"/>
  <c r="L1434" i="56"/>
  <c r="K1434" i="56"/>
  <c r="J1434" i="56"/>
  <c r="I1434" i="56"/>
  <c r="L1433" i="56"/>
  <c r="K1433" i="56"/>
  <c r="J1433" i="56"/>
  <c r="I1433" i="56"/>
  <c r="L1432" i="56"/>
  <c r="K1432" i="56"/>
  <c r="J1432" i="56"/>
  <c r="I1432" i="56"/>
  <c r="L1431" i="56"/>
  <c r="K1431" i="56"/>
  <c r="J1431" i="56"/>
  <c r="I1431" i="56"/>
  <c r="J1430" i="56"/>
  <c r="I1430" i="56"/>
  <c r="J1429" i="56"/>
  <c r="L1429" i="56" s="1"/>
  <c r="I1429" i="56"/>
  <c r="J1428" i="56"/>
  <c r="K1428" i="56" s="1"/>
  <c r="I1428" i="56"/>
  <c r="J1427" i="56"/>
  <c r="L1427" i="56" s="1"/>
  <c r="I1427" i="56"/>
  <c r="J1426" i="56"/>
  <c r="L1426" i="56" s="1"/>
  <c r="I1426" i="56"/>
  <c r="J1425" i="56"/>
  <c r="I1425" i="56"/>
  <c r="J1424" i="56"/>
  <c r="K1424" i="56" s="1"/>
  <c r="I1424" i="56"/>
  <c r="J1423" i="56"/>
  <c r="L1423" i="56" s="1"/>
  <c r="I1423" i="56"/>
  <c r="J1422" i="56"/>
  <c r="L1422" i="56" s="1"/>
  <c r="I1422" i="56"/>
  <c r="J1421" i="56"/>
  <c r="L1421" i="56" s="1"/>
  <c r="I1421" i="56"/>
  <c r="J1420" i="56"/>
  <c r="K1420" i="56" s="1"/>
  <c r="I1420" i="56"/>
  <c r="J1419" i="56"/>
  <c r="L1419" i="56" s="1"/>
  <c r="I1419" i="56"/>
  <c r="J1418" i="56"/>
  <c r="K1418" i="56" s="1"/>
  <c r="I1418" i="56"/>
  <c r="J1417" i="56"/>
  <c r="L1417" i="56" s="1"/>
  <c r="I1417" i="56"/>
  <c r="J1416" i="56"/>
  <c r="K1416" i="56" s="1"/>
  <c r="I1416" i="56"/>
  <c r="J1415" i="56"/>
  <c r="I1415" i="56"/>
  <c r="J1414" i="56"/>
  <c r="L1414" i="56" s="1"/>
  <c r="I1414" i="56"/>
  <c r="J1413" i="56"/>
  <c r="I1413" i="56"/>
  <c r="J1412" i="56"/>
  <c r="K1412" i="56" s="1"/>
  <c r="I1412" i="56"/>
  <c r="J1411" i="56"/>
  <c r="L1411" i="56" s="1"/>
  <c r="I1411" i="56"/>
  <c r="J1410" i="56"/>
  <c r="L1410" i="56" s="1"/>
  <c r="I1410" i="56"/>
  <c r="J1409" i="56"/>
  <c r="K1409" i="56" s="1"/>
  <c r="I1409" i="56"/>
  <c r="J1408" i="56"/>
  <c r="K1408" i="56" s="1"/>
  <c r="I1408" i="56"/>
  <c r="J1407" i="56"/>
  <c r="L1407" i="56" s="1"/>
  <c r="I1407" i="56"/>
  <c r="J1406" i="56"/>
  <c r="L1406" i="56" s="1"/>
  <c r="I1406" i="56"/>
  <c r="J1405" i="56"/>
  <c r="L1405" i="56" s="1"/>
  <c r="I1405" i="56"/>
  <c r="J1404" i="56"/>
  <c r="K1404" i="56" s="1"/>
  <c r="I1404" i="56"/>
  <c r="J1403" i="56"/>
  <c r="L1403" i="56" s="1"/>
  <c r="I1403" i="56"/>
  <c r="J1402" i="56"/>
  <c r="K1402" i="56" s="1"/>
  <c r="I1402" i="56"/>
  <c r="J1401" i="56"/>
  <c r="L1401" i="56" s="1"/>
  <c r="I1401" i="56"/>
  <c r="J1400" i="56"/>
  <c r="K1400" i="56" s="1"/>
  <c r="I1400" i="56"/>
  <c r="J1399" i="56"/>
  <c r="L1399" i="56" s="1"/>
  <c r="I1399" i="56"/>
  <c r="J1398" i="56"/>
  <c r="I1398" i="56"/>
  <c r="J1397" i="56"/>
  <c r="L1397" i="56" s="1"/>
  <c r="I1397" i="56"/>
  <c r="J1396" i="56"/>
  <c r="K1396" i="56" s="1"/>
  <c r="I1396" i="56"/>
  <c r="J1395" i="56"/>
  <c r="L1395" i="56" s="1"/>
  <c r="I1395" i="56"/>
  <c r="J1394" i="56"/>
  <c r="L1394" i="56" s="1"/>
  <c r="I1394" i="56"/>
  <c r="J1393" i="56"/>
  <c r="I1393" i="56"/>
  <c r="J1392" i="56"/>
  <c r="K1392" i="56" s="1"/>
  <c r="I1392" i="56"/>
  <c r="L1391" i="56"/>
  <c r="K1391" i="56"/>
  <c r="J1391" i="56"/>
  <c r="I1391" i="56"/>
  <c r="L1390" i="56"/>
  <c r="K1390" i="56"/>
  <c r="J1390" i="56"/>
  <c r="I1390" i="56"/>
  <c r="L1389" i="56"/>
  <c r="K1389" i="56"/>
  <c r="J1389" i="56"/>
  <c r="I1389" i="56"/>
  <c r="L1388" i="56"/>
  <c r="K1388" i="56"/>
  <c r="J1388" i="56"/>
  <c r="I1388" i="56"/>
  <c r="L1387" i="56"/>
  <c r="K1387" i="56"/>
  <c r="J1387" i="56"/>
  <c r="I1387" i="56"/>
  <c r="L1386" i="56"/>
  <c r="K1386" i="56"/>
  <c r="J1386" i="56"/>
  <c r="I1386" i="56"/>
  <c r="L1385" i="56"/>
  <c r="K1385" i="56"/>
  <c r="J1385" i="56"/>
  <c r="I1385" i="56"/>
  <c r="L1384" i="56"/>
  <c r="K1384" i="56"/>
  <c r="J1384" i="56"/>
  <c r="I1384" i="56"/>
  <c r="L1383" i="56"/>
  <c r="K1383" i="56"/>
  <c r="J1383" i="56"/>
  <c r="I1383" i="56"/>
  <c r="L1382" i="56"/>
  <c r="K1382" i="56"/>
  <c r="J1382" i="56"/>
  <c r="I1382" i="56"/>
  <c r="L1381" i="56"/>
  <c r="K1381" i="56"/>
  <c r="J1381" i="56"/>
  <c r="I1381" i="56"/>
  <c r="L1380" i="56"/>
  <c r="K1380" i="56"/>
  <c r="J1380" i="56"/>
  <c r="I1380" i="56"/>
  <c r="L1379" i="56"/>
  <c r="K1379" i="56"/>
  <c r="J1379" i="56"/>
  <c r="I1379" i="56"/>
  <c r="L1378" i="56"/>
  <c r="K1378" i="56"/>
  <c r="J1378" i="56"/>
  <c r="I1378" i="56"/>
  <c r="L1377" i="56"/>
  <c r="K1377" i="56"/>
  <c r="J1377" i="56"/>
  <c r="I1377" i="56"/>
  <c r="L1376" i="56"/>
  <c r="K1376" i="56"/>
  <c r="J1376" i="56"/>
  <c r="I1376" i="56"/>
  <c r="L1375" i="56"/>
  <c r="K1375" i="56"/>
  <c r="J1375" i="56"/>
  <c r="I1375" i="56"/>
  <c r="L1374" i="56"/>
  <c r="K1374" i="56"/>
  <c r="J1374" i="56"/>
  <c r="I1374" i="56"/>
  <c r="L1373" i="56"/>
  <c r="K1373" i="56"/>
  <c r="J1373" i="56"/>
  <c r="I1373" i="56"/>
  <c r="L1372" i="56"/>
  <c r="K1372" i="56"/>
  <c r="J1372" i="56"/>
  <c r="I1372" i="56"/>
  <c r="L1371" i="56"/>
  <c r="K1371" i="56"/>
  <c r="J1371" i="56"/>
  <c r="I1371" i="56"/>
  <c r="L1370" i="56"/>
  <c r="K1370" i="56"/>
  <c r="J1370" i="56"/>
  <c r="I1370" i="56"/>
  <c r="L1369" i="56"/>
  <c r="K1369" i="56"/>
  <c r="J1369" i="56"/>
  <c r="I1369" i="56"/>
  <c r="L1368" i="56"/>
  <c r="K1368" i="56"/>
  <c r="J1368" i="56"/>
  <c r="I1368" i="56"/>
  <c r="L1367" i="56"/>
  <c r="K1367" i="56"/>
  <c r="J1367" i="56"/>
  <c r="I1367" i="56"/>
  <c r="L1366" i="56"/>
  <c r="K1366" i="56"/>
  <c r="J1366" i="56"/>
  <c r="I1366" i="56"/>
  <c r="L1365" i="56"/>
  <c r="K1365" i="56"/>
  <c r="J1365" i="56"/>
  <c r="I1365" i="56"/>
  <c r="L1364" i="56"/>
  <c r="K1364" i="56"/>
  <c r="J1364" i="56"/>
  <c r="I1364" i="56"/>
  <c r="L1363" i="56"/>
  <c r="K1363" i="56"/>
  <c r="J1363" i="56"/>
  <c r="I1363" i="56"/>
  <c r="L1362" i="56"/>
  <c r="K1362" i="56"/>
  <c r="J1362" i="56"/>
  <c r="I1362" i="56"/>
  <c r="L1361" i="56"/>
  <c r="K1361" i="56"/>
  <c r="J1361" i="56"/>
  <c r="I1361" i="56"/>
  <c r="L1360" i="56"/>
  <c r="K1360" i="56"/>
  <c r="J1360" i="56"/>
  <c r="I1360" i="56"/>
  <c r="L1359" i="56"/>
  <c r="K1359" i="56"/>
  <c r="J1359" i="56"/>
  <c r="I1359" i="56"/>
  <c r="L1358" i="56"/>
  <c r="K1358" i="56"/>
  <c r="J1358" i="56"/>
  <c r="I1358" i="56"/>
  <c r="L1357" i="56"/>
  <c r="K1357" i="56"/>
  <c r="J1357" i="56"/>
  <c r="I1357" i="56"/>
  <c r="L1356" i="56"/>
  <c r="K1356" i="56"/>
  <c r="J1356" i="56"/>
  <c r="I1356" i="56"/>
  <c r="L1355" i="56"/>
  <c r="K1355" i="56"/>
  <c r="J1355" i="56"/>
  <c r="I1355" i="56"/>
  <c r="L1354" i="56"/>
  <c r="K1354" i="56"/>
  <c r="J1354" i="56"/>
  <c r="I1354" i="56"/>
  <c r="L1353" i="56"/>
  <c r="K1353" i="56"/>
  <c r="J1353" i="56"/>
  <c r="I1353" i="56"/>
  <c r="L1352" i="56"/>
  <c r="K1352" i="56"/>
  <c r="J1352" i="56"/>
  <c r="I1352" i="56"/>
  <c r="L1351" i="56"/>
  <c r="K1351" i="56"/>
  <c r="J1351" i="56"/>
  <c r="I1351" i="56"/>
  <c r="L1350" i="56"/>
  <c r="K1350" i="56"/>
  <c r="J1350" i="56"/>
  <c r="I1350" i="56"/>
  <c r="L1349" i="56"/>
  <c r="K1349" i="56"/>
  <c r="J1349" i="56"/>
  <c r="I1349" i="56"/>
  <c r="L1348" i="56"/>
  <c r="K1348" i="56"/>
  <c r="J1348" i="56"/>
  <c r="I1348" i="56"/>
  <c r="L1347" i="56"/>
  <c r="K1347" i="56"/>
  <c r="J1347" i="56"/>
  <c r="I1347" i="56"/>
  <c r="L1346" i="56"/>
  <c r="K1346" i="56"/>
  <c r="J1346" i="56"/>
  <c r="I1346" i="56"/>
  <c r="L1345" i="56"/>
  <c r="K1345" i="56"/>
  <c r="J1345" i="56"/>
  <c r="I1345" i="56"/>
  <c r="L1344" i="56"/>
  <c r="K1344" i="56"/>
  <c r="J1344" i="56"/>
  <c r="I1344" i="56"/>
  <c r="L1343" i="56"/>
  <c r="K1343" i="56"/>
  <c r="J1343" i="56"/>
  <c r="I1343" i="56"/>
  <c r="L1342" i="56"/>
  <c r="K1342" i="56"/>
  <c r="J1342" i="56"/>
  <c r="I1342" i="56"/>
  <c r="L1341" i="56"/>
  <c r="K1341" i="56"/>
  <c r="J1341" i="56"/>
  <c r="I1341" i="56"/>
  <c r="L1340" i="56"/>
  <c r="K1340" i="56"/>
  <c r="J1340" i="56"/>
  <c r="I1340" i="56"/>
  <c r="L1339" i="56"/>
  <c r="K1339" i="56"/>
  <c r="J1339" i="56"/>
  <c r="I1339" i="56"/>
  <c r="L1338" i="56"/>
  <c r="K1338" i="56"/>
  <c r="J1338" i="56"/>
  <c r="I1338" i="56"/>
  <c r="L1337" i="56"/>
  <c r="K1337" i="56"/>
  <c r="J1337" i="56"/>
  <c r="I1337" i="56"/>
  <c r="L1336" i="56"/>
  <c r="K1336" i="56"/>
  <c r="J1336" i="56"/>
  <c r="I1336" i="56"/>
  <c r="L1335" i="56"/>
  <c r="K1335" i="56"/>
  <c r="J1335" i="56"/>
  <c r="I1335" i="56"/>
  <c r="L1334" i="56"/>
  <c r="K1334" i="56"/>
  <c r="J1334" i="56"/>
  <c r="I1334" i="56"/>
  <c r="L1333" i="56"/>
  <c r="K1333" i="56"/>
  <c r="J1333" i="56"/>
  <c r="I1333" i="56"/>
  <c r="L1332" i="56"/>
  <c r="K1332" i="56"/>
  <c r="J1332" i="56"/>
  <c r="I1332" i="56"/>
  <c r="L1331" i="56"/>
  <c r="K1331" i="56"/>
  <c r="J1331" i="56"/>
  <c r="I1331" i="56"/>
  <c r="L1330" i="56"/>
  <c r="K1330" i="56"/>
  <c r="J1330" i="56"/>
  <c r="I1330" i="56"/>
  <c r="L1329" i="56"/>
  <c r="K1329" i="56"/>
  <c r="J1329" i="56"/>
  <c r="I1329" i="56"/>
  <c r="L1328" i="56"/>
  <c r="K1328" i="56"/>
  <c r="J1328" i="56"/>
  <c r="I1328" i="56"/>
  <c r="L1327" i="56"/>
  <c r="K1327" i="56"/>
  <c r="J1327" i="56"/>
  <c r="I1327" i="56"/>
  <c r="L1326" i="56"/>
  <c r="K1326" i="56"/>
  <c r="J1326" i="56"/>
  <c r="I1326" i="56"/>
  <c r="L1325" i="56"/>
  <c r="K1325" i="56"/>
  <c r="J1325" i="56"/>
  <c r="I1325" i="56"/>
  <c r="L1324" i="56"/>
  <c r="K1324" i="56"/>
  <c r="J1324" i="56"/>
  <c r="I1324" i="56"/>
  <c r="L1323" i="56"/>
  <c r="K1323" i="56"/>
  <c r="J1323" i="56"/>
  <c r="I1323" i="56"/>
  <c r="L1322" i="56"/>
  <c r="K1322" i="56"/>
  <c r="J1322" i="56"/>
  <c r="I1322" i="56"/>
  <c r="L1321" i="56"/>
  <c r="K1321" i="56"/>
  <c r="J1321" i="56"/>
  <c r="I1321" i="56"/>
  <c r="L1320" i="56"/>
  <c r="K1320" i="56"/>
  <c r="J1320" i="56"/>
  <c r="I1320" i="56"/>
  <c r="L1319" i="56"/>
  <c r="K1319" i="56"/>
  <c r="J1319" i="56"/>
  <c r="I1319" i="56"/>
  <c r="L1318" i="56"/>
  <c r="K1318" i="56"/>
  <c r="J1318" i="56"/>
  <c r="I1318" i="56"/>
  <c r="L1317" i="56"/>
  <c r="K1317" i="56"/>
  <c r="J1317" i="56"/>
  <c r="I1317" i="56"/>
  <c r="L1316" i="56"/>
  <c r="K1316" i="56"/>
  <c r="J1316" i="56"/>
  <c r="I1316" i="56"/>
  <c r="L1315" i="56"/>
  <c r="K1315" i="56"/>
  <c r="J1315" i="56"/>
  <c r="I1315" i="56"/>
  <c r="L1314" i="56"/>
  <c r="K1314" i="56"/>
  <c r="J1314" i="56"/>
  <c r="I1314" i="56"/>
  <c r="L1313" i="56"/>
  <c r="K1313" i="56"/>
  <c r="J1313" i="56"/>
  <c r="I1313" i="56"/>
  <c r="L1312" i="56"/>
  <c r="K1312" i="56"/>
  <c r="J1312" i="56"/>
  <c r="I1312" i="56"/>
  <c r="L1311" i="56"/>
  <c r="K1311" i="56"/>
  <c r="J1311" i="56"/>
  <c r="I1311" i="56"/>
  <c r="L1310" i="56"/>
  <c r="K1310" i="56"/>
  <c r="J1310" i="56"/>
  <c r="I1310" i="56"/>
  <c r="L1309" i="56"/>
  <c r="K1309" i="56"/>
  <c r="J1309" i="56"/>
  <c r="I1309" i="56"/>
  <c r="L1308" i="56"/>
  <c r="K1308" i="56"/>
  <c r="J1308" i="56"/>
  <c r="I1308" i="56"/>
  <c r="L1307" i="56"/>
  <c r="K1307" i="56"/>
  <c r="J1307" i="56"/>
  <c r="I1307" i="56"/>
  <c r="L1306" i="56"/>
  <c r="K1306" i="56"/>
  <c r="J1306" i="56"/>
  <c r="I1306" i="56"/>
  <c r="L1305" i="56"/>
  <c r="K1305" i="56"/>
  <c r="J1305" i="56"/>
  <c r="I1305" i="56"/>
  <c r="L1304" i="56"/>
  <c r="K1304" i="56"/>
  <c r="J1304" i="56"/>
  <c r="I1304" i="56"/>
  <c r="L1303" i="56"/>
  <c r="K1303" i="56"/>
  <c r="J1303" i="56"/>
  <c r="I1303" i="56"/>
  <c r="L1302" i="56"/>
  <c r="K1302" i="56"/>
  <c r="J1302" i="56"/>
  <c r="I1302" i="56"/>
  <c r="L1301" i="56"/>
  <c r="K1301" i="56"/>
  <c r="J1301" i="56"/>
  <c r="I1301" i="56"/>
  <c r="L1300" i="56"/>
  <c r="K1300" i="56"/>
  <c r="J1300" i="56"/>
  <c r="I1300" i="56"/>
  <c r="L1299" i="56"/>
  <c r="K1299" i="56"/>
  <c r="J1299" i="56"/>
  <c r="I1299" i="56"/>
  <c r="L1298" i="56"/>
  <c r="K1298" i="56"/>
  <c r="J1298" i="56"/>
  <c r="I1298" i="56"/>
  <c r="L1297" i="56"/>
  <c r="K1297" i="56"/>
  <c r="J1297" i="56"/>
  <c r="I1297" i="56"/>
  <c r="L1296" i="56"/>
  <c r="K1296" i="56"/>
  <c r="J1296" i="56"/>
  <c r="I1296" i="56"/>
  <c r="L1295" i="56"/>
  <c r="K1295" i="56"/>
  <c r="J1295" i="56"/>
  <c r="I1295" i="56"/>
  <c r="L1294" i="56"/>
  <c r="K1294" i="56"/>
  <c r="J1294" i="56"/>
  <c r="I1294" i="56"/>
  <c r="L1293" i="56"/>
  <c r="K1293" i="56"/>
  <c r="J1293" i="56"/>
  <c r="I1293" i="56"/>
  <c r="L1292" i="56"/>
  <c r="K1292" i="56"/>
  <c r="J1292" i="56"/>
  <c r="I1292" i="56"/>
  <c r="L1291" i="56"/>
  <c r="K1291" i="56"/>
  <c r="J1291" i="56"/>
  <c r="I1291" i="56"/>
  <c r="L1290" i="56"/>
  <c r="K1290" i="56"/>
  <c r="J1290" i="56"/>
  <c r="I1290" i="56"/>
  <c r="L1289" i="56"/>
  <c r="K1289" i="56"/>
  <c r="J1289" i="56"/>
  <c r="I1289" i="56"/>
  <c r="L1288" i="56"/>
  <c r="K1288" i="56"/>
  <c r="J1288" i="56"/>
  <c r="I1288" i="56"/>
  <c r="L1287" i="56"/>
  <c r="K1287" i="56"/>
  <c r="J1287" i="56"/>
  <c r="I1287" i="56"/>
  <c r="L1286" i="56"/>
  <c r="K1286" i="56"/>
  <c r="J1286" i="56"/>
  <c r="I1286" i="56"/>
  <c r="L1285" i="56"/>
  <c r="K1285" i="56"/>
  <c r="J1285" i="56"/>
  <c r="I1285" i="56"/>
  <c r="L1284" i="56"/>
  <c r="K1284" i="56"/>
  <c r="J1284" i="56"/>
  <c r="I1284" i="56"/>
  <c r="L1283" i="56"/>
  <c r="K1283" i="56"/>
  <c r="J1283" i="56"/>
  <c r="I1283" i="56"/>
  <c r="L1282" i="56"/>
  <c r="K1282" i="56"/>
  <c r="J1282" i="56"/>
  <c r="I1282" i="56"/>
  <c r="L1281" i="56"/>
  <c r="K1281" i="56"/>
  <c r="J1281" i="56"/>
  <c r="I1281" i="56"/>
  <c r="L1280" i="56"/>
  <c r="K1280" i="56"/>
  <c r="J1280" i="56"/>
  <c r="I1280" i="56"/>
  <c r="L1279" i="56"/>
  <c r="K1279" i="56"/>
  <c r="J1279" i="56"/>
  <c r="I1279" i="56"/>
  <c r="L1278" i="56"/>
  <c r="K1278" i="56"/>
  <c r="J1278" i="56"/>
  <c r="I1278" i="56"/>
  <c r="L1277" i="56"/>
  <c r="K1277" i="56"/>
  <c r="J1277" i="56"/>
  <c r="I1277" i="56"/>
  <c r="L1276" i="56"/>
  <c r="K1276" i="56"/>
  <c r="J1276" i="56"/>
  <c r="I1276" i="56"/>
  <c r="L1275" i="56"/>
  <c r="K1275" i="56"/>
  <c r="J1275" i="56"/>
  <c r="I1275" i="56"/>
  <c r="L1274" i="56"/>
  <c r="K1274" i="56"/>
  <c r="J1274" i="56"/>
  <c r="I1274" i="56"/>
  <c r="L1273" i="56"/>
  <c r="K1273" i="56"/>
  <c r="J1273" i="56"/>
  <c r="I1273" i="56"/>
  <c r="L1272" i="56"/>
  <c r="K1272" i="56"/>
  <c r="J1272" i="56"/>
  <c r="I1272" i="56"/>
  <c r="L1271" i="56"/>
  <c r="K1271" i="56"/>
  <c r="J1271" i="56"/>
  <c r="I1271" i="56"/>
  <c r="L1270" i="56"/>
  <c r="K1270" i="56"/>
  <c r="J1270" i="56"/>
  <c r="I1270" i="56"/>
  <c r="L1269" i="56"/>
  <c r="K1269" i="56"/>
  <c r="J1269" i="56"/>
  <c r="I1269" i="56"/>
  <c r="L1268" i="56"/>
  <c r="K1268" i="56"/>
  <c r="J1268" i="56"/>
  <c r="I1268" i="56"/>
  <c r="L1267" i="56"/>
  <c r="K1267" i="56"/>
  <c r="J1267" i="56"/>
  <c r="I1267" i="56"/>
  <c r="L1266" i="56"/>
  <c r="K1266" i="56"/>
  <c r="J1266" i="56"/>
  <c r="I1266" i="56"/>
  <c r="L1265" i="56"/>
  <c r="K1265" i="56"/>
  <c r="J1265" i="56"/>
  <c r="I1265" i="56"/>
  <c r="L1264" i="56"/>
  <c r="K1264" i="56"/>
  <c r="J1264" i="56"/>
  <c r="I1264" i="56"/>
  <c r="L1263" i="56"/>
  <c r="K1263" i="56"/>
  <c r="J1263" i="56"/>
  <c r="I1263" i="56"/>
  <c r="L1262" i="56"/>
  <c r="K1262" i="56"/>
  <c r="J1262" i="56"/>
  <c r="I1262" i="56"/>
  <c r="L1261" i="56"/>
  <c r="K1261" i="56"/>
  <c r="J1261" i="56"/>
  <c r="I1261" i="56"/>
  <c r="L1260" i="56"/>
  <c r="K1260" i="56"/>
  <c r="J1260" i="56"/>
  <c r="I1260" i="56"/>
  <c r="L1259" i="56"/>
  <c r="K1259" i="56"/>
  <c r="J1259" i="56"/>
  <c r="I1259" i="56"/>
  <c r="L1258" i="56"/>
  <c r="K1258" i="56"/>
  <c r="J1258" i="56"/>
  <c r="I1258" i="56"/>
  <c r="L1257" i="56"/>
  <c r="K1257" i="56"/>
  <c r="J1257" i="56"/>
  <c r="I1257" i="56"/>
  <c r="L1256" i="56"/>
  <c r="K1256" i="56"/>
  <c r="J1256" i="56"/>
  <c r="I1256" i="56"/>
  <c r="L1255" i="56"/>
  <c r="K1255" i="56"/>
  <c r="J1255" i="56"/>
  <c r="I1255" i="56"/>
  <c r="L1254" i="56"/>
  <c r="K1254" i="56"/>
  <c r="J1254" i="56"/>
  <c r="I1254" i="56"/>
  <c r="L1253" i="56"/>
  <c r="K1253" i="56"/>
  <c r="J1253" i="56"/>
  <c r="I1253" i="56"/>
  <c r="L1252" i="56"/>
  <c r="K1252" i="56"/>
  <c r="J1252" i="56"/>
  <c r="I1252" i="56"/>
  <c r="L1251" i="56"/>
  <c r="K1251" i="56"/>
  <c r="J1251" i="56"/>
  <c r="I1251" i="56"/>
  <c r="L1250" i="56"/>
  <c r="K1250" i="56"/>
  <c r="J1250" i="56"/>
  <c r="I1250" i="56"/>
  <c r="L1249" i="56"/>
  <c r="K1249" i="56"/>
  <c r="J1249" i="56"/>
  <c r="I1249" i="56"/>
  <c r="L1248" i="56"/>
  <c r="K1248" i="56"/>
  <c r="J1248" i="56"/>
  <c r="I1248" i="56"/>
  <c r="L1247" i="56"/>
  <c r="K1247" i="56"/>
  <c r="J1247" i="56"/>
  <c r="I1247" i="56"/>
  <c r="L1246" i="56"/>
  <c r="K1246" i="56"/>
  <c r="J1246" i="56"/>
  <c r="I1246" i="56"/>
  <c r="L1245" i="56"/>
  <c r="K1245" i="56"/>
  <c r="J1245" i="56"/>
  <c r="I1245" i="56"/>
  <c r="L1244" i="56"/>
  <c r="K1244" i="56"/>
  <c r="J1244" i="56"/>
  <c r="I1244" i="56"/>
  <c r="L1243" i="56"/>
  <c r="K1243" i="56"/>
  <c r="J1243" i="56"/>
  <c r="I1243" i="56"/>
  <c r="L1242" i="56"/>
  <c r="K1242" i="56"/>
  <c r="J1242" i="56"/>
  <c r="I1242" i="56"/>
  <c r="L1241" i="56"/>
  <c r="K1241" i="56"/>
  <c r="J1241" i="56"/>
  <c r="I1241" i="56"/>
  <c r="L1240" i="56"/>
  <c r="K1240" i="56"/>
  <c r="J1240" i="56"/>
  <c r="I1240" i="56"/>
  <c r="K1239" i="56"/>
  <c r="L1239" i="56" s="1"/>
  <c r="J1239" i="56"/>
  <c r="I1239" i="56"/>
  <c r="K1238" i="56"/>
  <c r="L1238" i="56" s="1"/>
  <c r="J1238" i="56"/>
  <c r="I1238" i="56"/>
  <c r="K1237" i="56"/>
  <c r="L1237" i="56" s="1"/>
  <c r="J1237" i="56"/>
  <c r="I1237" i="56"/>
  <c r="K1236" i="56"/>
  <c r="L1236" i="56" s="1"/>
  <c r="J1236" i="56"/>
  <c r="I1236" i="56"/>
  <c r="K1235" i="56"/>
  <c r="L1235" i="56" s="1"/>
  <c r="J1235" i="56"/>
  <c r="I1235" i="56"/>
  <c r="K1234" i="56"/>
  <c r="L1234" i="56" s="1"/>
  <c r="J1234" i="56"/>
  <c r="I1234" i="56"/>
  <c r="K1233" i="56"/>
  <c r="L1233" i="56" s="1"/>
  <c r="J1233" i="56"/>
  <c r="I1233" i="56"/>
  <c r="K1232" i="56"/>
  <c r="L1232" i="56" s="1"/>
  <c r="J1232" i="56"/>
  <c r="I1232" i="56"/>
  <c r="K1231" i="56"/>
  <c r="L1231" i="56" s="1"/>
  <c r="J1231" i="56"/>
  <c r="I1231" i="56"/>
  <c r="K1230" i="56"/>
  <c r="L1230" i="56" s="1"/>
  <c r="J1230" i="56"/>
  <c r="I1230" i="56"/>
  <c r="K1229" i="56"/>
  <c r="L1229" i="56" s="1"/>
  <c r="J1229" i="56"/>
  <c r="I1229" i="56"/>
  <c r="K1228" i="56"/>
  <c r="L1228" i="56" s="1"/>
  <c r="J1228" i="56"/>
  <c r="I1228" i="56"/>
  <c r="K1227" i="56"/>
  <c r="L1227" i="56" s="1"/>
  <c r="J1227" i="56"/>
  <c r="I1227" i="56"/>
  <c r="K1226" i="56"/>
  <c r="L1226" i="56" s="1"/>
  <c r="J1226" i="56"/>
  <c r="I1226" i="56"/>
  <c r="K1225" i="56"/>
  <c r="L1225" i="56" s="1"/>
  <c r="J1225" i="56"/>
  <c r="I1225" i="56"/>
  <c r="K1224" i="56"/>
  <c r="L1224" i="56" s="1"/>
  <c r="J1224" i="56"/>
  <c r="I1224" i="56"/>
  <c r="K1223" i="56"/>
  <c r="L1223" i="56" s="1"/>
  <c r="J1223" i="56"/>
  <c r="I1223" i="56"/>
  <c r="K1222" i="56"/>
  <c r="L1222" i="56" s="1"/>
  <c r="J1222" i="56"/>
  <c r="I1222" i="56"/>
  <c r="K1221" i="56"/>
  <c r="L1221" i="56" s="1"/>
  <c r="J1221" i="56"/>
  <c r="I1221" i="56"/>
  <c r="K1220" i="56"/>
  <c r="L1220" i="56" s="1"/>
  <c r="J1220" i="56"/>
  <c r="I1220" i="56"/>
  <c r="K1219" i="56"/>
  <c r="L1219" i="56" s="1"/>
  <c r="J1219" i="56"/>
  <c r="I1219" i="56"/>
  <c r="K1218" i="56"/>
  <c r="L1218" i="56" s="1"/>
  <c r="J1218" i="56"/>
  <c r="I1218" i="56"/>
  <c r="K1217" i="56"/>
  <c r="L1217" i="56" s="1"/>
  <c r="J1217" i="56"/>
  <c r="I1217" i="56"/>
  <c r="K1216" i="56"/>
  <c r="L1216" i="56" s="1"/>
  <c r="J1216" i="56"/>
  <c r="I1216" i="56"/>
  <c r="K1215" i="56"/>
  <c r="L1215" i="56" s="1"/>
  <c r="J1215" i="56"/>
  <c r="I1215" i="56"/>
  <c r="K1214" i="56"/>
  <c r="L1214" i="56" s="1"/>
  <c r="J1214" i="56"/>
  <c r="I1214" i="56"/>
  <c r="K1213" i="56"/>
  <c r="L1213" i="56" s="1"/>
  <c r="J1213" i="56"/>
  <c r="I1213" i="56"/>
  <c r="K1212" i="56"/>
  <c r="L1212" i="56" s="1"/>
  <c r="J1212" i="56"/>
  <c r="I1212" i="56"/>
  <c r="K1211" i="56"/>
  <c r="L1211" i="56" s="1"/>
  <c r="J1211" i="56"/>
  <c r="I1211" i="56"/>
  <c r="K1210" i="56"/>
  <c r="L1210" i="56" s="1"/>
  <c r="J1210" i="56"/>
  <c r="I1210" i="56"/>
  <c r="K1209" i="56"/>
  <c r="L1209" i="56" s="1"/>
  <c r="J1209" i="56"/>
  <c r="I1209" i="56"/>
  <c r="K1208" i="56"/>
  <c r="L1208" i="56" s="1"/>
  <c r="J1208" i="56"/>
  <c r="I1208" i="56"/>
  <c r="K1207" i="56"/>
  <c r="L1207" i="56" s="1"/>
  <c r="J1207" i="56"/>
  <c r="I1207" i="56"/>
  <c r="K1206" i="56"/>
  <c r="L1206" i="56" s="1"/>
  <c r="J1206" i="56"/>
  <c r="I1206" i="56"/>
  <c r="K1205" i="56"/>
  <c r="L1205" i="56" s="1"/>
  <c r="J1205" i="56"/>
  <c r="I1205" i="56"/>
  <c r="K1204" i="56"/>
  <c r="L1204" i="56" s="1"/>
  <c r="J1204" i="56"/>
  <c r="I1204" i="56"/>
  <c r="K1203" i="56"/>
  <c r="L1203" i="56" s="1"/>
  <c r="J1203" i="56"/>
  <c r="I1203" i="56"/>
  <c r="K1202" i="56"/>
  <c r="L1202" i="56" s="1"/>
  <c r="J1202" i="56"/>
  <c r="I1202" i="56"/>
  <c r="K1201" i="56"/>
  <c r="L1201" i="56" s="1"/>
  <c r="J1201" i="56"/>
  <c r="I1201" i="56"/>
  <c r="K1200" i="56"/>
  <c r="L1200" i="56" s="1"/>
  <c r="J1200" i="56"/>
  <c r="I1200" i="56"/>
  <c r="K1199" i="56"/>
  <c r="L1199" i="56" s="1"/>
  <c r="J1199" i="56"/>
  <c r="I1199" i="56"/>
  <c r="K1198" i="56"/>
  <c r="L1198" i="56" s="1"/>
  <c r="J1198" i="56"/>
  <c r="I1198" i="56"/>
  <c r="K1197" i="56"/>
  <c r="L1197" i="56" s="1"/>
  <c r="J1197" i="56"/>
  <c r="I1197" i="56"/>
  <c r="K1196" i="56"/>
  <c r="L1196" i="56" s="1"/>
  <c r="J1196" i="56"/>
  <c r="I1196" i="56"/>
  <c r="K1195" i="56"/>
  <c r="L1195" i="56" s="1"/>
  <c r="J1195" i="56"/>
  <c r="I1195" i="56"/>
  <c r="K1194" i="56"/>
  <c r="L1194" i="56" s="1"/>
  <c r="J1194" i="56"/>
  <c r="I1194" i="56"/>
  <c r="K1193" i="56"/>
  <c r="L1193" i="56" s="1"/>
  <c r="J1193" i="56"/>
  <c r="I1193" i="56"/>
  <c r="K1192" i="56"/>
  <c r="L1192" i="56" s="1"/>
  <c r="J1192" i="56"/>
  <c r="I1192" i="56"/>
  <c r="K1191" i="56"/>
  <c r="L1191" i="56" s="1"/>
  <c r="J1191" i="56"/>
  <c r="I1191" i="56"/>
  <c r="K1190" i="56"/>
  <c r="L1190" i="56" s="1"/>
  <c r="J1190" i="56"/>
  <c r="I1190" i="56"/>
  <c r="K1189" i="56"/>
  <c r="L1189" i="56" s="1"/>
  <c r="J1189" i="56"/>
  <c r="I1189" i="56"/>
  <c r="K1188" i="56"/>
  <c r="L1188" i="56" s="1"/>
  <c r="J1188" i="56"/>
  <c r="I1188" i="56"/>
  <c r="K1187" i="56"/>
  <c r="L1187" i="56" s="1"/>
  <c r="J1187" i="56"/>
  <c r="I1187" i="56"/>
  <c r="K1186" i="56"/>
  <c r="L1186" i="56" s="1"/>
  <c r="J1186" i="56"/>
  <c r="I1186" i="56"/>
  <c r="K1185" i="56"/>
  <c r="L1185" i="56" s="1"/>
  <c r="J1185" i="56"/>
  <c r="I1185" i="56"/>
  <c r="K1184" i="56"/>
  <c r="L1184" i="56" s="1"/>
  <c r="J1184" i="56"/>
  <c r="I1184" i="56"/>
  <c r="K1183" i="56"/>
  <c r="L1183" i="56" s="1"/>
  <c r="J1183" i="56"/>
  <c r="I1183" i="56"/>
  <c r="K1182" i="56"/>
  <c r="L1182" i="56" s="1"/>
  <c r="J1182" i="56"/>
  <c r="I1182" i="56"/>
  <c r="K1181" i="56"/>
  <c r="L1181" i="56" s="1"/>
  <c r="J1181" i="56"/>
  <c r="I1181" i="56"/>
  <c r="K1180" i="56"/>
  <c r="L1180" i="56" s="1"/>
  <c r="J1180" i="56"/>
  <c r="I1180" i="56"/>
  <c r="K1179" i="56"/>
  <c r="L1179" i="56" s="1"/>
  <c r="J1179" i="56"/>
  <c r="I1179" i="56"/>
  <c r="K1178" i="56"/>
  <c r="L1178" i="56" s="1"/>
  <c r="J1178" i="56"/>
  <c r="I1178" i="56"/>
  <c r="K1177" i="56"/>
  <c r="L1177" i="56" s="1"/>
  <c r="J1177" i="56"/>
  <c r="I1177" i="56"/>
  <c r="K1176" i="56"/>
  <c r="L1176" i="56" s="1"/>
  <c r="J1176" i="56"/>
  <c r="I1176" i="56"/>
  <c r="K1175" i="56"/>
  <c r="L1175" i="56" s="1"/>
  <c r="J1175" i="56"/>
  <c r="I1175" i="56"/>
  <c r="K1174" i="56"/>
  <c r="L1174" i="56" s="1"/>
  <c r="J1174" i="56"/>
  <c r="I1174" i="56"/>
  <c r="K1173" i="56"/>
  <c r="L1173" i="56" s="1"/>
  <c r="J1173" i="56"/>
  <c r="I1173" i="56"/>
  <c r="K1172" i="56"/>
  <c r="L1172" i="56" s="1"/>
  <c r="J1172" i="56"/>
  <c r="I1172" i="56"/>
  <c r="K1171" i="56"/>
  <c r="L1171" i="56" s="1"/>
  <c r="J1171" i="56"/>
  <c r="I1171" i="56"/>
  <c r="K1170" i="56"/>
  <c r="L1170" i="56" s="1"/>
  <c r="J1170" i="56"/>
  <c r="I1170" i="56"/>
  <c r="K1169" i="56"/>
  <c r="L1169" i="56" s="1"/>
  <c r="J1169" i="56"/>
  <c r="I1169" i="56"/>
  <c r="K1168" i="56"/>
  <c r="L1168" i="56" s="1"/>
  <c r="J1168" i="56"/>
  <c r="I1168" i="56"/>
  <c r="K1167" i="56"/>
  <c r="L1167" i="56" s="1"/>
  <c r="J1167" i="56"/>
  <c r="I1167" i="56"/>
  <c r="K1166" i="56"/>
  <c r="L1166" i="56" s="1"/>
  <c r="J1166" i="56"/>
  <c r="I1166" i="56"/>
  <c r="K1165" i="56"/>
  <c r="L1165" i="56" s="1"/>
  <c r="J1165" i="56"/>
  <c r="I1165" i="56"/>
  <c r="K1164" i="56"/>
  <c r="L1164" i="56" s="1"/>
  <c r="J1164" i="56"/>
  <c r="I1164" i="56"/>
  <c r="K1163" i="56"/>
  <c r="L1163" i="56" s="1"/>
  <c r="J1163" i="56"/>
  <c r="I1163" i="56"/>
  <c r="K1162" i="56"/>
  <c r="L1162" i="56" s="1"/>
  <c r="J1162" i="56"/>
  <c r="I1162" i="56"/>
  <c r="K1161" i="56"/>
  <c r="L1161" i="56" s="1"/>
  <c r="J1161" i="56"/>
  <c r="I1161" i="56"/>
  <c r="K1160" i="56"/>
  <c r="L1160" i="56" s="1"/>
  <c r="J1160" i="56"/>
  <c r="I1160" i="56"/>
  <c r="K1159" i="56"/>
  <c r="L1159" i="56" s="1"/>
  <c r="J1159" i="56"/>
  <c r="I1159" i="56"/>
  <c r="K1158" i="56"/>
  <c r="L1158" i="56" s="1"/>
  <c r="J1158" i="56"/>
  <c r="I1158" i="56"/>
  <c r="K1157" i="56"/>
  <c r="L1157" i="56" s="1"/>
  <c r="J1157" i="56"/>
  <c r="I1157" i="56"/>
  <c r="K1156" i="56"/>
  <c r="L1156" i="56" s="1"/>
  <c r="J1156" i="56"/>
  <c r="I1156" i="56"/>
  <c r="K1155" i="56"/>
  <c r="L1155" i="56" s="1"/>
  <c r="J1155" i="56"/>
  <c r="I1155" i="56"/>
  <c r="K1154" i="56"/>
  <c r="L1154" i="56" s="1"/>
  <c r="J1154" i="56"/>
  <c r="I1154" i="56"/>
  <c r="K1153" i="56"/>
  <c r="L1153" i="56" s="1"/>
  <c r="J1153" i="56"/>
  <c r="I1153" i="56"/>
  <c r="K1152" i="56"/>
  <c r="L1152" i="56" s="1"/>
  <c r="J1152" i="56"/>
  <c r="I1152" i="56"/>
  <c r="K1151" i="56"/>
  <c r="L1151" i="56" s="1"/>
  <c r="J1151" i="56"/>
  <c r="I1151" i="56"/>
  <c r="K1150" i="56"/>
  <c r="L1150" i="56" s="1"/>
  <c r="J1150" i="56"/>
  <c r="I1150" i="56"/>
  <c r="K1149" i="56"/>
  <c r="L1149" i="56" s="1"/>
  <c r="J1149" i="56"/>
  <c r="I1149" i="56"/>
  <c r="K1148" i="56"/>
  <c r="L1148" i="56" s="1"/>
  <c r="J1148" i="56"/>
  <c r="I1148" i="56"/>
  <c r="K1147" i="56"/>
  <c r="L1147" i="56" s="1"/>
  <c r="J1147" i="56"/>
  <c r="I1147" i="56"/>
  <c r="K1146" i="56"/>
  <c r="L1146" i="56" s="1"/>
  <c r="J1146" i="56"/>
  <c r="I1146" i="56"/>
  <c r="K1145" i="56"/>
  <c r="L1145" i="56" s="1"/>
  <c r="J1145" i="56"/>
  <c r="I1145" i="56"/>
  <c r="K1144" i="56"/>
  <c r="L1144" i="56" s="1"/>
  <c r="J1144" i="56"/>
  <c r="I1144" i="56"/>
  <c r="K1143" i="56"/>
  <c r="L1143" i="56" s="1"/>
  <c r="J1143" i="56"/>
  <c r="I1143" i="56"/>
  <c r="K1142" i="56"/>
  <c r="L1142" i="56" s="1"/>
  <c r="J1142" i="56"/>
  <c r="I1142" i="56"/>
  <c r="K1141" i="56"/>
  <c r="L1141" i="56" s="1"/>
  <c r="J1141" i="56"/>
  <c r="I1141" i="56"/>
  <c r="K1140" i="56"/>
  <c r="L1140" i="56" s="1"/>
  <c r="J1140" i="56"/>
  <c r="I1140" i="56"/>
  <c r="K1139" i="56"/>
  <c r="L1139" i="56" s="1"/>
  <c r="J1139" i="56"/>
  <c r="I1139" i="56"/>
  <c r="K1138" i="56"/>
  <c r="L1138" i="56" s="1"/>
  <c r="J1138" i="56"/>
  <c r="I1138" i="56"/>
  <c r="K1137" i="56"/>
  <c r="L1137" i="56" s="1"/>
  <c r="J1137" i="56"/>
  <c r="I1137" i="56"/>
  <c r="K1136" i="56"/>
  <c r="L1136" i="56" s="1"/>
  <c r="J1136" i="56"/>
  <c r="I1136" i="56"/>
  <c r="K1135" i="56"/>
  <c r="L1135" i="56" s="1"/>
  <c r="J1135" i="56"/>
  <c r="I1135" i="56"/>
  <c r="K1134" i="56"/>
  <c r="L1134" i="56" s="1"/>
  <c r="J1134" i="56"/>
  <c r="I1134" i="56"/>
  <c r="K1133" i="56"/>
  <c r="L1133" i="56" s="1"/>
  <c r="J1133" i="56"/>
  <c r="I1133" i="56"/>
  <c r="K1132" i="56"/>
  <c r="L1132" i="56" s="1"/>
  <c r="J1132" i="56"/>
  <c r="I1132" i="56"/>
  <c r="K1131" i="56"/>
  <c r="L1131" i="56" s="1"/>
  <c r="J1131" i="56"/>
  <c r="I1131" i="56"/>
  <c r="K1130" i="56"/>
  <c r="L1130" i="56" s="1"/>
  <c r="J1130" i="56"/>
  <c r="I1130" i="56"/>
  <c r="K1129" i="56"/>
  <c r="L1129" i="56" s="1"/>
  <c r="J1129" i="56"/>
  <c r="I1129" i="56"/>
  <c r="K1128" i="56"/>
  <c r="L1128" i="56" s="1"/>
  <c r="J1128" i="56"/>
  <c r="I1128" i="56"/>
  <c r="K1127" i="56"/>
  <c r="L1127" i="56" s="1"/>
  <c r="J1127" i="56"/>
  <c r="I1127" i="56"/>
  <c r="K1126" i="56"/>
  <c r="L1126" i="56" s="1"/>
  <c r="J1126" i="56"/>
  <c r="I1126" i="56"/>
  <c r="K1125" i="56"/>
  <c r="L1125" i="56" s="1"/>
  <c r="J1125" i="56"/>
  <c r="I1125" i="56"/>
  <c r="K1124" i="56"/>
  <c r="L1124" i="56" s="1"/>
  <c r="J1124" i="56"/>
  <c r="I1124" i="56"/>
  <c r="K1123" i="56"/>
  <c r="L1123" i="56" s="1"/>
  <c r="J1123" i="56"/>
  <c r="I1123" i="56"/>
  <c r="K1122" i="56"/>
  <c r="L1122" i="56" s="1"/>
  <c r="J1122" i="56"/>
  <c r="I1122" i="56"/>
  <c r="K1121" i="56"/>
  <c r="L1121" i="56" s="1"/>
  <c r="J1121" i="56"/>
  <c r="I1121" i="56"/>
  <c r="K1120" i="56"/>
  <c r="L1120" i="56" s="1"/>
  <c r="J1120" i="56"/>
  <c r="I1120" i="56"/>
  <c r="K1119" i="56"/>
  <c r="L1119" i="56" s="1"/>
  <c r="J1119" i="56"/>
  <c r="I1119" i="56"/>
  <c r="K1118" i="56"/>
  <c r="L1118" i="56" s="1"/>
  <c r="J1118" i="56"/>
  <c r="I1118" i="56"/>
  <c r="K1117" i="56"/>
  <c r="L1117" i="56" s="1"/>
  <c r="J1117" i="56"/>
  <c r="I1117" i="56"/>
  <c r="K1116" i="56"/>
  <c r="L1116" i="56" s="1"/>
  <c r="J1116" i="56"/>
  <c r="I1116" i="56"/>
  <c r="K1115" i="56"/>
  <c r="L1115" i="56" s="1"/>
  <c r="J1115" i="56"/>
  <c r="I1115" i="56"/>
  <c r="K1114" i="56"/>
  <c r="L1114" i="56" s="1"/>
  <c r="J1114" i="56"/>
  <c r="I1114" i="56"/>
  <c r="K1113" i="56"/>
  <c r="L1113" i="56" s="1"/>
  <c r="J1113" i="56"/>
  <c r="I1113" i="56"/>
  <c r="K1112" i="56"/>
  <c r="L1112" i="56" s="1"/>
  <c r="J1112" i="56"/>
  <c r="I1112" i="56"/>
  <c r="L1111" i="56"/>
  <c r="K1111" i="56"/>
  <c r="J1111" i="56"/>
  <c r="I1111" i="56"/>
  <c r="K1110" i="56"/>
  <c r="L1110" i="56" s="1"/>
  <c r="J1110" i="56"/>
  <c r="I1110" i="56"/>
  <c r="K1109" i="56"/>
  <c r="L1109" i="56" s="1"/>
  <c r="J1109" i="56"/>
  <c r="I1109" i="56"/>
  <c r="K1108" i="56"/>
  <c r="L1108" i="56" s="1"/>
  <c r="J1108" i="56"/>
  <c r="I1108" i="56"/>
  <c r="K1107" i="56"/>
  <c r="L1107" i="56" s="1"/>
  <c r="J1107" i="56"/>
  <c r="I1107" i="56"/>
  <c r="K1106" i="56"/>
  <c r="L1106" i="56" s="1"/>
  <c r="J1106" i="56"/>
  <c r="I1106" i="56"/>
  <c r="K1105" i="56"/>
  <c r="L1105" i="56" s="1"/>
  <c r="J1105" i="56"/>
  <c r="I1105" i="56"/>
  <c r="K1104" i="56"/>
  <c r="L1104" i="56" s="1"/>
  <c r="J1104" i="56"/>
  <c r="I1104" i="56"/>
  <c r="K1103" i="56"/>
  <c r="L1103" i="56" s="1"/>
  <c r="J1103" i="56"/>
  <c r="I1103" i="56"/>
  <c r="K1102" i="56"/>
  <c r="L1102" i="56" s="1"/>
  <c r="J1102" i="56"/>
  <c r="I1102" i="56"/>
  <c r="K1101" i="56"/>
  <c r="L1101" i="56" s="1"/>
  <c r="J1101" i="56"/>
  <c r="I1101" i="56"/>
  <c r="K1100" i="56"/>
  <c r="L1100" i="56" s="1"/>
  <c r="J1100" i="56"/>
  <c r="I1100" i="56"/>
  <c r="K1099" i="56"/>
  <c r="L1099" i="56" s="1"/>
  <c r="J1099" i="56"/>
  <c r="I1099" i="56"/>
  <c r="K1098" i="56"/>
  <c r="L1098" i="56" s="1"/>
  <c r="J1098" i="56"/>
  <c r="I1098" i="56"/>
  <c r="K1097" i="56"/>
  <c r="L1097" i="56" s="1"/>
  <c r="J1097" i="56"/>
  <c r="I1097" i="56"/>
  <c r="K1096" i="56"/>
  <c r="L1096" i="56" s="1"/>
  <c r="J1096" i="56"/>
  <c r="I1096" i="56"/>
  <c r="K1095" i="56"/>
  <c r="L1095" i="56" s="1"/>
  <c r="J1095" i="56"/>
  <c r="I1095" i="56"/>
  <c r="K1094" i="56"/>
  <c r="L1094" i="56" s="1"/>
  <c r="J1094" i="56"/>
  <c r="I1094" i="56"/>
  <c r="K1093" i="56"/>
  <c r="L1093" i="56" s="1"/>
  <c r="J1093" i="56"/>
  <c r="I1093" i="56"/>
  <c r="K1092" i="56"/>
  <c r="L1092" i="56" s="1"/>
  <c r="J1092" i="56"/>
  <c r="I1092" i="56"/>
  <c r="K1091" i="56"/>
  <c r="L1091" i="56" s="1"/>
  <c r="J1091" i="56"/>
  <c r="I1091" i="56"/>
  <c r="K1090" i="56"/>
  <c r="L1090" i="56" s="1"/>
  <c r="J1090" i="56"/>
  <c r="I1090" i="56"/>
  <c r="K1089" i="56"/>
  <c r="L1089" i="56" s="1"/>
  <c r="J1089" i="56"/>
  <c r="I1089" i="56"/>
  <c r="K1088" i="56"/>
  <c r="L1088" i="56" s="1"/>
  <c r="J1088" i="56"/>
  <c r="I1088" i="56"/>
  <c r="K1087" i="56"/>
  <c r="L1087" i="56" s="1"/>
  <c r="J1087" i="56"/>
  <c r="I1087" i="56"/>
  <c r="K1086" i="56"/>
  <c r="L1086" i="56" s="1"/>
  <c r="J1086" i="56"/>
  <c r="I1086" i="56"/>
  <c r="K1085" i="56"/>
  <c r="L1085" i="56" s="1"/>
  <c r="J1085" i="56"/>
  <c r="I1085" i="56"/>
  <c r="K1084" i="56"/>
  <c r="L1084" i="56" s="1"/>
  <c r="J1084" i="56"/>
  <c r="I1084" i="56"/>
  <c r="K1083" i="56"/>
  <c r="L1083" i="56" s="1"/>
  <c r="J1083" i="56"/>
  <c r="I1083" i="56"/>
  <c r="K1082" i="56"/>
  <c r="L1082" i="56" s="1"/>
  <c r="J1082" i="56"/>
  <c r="I1082" i="56"/>
  <c r="K1081" i="56"/>
  <c r="L1081" i="56" s="1"/>
  <c r="J1081" i="56"/>
  <c r="I1081" i="56"/>
  <c r="K1080" i="56"/>
  <c r="L1080" i="56" s="1"/>
  <c r="J1080" i="56"/>
  <c r="I1080" i="56"/>
  <c r="K1079" i="56"/>
  <c r="L1079" i="56" s="1"/>
  <c r="J1079" i="56"/>
  <c r="I1079" i="56"/>
  <c r="K1078" i="56"/>
  <c r="L1078" i="56" s="1"/>
  <c r="J1078" i="56"/>
  <c r="I1078" i="56"/>
  <c r="K1077" i="56"/>
  <c r="L1077" i="56" s="1"/>
  <c r="J1077" i="56"/>
  <c r="I1077" i="56"/>
  <c r="K1076" i="56"/>
  <c r="L1076" i="56" s="1"/>
  <c r="J1076" i="56"/>
  <c r="I1076" i="56"/>
  <c r="K1075" i="56"/>
  <c r="L1075" i="56" s="1"/>
  <c r="J1075" i="56"/>
  <c r="I1075" i="56"/>
  <c r="K1074" i="56"/>
  <c r="L1074" i="56" s="1"/>
  <c r="J1074" i="56"/>
  <c r="I1074" i="56"/>
  <c r="K1073" i="56"/>
  <c r="L1073" i="56" s="1"/>
  <c r="J1073" i="56"/>
  <c r="I1073" i="56"/>
  <c r="K1072" i="56"/>
  <c r="L1072" i="56" s="1"/>
  <c r="J1072" i="56"/>
  <c r="I1072" i="56"/>
  <c r="K1071" i="56"/>
  <c r="L1071" i="56" s="1"/>
  <c r="J1071" i="56"/>
  <c r="I1071" i="56"/>
  <c r="K1070" i="56"/>
  <c r="L1070" i="56" s="1"/>
  <c r="J1070" i="56"/>
  <c r="I1070" i="56"/>
  <c r="K1069" i="56"/>
  <c r="L1069" i="56" s="1"/>
  <c r="J1069" i="56"/>
  <c r="I1069" i="56"/>
  <c r="K1068" i="56"/>
  <c r="L1068" i="56" s="1"/>
  <c r="J1068" i="56"/>
  <c r="I1068" i="56"/>
  <c r="K1067" i="56"/>
  <c r="L1067" i="56" s="1"/>
  <c r="J1067" i="56"/>
  <c r="I1067" i="56"/>
  <c r="K1066" i="56"/>
  <c r="L1066" i="56" s="1"/>
  <c r="J1066" i="56"/>
  <c r="I1066" i="56"/>
  <c r="K1065" i="56"/>
  <c r="L1065" i="56" s="1"/>
  <c r="J1065" i="56"/>
  <c r="I1065" i="56"/>
  <c r="K1064" i="56"/>
  <c r="L1064" i="56" s="1"/>
  <c r="J1064" i="56"/>
  <c r="I1064" i="56"/>
  <c r="K1063" i="56"/>
  <c r="L1063" i="56" s="1"/>
  <c r="J1063" i="56"/>
  <c r="I1063" i="56"/>
  <c r="K1062" i="56"/>
  <c r="L1062" i="56" s="1"/>
  <c r="J1062" i="56"/>
  <c r="I1062" i="56"/>
  <c r="K1061" i="56"/>
  <c r="L1061" i="56" s="1"/>
  <c r="J1061" i="56"/>
  <c r="I1061" i="56"/>
  <c r="K1060" i="56"/>
  <c r="L1060" i="56" s="1"/>
  <c r="J1060" i="56"/>
  <c r="I1060" i="56"/>
  <c r="K1059" i="56"/>
  <c r="L1059" i="56" s="1"/>
  <c r="J1059" i="56"/>
  <c r="I1059" i="56"/>
  <c r="K1058" i="56"/>
  <c r="L1058" i="56" s="1"/>
  <c r="J1058" i="56"/>
  <c r="I1058" i="56"/>
  <c r="K1057" i="56"/>
  <c r="L1057" i="56" s="1"/>
  <c r="J1057" i="56"/>
  <c r="I1057" i="56"/>
  <c r="K1056" i="56"/>
  <c r="L1056" i="56" s="1"/>
  <c r="J1056" i="56"/>
  <c r="I1056" i="56"/>
  <c r="K1055" i="56"/>
  <c r="L1055" i="56" s="1"/>
  <c r="J1055" i="56"/>
  <c r="I1055" i="56"/>
  <c r="K1054" i="56"/>
  <c r="L1054" i="56" s="1"/>
  <c r="J1054" i="56"/>
  <c r="I1054" i="56"/>
  <c r="K1053" i="56"/>
  <c r="L1053" i="56" s="1"/>
  <c r="J1053" i="56"/>
  <c r="I1053" i="56"/>
  <c r="K1052" i="56"/>
  <c r="L1052" i="56" s="1"/>
  <c r="J1052" i="56"/>
  <c r="I1052" i="56"/>
  <c r="K1051" i="56"/>
  <c r="L1051" i="56" s="1"/>
  <c r="J1051" i="56"/>
  <c r="I1051" i="56"/>
  <c r="K1050" i="56"/>
  <c r="L1050" i="56" s="1"/>
  <c r="J1050" i="56"/>
  <c r="I1050" i="56"/>
  <c r="K1049" i="56"/>
  <c r="L1049" i="56" s="1"/>
  <c r="J1049" i="56"/>
  <c r="I1049" i="56"/>
  <c r="K1048" i="56"/>
  <c r="L1048" i="56" s="1"/>
  <c r="J1048" i="56"/>
  <c r="I1048" i="56"/>
  <c r="K1047" i="56"/>
  <c r="L1047" i="56" s="1"/>
  <c r="J1047" i="56"/>
  <c r="I1047" i="56"/>
  <c r="K1046" i="56"/>
  <c r="L1046" i="56" s="1"/>
  <c r="J1046" i="56"/>
  <c r="I1046" i="56"/>
  <c r="K1045" i="56"/>
  <c r="L1045" i="56" s="1"/>
  <c r="J1045" i="56"/>
  <c r="I1045" i="56"/>
  <c r="K1044" i="56"/>
  <c r="L1044" i="56" s="1"/>
  <c r="J1044" i="56"/>
  <c r="I1044" i="56"/>
  <c r="K1043" i="56"/>
  <c r="L1043" i="56" s="1"/>
  <c r="J1043" i="56"/>
  <c r="I1043" i="56"/>
  <c r="K1042" i="56"/>
  <c r="L1042" i="56" s="1"/>
  <c r="J1042" i="56"/>
  <c r="I1042" i="56"/>
  <c r="K1041" i="56"/>
  <c r="L1041" i="56" s="1"/>
  <c r="J1041" i="56"/>
  <c r="I1041" i="56"/>
  <c r="K1040" i="56"/>
  <c r="L1040" i="56" s="1"/>
  <c r="J1040" i="56"/>
  <c r="I1040" i="56"/>
  <c r="K1039" i="56"/>
  <c r="L1039" i="56" s="1"/>
  <c r="J1039" i="56"/>
  <c r="I1039" i="56"/>
  <c r="K1038" i="56"/>
  <c r="L1038" i="56" s="1"/>
  <c r="J1038" i="56"/>
  <c r="I1038" i="56"/>
  <c r="K1037" i="56"/>
  <c r="L1037" i="56" s="1"/>
  <c r="J1037" i="56"/>
  <c r="I1037" i="56"/>
  <c r="K1036" i="56"/>
  <c r="L1036" i="56" s="1"/>
  <c r="J1036" i="56"/>
  <c r="I1036" i="56"/>
  <c r="K1035" i="56"/>
  <c r="L1035" i="56" s="1"/>
  <c r="J1035" i="56"/>
  <c r="I1035" i="56"/>
  <c r="K1034" i="56"/>
  <c r="L1034" i="56" s="1"/>
  <c r="J1034" i="56"/>
  <c r="I1034" i="56"/>
  <c r="K1033" i="56"/>
  <c r="L1033" i="56" s="1"/>
  <c r="J1033" i="56"/>
  <c r="I1033" i="56"/>
  <c r="K1032" i="56"/>
  <c r="L1032" i="56" s="1"/>
  <c r="J1032" i="56"/>
  <c r="I1032" i="56"/>
  <c r="K1031" i="56"/>
  <c r="L1031" i="56" s="1"/>
  <c r="J1031" i="56"/>
  <c r="I1031" i="56"/>
  <c r="K1030" i="56"/>
  <c r="L1030" i="56" s="1"/>
  <c r="J1030" i="56"/>
  <c r="I1030" i="56"/>
  <c r="K1029" i="56"/>
  <c r="L1029" i="56" s="1"/>
  <c r="J1029" i="56"/>
  <c r="I1029" i="56"/>
  <c r="K1028" i="56"/>
  <c r="L1028" i="56" s="1"/>
  <c r="J1028" i="56"/>
  <c r="I1028" i="56"/>
  <c r="K1027" i="56"/>
  <c r="L1027" i="56" s="1"/>
  <c r="J1027" i="56"/>
  <c r="I1027" i="56"/>
  <c r="K1026" i="56"/>
  <c r="L1026" i="56" s="1"/>
  <c r="J1026" i="56"/>
  <c r="I1026" i="56"/>
  <c r="K1025" i="56"/>
  <c r="L1025" i="56" s="1"/>
  <c r="J1025" i="56"/>
  <c r="I1025" i="56"/>
  <c r="K1024" i="56"/>
  <c r="L1024" i="56" s="1"/>
  <c r="J1024" i="56"/>
  <c r="I1024" i="56"/>
  <c r="K1023" i="56"/>
  <c r="L1023" i="56" s="1"/>
  <c r="J1023" i="56"/>
  <c r="I1023" i="56"/>
  <c r="K1022" i="56"/>
  <c r="L1022" i="56" s="1"/>
  <c r="J1022" i="56"/>
  <c r="I1022" i="56"/>
  <c r="K1021" i="56"/>
  <c r="L1021" i="56" s="1"/>
  <c r="J1021" i="56"/>
  <c r="I1021" i="56"/>
  <c r="K1020" i="56"/>
  <c r="L1020" i="56" s="1"/>
  <c r="J1020" i="56"/>
  <c r="I1020" i="56"/>
  <c r="K1019" i="56"/>
  <c r="L1019" i="56" s="1"/>
  <c r="J1019" i="56"/>
  <c r="I1019" i="56"/>
  <c r="K1018" i="56"/>
  <c r="L1018" i="56" s="1"/>
  <c r="J1018" i="56"/>
  <c r="I1018" i="56"/>
  <c r="K1017" i="56"/>
  <c r="L1017" i="56" s="1"/>
  <c r="J1017" i="56"/>
  <c r="I1017" i="56"/>
  <c r="K1016" i="56"/>
  <c r="L1016" i="56" s="1"/>
  <c r="J1016" i="56"/>
  <c r="I1016" i="56"/>
  <c r="K1015" i="56"/>
  <c r="L1015" i="56" s="1"/>
  <c r="J1015" i="56"/>
  <c r="I1015" i="56"/>
  <c r="K1014" i="56"/>
  <c r="L1014" i="56" s="1"/>
  <c r="J1014" i="56"/>
  <c r="I1014" i="56"/>
  <c r="K1013" i="56"/>
  <c r="L1013" i="56" s="1"/>
  <c r="J1013" i="56"/>
  <c r="I1013" i="56"/>
  <c r="K1012" i="56"/>
  <c r="L1012" i="56" s="1"/>
  <c r="J1012" i="56"/>
  <c r="I1012" i="56"/>
  <c r="K1011" i="56"/>
  <c r="L1011" i="56" s="1"/>
  <c r="J1011" i="56"/>
  <c r="I1011" i="56"/>
  <c r="K1010" i="56"/>
  <c r="L1010" i="56" s="1"/>
  <c r="J1010" i="56"/>
  <c r="I1010" i="56"/>
  <c r="K1009" i="56"/>
  <c r="L1009" i="56" s="1"/>
  <c r="J1009" i="56"/>
  <c r="I1009" i="56"/>
  <c r="K1008" i="56"/>
  <c r="L1008" i="56" s="1"/>
  <c r="J1008" i="56"/>
  <c r="I1008" i="56"/>
  <c r="K1007" i="56"/>
  <c r="L1007" i="56" s="1"/>
  <c r="J1007" i="56"/>
  <c r="I1007" i="56"/>
  <c r="K1006" i="56"/>
  <c r="L1006" i="56" s="1"/>
  <c r="J1006" i="56"/>
  <c r="I1006" i="56"/>
  <c r="K1005" i="56"/>
  <c r="L1005" i="56" s="1"/>
  <c r="J1005" i="56"/>
  <c r="I1005" i="56"/>
  <c r="K1004" i="56"/>
  <c r="L1004" i="56" s="1"/>
  <c r="J1004" i="56"/>
  <c r="I1004" i="56"/>
  <c r="K1003" i="56"/>
  <c r="L1003" i="56" s="1"/>
  <c r="J1003" i="56"/>
  <c r="I1003" i="56"/>
  <c r="K1002" i="56"/>
  <c r="L1002" i="56" s="1"/>
  <c r="J1002" i="56"/>
  <c r="I1002" i="56"/>
  <c r="K1001" i="56"/>
  <c r="L1001" i="56" s="1"/>
  <c r="J1001" i="56"/>
  <c r="I1001" i="56"/>
  <c r="K1000" i="56"/>
  <c r="L1000" i="56" s="1"/>
  <c r="J1000" i="56"/>
  <c r="I1000" i="56"/>
  <c r="K999" i="56"/>
  <c r="L999" i="56" s="1"/>
  <c r="J999" i="56"/>
  <c r="I999" i="56"/>
  <c r="K998" i="56"/>
  <c r="L998" i="56" s="1"/>
  <c r="J998" i="56"/>
  <c r="I998" i="56"/>
  <c r="K997" i="56"/>
  <c r="L997" i="56" s="1"/>
  <c r="J997" i="56"/>
  <c r="I997" i="56"/>
  <c r="K996" i="56"/>
  <c r="L996" i="56" s="1"/>
  <c r="J996" i="56"/>
  <c r="I996" i="56"/>
  <c r="K995" i="56"/>
  <c r="L995" i="56" s="1"/>
  <c r="J995" i="56"/>
  <c r="I995" i="56"/>
  <c r="K994" i="56"/>
  <c r="L994" i="56" s="1"/>
  <c r="J994" i="56"/>
  <c r="I994" i="56"/>
  <c r="K993" i="56"/>
  <c r="L993" i="56" s="1"/>
  <c r="J993" i="56"/>
  <c r="I993" i="56"/>
  <c r="K992" i="56"/>
  <c r="L992" i="56" s="1"/>
  <c r="J992" i="56"/>
  <c r="I992" i="56"/>
  <c r="K991" i="56"/>
  <c r="L991" i="56" s="1"/>
  <c r="J991" i="56"/>
  <c r="I991" i="56"/>
  <c r="K990" i="56"/>
  <c r="L990" i="56" s="1"/>
  <c r="J990" i="56"/>
  <c r="I990" i="56"/>
  <c r="K989" i="56"/>
  <c r="L989" i="56" s="1"/>
  <c r="J989" i="56"/>
  <c r="I989" i="56"/>
  <c r="K988" i="56"/>
  <c r="L988" i="56" s="1"/>
  <c r="J988" i="56"/>
  <c r="I988" i="56"/>
  <c r="K987" i="56"/>
  <c r="L987" i="56" s="1"/>
  <c r="J987" i="56"/>
  <c r="I987" i="56"/>
  <c r="K986" i="56"/>
  <c r="L986" i="56" s="1"/>
  <c r="J986" i="56"/>
  <c r="I986" i="56"/>
  <c r="K985" i="56"/>
  <c r="L985" i="56" s="1"/>
  <c r="J985" i="56"/>
  <c r="I985" i="56"/>
  <c r="K984" i="56"/>
  <c r="L984" i="56" s="1"/>
  <c r="J984" i="56"/>
  <c r="I984" i="56"/>
  <c r="K983" i="56"/>
  <c r="L983" i="56" s="1"/>
  <c r="J983" i="56"/>
  <c r="I983" i="56"/>
  <c r="K982" i="56"/>
  <c r="L982" i="56" s="1"/>
  <c r="J982" i="56"/>
  <c r="I982" i="56"/>
  <c r="K981" i="56"/>
  <c r="L981" i="56" s="1"/>
  <c r="J981" i="56"/>
  <c r="I981" i="56"/>
  <c r="K980" i="56"/>
  <c r="L980" i="56" s="1"/>
  <c r="J980" i="56"/>
  <c r="I980" i="56"/>
  <c r="K979" i="56"/>
  <c r="L979" i="56" s="1"/>
  <c r="J979" i="56"/>
  <c r="I979" i="56"/>
  <c r="K978" i="56"/>
  <c r="L978" i="56" s="1"/>
  <c r="J978" i="56"/>
  <c r="I978" i="56"/>
  <c r="K977" i="56"/>
  <c r="L977" i="56" s="1"/>
  <c r="J977" i="56"/>
  <c r="I977" i="56"/>
  <c r="K976" i="56"/>
  <c r="L976" i="56" s="1"/>
  <c r="J976" i="56"/>
  <c r="I976" i="56"/>
  <c r="K975" i="56"/>
  <c r="L975" i="56" s="1"/>
  <c r="J975" i="56"/>
  <c r="I975" i="56"/>
  <c r="K974" i="56"/>
  <c r="L974" i="56" s="1"/>
  <c r="J974" i="56"/>
  <c r="I974" i="56"/>
  <c r="K973" i="56"/>
  <c r="L973" i="56" s="1"/>
  <c r="J973" i="56"/>
  <c r="I973" i="56"/>
  <c r="K972" i="56"/>
  <c r="L972" i="56" s="1"/>
  <c r="J972" i="56"/>
  <c r="I972" i="56"/>
  <c r="K971" i="56"/>
  <c r="L971" i="56" s="1"/>
  <c r="J971" i="56"/>
  <c r="I971" i="56"/>
  <c r="K970" i="56"/>
  <c r="L970" i="56" s="1"/>
  <c r="J970" i="56"/>
  <c r="I970" i="56"/>
  <c r="K969" i="56"/>
  <c r="L969" i="56" s="1"/>
  <c r="J969" i="56"/>
  <c r="I969" i="56"/>
  <c r="K968" i="56"/>
  <c r="L968" i="56" s="1"/>
  <c r="J968" i="56"/>
  <c r="I968" i="56"/>
  <c r="K967" i="56"/>
  <c r="L967" i="56" s="1"/>
  <c r="J967" i="56"/>
  <c r="I967" i="56"/>
  <c r="K966" i="56"/>
  <c r="L966" i="56" s="1"/>
  <c r="J966" i="56"/>
  <c r="I966" i="56"/>
  <c r="K965" i="56"/>
  <c r="L965" i="56" s="1"/>
  <c r="J965" i="56"/>
  <c r="I965" i="56"/>
  <c r="K964" i="56"/>
  <c r="L964" i="56" s="1"/>
  <c r="J964" i="56"/>
  <c r="I964" i="56"/>
  <c r="K963" i="56"/>
  <c r="L963" i="56" s="1"/>
  <c r="J963" i="56"/>
  <c r="I963" i="56"/>
  <c r="K962" i="56"/>
  <c r="L962" i="56" s="1"/>
  <c r="J962" i="56"/>
  <c r="I962" i="56"/>
  <c r="K961" i="56"/>
  <c r="L961" i="56" s="1"/>
  <c r="J961" i="56"/>
  <c r="I961" i="56"/>
  <c r="K960" i="56"/>
  <c r="L960" i="56" s="1"/>
  <c r="J960" i="56"/>
  <c r="I960" i="56"/>
  <c r="K959" i="56"/>
  <c r="L959" i="56" s="1"/>
  <c r="J959" i="56"/>
  <c r="I959" i="56"/>
  <c r="K958" i="56"/>
  <c r="L958" i="56" s="1"/>
  <c r="J958" i="56"/>
  <c r="I958" i="56"/>
  <c r="K957" i="56"/>
  <c r="L957" i="56" s="1"/>
  <c r="J957" i="56"/>
  <c r="I957" i="56"/>
  <c r="K956" i="56"/>
  <c r="L956" i="56" s="1"/>
  <c r="J956" i="56"/>
  <c r="I956" i="56"/>
  <c r="K955" i="56"/>
  <c r="L955" i="56" s="1"/>
  <c r="J955" i="56"/>
  <c r="I955" i="56"/>
  <c r="K954" i="56"/>
  <c r="L954" i="56" s="1"/>
  <c r="J954" i="56"/>
  <c r="I954" i="56"/>
  <c r="K953" i="56"/>
  <c r="L953" i="56" s="1"/>
  <c r="J953" i="56"/>
  <c r="I953" i="56"/>
  <c r="K952" i="56"/>
  <c r="L952" i="56" s="1"/>
  <c r="J952" i="56"/>
  <c r="I952" i="56"/>
  <c r="K951" i="56"/>
  <c r="L951" i="56" s="1"/>
  <c r="J951" i="56"/>
  <c r="I951" i="56"/>
  <c r="K950" i="56"/>
  <c r="L950" i="56" s="1"/>
  <c r="J950" i="56"/>
  <c r="I950" i="56"/>
  <c r="K949" i="56"/>
  <c r="L949" i="56" s="1"/>
  <c r="J949" i="56"/>
  <c r="I949" i="56"/>
  <c r="K948" i="56"/>
  <c r="L948" i="56" s="1"/>
  <c r="J948" i="56"/>
  <c r="I948" i="56"/>
  <c r="K947" i="56"/>
  <c r="L947" i="56" s="1"/>
  <c r="J947" i="56"/>
  <c r="I947" i="56"/>
  <c r="K946" i="56"/>
  <c r="L946" i="56" s="1"/>
  <c r="J946" i="56"/>
  <c r="I946" i="56"/>
  <c r="K945" i="56"/>
  <c r="L945" i="56" s="1"/>
  <c r="J945" i="56"/>
  <c r="I945" i="56"/>
  <c r="K944" i="56"/>
  <c r="L944" i="56" s="1"/>
  <c r="J944" i="56"/>
  <c r="I944" i="56"/>
  <c r="K943" i="56"/>
  <c r="L943" i="56" s="1"/>
  <c r="J943" i="56"/>
  <c r="I943" i="56"/>
  <c r="K942" i="56"/>
  <c r="L942" i="56" s="1"/>
  <c r="J942" i="56"/>
  <c r="I942" i="56"/>
  <c r="K941" i="56"/>
  <c r="L941" i="56" s="1"/>
  <c r="J941" i="56"/>
  <c r="I941" i="56"/>
  <c r="K940" i="56"/>
  <c r="L940" i="56" s="1"/>
  <c r="J940" i="56"/>
  <c r="I940" i="56"/>
  <c r="K939" i="56"/>
  <c r="L939" i="56" s="1"/>
  <c r="J939" i="56"/>
  <c r="I939" i="56"/>
  <c r="K938" i="56"/>
  <c r="L938" i="56" s="1"/>
  <c r="J938" i="56"/>
  <c r="I938" i="56"/>
  <c r="K937" i="56"/>
  <c r="L937" i="56" s="1"/>
  <c r="J937" i="56"/>
  <c r="I937" i="56"/>
  <c r="K936" i="56"/>
  <c r="L936" i="56" s="1"/>
  <c r="J936" i="56"/>
  <c r="I936" i="56"/>
  <c r="K935" i="56"/>
  <c r="L935" i="56" s="1"/>
  <c r="J935" i="56"/>
  <c r="I935" i="56"/>
  <c r="K934" i="56"/>
  <c r="L934" i="56" s="1"/>
  <c r="J934" i="56"/>
  <c r="I934" i="56"/>
  <c r="K933" i="56"/>
  <c r="L933" i="56" s="1"/>
  <c r="J933" i="56"/>
  <c r="I933" i="56"/>
  <c r="K932" i="56"/>
  <c r="L932" i="56" s="1"/>
  <c r="J932" i="56"/>
  <c r="I932" i="56"/>
  <c r="K931" i="56"/>
  <c r="L931" i="56" s="1"/>
  <c r="J931" i="56"/>
  <c r="I931" i="56"/>
  <c r="K930" i="56"/>
  <c r="L930" i="56" s="1"/>
  <c r="J930" i="56"/>
  <c r="I930" i="56"/>
  <c r="K929" i="56"/>
  <c r="L929" i="56" s="1"/>
  <c r="J929" i="56"/>
  <c r="I929" i="56"/>
  <c r="K928" i="56"/>
  <c r="L928" i="56" s="1"/>
  <c r="J928" i="56"/>
  <c r="I928" i="56"/>
  <c r="K927" i="56"/>
  <c r="L927" i="56" s="1"/>
  <c r="J927" i="56"/>
  <c r="I927" i="56"/>
  <c r="K926" i="56"/>
  <c r="L926" i="56" s="1"/>
  <c r="J926" i="56"/>
  <c r="I926" i="56"/>
  <c r="K925" i="56"/>
  <c r="L925" i="56" s="1"/>
  <c r="J925" i="56"/>
  <c r="I925" i="56"/>
  <c r="K924" i="56"/>
  <c r="L924" i="56" s="1"/>
  <c r="J924" i="56"/>
  <c r="I924" i="56"/>
  <c r="K923" i="56"/>
  <c r="L923" i="56" s="1"/>
  <c r="J923" i="56"/>
  <c r="I923" i="56"/>
  <c r="K922" i="56"/>
  <c r="L922" i="56" s="1"/>
  <c r="J922" i="56"/>
  <c r="I922" i="56"/>
  <c r="K921" i="56"/>
  <c r="L921" i="56" s="1"/>
  <c r="J921" i="56"/>
  <c r="I921" i="56"/>
  <c r="K920" i="56"/>
  <c r="L920" i="56" s="1"/>
  <c r="J920" i="56"/>
  <c r="I920" i="56"/>
  <c r="K919" i="56"/>
  <c r="L919" i="56" s="1"/>
  <c r="J919" i="56"/>
  <c r="I919" i="56"/>
  <c r="K918" i="56"/>
  <c r="L918" i="56" s="1"/>
  <c r="J918" i="56"/>
  <c r="I918" i="56"/>
  <c r="K917" i="56"/>
  <c r="L917" i="56" s="1"/>
  <c r="J917" i="56"/>
  <c r="I917" i="56"/>
  <c r="K916" i="56"/>
  <c r="L916" i="56" s="1"/>
  <c r="J916" i="56"/>
  <c r="I916" i="56"/>
  <c r="K915" i="56"/>
  <c r="L915" i="56" s="1"/>
  <c r="J915" i="56"/>
  <c r="I915" i="56"/>
  <c r="K914" i="56"/>
  <c r="L914" i="56" s="1"/>
  <c r="J914" i="56"/>
  <c r="I914" i="56"/>
  <c r="K913" i="56"/>
  <c r="L913" i="56" s="1"/>
  <c r="J913" i="56"/>
  <c r="I913" i="56"/>
  <c r="K912" i="56"/>
  <c r="L912" i="56" s="1"/>
  <c r="J912" i="56"/>
  <c r="I912" i="56"/>
  <c r="K911" i="56"/>
  <c r="L911" i="56" s="1"/>
  <c r="J911" i="56"/>
  <c r="I911" i="56"/>
  <c r="K910" i="56"/>
  <c r="L910" i="56" s="1"/>
  <c r="J910" i="56"/>
  <c r="I910" i="56"/>
  <c r="K909" i="56"/>
  <c r="L909" i="56" s="1"/>
  <c r="J909" i="56"/>
  <c r="I909" i="56"/>
  <c r="K908" i="56"/>
  <c r="L908" i="56" s="1"/>
  <c r="J908" i="56"/>
  <c r="I908" i="56"/>
  <c r="K907" i="56"/>
  <c r="L907" i="56" s="1"/>
  <c r="J907" i="56"/>
  <c r="I907" i="56"/>
  <c r="K906" i="56"/>
  <c r="L906" i="56" s="1"/>
  <c r="J906" i="56"/>
  <c r="I906" i="56"/>
  <c r="K905" i="56"/>
  <c r="L905" i="56" s="1"/>
  <c r="J905" i="56"/>
  <c r="I905" i="56"/>
  <c r="K904" i="56"/>
  <c r="L904" i="56" s="1"/>
  <c r="J904" i="56"/>
  <c r="I904" i="56"/>
  <c r="K903" i="56"/>
  <c r="L903" i="56" s="1"/>
  <c r="J903" i="56"/>
  <c r="I903" i="56"/>
  <c r="K902" i="56"/>
  <c r="L902" i="56" s="1"/>
  <c r="J902" i="56"/>
  <c r="I902" i="56"/>
  <c r="K901" i="56"/>
  <c r="L901" i="56" s="1"/>
  <c r="J901" i="56"/>
  <c r="I901" i="56"/>
  <c r="K900" i="56"/>
  <c r="L900" i="56" s="1"/>
  <c r="J900" i="56"/>
  <c r="I900" i="56"/>
  <c r="K899" i="56"/>
  <c r="L899" i="56" s="1"/>
  <c r="J899" i="56"/>
  <c r="I899" i="56"/>
  <c r="K898" i="56"/>
  <c r="L898" i="56" s="1"/>
  <c r="J898" i="56"/>
  <c r="I898" i="56"/>
  <c r="K897" i="56"/>
  <c r="L897" i="56" s="1"/>
  <c r="J897" i="56"/>
  <c r="I897" i="56"/>
  <c r="K896" i="56"/>
  <c r="L896" i="56" s="1"/>
  <c r="J896" i="56"/>
  <c r="I896" i="56"/>
  <c r="K895" i="56"/>
  <c r="L895" i="56" s="1"/>
  <c r="J895" i="56"/>
  <c r="I895" i="56"/>
  <c r="K894" i="56"/>
  <c r="L894" i="56" s="1"/>
  <c r="J894" i="56"/>
  <c r="I894" i="56"/>
  <c r="K893" i="56"/>
  <c r="L893" i="56" s="1"/>
  <c r="J893" i="56"/>
  <c r="I893" i="56"/>
  <c r="K892" i="56"/>
  <c r="L892" i="56" s="1"/>
  <c r="J892" i="56"/>
  <c r="I892" i="56"/>
  <c r="K891" i="56"/>
  <c r="L891" i="56" s="1"/>
  <c r="J891" i="56"/>
  <c r="I891" i="56"/>
  <c r="K890" i="56"/>
  <c r="L890" i="56" s="1"/>
  <c r="J890" i="56"/>
  <c r="I890" i="56"/>
  <c r="K889" i="56"/>
  <c r="L889" i="56" s="1"/>
  <c r="J889" i="56"/>
  <c r="I889" i="56"/>
  <c r="K888" i="56"/>
  <c r="L888" i="56" s="1"/>
  <c r="J888" i="56"/>
  <c r="I888" i="56"/>
  <c r="K887" i="56"/>
  <c r="L887" i="56" s="1"/>
  <c r="J887" i="56"/>
  <c r="I887" i="56"/>
  <c r="K886" i="56"/>
  <c r="L886" i="56" s="1"/>
  <c r="J886" i="56"/>
  <c r="I886" i="56"/>
  <c r="K885" i="56"/>
  <c r="L885" i="56" s="1"/>
  <c r="J885" i="56"/>
  <c r="I885" i="56"/>
  <c r="K884" i="56"/>
  <c r="L884" i="56" s="1"/>
  <c r="J884" i="56"/>
  <c r="I884" i="56"/>
  <c r="K883" i="56"/>
  <c r="L883" i="56" s="1"/>
  <c r="J883" i="56"/>
  <c r="I883" i="56"/>
  <c r="K882" i="56"/>
  <c r="L882" i="56" s="1"/>
  <c r="J882" i="56"/>
  <c r="I882" i="56"/>
  <c r="K881" i="56"/>
  <c r="L881" i="56" s="1"/>
  <c r="J881" i="56"/>
  <c r="I881" i="56"/>
  <c r="K880" i="56"/>
  <c r="L880" i="56" s="1"/>
  <c r="J880" i="56"/>
  <c r="I880" i="56"/>
  <c r="K879" i="56"/>
  <c r="L879" i="56" s="1"/>
  <c r="J879" i="56"/>
  <c r="I879" i="56"/>
  <c r="K878" i="56"/>
  <c r="L878" i="56" s="1"/>
  <c r="J878" i="56"/>
  <c r="I878" i="56"/>
  <c r="K877" i="56"/>
  <c r="L877" i="56" s="1"/>
  <c r="J877" i="56"/>
  <c r="I877" i="56"/>
  <c r="K876" i="56"/>
  <c r="L876" i="56" s="1"/>
  <c r="J876" i="56"/>
  <c r="I876" i="56"/>
  <c r="K875" i="56"/>
  <c r="L875" i="56" s="1"/>
  <c r="J875" i="56"/>
  <c r="I875" i="56"/>
  <c r="K874" i="56"/>
  <c r="L874" i="56" s="1"/>
  <c r="J874" i="56"/>
  <c r="I874" i="56"/>
  <c r="K873" i="56"/>
  <c r="L873" i="56" s="1"/>
  <c r="J873" i="56"/>
  <c r="I873" i="56"/>
  <c r="K872" i="56"/>
  <c r="L872" i="56" s="1"/>
  <c r="J872" i="56"/>
  <c r="I872" i="56"/>
  <c r="K871" i="56"/>
  <c r="L871" i="56" s="1"/>
  <c r="J871" i="56"/>
  <c r="I871" i="56"/>
  <c r="K870" i="56"/>
  <c r="L870" i="56" s="1"/>
  <c r="J870" i="56"/>
  <c r="I870" i="56"/>
  <c r="K869" i="56"/>
  <c r="L869" i="56" s="1"/>
  <c r="J869" i="56"/>
  <c r="I869" i="56"/>
  <c r="K868" i="56"/>
  <c r="L868" i="56" s="1"/>
  <c r="J868" i="56"/>
  <c r="I868" i="56"/>
  <c r="K867" i="56"/>
  <c r="L867" i="56" s="1"/>
  <c r="J867" i="56"/>
  <c r="I867" i="56"/>
  <c r="K866" i="56"/>
  <c r="L866" i="56" s="1"/>
  <c r="J866" i="56"/>
  <c r="I866" i="56"/>
  <c r="K865" i="56"/>
  <c r="L865" i="56" s="1"/>
  <c r="J865" i="56"/>
  <c r="I865" i="56"/>
  <c r="K864" i="56"/>
  <c r="L864" i="56" s="1"/>
  <c r="J864" i="56"/>
  <c r="I864" i="56"/>
  <c r="K863" i="56"/>
  <c r="L863" i="56" s="1"/>
  <c r="J863" i="56"/>
  <c r="I863" i="56"/>
  <c r="K862" i="56"/>
  <c r="L862" i="56" s="1"/>
  <c r="J862" i="56"/>
  <c r="I862" i="56"/>
  <c r="K861" i="56"/>
  <c r="L861" i="56" s="1"/>
  <c r="J861" i="56"/>
  <c r="I861" i="56"/>
  <c r="K860" i="56"/>
  <c r="L860" i="56" s="1"/>
  <c r="J860" i="56"/>
  <c r="I860" i="56"/>
  <c r="K859" i="56"/>
  <c r="L859" i="56" s="1"/>
  <c r="J859" i="56"/>
  <c r="I859" i="56"/>
  <c r="K858" i="56"/>
  <c r="L858" i="56" s="1"/>
  <c r="J858" i="56"/>
  <c r="I858" i="56"/>
  <c r="K857" i="56"/>
  <c r="L857" i="56" s="1"/>
  <c r="J857" i="56"/>
  <c r="I857" i="56"/>
  <c r="K856" i="56"/>
  <c r="L856" i="56" s="1"/>
  <c r="J856" i="56"/>
  <c r="I856" i="56"/>
  <c r="K855" i="56"/>
  <c r="L855" i="56" s="1"/>
  <c r="J855" i="56"/>
  <c r="I855" i="56"/>
  <c r="K854" i="56"/>
  <c r="L854" i="56" s="1"/>
  <c r="J854" i="56"/>
  <c r="I854" i="56"/>
  <c r="K853" i="56"/>
  <c r="L853" i="56" s="1"/>
  <c r="J853" i="56"/>
  <c r="I853" i="56"/>
  <c r="K852" i="56"/>
  <c r="L852" i="56" s="1"/>
  <c r="J852" i="56"/>
  <c r="I852" i="56"/>
  <c r="K851" i="56"/>
  <c r="L851" i="56" s="1"/>
  <c r="J851" i="56"/>
  <c r="I851" i="56"/>
  <c r="K850" i="56"/>
  <c r="L850" i="56" s="1"/>
  <c r="J850" i="56"/>
  <c r="I850" i="56"/>
  <c r="K849" i="56"/>
  <c r="L849" i="56" s="1"/>
  <c r="J849" i="56"/>
  <c r="I849" i="56"/>
  <c r="K848" i="56"/>
  <c r="L848" i="56" s="1"/>
  <c r="J848" i="56"/>
  <c r="I848" i="56"/>
  <c r="K847" i="56"/>
  <c r="L847" i="56" s="1"/>
  <c r="J847" i="56"/>
  <c r="I847" i="56"/>
  <c r="K846" i="56"/>
  <c r="L846" i="56" s="1"/>
  <c r="J846" i="56"/>
  <c r="I846" i="56"/>
  <c r="K845" i="56"/>
  <c r="L845" i="56" s="1"/>
  <c r="J845" i="56"/>
  <c r="I845" i="56"/>
  <c r="K844" i="56"/>
  <c r="L844" i="56" s="1"/>
  <c r="J844" i="56"/>
  <c r="I844" i="56"/>
  <c r="K843" i="56"/>
  <c r="L843" i="56" s="1"/>
  <c r="J843" i="56"/>
  <c r="I843" i="56"/>
  <c r="K842" i="56"/>
  <c r="L842" i="56" s="1"/>
  <c r="J842" i="56"/>
  <c r="I842" i="56"/>
  <c r="K841" i="56"/>
  <c r="L841" i="56" s="1"/>
  <c r="J841" i="56"/>
  <c r="I841" i="56"/>
  <c r="K840" i="56"/>
  <c r="L840" i="56" s="1"/>
  <c r="J840" i="56"/>
  <c r="I840" i="56"/>
  <c r="K839" i="56"/>
  <c r="L839" i="56" s="1"/>
  <c r="J839" i="56"/>
  <c r="I839" i="56"/>
  <c r="K838" i="56"/>
  <c r="L838" i="56" s="1"/>
  <c r="J838" i="56"/>
  <c r="I838" i="56"/>
  <c r="K837" i="56"/>
  <c r="L837" i="56" s="1"/>
  <c r="J837" i="56"/>
  <c r="I837" i="56"/>
  <c r="K836" i="56"/>
  <c r="L836" i="56" s="1"/>
  <c r="J836" i="56"/>
  <c r="I836" i="56"/>
  <c r="K835" i="56"/>
  <c r="L835" i="56" s="1"/>
  <c r="J835" i="56"/>
  <c r="I835" i="56"/>
  <c r="K834" i="56"/>
  <c r="L834" i="56" s="1"/>
  <c r="J834" i="56"/>
  <c r="I834" i="56"/>
  <c r="K833" i="56"/>
  <c r="L833" i="56" s="1"/>
  <c r="J833" i="56"/>
  <c r="I833" i="56"/>
  <c r="K832" i="56"/>
  <c r="L832" i="56" s="1"/>
  <c r="J832" i="56"/>
  <c r="I832" i="56"/>
  <c r="K831" i="56"/>
  <c r="L831" i="56" s="1"/>
  <c r="J831" i="56"/>
  <c r="I831" i="56"/>
  <c r="K830" i="56"/>
  <c r="L830" i="56" s="1"/>
  <c r="J830" i="56"/>
  <c r="I830" i="56"/>
  <c r="K829" i="56"/>
  <c r="L829" i="56" s="1"/>
  <c r="J829" i="56"/>
  <c r="I829" i="56"/>
  <c r="K828" i="56"/>
  <c r="L828" i="56" s="1"/>
  <c r="J828" i="56"/>
  <c r="I828" i="56"/>
  <c r="K827" i="56"/>
  <c r="L827" i="56" s="1"/>
  <c r="J827" i="56"/>
  <c r="I827" i="56"/>
  <c r="K826" i="56"/>
  <c r="L826" i="56" s="1"/>
  <c r="J826" i="56"/>
  <c r="I826" i="56"/>
  <c r="K825" i="56"/>
  <c r="L825" i="56" s="1"/>
  <c r="J825" i="56"/>
  <c r="I825" i="56"/>
  <c r="K824" i="56"/>
  <c r="L824" i="56" s="1"/>
  <c r="J824" i="56"/>
  <c r="I824" i="56"/>
  <c r="K823" i="56"/>
  <c r="L823" i="56" s="1"/>
  <c r="J823" i="56"/>
  <c r="I823" i="56"/>
  <c r="K822" i="56"/>
  <c r="L822" i="56" s="1"/>
  <c r="J822" i="56"/>
  <c r="I822" i="56"/>
  <c r="K821" i="56"/>
  <c r="L821" i="56" s="1"/>
  <c r="J821" i="56"/>
  <c r="I821" i="56"/>
  <c r="K820" i="56"/>
  <c r="L820" i="56" s="1"/>
  <c r="J820" i="56"/>
  <c r="I820" i="56"/>
  <c r="K819" i="56"/>
  <c r="L819" i="56" s="1"/>
  <c r="J819" i="56"/>
  <c r="I819" i="56"/>
  <c r="K818" i="56"/>
  <c r="L818" i="56" s="1"/>
  <c r="J818" i="56"/>
  <c r="I818" i="56"/>
  <c r="K817" i="56"/>
  <c r="L817" i="56" s="1"/>
  <c r="J817" i="56"/>
  <c r="I817" i="56"/>
  <c r="K816" i="56"/>
  <c r="L816" i="56" s="1"/>
  <c r="J816" i="56"/>
  <c r="I816" i="56"/>
  <c r="K815" i="56"/>
  <c r="L815" i="56" s="1"/>
  <c r="J815" i="56"/>
  <c r="I815" i="56"/>
  <c r="K814" i="56"/>
  <c r="L814" i="56" s="1"/>
  <c r="J814" i="56"/>
  <c r="I814" i="56"/>
  <c r="K813" i="56"/>
  <c r="L813" i="56" s="1"/>
  <c r="J813" i="56"/>
  <c r="I813" i="56"/>
  <c r="K812" i="56"/>
  <c r="L812" i="56" s="1"/>
  <c r="J812" i="56"/>
  <c r="I812" i="56"/>
  <c r="K811" i="56"/>
  <c r="L811" i="56" s="1"/>
  <c r="J811" i="56"/>
  <c r="I811" i="56"/>
  <c r="K810" i="56"/>
  <c r="L810" i="56" s="1"/>
  <c r="J810" i="56"/>
  <c r="I810" i="56"/>
  <c r="K809" i="56"/>
  <c r="L809" i="56" s="1"/>
  <c r="J809" i="56"/>
  <c r="I809" i="56"/>
  <c r="K808" i="56"/>
  <c r="L808" i="56" s="1"/>
  <c r="J808" i="56"/>
  <c r="I808" i="56"/>
  <c r="K807" i="56"/>
  <c r="L807" i="56" s="1"/>
  <c r="J807" i="56"/>
  <c r="I807" i="56"/>
  <c r="K806" i="56"/>
  <c r="L806" i="56" s="1"/>
  <c r="J806" i="56"/>
  <c r="I806" i="56"/>
  <c r="K805" i="56"/>
  <c r="L805" i="56" s="1"/>
  <c r="J805" i="56"/>
  <c r="I805" i="56"/>
  <c r="K804" i="56"/>
  <c r="L804" i="56" s="1"/>
  <c r="J804" i="56"/>
  <c r="I804" i="56"/>
  <c r="K803" i="56"/>
  <c r="L803" i="56" s="1"/>
  <c r="J803" i="56"/>
  <c r="I803" i="56"/>
  <c r="K802" i="56"/>
  <c r="L802" i="56" s="1"/>
  <c r="J802" i="56"/>
  <c r="I802" i="56"/>
  <c r="K801" i="56"/>
  <c r="L801" i="56" s="1"/>
  <c r="J801" i="56"/>
  <c r="I801" i="56"/>
  <c r="K800" i="56"/>
  <c r="L800" i="56" s="1"/>
  <c r="J800" i="56"/>
  <c r="I800" i="56"/>
  <c r="K799" i="56"/>
  <c r="L799" i="56" s="1"/>
  <c r="J799" i="56"/>
  <c r="I799" i="56"/>
  <c r="K798" i="56"/>
  <c r="L798" i="56" s="1"/>
  <c r="J798" i="56"/>
  <c r="I798" i="56"/>
  <c r="K797" i="56"/>
  <c r="L797" i="56" s="1"/>
  <c r="J797" i="56"/>
  <c r="I797" i="56"/>
  <c r="K796" i="56"/>
  <c r="L796" i="56" s="1"/>
  <c r="J796" i="56"/>
  <c r="I796" i="56"/>
  <c r="K795" i="56"/>
  <c r="L795" i="56" s="1"/>
  <c r="J795" i="56"/>
  <c r="I795" i="56"/>
  <c r="K794" i="56"/>
  <c r="L794" i="56" s="1"/>
  <c r="J794" i="56"/>
  <c r="I794" i="56"/>
  <c r="K793" i="56"/>
  <c r="L793" i="56" s="1"/>
  <c r="J793" i="56"/>
  <c r="I793" i="56"/>
  <c r="K792" i="56"/>
  <c r="L792" i="56" s="1"/>
  <c r="J792" i="56"/>
  <c r="I792" i="56"/>
  <c r="K791" i="56"/>
  <c r="L791" i="56" s="1"/>
  <c r="J791" i="56"/>
  <c r="I791" i="56"/>
  <c r="K790" i="56"/>
  <c r="L790" i="56" s="1"/>
  <c r="J790" i="56"/>
  <c r="I790" i="56"/>
  <c r="K789" i="56"/>
  <c r="L789" i="56" s="1"/>
  <c r="J789" i="56"/>
  <c r="I789" i="56"/>
  <c r="K788" i="56"/>
  <c r="L788" i="56" s="1"/>
  <c r="J788" i="56"/>
  <c r="I788" i="56"/>
  <c r="K787" i="56"/>
  <c r="L787" i="56" s="1"/>
  <c r="J787" i="56"/>
  <c r="I787" i="56"/>
  <c r="K786" i="56"/>
  <c r="L786" i="56" s="1"/>
  <c r="J786" i="56"/>
  <c r="I786" i="56"/>
  <c r="K785" i="56"/>
  <c r="L785" i="56" s="1"/>
  <c r="J785" i="56"/>
  <c r="I785" i="56"/>
  <c r="K784" i="56"/>
  <c r="L784" i="56" s="1"/>
  <c r="J784" i="56"/>
  <c r="I784" i="56"/>
  <c r="K783" i="56"/>
  <c r="L783" i="56" s="1"/>
  <c r="J783" i="56"/>
  <c r="I783" i="56"/>
  <c r="K782" i="56"/>
  <c r="L782" i="56" s="1"/>
  <c r="J782" i="56"/>
  <c r="I782" i="56"/>
  <c r="K781" i="56"/>
  <c r="L781" i="56" s="1"/>
  <c r="J781" i="56"/>
  <c r="I781" i="56"/>
  <c r="K780" i="56"/>
  <c r="L780" i="56" s="1"/>
  <c r="J780" i="56"/>
  <c r="I780" i="56"/>
  <c r="K779" i="56"/>
  <c r="L779" i="56" s="1"/>
  <c r="J779" i="56"/>
  <c r="I779" i="56"/>
  <c r="K778" i="56"/>
  <c r="L778" i="56" s="1"/>
  <c r="J778" i="56"/>
  <c r="I778" i="56"/>
  <c r="K777" i="56"/>
  <c r="L777" i="56" s="1"/>
  <c r="J777" i="56"/>
  <c r="I777" i="56"/>
  <c r="K776" i="56"/>
  <c r="L776" i="56" s="1"/>
  <c r="J776" i="56"/>
  <c r="I776" i="56"/>
  <c r="K775" i="56"/>
  <c r="L775" i="56" s="1"/>
  <c r="J775" i="56"/>
  <c r="I775" i="56"/>
  <c r="K774" i="56"/>
  <c r="L774" i="56" s="1"/>
  <c r="J774" i="56"/>
  <c r="I774" i="56"/>
  <c r="K773" i="56"/>
  <c r="L773" i="56" s="1"/>
  <c r="J773" i="56"/>
  <c r="I773" i="56"/>
  <c r="K772" i="56"/>
  <c r="L772" i="56" s="1"/>
  <c r="J772" i="56"/>
  <c r="I772" i="56"/>
  <c r="K771" i="56"/>
  <c r="L771" i="56" s="1"/>
  <c r="J771" i="56"/>
  <c r="I771" i="56"/>
  <c r="K770" i="56"/>
  <c r="L770" i="56" s="1"/>
  <c r="J770" i="56"/>
  <c r="I770" i="56"/>
  <c r="K769" i="56"/>
  <c r="L769" i="56" s="1"/>
  <c r="J769" i="56"/>
  <c r="I769" i="56"/>
  <c r="K768" i="56"/>
  <c r="L768" i="56" s="1"/>
  <c r="J768" i="56"/>
  <c r="I768" i="56"/>
  <c r="K767" i="56"/>
  <c r="L767" i="56" s="1"/>
  <c r="J767" i="56"/>
  <c r="I767" i="56"/>
  <c r="K766" i="56"/>
  <c r="L766" i="56" s="1"/>
  <c r="J766" i="56"/>
  <c r="I766" i="56"/>
  <c r="K765" i="56"/>
  <c r="L765" i="56" s="1"/>
  <c r="J765" i="56"/>
  <c r="I765" i="56"/>
  <c r="K764" i="56"/>
  <c r="L764" i="56" s="1"/>
  <c r="J764" i="56"/>
  <c r="I764" i="56"/>
  <c r="K763" i="56"/>
  <c r="L763" i="56" s="1"/>
  <c r="J763" i="56"/>
  <c r="I763" i="56"/>
  <c r="K762" i="56"/>
  <c r="L762" i="56" s="1"/>
  <c r="J762" i="56"/>
  <c r="I762" i="56"/>
  <c r="K761" i="56"/>
  <c r="L761" i="56" s="1"/>
  <c r="J761" i="56"/>
  <c r="I761" i="56"/>
  <c r="K760" i="56"/>
  <c r="L760" i="56" s="1"/>
  <c r="J760" i="56"/>
  <c r="I760" i="56"/>
  <c r="K759" i="56"/>
  <c r="L759" i="56" s="1"/>
  <c r="J759" i="56"/>
  <c r="I759" i="56"/>
  <c r="K758" i="56"/>
  <c r="L758" i="56" s="1"/>
  <c r="J758" i="56"/>
  <c r="I758" i="56"/>
  <c r="K757" i="56"/>
  <c r="L757" i="56" s="1"/>
  <c r="J757" i="56"/>
  <c r="I757" i="56"/>
  <c r="K756" i="56"/>
  <c r="L756" i="56" s="1"/>
  <c r="J756" i="56"/>
  <c r="I756" i="56"/>
  <c r="K755" i="56"/>
  <c r="L755" i="56" s="1"/>
  <c r="J755" i="56"/>
  <c r="I755" i="56"/>
  <c r="K754" i="56"/>
  <c r="L754" i="56" s="1"/>
  <c r="J754" i="56"/>
  <c r="I754" i="56"/>
  <c r="K753" i="56"/>
  <c r="L753" i="56" s="1"/>
  <c r="J753" i="56"/>
  <c r="I753" i="56"/>
  <c r="K752" i="56"/>
  <c r="L752" i="56" s="1"/>
  <c r="J752" i="56"/>
  <c r="I752" i="56"/>
  <c r="K751" i="56"/>
  <c r="L751" i="56" s="1"/>
  <c r="J751" i="56"/>
  <c r="I751" i="56"/>
  <c r="K750" i="56"/>
  <c r="L750" i="56" s="1"/>
  <c r="J750" i="56"/>
  <c r="I750" i="56"/>
  <c r="K749" i="56"/>
  <c r="L749" i="56" s="1"/>
  <c r="J749" i="56"/>
  <c r="I749" i="56"/>
  <c r="K748" i="56"/>
  <c r="L748" i="56" s="1"/>
  <c r="J748" i="56"/>
  <c r="I748" i="56"/>
  <c r="K747" i="56"/>
  <c r="L747" i="56" s="1"/>
  <c r="J747" i="56"/>
  <c r="I747" i="56"/>
  <c r="K746" i="56"/>
  <c r="L746" i="56" s="1"/>
  <c r="J746" i="56"/>
  <c r="I746" i="56"/>
  <c r="K745" i="56"/>
  <c r="L745" i="56" s="1"/>
  <c r="J745" i="56"/>
  <c r="I745" i="56"/>
  <c r="K744" i="56"/>
  <c r="L744" i="56" s="1"/>
  <c r="J744" i="56"/>
  <c r="I744" i="56"/>
  <c r="K743" i="56"/>
  <c r="L743" i="56" s="1"/>
  <c r="J743" i="56"/>
  <c r="I743" i="56"/>
  <c r="K742" i="56"/>
  <c r="L742" i="56" s="1"/>
  <c r="J742" i="56"/>
  <c r="I742" i="56"/>
  <c r="K741" i="56"/>
  <c r="L741" i="56" s="1"/>
  <c r="J741" i="56"/>
  <c r="I741" i="56"/>
  <c r="K740" i="56"/>
  <c r="L740" i="56" s="1"/>
  <c r="J740" i="56"/>
  <c r="I740" i="56"/>
  <c r="K739" i="56"/>
  <c r="L739" i="56" s="1"/>
  <c r="J739" i="56"/>
  <c r="I739" i="56"/>
  <c r="K738" i="56"/>
  <c r="L738" i="56" s="1"/>
  <c r="J738" i="56"/>
  <c r="I738" i="56"/>
  <c r="K737" i="56"/>
  <c r="L737" i="56" s="1"/>
  <c r="J737" i="56"/>
  <c r="I737" i="56"/>
  <c r="K736" i="56"/>
  <c r="L736" i="56" s="1"/>
  <c r="J736" i="56"/>
  <c r="I736" i="56"/>
  <c r="K735" i="56"/>
  <c r="L735" i="56" s="1"/>
  <c r="J735" i="56"/>
  <c r="I735" i="56"/>
  <c r="K734" i="56"/>
  <c r="L734" i="56" s="1"/>
  <c r="J734" i="56"/>
  <c r="I734" i="56"/>
  <c r="K733" i="56"/>
  <c r="L733" i="56" s="1"/>
  <c r="J733" i="56"/>
  <c r="I733" i="56"/>
  <c r="K732" i="56"/>
  <c r="L732" i="56" s="1"/>
  <c r="J732" i="56"/>
  <c r="I732" i="56"/>
  <c r="K731" i="56"/>
  <c r="L731" i="56" s="1"/>
  <c r="J731" i="56"/>
  <c r="I731" i="56"/>
  <c r="K730" i="56"/>
  <c r="L730" i="56" s="1"/>
  <c r="J730" i="56"/>
  <c r="I730" i="56"/>
  <c r="K729" i="56"/>
  <c r="L729" i="56" s="1"/>
  <c r="J729" i="56"/>
  <c r="I729" i="56"/>
  <c r="K728" i="56"/>
  <c r="L728" i="56" s="1"/>
  <c r="J728" i="56"/>
  <c r="I728" i="56"/>
  <c r="K727" i="56"/>
  <c r="L727" i="56" s="1"/>
  <c r="J727" i="56"/>
  <c r="I727" i="56"/>
  <c r="K726" i="56"/>
  <c r="L726" i="56" s="1"/>
  <c r="J726" i="56"/>
  <c r="I726" i="56"/>
  <c r="K725" i="56"/>
  <c r="L725" i="56" s="1"/>
  <c r="J725" i="56"/>
  <c r="I725" i="56"/>
  <c r="K724" i="56"/>
  <c r="L724" i="56" s="1"/>
  <c r="J724" i="56"/>
  <c r="I724" i="56"/>
  <c r="K723" i="56"/>
  <c r="L723" i="56" s="1"/>
  <c r="J723" i="56"/>
  <c r="I723" i="56"/>
  <c r="K722" i="56"/>
  <c r="L722" i="56" s="1"/>
  <c r="J722" i="56"/>
  <c r="I722" i="56"/>
  <c r="K721" i="56"/>
  <c r="L721" i="56" s="1"/>
  <c r="J721" i="56"/>
  <c r="I721" i="56"/>
  <c r="K720" i="56"/>
  <c r="L720" i="56" s="1"/>
  <c r="J720" i="56"/>
  <c r="I720" i="56"/>
  <c r="K719" i="56"/>
  <c r="L719" i="56" s="1"/>
  <c r="J719" i="56"/>
  <c r="I719" i="56"/>
  <c r="K718" i="56"/>
  <c r="L718" i="56" s="1"/>
  <c r="J718" i="56"/>
  <c r="I718" i="56"/>
  <c r="K717" i="56"/>
  <c r="L717" i="56" s="1"/>
  <c r="J717" i="56"/>
  <c r="I717" i="56"/>
  <c r="K716" i="56"/>
  <c r="L716" i="56" s="1"/>
  <c r="J716" i="56"/>
  <c r="I716" i="56"/>
  <c r="K715" i="56"/>
  <c r="L715" i="56" s="1"/>
  <c r="J715" i="56"/>
  <c r="I715" i="56"/>
  <c r="K714" i="56"/>
  <c r="L714" i="56" s="1"/>
  <c r="J714" i="56"/>
  <c r="I714" i="56"/>
  <c r="K713" i="56"/>
  <c r="L713" i="56" s="1"/>
  <c r="J713" i="56"/>
  <c r="I713" i="56"/>
  <c r="K712" i="56"/>
  <c r="L712" i="56" s="1"/>
  <c r="J712" i="56"/>
  <c r="I712" i="56"/>
  <c r="K711" i="56"/>
  <c r="L711" i="56" s="1"/>
  <c r="J711" i="56"/>
  <c r="I711" i="56"/>
  <c r="K710" i="56"/>
  <c r="L710" i="56" s="1"/>
  <c r="J710" i="56"/>
  <c r="I710" i="56"/>
  <c r="K709" i="56"/>
  <c r="L709" i="56" s="1"/>
  <c r="J709" i="56"/>
  <c r="I709" i="56"/>
  <c r="K708" i="56"/>
  <c r="L708" i="56" s="1"/>
  <c r="J708" i="56"/>
  <c r="I708" i="56"/>
  <c r="K707" i="56"/>
  <c r="L707" i="56" s="1"/>
  <c r="J707" i="56"/>
  <c r="I707" i="56"/>
  <c r="K706" i="56"/>
  <c r="L706" i="56" s="1"/>
  <c r="J706" i="56"/>
  <c r="I706" i="56"/>
  <c r="K705" i="56"/>
  <c r="L705" i="56" s="1"/>
  <c r="J705" i="56"/>
  <c r="I705" i="56"/>
  <c r="K704" i="56"/>
  <c r="L704" i="56" s="1"/>
  <c r="J704" i="56"/>
  <c r="I704" i="56"/>
  <c r="K703" i="56"/>
  <c r="L703" i="56" s="1"/>
  <c r="J703" i="56"/>
  <c r="I703" i="56"/>
  <c r="K702" i="56"/>
  <c r="L702" i="56" s="1"/>
  <c r="J702" i="56"/>
  <c r="I702" i="56"/>
  <c r="K701" i="56"/>
  <c r="L701" i="56" s="1"/>
  <c r="J701" i="56"/>
  <c r="I701" i="56"/>
  <c r="K700" i="56"/>
  <c r="L700" i="56" s="1"/>
  <c r="J700" i="56"/>
  <c r="I700" i="56"/>
  <c r="K699" i="56"/>
  <c r="L699" i="56" s="1"/>
  <c r="J699" i="56"/>
  <c r="I699" i="56"/>
  <c r="K698" i="56"/>
  <c r="L698" i="56" s="1"/>
  <c r="J698" i="56"/>
  <c r="I698" i="56"/>
  <c r="K697" i="56"/>
  <c r="L697" i="56" s="1"/>
  <c r="J697" i="56"/>
  <c r="I697" i="56"/>
  <c r="K696" i="56"/>
  <c r="L696" i="56" s="1"/>
  <c r="J696" i="56"/>
  <c r="I696" i="56"/>
  <c r="K695" i="56"/>
  <c r="L695" i="56" s="1"/>
  <c r="J695" i="56"/>
  <c r="I695" i="56"/>
  <c r="K694" i="56"/>
  <c r="L694" i="56" s="1"/>
  <c r="J694" i="56"/>
  <c r="I694" i="56"/>
  <c r="K693" i="56"/>
  <c r="L693" i="56" s="1"/>
  <c r="J693" i="56"/>
  <c r="I693" i="56"/>
  <c r="K692" i="56"/>
  <c r="L692" i="56" s="1"/>
  <c r="J692" i="56"/>
  <c r="I692" i="56"/>
  <c r="K691" i="56"/>
  <c r="L691" i="56" s="1"/>
  <c r="J691" i="56"/>
  <c r="I691" i="56"/>
  <c r="K690" i="56"/>
  <c r="L690" i="56" s="1"/>
  <c r="J690" i="56"/>
  <c r="I690" i="56"/>
  <c r="K689" i="56"/>
  <c r="L689" i="56" s="1"/>
  <c r="J689" i="56"/>
  <c r="I689" i="56"/>
  <c r="K688" i="56"/>
  <c r="L688" i="56" s="1"/>
  <c r="J688" i="56"/>
  <c r="I688" i="56"/>
  <c r="K687" i="56"/>
  <c r="L687" i="56" s="1"/>
  <c r="J687" i="56"/>
  <c r="I687" i="56"/>
  <c r="K686" i="56"/>
  <c r="L686" i="56" s="1"/>
  <c r="J686" i="56"/>
  <c r="I686" i="56"/>
  <c r="K685" i="56"/>
  <c r="L685" i="56" s="1"/>
  <c r="J685" i="56"/>
  <c r="I685" i="56"/>
  <c r="K684" i="56"/>
  <c r="L684" i="56" s="1"/>
  <c r="J684" i="56"/>
  <c r="I684" i="56"/>
  <c r="K683" i="56"/>
  <c r="L683" i="56" s="1"/>
  <c r="J683" i="56"/>
  <c r="I683" i="56"/>
  <c r="K682" i="56"/>
  <c r="L682" i="56" s="1"/>
  <c r="J682" i="56"/>
  <c r="I682" i="56"/>
  <c r="K681" i="56"/>
  <c r="L681" i="56" s="1"/>
  <c r="J681" i="56"/>
  <c r="I681" i="56"/>
  <c r="K680" i="56"/>
  <c r="L680" i="56" s="1"/>
  <c r="J680" i="56"/>
  <c r="I680" i="56"/>
  <c r="K679" i="56"/>
  <c r="L679" i="56" s="1"/>
  <c r="J679" i="56"/>
  <c r="I679" i="56"/>
  <c r="K678" i="56"/>
  <c r="L678" i="56" s="1"/>
  <c r="J678" i="56"/>
  <c r="I678" i="56"/>
  <c r="K677" i="56"/>
  <c r="L677" i="56" s="1"/>
  <c r="J677" i="56"/>
  <c r="I677" i="56"/>
  <c r="K676" i="56"/>
  <c r="L676" i="56" s="1"/>
  <c r="J676" i="56"/>
  <c r="I676" i="56"/>
  <c r="K675" i="56"/>
  <c r="L675" i="56" s="1"/>
  <c r="J675" i="56"/>
  <c r="I675" i="56"/>
  <c r="K674" i="56"/>
  <c r="L674" i="56" s="1"/>
  <c r="J674" i="56"/>
  <c r="I674" i="56"/>
  <c r="K673" i="56"/>
  <c r="L673" i="56" s="1"/>
  <c r="J673" i="56"/>
  <c r="I673" i="56"/>
  <c r="K672" i="56"/>
  <c r="L672" i="56" s="1"/>
  <c r="J672" i="56"/>
  <c r="I672" i="56"/>
  <c r="K671" i="56"/>
  <c r="L671" i="56" s="1"/>
  <c r="J671" i="56"/>
  <c r="I671" i="56"/>
  <c r="K670" i="56"/>
  <c r="L670" i="56" s="1"/>
  <c r="J670" i="56"/>
  <c r="I670" i="56"/>
  <c r="K669" i="56"/>
  <c r="L669" i="56" s="1"/>
  <c r="J669" i="56"/>
  <c r="I669" i="56"/>
  <c r="K668" i="56"/>
  <c r="L668" i="56" s="1"/>
  <c r="J668" i="56"/>
  <c r="I668" i="56"/>
  <c r="K667" i="56"/>
  <c r="L667" i="56" s="1"/>
  <c r="J667" i="56"/>
  <c r="I667" i="56"/>
  <c r="K666" i="56"/>
  <c r="L666" i="56" s="1"/>
  <c r="J666" i="56"/>
  <c r="I666" i="56"/>
  <c r="K665" i="56"/>
  <c r="L665" i="56" s="1"/>
  <c r="J665" i="56"/>
  <c r="I665" i="56"/>
  <c r="K664" i="56"/>
  <c r="L664" i="56" s="1"/>
  <c r="J664" i="56"/>
  <c r="I664" i="56"/>
  <c r="K663" i="56"/>
  <c r="L663" i="56" s="1"/>
  <c r="J663" i="56"/>
  <c r="I663" i="56"/>
  <c r="K662" i="56"/>
  <c r="L662" i="56" s="1"/>
  <c r="J662" i="56"/>
  <c r="I662" i="56"/>
  <c r="K661" i="56"/>
  <c r="L661" i="56" s="1"/>
  <c r="J661" i="56"/>
  <c r="I661" i="56"/>
  <c r="K660" i="56"/>
  <c r="L660" i="56" s="1"/>
  <c r="J660" i="56"/>
  <c r="I660" i="56"/>
  <c r="K659" i="56"/>
  <c r="L659" i="56" s="1"/>
  <c r="J659" i="56"/>
  <c r="I659" i="56"/>
  <c r="K658" i="56"/>
  <c r="L658" i="56" s="1"/>
  <c r="J658" i="56"/>
  <c r="I658" i="56"/>
  <c r="K657" i="56"/>
  <c r="L657" i="56" s="1"/>
  <c r="J657" i="56"/>
  <c r="I657" i="56"/>
  <c r="K656" i="56"/>
  <c r="L656" i="56" s="1"/>
  <c r="J656" i="56"/>
  <c r="I656" i="56"/>
  <c r="K655" i="56"/>
  <c r="L655" i="56" s="1"/>
  <c r="J655" i="56"/>
  <c r="I655" i="56"/>
  <c r="K654" i="56"/>
  <c r="L654" i="56" s="1"/>
  <c r="J654" i="56"/>
  <c r="I654" i="56"/>
  <c r="K653" i="56"/>
  <c r="L653" i="56" s="1"/>
  <c r="J653" i="56"/>
  <c r="I653" i="56"/>
  <c r="K652" i="56"/>
  <c r="L652" i="56" s="1"/>
  <c r="J652" i="56"/>
  <c r="I652" i="56"/>
  <c r="K651" i="56"/>
  <c r="L651" i="56" s="1"/>
  <c r="J651" i="56"/>
  <c r="I651" i="56"/>
  <c r="K650" i="56"/>
  <c r="L650" i="56" s="1"/>
  <c r="J650" i="56"/>
  <c r="I650" i="56"/>
  <c r="K649" i="56"/>
  <c r="L649" i="56" s="1"/>
  <c r="J649" i="56"/>
  <c r="I649" i="56"/>
  <c r="K648" i="56"/>
  <c r="L648" i="56" s="1"/>
  <c r="J648" i="56"/>
  <c r="I648" i="56"/>
  <c r="K647" i="56"/>
  <c r="L647" i="56" s="1"/>
  <c r="J647" i="56"/>
  <c r="I647" i="56"/>
  <c r="K646" i="56"/>
  <c r="L646" i="56" s="1"/>
  <c r="J646" i="56"/>
  <c r="I646" i="56"/>
  <c r="K645" i="56"/>
  <c r="L645" i="56" s="1"/>
  <c r="J645" i="56"/>
  <c r="I645" i="56"/>
  <c r="K644" i="56"/>
  <c r="L644" i="56" s="1"/>
  <c r="J644" i="56"/>
  <c r="I644" i="56"/>
  <c r="L643" i="56"/>
  <c r="K643" i="56"/>
  <c r="J643" i="56"/>
  <c r="I643" i="56"/>
  <c r="L642" i="56"/>
  <c r="K642" i="56"/>
  <c r="J642" i="56"/>
  <c r="I642" i="56"/>
  <c r="L641" i="56"/>
  <c r="K641" i="56"/>
  <c r="J641" i="56"/>
  <c r="I641" i="56"/>
  <c r="L640" i="56"/>
  <c r="K640" i="56"/>
  <c r="J640" i="56"/>
  <c r="I640" i="56"/>
  <c r="L639" i="56"/>
  <c r="K639" i="56"/>
  <c r="J639" i="56"/>
  <c r="I639" i="56"/>
  <c r="L638" i="56"/>
  <c r="K638" i="56"/>
  <c r="J638" i="56"/>
  <c r="I638" i="56"/>
  <c r="L637" i="56"/>
  <c r="K637" i="56"/>
  <c r="J637" i="56"/>
  <c r="I637" i="56"/>
  <c r="L636" i="56"/>
  <c r="K636" i="56"/>
  <c r="J636" i="56"/>
  <c r="I636" i="56"/>
  <c r="L635" i="56"/>
  <c r="K635" i="56"/>
  <c r="J635" i="56"/>
  <c r="I635" i="56"/>
  <c r="L634" i="56"/>
  <c r="K634" i="56"/>
  <c r="J634" i="56"/>
  <c r="I634" i="56"/>
  <c r="K633" i="56"/>
  <c r="L633" i="56" s="1"/>
  <c r="J633" i="56"/>
  <c r="I633" i="56"/>
  <c r="K632" i="56"/>
  <c r="L632" i="56" s="1"/>
  <c r="J632" i="56"/>
  <c r="I632" i="56"/>
  <c r="K631" i="56"/>
  <c r="L631" i="56" s="1"/>
  <c r="J631" i="56"/>
  <c r="I631" i="56"/>
  <c r="K630" i="56"/>
  <c r="L630" i="56" s="1"/>
  <c r="J630" i="56"/>
  <c r="I630" i="56"/>
  <c r="K629" i="56"/>
  <c r="L629" i="56" s="1"/>
  <c r="J629" i="56"/>
  <c r="I629" i="56"/>
  <c r="K628" i="56"/>
  <c r="L628" i="56" s="1"/>
  <c r="J628" i="56"/>
  <c r="I628" i="56"/>
  <c r="K627" i="56"/>
  <c r="L627" i="56" s="1"/>
  <c r="J627" i="56"/>
  <c r="I627" i="56"/>
  <c r="K626" i="56"/>
  <c r="L626" i="56" s="1"/>
  <c r="J626" i="56"/>
  <c r="I626" i="56"/>
  <c r="K625" i="56"/>
  <c r="L625" i="56" s="1"/>
  <c r="J625" i="56"/>
  <c r="I625" i="56"/>
  <c r="K624" i="56"/>
  <c r="L624" i="56" s="1"/>
  <c r="J624" i="56"/>
  <c r="I624" i="56"/>
  <c r="K623" i="56"/>
  <c r="L623" i="56" s="1"/>
  <c r="J623" i="56"/>
  <c r="I623" i="56"/>
  <c r="K622" i="56"/>
  <c r="L622" i="56" s="1"/>
  <c r="J622" i="56"/>
  <c r="I622" i="56"/>
  <c r="K621" i="56"/>
  <c r="L621" i="56" s="1"/>
  <c r="J621" i="56"/>
  <c r="I621" i="56"/>
  <c r="K620" i="56"/>
  <c r="L620" i="56" s="1"/>
  <c r="J620" i="56"/>
  <c r="I620" i="56"/>
  <c r="K619" i="56"/>
  <c r="L619" i="56" s="1"/>
  <c r="J619" i="56"/>
  <c r="I619" i="56"/>
  <c r="K618" i="56"/>
  <c r="L618" i="56" s="1"/>
  <c r="J618" i="56"/>
  <c r="I618" i="56"/>
  <c r="K617" i="56"/>
  <c r="L617" i="56" s="1"/>
  <c r="J617" i="56"/>
  <c r="I617" i="56"/>
  <c r="K616" i="56"/>
  <c r="L616" i="56" s="1"/>
  <c r="J616" i="56"/>
  <c r="I616" i="56"/>
  <c r="K615" i="56"/>
  <c r="L615" i="56" s="1"/>
  <c r="J615" i="56"/>
  <c r="I615" i="56"/>
  <c r="K614" i="56"/>
  <c r="L614" i="56" s="1"/>
  <c r="J614" i="56"/>
  <c r="I614" i="56"/>
  <c r="K613" i="56"/>
  <c r="L613" i="56" s="1"/>
  <c r="J613" i="56"/>
  <c r="I613" i="56"/>
  <c r="K612" i="56"/>
  <c r="L612" i="56" s="1"/>
  <c r="J612" i="56"/>
  <c r="I612" i="56"/>
  <c r="K611" i="56"/>
  <c r="L611" i="56" s="1"/>
  <c r="J611" i="56"/>
  <c r="I611" i="56"/>
  <c r="K610" i="56"/>
  <c r="L610" i="56" s="1"/>
  <c r="J610" i="56"/>
  <c r="I610" i="56"/>
  <c r="K609" i="56"/>
  <c r="L609" i="56" s="1"/>
  <c r="J609" i="56"/>
  <c r="I609" i="56"/>
  <c r="K608" i="56"/>
  <c r="L608" i="56" s="1"/>
  <c r="J608" i="56"/>
  <c r="I608" i="56"/>
  <c r="K607" i="56"/>
  <c r="L607" i="56" s="1"/>
  <c r="J607" i="56"/>
  <c r="I607" i="56"/>
  <c r="K606" i="56"/>
  <c r="L606" i="56" s="1"/>
  <c r="J606" i="56"/>
  <c r="I606" i="56"/>
  <c r="K605" i="56"/>
  <c r="L605" i="56" s="1"/>
  <c r="J605" i="56"/>
  <c r="I605" i="56"/>
  <c r="K604" i="56"/>
  <c r="L604" i="56" s="1"/>
  <c r="J604" i="56"/>
  <c r="I604" i="56"/>
  <c r="K603" i="56"/>
  <c r="L603" i="56" s="1"/>
  <c r="J603" i="56"/>
  <c r="I603" i="56"/>
  <c r="K602" i="56"/>
  <c r="L602" i="56" s="1"/>
  <c r="J602" i="56"/>
  <c r="I602" i="56"/>
  <c r="K601" i="56"/>
  <c r="L601" i="56" s="1"/>
  <c r="J601" i="56"/>
  <c r="I601" i="56"/>
  <c r="K600" i="56"/>
  <c r="L600" i="56" s="1"/>
  <c r="J600" i="56"/>
  <c r="I600" i="56"/>
  <c r="K599" i="56"/>
  <c r="L599" i="56" s="1"/>
  <c r="J599" i="56"/>
  <c r="I599" i="56"/>
  <c r="K598" i="56"/>
  <c r="L598" i="56" s="1"/>
  <c r="J598" i="56"/>
  <c r="I598" i="56"/>
  <c r="K597" i="56"/>
  <c r="L597" i="56" s="1"/>
  <c r="J597" i="56"/>
  <c r="I597" i="56"/>
  <c r="K596" i="56"/>
  <c r="L596" i="56" s="1"/>
  <c r="J596" i="56"/>
  <c r="I596" i="56"/>
  <c r="K595" i="56"/>
  <c r="L595" i="56" s="1"/>
  <c r="J595" i="56"/>
  <c r="I595" i="56"/>
  <c r="K594" i="56"/>
  <c r="L594" i="56" s="1"/>
  <c r="J594" i="56"/>
  <c r="I594" i="56"/>
  <c r="K593" i="56"/>
  <c r="L593" i="56" s="1"/>
  <c r="J593" i="56"/>
  <c r="I593" i="56"/>
  <c r="K592" i="56"/>
  <c r="L592" i="56" s="1"/>
  <c r="J592" i="56"/>
  <c r="I592" i="56"/>
  <c r="K591" i="56"/>
  <c r="L591" i="56" s="1"/>
  <c r="J591" i="56"/>
  <c r="I591" i="56"/>
  <c r="K590" i="56"/>
  <c r="L590" i="56" s="1"/>
  <c r="J590" i="56"/>
  <c r="I590" i="56"/>
  <c r="K589" i="56"/>
  <c r="L589" i="56" s="1"/>
  <c r="J589" i="56"/>
  <c r="I589" i="56"/>
  <c r="K588" i="56"/>
  <c r="L588" i="56" s="1"/>
  <c r="J588" i="56"/>
  <c r="I588" i="56"/>
  <c r="K587" i="56"/>
  <c r="L587" i="56" s="1"/>
  <c r="J587" i="56"/>
  <c r="I587" i="56"/>
  <c r="K586" i="56"/>
  <c r="L586" i="56" s="1"/>
  <c r="J586" i="56"/>
  <c r="I586" i="56"/>
  <c r="K585" i="56"/>
  <c r="L585" i="56" s="1"/>
  <c r="J585" i="56"/>
  <c r="I585" i="56"/>
  <c r="K584" i="56"/>
  <c r="L584" i="56" s="1"/>
  <c r="J584" i="56"/>
  <c r="I584" i="56"/>
  <c r="K583" i="56"/>
  <c r="L583" i="56" s="1"/>
  <c r="J583" i="56"/>
  <c r="I583" i="56"/>
  <c r="K582" i="56"/>
  <c r="L582" i="56" s="1"/>
  <c r="J582" i="56"/>
  <c r="I582" i="56"/>
  <c r="K581" i="56"/>
  <c r="L581" i="56" s="1"/>
  <c r="J581" i="56"/>
  <c r="I581" i="56"/>
  <c r="K580" i="56"/>
  <c r="L580" i="56" s="1"/>
  <c r="J580" i="56"/>
  <c r="I580" i="56"/>
  <c r="K579" i="56"/>
  <c r="L579" i="56" s="1"/>
  <c r="J579" i="56"/>
  <c r="I579" i="56"/>
  <c r="K578" i="56"/>
  <c r="L578" i="56" s="1"/>
  <c r="J578" i="56"/>
  <c r="I578" i="56"/>
  <c r="K577" i="56"/>
  <c r="L577" i="56" s="1"/>
  <c r="J577" i="56"/>
  <c r="I577" i="56"/>
  <c r="K576" i="56"/>
  <c r="L576" i="56" s="1"/>
  <c r="J576" i="56"/>
  <c r="I576" i="56"/>
  <c r="K575" i="56"/>
  <c r="L575" i="56" s="1"/>
  <c r="J575" i="56"/>
  <c r="I575" i="56"/>
  <c r="K574" i="56"/>
  <c r="L574" i="56" s="1"/>
  <c r="J574" i="56"/>
  <c r="I574" i="56"/>
  <c r="K573" i="56"/>
  <c r="L573" i="56" s="1"/>
  <c r="J573" i="56"/>
  <c r="I573" i="56"/>
  <c r="K572" i="56"/>
  <c r="L572" i="56" s="1"/>
  <c r="J572" i="56"/>
  <c r="I572" i="56"/>
  <c r="K571" i="56"/>
  <c r="L571" i="56" s="1"/>
  <c r="J571" i="56"/>
  <c r="I571" i="56"/>
  <c r="K570" i="56"/>
  <c r="L570" i="56" s="1"/>
  <c r="J570" i="56"/>
  <c r="I570" i="56"/>
  <c r="K569" i="56"/>
  <c r="L569" i="56" s="1"/>
  <c r="J569" i="56"/>
  <c r="I569" i="56"/>
  <c r="K568" i="56"/>
  <c r="L568" i="56" s="1"/>
  <c r="J568" i="56"/>
  <c r="I568" i="56"/>
  <c r="K567" i="56"/>
  <c r="L567" i="56" s="1"/>
  <c r="J567" i="56"/>
  <c r="I567" i="56"/>
  <c r="K566" i="56"/>
  <c r="L566" i="56" s="1"/>
  <c r="J566" i="56"/>
  <c r="I566" i="56"/>
  <c r="K565" i="56"/>
  <c r="L565" i="56" s="1"/>
  <c r="J565" i="56"/>
  <c r="I565" i="56"/>
  <c r="K564" i="56"/>
  <c r="L564" i="56" s="1"/>
  <c r="J564" i="56"/>
  <c r="I564" i="56"/>
  <c r="K563" i="56"/>
  <c r="L563" i="56" s="1"/>
  <c r="J563" i="56"/>
  <c r="I563" i="56"/>
  <c r="K562" i="56"/>
  <c r="L562" i="56" s="1"/>
  <c r="J562" i="56"/>
  <c r="I562" i="56"/>
  <c r="K561" i="56"/>
  <c r="L561" i="56" s="1"/>
  <c r="J561" i="56"/>
  <c r="I561" i="56"/>
  <c r="K560" i="56"/>
  <c r="L560" i="56" s="1"/>
  <c r="J560" i="56"/>
  <c r="I560" i="56"/>
  <c r="K559" i="56"/>
  <c r="L559" i="56" s="1"/>
  <c r="J559" i="56"/>
  <c r="I559" i="56"/>
  <c r="K558" i="56"/>
  <c r="L558" i="56" s="1"/>
  <c r="J558" i="56"/>
  <c r="I558" i="56"/>
  <c r="K557" i="56"/>
  <c r="L557" i="56" s="1"/>
  <c r="J557" i="56"/>
  <c r="I557" i="56"/>
  <c r="K556" i="56"/>
  <c r="L556" i="56" s="1"/>
  <c r="J556" i="56"/>
  <c r="I556" i="56"/>
  <c r="K555" i="56"/>
  <c r="L555" i="56" s="1"/>
  <c r="J555" i="56"/>
  <c r="I555" i="56"/>
  <c r="K554" i="56"/>
  <c r="L554" i="56" s="1"/>
  <c r="J554" i="56"/>
  <c r="I554" i="56"/>
  <c r="K553" i="56"/>
  <c r="L553" i="56" s="1"/>
  <c r="J553" i="56"/>
  <c r="I553" i="56"/>
  <c r="K552" i="56"/>
  <c r="L552" i="56" s="1"/>
  <c r="J552" i="56"/>
  <c r="I552" i="56"/>
  <c r="K551" i="56"/>
  <c r="L551" i="56" s="1"/>
  <c r="J551" i="56"/>
  <c r="I551" i="56"/>
  <c r="K550" i="56"/>
  <c r="L550" i="56" s="1"/>
  <c r="J550" i="56"/>
  <c r="I550" i="56"/>
  <c r="K549" i="56"/>
  <c r="L549" i="56" s="1"/>
  <c r="J549" i="56"/>
  <c r="I549" i="56"/>
  <c r="K548" i="56"/>
  <c r="L548" i="56" s="1"/>
  <c r="J548" i="56"/>
  <c r="I548" i="56"/>
  <c r="K547" i="56"/>
  <c r="L547" i="56" s="1"/>
  <c r="J547" i="56"/>
  <c r="I547" i="56"/>
  <c r="K546" i="56"/>
  <c r="L546" i="56" s="1"/>
  <c r="J546" i="56"/>
  <c r="I546" i="56"/>
  <c r="K545" i="56"/>
  <c r="L545" i="56" s="1"/>
  <c r="J545" i="56"/>
  <c r="I545" i="56"/>
  <c r="K544" i="56"/>
  <c r="L544" i="56" s="1"/>
  <c r="J544" i="56"/>
  <c r="I544" i="56"/>
  <c r="K543" i="56"/>
  <c r="L543" i="56" s="1"/>
  <c r="J543" i="56"/>
  <c r="I543" i="56"/>
  <c r="K542" i="56"/>
  <c r="L542" i="56" s="1"/>
  <c r="J542" i="56"/>
  <c r="I542" i="56"/>
  <c r="K541" i="56"/>
  <c r="L541" i="56" s="1"/>
  <c r="J541" i="56"/>
  <c r="I541" i="56"/>
  <c r="K540" i="56"/>
  <c r="L540" i="56" s="1"/>
  <c r="J540" i="56"/>
  <c r="I540" i="56"/>
  <c r="K539" i="56"/>
  <c r="L539" i="56" s="1"/>
  <c r="J539" i="56"/>
  <c r="I539" i="56"/>
  <c r="K538" i="56"/>
  <c r="L538" i="56" s="1"/>
  <c r="J538" i="56"/>
  <c r="I538" i="56"/>
  <c r="K537" i="56"/>
  <c r="L537" i="56" s="1"/>
  <c r="J537" i="56"/>
  <c r="I537" i="56"/>
  <c r="K536" i="56"/>
  <c r="L536" i="56" s="1"/>
  <c r="J536" i="56"/>
  <c r="I536" i="56"/>
  <c r="K535" i="56"/>
  <c r="L535" i="56" s="1"/>
  <c r="J535" i="56"/>
  <c r="I535" i="56"/>
  <c r="K534" i="56"/>
  <c r="L534" i="56" s="1"/>
  <c r="J534" i="56"/>
  <c r="I534" i="56"/>
  <c r="K533" i="56"/>
  <c r="L533" i="56" s="1"/>
  <c r="J533" i="56"/>
  <c r="I533" i="56"/>
  <c r="K532" i="56"/>
  <c r="L532" i="56" s="1"/>
  <c r="J532" i="56"/>
  <c r="I532" i="56"/>
  <c r="K531" i="56"/>
  <c r="L531" i="56" s="1"/>
  <c r="J531" i="56"/>
  <c r="I531" i="56"/>
  <c r="K530" i="56"/>
  <c r="L530" i="56" s="1"/>
  <c r="J530" i="56"/>
  <c r="I530" i="56"/>
  <c r="K529" i="56"/>
  <c r="L529" i="56" s="1"/>
  <c r="J529" i="56"/>
  <c r="I529" i="56"/>
  <c r="K528" i="56"/>
  <c r="L528" i="56" s="1"/>
  <c r="J528" i="56"/>
  <c r="I528" i="56"/>
  <c r="K527" i="56"/>
  <c r="L527" i="56" s="1"/>
  <c r="J527" i="56"/>
  <c r="I527" i="56"/>
  <c r="K526" i="56"/>
  <c r="L526" i="56" s="1"/>
  <c r="J526" i="56"/>
  <c r="I526" i="56"/>
  <c r="K525" i="56"/>
  <c r="L525" i="56" s="1"/>
  <c r="J525" i="56"/>
  <c r="I525" i="56"/>
  <c r="K524" i="56"/>
  <c r="L524" i="56" s="1"/>
  <c r="J524" i="56"/>
  <c r="I524" i="56"/>
  <c r="K523" i="56"/>
  <c r="L523" i="56" s="1"/>
  <c r="J523" i="56"/>
  <c r="I523" i="56"/>
  <c r="K522" i="56"/>
  <c r="L522" i="56" s="1"/>
  <c r="J522" i="56"/>
  <c r="I522" i="56"/>
  <c r="K521" i="56"/>
  <c r="L521" i="56" s="1"/>
  <c r="J521" i="56"/>
  <c r="I521" i="56"/>
  <c r="K520" i="56"/>
  <c r="L520" i="56" s="1"/>
  <c r="J520" i="56"/>
  <c r="I520" i="56"/>
  <c r="K519" i="56"/>
  <c r="L519" i="56" s="1"/>
  <c r="J519" i="56"/>
  <c r="I519" i="56"/>
  <c r="K518" i="56"/>
  <c r="L518" i="56" s="1"/>
  <c r="J518" i="56"/>
  <c r="I518" i="56"/>
  <c r="K517" i="56"/>
  <c r="L517" i="56" s="1"/>
  <c r="J517" i="56"/>
  <c r="I517" i="56"/>
  <c r="K516" i="56"/>
  <c r="L516" i="56" s="1"/>
  <c r="J516" i="56"/>
  <c r="I516" i="56"/>
  <c r="K515" i="56"/>
  <c r="L515" i="56" s="1"/>
  <c r="J515" i="56"/>
  <c r="I515" i="56"/>
  <c r="K514" i="56"/>
  <c r="L514" i="56" s="1"/>
  <c r="J514" i="56"/>
  <c r="I514" i="56"/>
  <c r="K513" i="56"/>
  <c r="L513" i="56" s="1"/>
  <c r="J513" i="56"/>
  <c r="I513" i="56"/>
  <c r="K512" i="56"/>
  <c r="L512" i="56" s="1"/>
  <c r="J512" i="56"/>
  <c r="I512" i="56"/>
  <c r="K511" i="56"/>
  <c r="L511" i="56" s="1"/>
  <c r="J511" i="56"/>
  <c r="I511" i="56"/>
  <c r="K510" i="56"/>
  <c r="L510" i="56" s="1"/>
  <c r="J510" i="56"/>
  <c r="I510" i="56"/>
  <c r="K509" i="56"/>
  <c r="L509" i="56" s="1"/>
  <c r="J509" i="56"/>
  <c r="I509" i="56"/>
  <c r="K508" i="56"/>
  <c r="L508" i="56" s="1"/>
  <c r="J508" i="56"/>
  <c r="I508" i="56"/>
  <c r="K507" i="56"/>
  <c r="L507" i="56" s="1"/>
  <c r="J507" i="56"/>
  <c r="I507" i="56"/>
  <c r="K506" i="56"/>
  <c r="L506" i="56" s="1"/>
  <c r="J506" i="56"/>
  <c r="I506" i="56"/>
  <c r="K505" i="56"/>
  <c r="L505" i="56" s="1"/>
  <c r="J505" i="56"/>
  <c r="I505" i="56"/>
  <c r="K504" i="56"/>
  <c r="L504" i="56" s="1"/>
  <c r="J504" i="56"/>
  <c r="I504" i="56"/>
  <c r="K503" i="56"/>
  <c r="L503" i="56" s="1"/>
  <c r="J503" i="56"/>
  <c r="I503" i="56"/>
  <c r="K502" i="56"/>
  <c r="L502" i="56" s="1"/>
  <c r="J502" i="56"/>
  <c r="I502" i="56"/>
  <c r="K501" i="56"/>
  <c r="L501" i="56" s="1"/>
  <c r="J501" i="56"/>
  <c r="I501" i="56"/>
  <c r="K500" i="56"/>
  <c r="L500" i="56" s="1"/>
  <c r="J500" i="56"/>
  <c r="I500" i="56"/>
  <c r="K499" i="56"/>
  <c r="L499" i="56" s="1"/>
  <c r="J499" i="56"/>
  <c r="I499" i="56"/>
  <c r="K498" i="56"/>
  <c r="L498" i="56" s="1"/>
  <c r="J498" i="56"/>
  <c r="I498" i="56"/>
  <c r="K497" i="56"/>
  <c r="L497" i="56" s="1"/>
  <c r="J497" i="56"/>
  <c r="I497" i="56"/>
  <c r="K496" i="56"/>
  <c r="L496" i="56" s="1"/>
  <c r="J496" i="56"/>
  <c r="I496" i="56"/>
  <c r="K495" i="56"/>
  <c r="L495" i="56" s="1"/>
  <c r="J495" i="56"/>
  <c r="I495" i="56"/>
  <c r="K494" i="56"/>
  <c r="L494" i="56" s="1"/>
  <c r="J494" i="56"/>
  <c r="I494" i="56"/>
  <c r="K493" i="56"/>
  <c r="L493" i="56" s="1"/>
  <c r="J493" i="56"/>
  <c r="I493" i="56"/>
  <c r="K492" i="56"/>
  <c r="L492" i="56" s="1"/>
  <c r="J492" i="56"/>
  <c r="I492" i="56"/>
  <c r="K491" i="56"/>
  <c r="L491" i="56" s="1"/>
  <c r="J491" i="56"/>
  <c r="I491" i="56"/>
  <c r="K490" i="56"/>
  <c r="L490" i="56" s="1"/>
  <c r="J490" i="56"/>
  <c r="I490" i="56"/>
  <c r="K489" i="56"/>
  <c r="L489" i="56" s="1"/>
  <c r="J489" i="56"/>
  <c r="I489" i="56"/>
  <c r="K488" i="56"/>
  <c r="L488" i="56" s="1"/>
  <c r="J488" i="56"/>
  <c r="I488" i="56"/>
  <c r="K487" i="56"/>
  <c r="L487" i="56" s="1"/>
  <c r="J487" i="56"/>
  <c r="I487" i="56"/>
  <c r="K486" i="56"/>
  <c r="L486" i="56" s="1"/>
  <c r="J486" i="56"/>
  <c r="I486" i="56"/>
  <c r="K485" i="56"/>
  <c r="L485" i="56" s="1"/>
  <c r="J485" i="56"/>
  <c r="I485" i="56"/>
  <c r="K484" i="56"/>
  <c r="L484" i="56" s="1"/>
  <c r="J484" i="56"/>
  <c r="I484" i="56"/>
  <c r="K483" i="56"/>
  <c r="L483" i="56" s="1"/>
  <c r="J483" i="56"/>
  <c r="I483" i="56"/>
  <c r="K482" i="56"/>
  <c r="L482" i="56" s="1"/>
  <c r="J482" i="56"/>
  <c r="I482" i="56"/>
  <c r="K481" i="56"/>
  <c r="L481" i="56" s="1"/>
  <c r="J481" i="56"/>
  <c r="I481" i="56"/>
  <c r="K480" i="56"/>
  <c r="L480" i="56" s="1"/>
  <c r="J480" i="56"/>
  <c r="I480" i="56"/>
  <c r="K479" i="56"/>
  <c r="L479" i="56" s="1"/>
  <c r="J479" i="56"/>
  <c r="I479" i="56"/>
  <c r="K478" i="56"/>
  <c r="L478" i="56" s="1"/>
  <c r="J478" i="56"/>
  <c r="I478" i="56"/>
  <c r="K477" i="56"/>
  <c r="L477" i="56" s="1"/>
  <c r="J477" i="56"/>
  <c r="I477" i="56"/>
  <c r="L476" i="56"/>
  <c r="K476" i="56"/>
  <c r="J476" i="56"/>
  <c r="I476" i="56"/>
  <c r="L475" i="56"/>
  <c r="K475" i="56"/>
  <c r="J475" i="56"/>
  <c r="I475" i="56"/>
  <c r="L474" i="56"/>
  <c r="K474" i="56"/>
  <c r="J474" i="56"/>
  <c r="I474" i="56"/>
  <c r="L473" i="56"/>
  <c r="K473" i="56"/>
  <c r="J473" i="56"/>
  <c r="I473" i="56"/>
  <c r="L472" i="56"/>
  <c r="K472" i="56"/>
  <c r="J472" i="56"/>
  <c r="I472" i="56"/>
  <c r="L471" i="56"/>
  <c r="K471" i="56"/>
  <c r="J471" i="56"/>
  <c r="I471" i="56"/>
  <c r="L470" i="56"/>
  <c r="K470" i="56"/>
  <c r="J470" i="56"/>
  <c r="I470" i="56"/>
  <c r="L469" i="56"/>
  <c r="K469" i="56"/>
  <c r="J469" i="56"/>
  <c r="I469" i="56"/>
  <c r="L468" i="56"/>
  <c r="K468" i="56"/>
  <c r="J468" i="56"/>
  <c r="I468" i="56"/>
  <c r="L467" i="56"/>
  <c r="K467" i="56"/>
  <c r="J467" i="56"/>
  <c r="I467" i="56"/>
  <c r="L466" i="56"/>
  <c r="K466" i="56"/>
  <c r="J466" i="56"/>
  <c r="I466" i="56"/>
  <c r="L465" i="56"/>
  <c r="K465" i="56"/>
  <c r="J465" i="56"/>
  <c r="I465" i="56"/>
  <c r="L464" i="56"/>
  <c r="K464" i="56"/>
  <c r="J464" i="56"/>
  <c r="I464" i="56"/>
  <c r="L463" i="56"/>
  <c r="K463" i="56"/>
  <c r="J463" i="56"/>
  <c r="I463" i="56"/>
  <c r="L462" i="56"/>
  <c r="K462" i="56"/>
  <c r="J462" i="56"/>
  <c r="I462" i="56"/>
  <c r="L461" i="56"/>
  <c r="K461" i="56"/>
  <c r="J461" i="56"/>
  <c r="I461" i="56"/>
  <c r="L460" i="56"/>
  <c r="K460" i="56"/>
  <c r="J460" i="56"/>
  <c r="I460" i="56"/>
  <c r="L459" i="56"/>
  <c r="K459" i="56"/>
  <c r="J459" i="56"/>
  <c r="I459" i="56"/>
  <c r="L458" i="56"/>
  <c r="K458" i="56"/>
  <c r="J458" i="56"/>
  <c r="I458" i="56"/>
  <c r="L457" i="56"/>
  <c r="K457" i="56"/>
  <c r="J457" i="56"/>
  <c r="I457" i="56"/>
  <c r="L456" i="56"/>
  <c r="K456" i="56"/>
  <c r="J456" i="56"/>
  <c r="I456" i="56"/>
  <c r="L455" i="56"/>
  <c r="K455" i="56"/>
  <c r="J455" i="56"/>
  <c r="I455" i="56"/>
  <c r="L454" i="56"/>
  <c r="K454" i="56"/>
  <c r="J454" i="56"/>
  <c r="I454" i="56"/>
  <c r="K453" i="56"/>
  <c r="L453" i="56" s="1"/>
  <c r="J453" i="56"/>
  <c r="I453" i="56"/>
  <c r="K452" i="56"/>
  <c r="L452" i="56" s="1"/>
  <c r="J452" i="56"/>
  <c r="I452" i="56"/>
  <c r="K451" i="56"/>
  <c r="L451" i="56" s="1"/>
  <c r="J451" i="56"/>
  <c r="I451" i="56"/>
  <c r="K450" i="56"/>
  <c r="L450" i="56" s="1"/>
  <c r="J450" i="56"/>
  <c r="I450" i="56"/>
  <c r="K449" i="56"/>
  <c r="L449" i="56" s="1"/>
  <c r="J449" i="56"/>
  <c r="I449" i="56"/>
  <c r="K448" i="56"/>
  <c r="L448" i="56" s="1"/>
  <c r="J448" i="56"/>
  <c r="I448" i="56"/>
  <c r="K447" i="56"/>
  <c r="L447" i="56" s="1"/>
  <c r="J447" i="56"/>
  <c r="I447" i="56"/>
  <c r="K446" i="56"/>
  <c r="L446" i="56" s="1"/>
  <c r="J446" i="56"/>
  <c r="I446" i="56"/>
  <c r="K445" i="56"/>
  <c r="L445" i="56" s="1"/>
  <c r="J445" i="56"/>
  <c r="I445" i="56"/>
  <c r="K444" i="56"/>
  <c r="L444" i="56" s="1"/>
  <c r="J444" i="56"/>
  <c r="I444" i="56"/>
  <c r="L443" i="56"/>
  <c r="K443" i="56"/>
  <c r="J443" i="56"/>
  <c r="I443" i="56"/>
  <c r="L442" i="56"/>
  <c r="K442" i="56"/>
  <c r="J442" i="56"/>
  <c r="I442" i="56"/>
  <c r="L441" i="56"/>
  <c r="K441" i="56"/>
  <c r="J441" i="56"/>
  <c r="I441" i="56"/>
  <c r="L440" i="56"/>
  <c r="K440" i="56"/>
  <c r="J440" i="56"/>
  <c r="I440" i="56"/>
  <c r="L439" i="56"/>
  <c r="K439" i="56"/>
  <c r="J439" i="56"/>
  <c r="I439" i="56"/>
  <c r="L438" i="56"/>
  <c r="K438" i="56"/>
  <c r="J438" i="56"/>
  <c r="I438" i="56"/>
  <c r="L437" i="56"/>
  <c r="K437" i="56"/>
  <c r="J437" i="56"/>
  <c r="I437" i="56"/>
  <c r="K436" i="56"/>
  <c r="L436" i="56" s="1"/>
  <c r="J436" i="56"/>
  <c r="I436" i="56"/>
  <c r="K435" i="56"/>
  <c r="L435" i="56" s="1"/>
  <c r="J435" i="56"/>
  <c r="I435" i="56"/>
  <c r="K434" i="56"/>
  <c r="L434" i="56" s="1"/>
  <c r="J434" i="56"/>
  <c r="I434" i="56"/>
  <c r="K433" i="56"/>
  <c r="L433" i="56" s="1"/>
  <c r="J433" i="56"/>
  <c r="I433" i="56"/>
  <c r="K432" i="56"/>
  <c r="L432" i="56" s="1"/>
  <c r="J432" i="56"/>
  <c r="I432" i="56"/>
  <c r="K431" i="56"/>
  <c r="L431" i="56" s="1"/>
  <c r="J431" i="56"/>
  <c r="I431" i="56"/>
  <c r="K430" i="56"/>
  <c r="L430" i="56" s="1"/>
  <c r="J430" i="56"/>
  <c r="I430" i="56"/>
  <c r="K429" i="56"/>
  <c r="L429" i="56" s="1"/>
  <c r="J429" i="56"/>
  <c r="I429" i="56"/>
  <c r="K428" i="56"/>
  <c r="L428" i="56" s="1"/>
  <c r="J428" i="56"/>
  <c r="I428" i="56"/>
  <c r="K427" i="56"/>
  <c r="L427" i="56" s="1"/>
  <c r="J427" i="56"/>
  <c r="I427" i="56"/>
  <c r="K426" i="56"/>
  <c r="L426" i="56" s="1"/>
  <c r="J426" i="56"/>
  <c r="I426" i="56"/>
  <c r="L425" i="56"/>
  <c r="K425" i="56"/>
  <c r="J425" i="56"/>
  <c r="I425" i="56"/>
  <c r="K424" i="56"/>
  <c r="L424" i="56" s="1"/>
  <c r="J424" i="56"/>
  <c r="I424" i="56"/>
  <c r="K423" i="56"/>
  <c r="L423" i="56" s="1"/>
  <c r="J423" i="56"/>
  <c r="I423" i="56"/>
  <c r="K422" i="56"/>
  <c r="L422" i="56" s="1"/>
  <c r="J422" i="56"/>
  <c r="I422" i="56"/>
  <c r="K421" i="56"/>
  <c r="L421" i="56" s="1"/>
  <c r="J421" i="56"/>
  <c r="I421" i="56"/>
  <c r="K420" i="56"/>
  <c r="L420" i="56" s="1"/>
  <c r="J420" i="56"/>
  <c r="I420" i="56"/>
  <c r="K419" i="56"/>
  <c r="L419" i="56" s="1"/>
  <c r="J419" i="56"/>
  <c r="I419" i="56"/>
  <c r="K418" i="56"/>
  <c r="L418" i="56" s="1"/>
  <c r="J418" i="56"/>
  <c r="I418" i="56"/>
  <c r="K417" i="56"/>
  <c r="L417" i="56" s="1"/>
  <c r="J417" i="56"/>
  <c r="I417" i="56"/>
  <c r="K416" i="56"/>
  <c r="L416" i="56" s="1"/>
  <c r="J416" i="56"/>
  <c r="I416" i="56"/>
  <c r="K415" i="56"/>
  <c r="L415" i="56" s="1"/>
  <c r="J415" i="56"/>
  <c r="I415" i="56"/>
  <c r="K414" i="56"/>
  <c r="L414" i="56" s="1"/>
  <c r="J414" i="56"/>
  <c r="I414" i="56"/>
  <c r="K413" i="56"/>
  <c r="L413" i="56" s="1"/>
  <c r="J413" i="56"/>
  <c r="I413" i="56"/>
  <c r="K412" i="56"/>
  <c r="L412" i="56" s="1"/>
  <c r="J412" i="56"/>
  <c r="I412" i="56"/>
  <c r="K411" i="56"/>
  <c r="L411" i="56" s="1"/>
  <c r="J411" i="56"/>
  <c r="I411" i="56"/>
  <c r="K410" i="56"/>
  <c r="L410" i="56" s="1"/>
  <c r="J410" i="56"/>
  <c r="I410" i="56"/>
  <c r="K409" i="56"/>
  <c r="L409" i="56" s="1"/>
  <c r="J409" i="56"/>
  <c r="I409" i="56"/>
  <c r="K408" i="56"/>
  <c r="L408" i="56" s="1"/>
  <c r="J408" i="56"/>
  <c r="I408" i="56"/>
  <c r="K407" i="56"/>
  <c r="L407" i="56" s="1"/>
  <c r="J407" i="56"/>
  <c r="I407" i="56"/>
  <c r="K406" i="56"/>
  <c r="L406" i="56" s="1"/>
  <c r="J406" i="56"/>
  <c r="I406" i="56"/>
  <c r="K405" i="56"/>
  <c r="L405" i="56" s="1"/>
  <c r="J405" i="56"/>
  <c r="I405" i="56"/>
  <c r="K404" i="56"/>
  <c r="L404" i="56" s="1"/>
  <c r="J404" i="56"/>
  <c r="I404" i="56"/>
  <c r="K403" i="56"/>
  <c r="L403" i="56" s="1"/>
  <c r="J403" i="56"/>
  <c r="I403" i="56"/>
  <c r="K402" i="56"/>
  <c r="L402" i="56" s="1"/>
  <c r="J402" i="56"/>
  <c r="I402" i="56"/>
  <c r="K401" i="56"/>
  <c r="L401" i="56" s="1"/>
  <c r="J401" i="56"/>
  <c r="I401" i="56"/>
  <c r="K400" i="56"/>
  <c r="L400" i="56" s="1"/>
  <c r="J400" i="56"/>
  <c r="I400" i="56"/>
  <c r="K399" i="56"/>
  <c r="L399" i="56" s="1"/>
  <c r="J399" i="56"/>
  <c r="I399" i="56"/>
  <c r="K398" i="56"/>
  <c r="L398" i="56" s="1"/>
  <c r="J398" i="56"/>
  <c r="I398" i="56"/>
  <c r="K397" i="56"/>
  <c r="L397" i="56" s="1"/>
  <c r="J397" i="56"/>
  <c r="I397" i="56"/>
  <c r="K396" i="56"/>
  <c r="L396" i="56" s="1"/>
  <c r="J396" i="56"/>
  <c r="I396" i="56"/>
  <c r="K395" i="56"/>
  <c r="L395" i="56" s="1"/>
  <c r="J395" i="56"/>
  <c r="I395" i="56"/>
  <c r="K394" i="56"/>
  <c r="L394" i="56" s="1"/>
  <c r="J394" i="56"/>
  <c r="I394" i="56"/>
  <c r="K393" i="56"/>
  <c r="L393" i="56" s="1"/>
  <c r="J393" i="56"/>
  <c r="I393" i="56"/>
  <c r="K392" i="56"/>
  <c r="L392" i="56" s="1"/>
  <c r="J392" i="56"/>
  <c r="I392" i="56"/>
  <c r="K391" i="56"/>
  <c r="L391" i="56" s="1"/>
  <c r="J391" i="56"/>
  <c r="I391" i="56"/>
  <c r="K390" i="56"/>
  <c r="L390" i="56" s="1"/>
  <c r="J390" i="56"/>
  <c r="I390" i="56"/>
  <c r="K389" i="56"/>
  <c r="L389" i="56" s="1"/>
  <c r="J389" i="56"/>
  <c r="I389" i="56"/>
  <c r="K388" i="56"/>
  <c r="L388" i="56" s="1"/>
  <c r="J388" i="56"/>
  <c r="I388" i="56"/>
  <c r="K387" i="56"/>
  <c r="L387" i="56" s="1"/>
  <c r="J387" i="56"/>
  <c r="I387" i="56"/>
  <c r="K386" i="56"/>
  <c r="L386" i="56" s="1"/>
  <c r="J386" i="56"/>
  <c r="I386" i="56"/>
  <c r="K385" i="56"/>
  <c r="L385" i="56" s="1"/>
  <c r="J385" i="56"/>
  <c r="I385" i="56"/>
  <c r="K384" i="56"/>
  <c r="L384" i="56" s="1"/>
  <c r="J384" i="56"/>
  <c r="I384" i="56"/>
  <c r="K383" i="56"/>
  <c r="L383" i="56" s="1"/>
  <c r="J383" i="56"/>
  <c r="I383" i="56"/>
  <c r="K382" i="56"/>
  <c r="L382" i="56" s="1"/>
  <c r="J382" i="56"/>
  <c r="I382" i="56"/>
  <c r="K381" i="56"/>
  <c r="L381" i="56" s="1"/>
  <c r="J381" i="56"/>
  <c r="I381" i="56"/>
  <c r="L380" i="56"/>
  <c r="K380" i="56"/>
  <c r="J380" i="56"/>
  <c r="I380" i="56"/>
  <c r="K379" i="56"/>
  <c r="L379" i="56" s="1"/>
  <c r="J379" i="56"/>
  <c r="I379" i="56"/>
  <c r="L378" i="56"/>
  <c r="K378" i="56"/>
  <c r="J378" i="56"/>
  <c r="I378" i="56"/>
  <c r="K377" i="56"/>
  <c r="L377" i="56" s="1"/>
  <c r="J377" i="56"/>
  <c r="I377" i="56"/>
  <c r="L376" i="56"/>
  <c r="K376" i="56"/>
  <c r="J376" i="56"/>
  <c r="I376" i="56"/>
  <c r="K375" i="56"/>
  <c r="L375" i="56" s="1"/>
  <c r="J375" i="56"/>
  <c r="I375" i="56"/>
  <c r="K374" i="56"/>
  <c r="L374" i="56" s="1"/>
  <c r="J374" i="56"/>
  <c r="I374" i="56"/>
  <c r="L373" i="56"/>
  <c r="K373" i="56"/>
  <c r="J373" i="56"/>
  <c r="I373" i="56"/>
  <c r="K372" i="56"/>
  <c r="L372" i="56" s="1"/>
  <c r="J372" i="56"/>
  <c r="I372" i="56"/>
  <c r="K371" i="56"/>
  <c r="L371" i="56" s="1"/>
  <c r="J371" i="56"/>
  <c r="I371" i="56"/>
  <c r="K370" i="56"/>
  <c r="L370" i="56" s="1"/>
  <c r="J370" i="56"/>
  <c r="I370" i="56"/>
  <c r="K369" i="56"/>
  <c r="L369" i="56" s="1"/>
  <c r="J369" i="56"/>
  <c r="I369" i="56"/>
  <c r="L368" i="56"/>
  <c r="K368" i="56"/>
  <c r="J368" i="56"/>
  <c r="I368" i="56"/>
  <c r="L367" i="56"/>
  <c r="K367" i="56"/>
  <c r="J367" i="56"/>
  <c r="I367" i="56"/>
  <c r="K366" i="56"/>
  <c r="L366" i="56" s="1"/>
  <c r="J366" i="56"/>
  <c r="I366" i="56"/>
  <c r="L365" i="56"/>
  <c r="K365" i="56"/>
  <c r="J365" i="56"/>
  <c r="I365" i="56"/>
  <c r="L364" i="56"/>
  <c r="K364" i="56"/>
  <c r="J364" i="56"/>
  <c r="I364" i="56"/>
  <c r="L363" i="56"/>
  <c r="K363" i="56"/>
  <c r="J363" i="56"/>
  <c r="I363" i="56"/>
  <c r="K362" i="56"/>
  <c r="L362" i="56" s="1"/>
  <c r="J362" i="56"/>
  <c r="I362" i="56"/>
  <c r="K361" i="56"/>
  <c r="L361" i="56" s="1"/>
  <c r="J361" i="56"/>
  <c r="I361" i="56"/>
  <c r="K360" i="56"/>
  <c r="L360" i="56" s="1"/>
  <c r="J360" i="56"/>
  <c r="I360" i="56"/>
  <c r="K359" i="56"/>
  <c r="L359" i="56" s="1"/>
  <c r="J359" i="56"/>
  <c r="I359" i="56"/>
  <c r="K358" i="56"/>
  <c r="L358" i="56" s="1"/>
  <c r="J358" i="56"/>
  <c r="I358" i="56"/>
  <c r="K357" i="56"/>
  <c r="L357" i="56" s="1"/>
  <c r="J357" i="56"/>
  <c r="I357" i="56"/>
  <c r="L356" i="56"/>
  <c r="K356" i="56"/>
  <c r="J356" i="56"/>
  <c r="I356" i="56"/>
  <c r="L355" i="56"/>
  <c r="K355" i="56"/>
  <c r="J355" i="56"/>
  <c r="I355" i="56"/>
  <c r="L354" i="56"/>
  <c r="K354" i="56"/>
  <c r="J354" i="56"/>
  <c r="I354" i="56"/>
  <c r="K353" i="56"/>
  <c r="L353" i="56" s="1"/>
  <c r="J353" i="56"/>
  <c r="I353" i="56"/>
  <c r="K352" i="56"/>
  <c r="L352" i="56" s="1"/>
  <c r="J352" i="56"/>
  <c r="I352" i="56"/>
  <c r="K351" i="56"/>
  <c r="L351" i="56" s="1"/>
  <c r="J351" i="56"/>
  <c r="I351" i="56"/>
  <c r="K350" i="56"/>
  <c r="L350" i="56" s="1"/>
  <c r="J350" i="56"/>
  <c r="I350" i="56"/>
  <c r="K349" i="56"/>
  <c r="L349" i="56" s="1"/>
  <c r="J349" i="56"/>
  <c r="I349" i="56"/>
  <c r="K348" i="56"/>
  <c r="L348" i="56" s="1"/>
  <c r="J348" i="56"/>
  <c r="I348" i="56"/>
  <c r="K347" i="56"/>
  <c r="L347" i="56" s="1"/>
  <c r="J347" i="56"/>
  <c r="I347" i="56"/>
  <c r="K346" i="56"/>
  <c r="L346" i="56" s="1"/>
  <c r="J346" i="56"/>
  <c r="I346" i="56"/>
  <c r="K345" i="56"/>
  <c r="L345" i="56" s="1"/>
  <c r="J345" i="56"/>
  <c r="I345" i="56"/>
  <c r="K344" i="56"/>
  <c r="L344" i="56" s="1"/>
  <c r="J344" i="56"/>
  <c r="I344" i="56"/>
  <c r="K343" i="56"/>
  <c r="L343" i="56" s="1"/>
  <c r="J343" i="56"/>
  <c r="I343" i="56"/>
  <c r="K342" i="56"/>
  <c r="L342" i="56" s="1"/>
  <c r="J342" i="56"/>
  <c r="I342" i="56"/>
  <c r="K341" i="56"/>
  <c r="L341" i="56" s="1"/>
  <c r="J341" i="56"/>
  <c r="I341" i="56"/>
  <c r="K340" i="56"/>
  <c r="L340" i="56" s="1"/>
  <c r="J340" i="56"/>
  <c r="I340" i="56"/>
  <c r="K339" i="56"/>
  <c r="L339" i="56" s="1"/>
  <c r="J339" i="56"/>
  <c r="I339" i="56"/>
  <c r="K338" i="56"/>
  <c r="L338" i="56" s="1"/>
  <c r="J338" i="56"/>
  <c r="I338" i="56"/>
  <c r="K337" i="56"/>
  <c r="L337" i="56" s="1"/>
  <c r="J337" i="56"/>
  <c r="I337" i="56"/>
  <c r="K336" i="56"/>
  <c r="L336" i="56" s="1"/>
  <c r="J336" i="56"/>
  <c r="I336" i="56"/>
  <c r="K335" i="56"/>
  <c r="L335" i="56" s="1"/>
  <c r="J335" i="56"/>
  <c r="I335" i="56"/>
  <c r="K334" i="56"/>
  <c r="L334" i="56" s="1"/>
  <c r="J334" i="56"/>
  <c r="I334" i="56"/>
  <c r="K333" i="56"/>
  <c r="L333" i="56" s="1"/>
  <c r="J333" i="56"/>
  <c r="I333" i="56"/>
  <c r="K332" i="56"/>
  <c r="L332" i="56" s="1"/>
  <c r="J332" i="56"/>
  <c r="I332" i="56"/>
  <c r="K331" i="56"/>
  <c r="L331" i="56" s="1"/>
  <c r="J331" i="56"/>
  <c r="I331" i="56"/>
  <c r="K330" i="56"/>
  <c r="L330" i="56" s="1"/>
  <c r="J330" i="56"/>
  <c r="I330" i="56"/>
  <c r="K329" i="56"/>
  <c r="L329" i="56" s="1"/>
  <c r="J329" i="56"/>
  <c r="I329" i="56"/>
  <c r="K328" i="56"/>
  <c r="L328" i="56" s="1"/>
  <c r="J328" i="56"/>
  <c r="I328" i="56"/>
  <c r="K327" i="56"/>
  <c r="L327" i="56" s="1"/>
  <c r="J327" i="56"/>
  <c r="I327" i="56"/>
  <c r="K326" i="56"/>
  <c r="L326" i="56" s="1"/>
  <c r="J326" i="56"/>
  <c r="I326" i="56"/>
  <c r="K325" i="56"/>
  <c r="L325" i="56" s="1"/>
  <c r="J325" i="56"/>
  <c r="I325" i="56"/>
  <c r="K324" i="56"/>
  <c r="L324" i="56" s="1"/>
  <c r="J324" i="56"/>
  <c r="I324" i="56"/>
  <c r="K323" i="56"/>
  <c r="L323" i="56" s="1"/>
  <c r="J323" i="56"/>
  <c r="I323" i="56"/>
  <c r="K322" i="56"/>
  <c r="L322" i="56" s="1"/>
  <c r="J322" i="56"/>
  <c r="I322" i="56"/>
  <c r="K321" i="56"/>
  <c r="L321" i="56" s="1"/>
  <c r="J321" i="56"/>
  <c r="I321" i="56"/>
  <c r="K320" i="56"/>
  <c r="L320" i="56" s="1"/>
  <c r="J320" i="56"/>
  <c r="I320" i="56"/>
  <c r="K319" i="56"/>
  <c r="L319" i="56" s="1"/>
  <c r="J319" i="56"/>
  <c r="I319" i="56"/>
  <c r="K318" i="56"/>
  <c r="L318" i="56" s="1"/>
  <c r="J318" i="56"/>
  <c r="I318" i="56"/>
  <c r="K317" i="56"/>
  <c r="L317" i="56" s="1"/>
  <c r="J317" i="56"/>
  <c r="I317" i="56"/>
  <c r="K316" i="56"/>
  <c r="L316" i="56" s="1"/>
  <c r="J316" i="56"/>
  <c r="I316" i="56"/>
  <c r="K315" i="56"/>
  <c r="L315" i="56" s="1"/>
  <c r="J315" i="56"/>
  <c r="I315" i="56"/>
  <c r="K314" i="56"/>
  <c r="L314" i="56" s="1"/>
  <c r="J314" i="56"/>
  <c r="I314" i="56"/>
  <c r="K313" i="56"/>
  <c r="L313" i="56" s="1"/>
  <c r="J313" i="56"/>
  <c r="I313" i="56"/>
  <c r="L312" i="56"/>
  <c r="K312" i="56"/>
  <c r="J312" i="56"/>
  <c r="I312" i="56"/>
  <c r="L311" i="56"/>
  <c r="K311" i="56"/>
  <c r="J311" i="56"/>
  <c r="I311" i="56"/>
  <c r="L310" i="56"/>
  <c r="K310" i="56"/>
  <c r="J310" i="56"/>
  <c r="I310" i="56"/>
  <c r="L309" i="56"/>
  <c r="K309" i="56"/>
  <c r="J309" i="56"/>
  <c r="I309" i="56"/>
  <c r="L308" i="56"/>
  <c r="K308" i="56"/>
  <c r="J308" i="56"/>
  <c r="I308" i="56"/>
  <c r="L307" i="56"/>
  <c r="K307" i="56"/>
  <c r="J307" i="56"/>
  <c r="I307" i="56"/>
  <c r="L306" i="56"/>
  <c r="K306" i="56"/>
  <c r="J306" i="56"/>
  <c r="I306" i="56"/>
  <c r="L305" i="56"/>
  <c r="K305" i="56"/>
  <c r="J305" i="56"/>
  <c r="I305" i="56"/>
  <c r="L304" i="56"/>
  <c r="K304" i="56"/>
  <c r="J304" i="56"/>
  <c r="I304" i="56"/>
  <c r="L303" i="56"/>
  <c r="K303" i="56"/>
  <c r="J303" i="56"/>
  <c r="I303" i="56"/>
  <c r="L302" i="56"/>
  <c r="K302" i="56"/>
  <c r="J302" i="56"/>
  <c r="I302" i="56"/>
  <c r="L301" i="56"/>
  <c r="K301" i="56"/>
  <c r="J301" i="56"/>
  <c r="I301" i="56"/>
  <c r="L300" i="56"/>
  <c r="K300" i="56"/>
  <c r="J300" i="56"/>
  <c r="I300" i="56"/>
  <c r="L299" i="56"/>
  <c r="K299" i="56"/>
  <c r="J299" i="56"/>
  <c r="I299" i="56"/>
  <c r="L298" i="56"/>
  <c r="K298" i="56"/>
  <c r="J298" i="56"/>
  <c r="I298" i="56"/>
  <c r="L297" i="56"/>
  <c r="K297" i="56"/>
  <c r="J297" i="56"/>
  <c r="I297" i="56"/>
  <c r="L296" i="56"/>
  <c r="K296" i="56"/>
  <c r="J296" i="56"/>
  <c r="I296" i="56"/>
  <c r="L295" i="56"/>
  <c r="K295" i="56"/>
  <c r="J295" i="56"/>
  <c r="I295" i="56"/>
  <c r="L294" i="56"/>
  <c r="K294" i="56"/>
  <c r="J294" i="56"/>
  <c r="I294" i="56"/>
  <c r="L293" i="56"/>
  <c r="K293" i="56"/>
  <c r="J293" i="56"/>
  <c r="I293" i="56"/>
  <c r="L292" i="56"/>
  <c r="K292" i="56"/>
  <c r="J292" i="56"/>
  <c r="I292" i="56"/>
  <c r="L291" i="56"/>
  <c r="K291" i="56"/>
  <c r="J291" i="56"/>
  <c r="I291" i="56"/>
  <c r="L290" i="56"/>
  <c r="K290" i="56"/>
  <c r="J290" i="56"/>
  <c r="I290" i="56"/>
  <c r="L289" i="56"/>
  <c r="K289" i="56"/>
  <c r="J289" i="56"/>
  <c r="I289" i="56"/>
  <c r="L288" i="56"/>
  <c r="K288" i="56"/>
  <c r="J288" i="56"/>
  <c r="I288" i="56"/>
  <c r="L287" i="56"/>
  <c r="K287" i="56"/>
  <c r="J287" i="56"/>
  <c r="I287" i="56"/>
  <c r="L286" i="56"/>
  <c r="K286" i="56"/>
  <c r="J286" i="56"/>
  <c r="I286" i="56"/>
  <c r="L285" i="56"/>
  <c r="K285" i="56"/>
  <c r="J285" i="56"/>
  <c r="I285" i="56"/>
  <c r="L284" i="56"/>
  <c r="K284" i="56"/>
  <c r="J284" i="56"/>
  <c r="I284" i="56"/>
  <c r="J283" i="56"/>
  <c r="I283" i="56"/>
  <c r="J282" i="56"/>
  <c r="I282" i="56"/>
  <c r="K281" i="56"/>
  <c r="L281" i="56" s="1"/>
  <c r="J281" i="56"/>
  <c r="I281" i="56"/>
  <c r="J280" i="56"/>
  <c r="I280" i="56"/>
  <c r="J279" i="56"/>
  <c r="I279" i="56"/>
  <c r="J278" i="56"/>
  <c r="I278" i="56"/>
  <c r="J277" i="56"/>
  <c r="I277" i="56"/>
  <c r="J276" i="56"/>
  <c r="I276" i="56"/>
  <c r="J275" i="56"/>
  <c r="I275" i="56"/>
  <c r="J274" i="56"/>
  <c r="I274" i="56"/>
  <c r="J273" i="56"/>
  <c r="I273" i="56"/>
  <c r="J272" i="56"/>
  <c r="I272" i="56"/>
  <c r="J271" i="56"/>
  <c r="I271" i="56"/>
  <c r="J270" i="56"/>
  <c r="I270" i="56"/>
  <c r="J269" i="56"/>
  <c r="I269" i="56"/>
  <c r="J268" i="56"/>
  <c r="I268" i="56"/>
  <c r="J267" i="56"/>
  <c r="I267" i="56"/>
  <c r="J266" i="56"/>
  <c r="I266" i="56"/>
  <c r="J265" i="56"/>
  <c r="I265" i="56"/>
  <c r="J264" i="56"/>
  <c r="I264" i="56"/>
  <c r="J263" i="56"/>
  <c r="I263" i="56"/>
  <c r="J262" i="56"/>
  <c r="I262" i="56"/>
  <c r="J261" i="56"/>
  <c r="I261" i="56"/>
  <c r="J260" i="56"/>
  <c r="I260" i="56"/>
  <c r="J259" i="56"/>
  <c r="I259" i="56"/>
  <c r="J258" i="56"/>
  <c r="I258" i="56"/>
  <c r="J257" i="56"/>
  <c r="I257" i="56"/>
  <c r="J256" i="56"/>
  <c r="I256" i="56"/>
  <c r="J255" i="56"/>
  <c r="I255" i="56"/>
  <c r="J254" i="56"/>
  <c r="I254" i="56"/>
  <c r="J253" i="56"/>
  <c r="I253" i="56"/>
  <c r="J252" i="56"/>
  <c r="I252" i="56"/>
  <c r="J251" i="56"/>
  <c r="I251" i="56"/>
  <c r="J250" i="56"/>
  <c r="I250" i="56"/>
  <c r="J249" i="56"/>
  <c r="I249" i="56"/>
  <c r="J248" i="56"/>
  <c r="I248" i="56"/>
  <c r="J247" i="56"/>
  <c r="I247" i="56"/>
  <c r="J246" i="56"/>
  <c r="I246" i="56"/>
  <c r="J245" i="56"/>
  <c r="I245" i="56"/>
  <c r="J244" i="56"/>
  <c r="I244" i="56"/>
  <c r="J243" i="56"/>
  <c r="I243" i="56"/>
  <c r="J242" i="56"/>
  <c r="I242" i="56"/>
  <c r="J241" i="56"/>
  <c r="I241" i="56"/>
  <c r="J240" i="56"/>
  <c r="I240" i="56"/>
  <c r="J239" i="56"/>
  <c r="I239" i="56"/>
  <c r="J238" i="56"/>
  <c r="I238" i="56"/>
  <c r="J237" i="56"/>
  <c r="I237" i="56"/>
  <c r="J236" i="56"/>
  <c r="I236" i="56"/>
  <c r="J235" i="56"/>
  <c r="I235" i="56"/>
  <c r="J234" i="56"/>
  <c r="I234" i="56"/>
  <c r="J233" i="56"/>
  <c r="I233" i="56"/>
  <c r="J232" i="56"/>
  <c r="I232" i="56"/>
  <c r="J231" i="56"/>
  <c r="I231" i="56"/>
  <c r="J230" i="56"/>
  <c r="I230" i="56"/>
  <c r="J229" i="56"/>
  <c r="I229" i="56"/>
  <c r="L229" i="56" s="1"/>
  <c r="J228" i="56"/>
  <c r="I228" i="56"/>
  <c r="J227" i="56"/>
  <c r="I227" i="56"/>
  <c r="J226" i="56"/>
  <c r="I226" i="56"/>
  <c r="J225" i="56"/>
  <c r="I225" i="56"/>
  <c r="J224" i="56"/>
  <c r="I224" i="56"/>
  <c r="J223" i="56"/>
  <c r="I223" i="56"/>
  <c r="J222" i="56"/>
  <c r="I222" i="56"/>
  <c r="J221" i="56"/>
  <c r="I221" i="56"/>
  <c r="J220" i="56"/>
  <c r="I220" i="56"/>
  <c r="J219" i="56"/>
  <c r="I219" i="56"/>
  <c r="J218" i="56"/>
  <c r="I218" i="56"/>
  <c r="J217" i="56"/>
  <c r="I217" i="56"/>
  <c r="J216" i="56"/>
  <c r="I216" i="56"/>
  <c r="J215" i="56"/>
  <c r="I215" i="56"/>
  <c r="J214" i="56"/>
  <c r="I214" i="56"/>
  <c r="J213" i="56"/>
  <c r="I213" i="56"/>
  <c r="J212" i="56"/>
  <c r="I212" i="56"/>
  <c r="J211" i="56"/>
  <c r="I211" i="56"/>
  <c r="J210" i="56"/>
  <c r="I210" i="56"/>
  <c r="J209" i="56"/>
  <c r="I209" i="56"/>
  <c r="J208" i="56"/>
  <c r="I208" i="56"/>
  <c r="J207" i="56"/>
  <c r="I207" i="56"/>
  <c r="J206" i="56"/>
  <c r="I206" i="56"/>
  <c r="J205" i="56"/>
  <c r="I205" i="56"/>
  <c r="K205" i="56" s="1"/>
  <c r="J204" i="56"/>
  <c r="I204" i="56"/>
  <c r="J203" i="56"/>
  <c r="I203" i="56"/>
  <c r="J202" i="56"/>
  <c r="I202" i="56"/>
  <c r="J201" i="56"/>
  <c r="I201" i="56"/>
  <c r="J200" i="56"/>
  <c r="I200" i="56"/>
  <c r="J199" i="56"/>
  <c r="I199" i="56"/>
  <c r="J198" i="56"/>
  <c r="I198" i="56"/>
  <c r="J197" i="56"/>
  <c r="I197" i="56"/>
  <c r="J196" i="56"/>
  <c r="I196" i="56"/>
  <c r="J195" i="56"/>
  <c r="I195" i="56"/>
  <c r="J194" i="56"/>
  <c r="I194" i="56"/>
  <c r="J193" i="56"/>
  <c r="I193" i="56"/>
  <c r="J192" i="56"/>
  <c r="I192" i="56"/>
  <c r="J191" i="56"/>
  <c r="I191" i="56"/>
  <c r="J190" i="56"/>
  <c r="I190" i="56"/>
  <c r="J189" i="56"/>
  <c r="I189" i="56"/>
  <c r="J188" i="56"/>
  <c r="I188" i="56"/>
  <c r="J187" i="56"/>
  <c r="I187" i="56"/>
  <c r="J186" i="56"/>
  <c r="I186" i="56"/>
  <c r="J185" i="56"/>
  <c r="I185" i="56"/>
  <c r="J184" i="56"/>
  <c r="I184" i="56"/>
  <c r="J183" i="56"/>
  <c r="I183" i="56"/>
  <c r="J182" i="56"/>
  <c r="I182" i="56"/>
  <c r="J181" i="56"/>
  <c r="I181" i="56"/>
  <c r="J180" i="56"/>
  <c r="I180" i="56"/>
  <c r="J179" i="56"/>
  <c r="I179" i="56"/>
  <c r="J178" i="56"/>
  <c r="I178" i="56"/>
  <c r="J177" i="56"/>
  <c r="I177" i="56"/>
  <c r="J176" i="56"/>
  <c r="I176" i="56"/>
  <c r="J175" i="56"/>
  <c r="I175" i="56"/>
  <c r="J174" i="56"/>
  <c r="I174" i="56"/>
  <c r="J173" i="56"/>
  <c r="I173" i="56"/>
  <c r="J172" i="56"/>
  <c r="I172" i="56"/>
  <c r="J171" i="56"/>
  <c r="I171" i="56"/>
  <c r="J170" i="56"/>
  <c r="I170" i="56"/>
  <c r="J169" i="56"/>
  <c r="I169" i="56"/>
  <c r="J168" i="56"/>
  <c r="I168" i="56"/>
  <c r="J167" i="56"/>
  <c r="I167" i="56"/>
  <c r="J166" i="56"/>
  <c r="I166" i="56"/>
  <c r="J165" i="56"/>
  <c r="I165" i="56"/>
  <c r="J164" i="56"/>
  <c r="I164" i="56"/>
  <c r="J163" i="56"/>
  <c r="I163" i="56"/>
  <c r="J162" i="56"/>
  <c r="I162" i="56"/>
  <c r="J161" i="56"/>
  <c r="I161" i="56"/>
  <c r="J160" i="56"/>
  <c r="I160" i="56"/>
  <c r="J159" i="56"/>
  <c r="I159" i="56"/>
  <c r="J158" i="56"/>
  <c r="I158" i="56"/>
  <c r="J157" i="56"/>
  <c r="I157" i="56"/>
  <c r="J156" i="56"/>
  <c r="I156" i="56"/>
  <c r="J155" i="56"/>
  <c r="I155" i="56"/>
  <c r="J154" i="56"/>
  <c r="I154" i="56"/>
  <c r="J153" i="56"/>
  <c r="I153" i="56"/>
  <c r="J152" i="56"/>
  <c r="I152" i="56"/>
  <c r="J151" i="56"/>
  <c r="I151" i="56"/>
  <c r="J150" i="56"/>
  <c r="I150" i="56"/>
  <c r="J149" i="56"/>
  <c r="I149" i="56"/>
  <c r="J148" i="56"/>
  <c r="I148" i="56"/>
  <c r="J147" i="56"/>
  <c r="I147" i="56"/>
  <c r="J146" i="56"/>
  <c r="I146" i="56"/>
  <c r="J145" i="56"/>
  <c r="I145" i="56"/>
  <c r="J144" i="56"/>
  <c r="I144" i="56"/>
  <c r="J143" i="56"/>
  <c r="I143" i="56"/>
  <c r="J142" i="56"/>
  <c r="I142" i="56"/>
  <c r="J141" i="56"/>
  <c r="I141" i="56"/>
  <c r="J140" i="56"/>
  <c r="I140" i="56"/>
  <c r="J139" i="56"/>
  <c r="I139" i="56"/>
  <c r="J138" i="56"/>
  <c r="I138" i="56"/>
  <c r="J137" i="56"/>
  <c r="I137" i="56"/>
  <c r="J136" i="56"/>
  <c r="I136" i="56"/>
  <c r="J135" i="56"/>
  <c r="I135" i="56"/>
  <c r="J134" i="56"/>
  <c r="I134" i="56"/>
  <c r="J133" i="56"/>
  <c r="I133" i="56"/>
  <c r="J132" i="56"/>
  <c r="I132" i="56"/>
  <c r="J131" i="56"/>
  <c r="I131" i="56"/>
  <c r="J130" i="56"/>
  <c r="I130" i="56"/>
  <c r="J129" i="56"/>
  <c r="I129" i="56"/>
  <c r="J128" i="56"/>
  <c r="I128" i="56"/>
  <c r="J127" i="56"/>
  <c r="I127" i="56"/>
  <c r="J126" i="56"/>
  <c r="I126" i="56"/>
  <c r="J125" i="56"/>
  <c r="I125" i="56"/>
  <c r="J124" i="56"/>
  <c r="I124" i="56"/>
  <c r="J123" i="56"/>
  <c r="I123" i="56"/>
  <c r="L122" i="56"/>
  <c r="K122" i="56"/>
  <c r="J122" i="56"/>
  <c r="I122" i="56"/>
  <c r="L121" i="56"/>
  <c r="K121" i="56"/>
  <c r="J121" i="56"/>
  <c r="I121" i="56"/>
  <c r="L120" i="56"/>
  <c r="K120" i="56"/>
  <c r="J120" i="56"/>
  <c r="I120" i="56"/>
  <c r="L119" i="56"/>
  <c r="K119" i="56"/>
  <c r="J119" i="56"/>
  <c r="I119" i="56"/>
  <c r="L118" i="56"/>
  <c r="K118" i="56"/>
  <c r="J118" i="56"/>
  <c r="I118" i="56"/>
  <c r="L117" i="56"/>
  <c r="K117" i="56"/>
  <c r="J117" i="56"/>
  <c r="I117" i="56"/>
  <c r="L116" i="56"/>
  <c r="K116" i="56"/>
  <c r="J116" i="56"/>
  <c r="I116" i="56"/>
  <c r="L115" i="56"/>
  <c r="K115" i="56"/>
  <c r="J115" i="56"/>
  <c r="I115" i="56"/>
  <c r="K114" i="56"/>
  <c r="L114" i="56" s="1"/>
  <c r="J114" i="56"/>
  <c r="I114" i="56"/>
  <c r="K113" i="56"/>
  <c r="L113" i="56" s="1"/>
  <c r="J113" i="56"/>
  <c r="I113" i="56"/>
  <c r="K112" i="56"/>
  <c r="L112" i="56" s="1"/>
  <c r="J112" i="56"/>
  <c r="I112" i="56"/>
  <c r="K111" i="56"/>
  <c r="L111" i="56" s="1"/>
  <c r="J111" i="56"/>
  <c r="I111" i="56"/>
  <c r="K110" i="56"/>
  <c r="L110" i="56" s="1"/>
  <c r="J110" i="56"/>
  <c r="I110" i="56"/>
  <c r="K109" i="56"/>
  <c r="L109" i="56" s="1"/>
  <c r="J109" i="56"/>
  <c r="I109" i="56"/>
  <c r="K108" i="56"/>
  <c r="L108" i="56" s="1"/>
  <c r="J108" i="56"/>
  <c r="I108" i="56"/>
  <c r="K107" i="56"/>
  <c r="L107" i="56" s="1"/>
  <c r="J107" i="56"/>
  <c r="I107" i="56"/>
  <c r="K106" i="56"/>
  <c r="L106" i="56" s="1"/>
  <c r="J106" i="56"/>
  <c r="I106" i="56"/>
  <c r="K105" i="56"/>
  <c r="L105" i="56" s="1"/>
  <c r="J105" i="56"/>
  <c r="I105" i="56"/>
  <c r="K104" i="56"/>
  <c r="L104" i="56" s="1"/>
  <c r="J104" i="56"/>
  <c r="I104" i="56"/>
  <c r="K103" i="56"/>
  <c r="L103" i="56" s="1"/>
  <c r="J103" i="56"/>
  <c r="I103" i="56"/>
  <c r="K102" i="56"/>
  <c r="L102" i="56" s="1"/>
  <c r="J102" i="56"/>
  <c r="I102" i="56"/>
  <c r="K101" i="56"/>
  <c r="L101" i="56" s="1"/>
  <c r="J101" i="56"/>
  <c r="I101" i="56"/>
  <c r="K100" i="56"/>
  <c r="L100" i="56" s="1"/>
  <c r="J100" i="56"/>
  <c r="I100" i="56"/>
  <c r="K99" i="56"/>
  <c r="L99" i="56" s="1"/>
  <c r="J99" i="56"/>
  <c r="I99" i="56"/>
  <c r="K98" i="56"/>
  <c r="L98" i="56" s="1"/>
  <c r="J98" i="56"/>
  <c r="I98" i="56"/>
  <c r="K97" i="56"/>
  <c r="L97" i="56" s="1"/>
  <c r="J97" i="56"/>
  <c r="I97" i="56"/>
  <c r="K96" i="56"/>
  <c r="L96" i="56" s="1"/>
  <c r="J96" i="56"/>
  <c r="I96" i="56"/>
  <c r="K95" i="56"/>
  <c r="L95" i="56" s="1"/>
  <c r="J95" i="56"/>
  <c r="I95" i="56"/>
  <c r="K94" i="56"/>
  <c r="L94" i="56" s="1"/>
  <c r="J94" i="56"/>
  <c r="I94" i="56"/>
  <c r="K93" i="56"/>
  <c r="L93" i="56" s="1"/>
  <c r="J93" i="56"/>
  <c r="I93" i="56"/>
  <c r="K92" i="56"/>
  <c r="L92" i="56" s="1"/>
  <c r="J92" i="56"/>
  <c r="I92" i="56"/>
  <c r="K91" i="56"/>
  <c r="L91" i="56" s="1"/>
  <c r="J91" i="56"/>
  <c r="I91" i="56"/>
  <c r="K90" i="56"/>
  <c r="L90" i="56" s="1"/>
  <c r="J90" i="56"/>
  <c r="I90" i="56"/>
  <c r="J89" i="56"/>
  <c r="L89" i="56" s="1"/>
  <c r="I89" i="56"/>
  <c r="J88" i="56"/>
  <c r="K88" i="56" s="1"/>
  <c r="I88" i="56"/>
  <c r="J87" i="56"/>
  <c r="I87" i="56"/>
  <c r="J86" i="56"/>
  <c r="I86" i="56"/>
  <c r="J85" i="56"/>
  <c r="I85" i="56"/>
  <c r="J84" i="56"/>
  <c r="I84" i="56"/>
  <c r="J83" i="56"/>
  <c r="I83" i="56"/>
  <c r="J82" i="56"/>
  <c r="I82" i="56"/>
  <c r="J81" i="56"/>
  <c r="I81" i="56"/>
  <c r="J80" i="56"/>
  <c r="I80" i="56"/>
  <c r="J79" i="56"/>
  <c r="I79" i="56"/>
  <c r="J78" i="56"/>
  <c r="I78" i="56"/>
  <c r="J77" i="56"/>
  <c r="I77" i="56"/>
  <c r="J76" i="56"/>
  <c r="I76" i="56"/>
  <c r="J75" i="56"/>
  <c r="I75" i="56"/>
  <c r="J74" i="56"/>
  <c r="I74" i="56"/>
  <c r="J73" i="56"/>
  <c r="I73" i="56"/>
  <c r="J72" i="56"/>
  <c r="I72" i="56"/>
  <c r="J71" i="56"/>
  <c r="I71" i="56"/>
  <c r="J70" i="56"/>
  <c r="I70" i="56"/>
  <c r="J69" i="56"/>
  <c r="I69" i="56"/>
  <c r="J68" i="56"/>
  <c r="I68" i="56"/>
  <c r="J67" i="56"/>
  <c r="I67" i="56"/>
  <c r="J66" i="56"/>
  <c r="I66" i="56"/>
  <c r="J65" i="56"/>
  <c r="I65" i="56"/>
  <c r="J64" i="56"/>
  <c r="I64" i="56"/>
  <c r="J63" i="56"/>
  <c r="I63" i="56"/>
  <c r="J62" i="56"/>
  <c r="I62" i="56"/>
  <c r="J61" i="56"/>
  <c r="I61" i="56"/>
  <c r="J60" i="56"/>
  <c r="I60" i="56"/>
  <c r="J59" i="56"/>
  <c r="I59" i="56"/>
  <c r="J58" i="56"/>
  <c r="I58" i="56"/>
  <c r="J57" i="56"/>
  <c r="I57" i="56"/>
  <c r="J56" i="56"/>
  <c r="I56" i="56"/>
  <c r="J55" i="56"/>
  <c r="I55" i="56"/>
  <c r="J54" i="56"/>
  <c r="I54" i="56"/>
  <c r="J53" i="56"/>
  <c r="I53" i="56"/>
  <c r="J52" i="56"/>
  <c r="I52" i="56"/>
  <c r="J51" i="56"/>
  <c r="I51" i="56"/>
  <c r="J50" i="56"/>
  <c r="I50" i="56"/>
  <c r="J49" i="56"/>
  <c r="I49" i="56"/>
  <c r="J48" i="56"/>
  <c r="I48" i="56"/>
  <c r="J47" i="56"/>
  <c r="I47" i="56"/>
  <c r="J46" i="56"/>
  <c r="I46" i="56"/>
  <c r="J45" i="56"/>
  <c r="I45" i="56"/>
  <c r="J44" i="56"/>
  <c r="I44" i="56"/>
  <c r="J43" i="56"/>
  <c r="I43" i="56"/>
  <c r="J42" i="56"/>
  <c r="I42" i="56"/>
  <c r="J41" i="56"/>
  <c r="I41" i="56"/>
  <c r="J40" i="56"/>
  <c r="I40" i="56"/>
  <c r="J39" i="56"/>
  <c r="I39" i="56"/>
  <c r="J38" i="56"/>
  <c r="I38" i="56"/>
  <c r="J37" i="56"/>
  <c r="I37" i="56"/>
  <c r="J36" i="56"/>
  <c r="I36" i="56"/>
  <c r="J35" i="56"/>
  <c r="I35" i="56"/>
  <c r="J34" i="56"/>
  <c r="I34" i="56"/>
  <c r="J33" i="56"/>
  <c r="I33" i="56"/>
  <c r="J32" i="56"/>
  <c r="I32" i="56"/>
  <c r="J31" i="56"/>
  <c r="J30" i="56"/>
  <c r="I30" i="56"/>
  <c r="J29" i="56"/>
  <c r="I29" i="56"/>
  <c r="J28" i="56"/>
  <c r="I28" i="56"/>
  <c r="J27" i="56"/>
  <c r="I27" i="56"/>
  <c r="J26" i="56"/>
  <c r="I26" i="56"/>
  <c r="J25" i="56"/>
  <c r="I25" i="56"/>
  <c r="J24" i="56"/>
  <c r="I24" i="56"/>
  <c r="J23" i="56"/>
  <c r="I23" i="56"/>
  <c r="J22" i="56"/>
  <c r="I22" i="56"/>
  <c r="J21" i="56"/>
  <c r="I21" i="56"/>
  <c r="J20" i="56"/>
  <c r="I20" i="56"/>
  <c r="J19" i="56"/>
  <c r="I19" i="56"/>
  <c r="J18" i="56"/>
  <c r="I18" i="56"/>
  <c r="J17" i="56"/>
  <c r="I17" i="56"/>
  <c r="J16" i="56"/>
  <c r="I16" i="56"/>
  <c r="J15" i="56"/>
  <c r="I15" i="56"/>
  <c r="J14" i="56"/>
  <c r="I14" i="56"/>
  <c r="J13" i="56"/>
  <c r="I13" i="56"/>
  <c r="J12" i="56"/>
  <c r="I12" i="56"/>
  <c r="J11" i="56"/>
  <c r="I11" i="56"/>
  <c r="J10" i="56"/>
  <c r="I10" i="56"/>
  <c r="J9" i="56"/>
  <c r="I9" i="56"/>
  <c r="J8" i="56"/>
  <c r="I8" i="56"/>
  <c r="J7" i="56"/>
  <c r="I7" i="56"/>
  <c r="K1879" i="56" l="1"/>
  <c r="L1879" i="56" s="1"/>
  <c r="U10" i="33"/>
  <c r="T12" i="33"/>
  <c r="U12" i="33"/>
  <c r="U15" i="33"/>
  <c r="T10" i="33"/>
  <c r="U18" i="33"/>
  <c r="T18" i="33"/>
  <c r="S15" i="33"/>
  <c r="S18" i="33"/>
  <c r="W18" i="33"/>
  <c r="W12" i="33"/>
  <c r="W11" i="33"/>
  <c r="S16" i="33"/>
  <c r="T14" i="33"/>
  <c r="T16" i="33"/>
  <c r="V11" i="33"/>
  <c r="U11" i="33"/>
  <c r="W16" i="33"/>
  <c r="S12" i="33"/>
  <c r="W14" i="33"/>
  <c r="T11" i="33"/>
  <c r="U16" i="33"/>
  <c r="S11" i="33"/>
  <c r="S14" i="33"/>
  <c r="J17" i="61"/>
  <c r="J16" i="62" s="1"/>
  <c r="J11" i="61"/>
  <c r="J10" i="62" s="1"/>
  <c r="U14" i="33"/>
  <c r="J13" i="61"/>
  <c r="J12" i="62" s="1"/>
  <c r="W10" i="33"/>
  <c r="S13" i="33"/>
  <c r="V18" i="33"/>
  <c r="V16" i="33"/>
  <c r="V14" i="33"/>
  <c r="V12" i="33"/>
  <c r="V10" i="33"/>
  <c r="J16" i="61"/>
  <c r="J15" i="62" s="1"/>
  <c r="J12" i="61"/>
  <c r="J11" i="62" s="1"/>
  <c r="S10" i="33"/>
  <c r="W19" i="33"/>
  <c r="W17" i="33"/>
  <c r="W15" i="33"/>
  <c r="W13" i="33"/>
  <c r="S19" i="33"/>
  <c r="V19" i="33"/>
  <c r="V17" i="33"/>
  <c r="V15" i="33"/>
  <c r="V13" i="33"/>
  <c r="U19" i="33"/>
  <c r="U17" i="33"/>
  <c r="U13" i="33"/>
  <c r="S17" i="33"/>
  <c r="T19" i="33"/>
  <c r="T17" i="33"/>
  <c r="T15" i="33"/>
  <c r="T13" i="33"/>
  <c r="L141" i="56"/>
  <c r="K177" i="56"/>
  <c r="K201" i="56"/>
  <c r="L237" i="56"/>
  <c r="K1898" i="56"/>
  <c r="L1898" i="56" s="1"/>
  <c r="K1910" i="56"/>
  <c r="L1910" i="56" s="1"/>
  <c r="K78" i="56"/>
  <c r="L78" i="56" s="1"/>
  <c r="K1883" i="56"/>
  <c r="L269" i="56"/>
  <c r="K198" i="56"/>
  <c r="K252" i="56"/>
  <c r="L1402" i="56"/>
  <c r="K155" i="56"/>
  <c r="K1422" i="56"/>
  <c r="L248" i="56"/>
  <c r="K266" i="56"/>
  <c r="K1924" i="56"/>
  <c r="L1924" i="56" s="1"/>
  <c r="K33" i="56"/>
  <c r="L33" i="56" s="1"/>
  <c r="K1892" i="56"/>
  <c r="L1892" i="56" s="1"/>
  <c r="K1940" i="56"/>
  <c r="L1940" i="56" s="1"/>
  <c r="K1414" i="56"/>
  <c r="K21" i="56"/>
  <c r="L21" i="56" s="1"/>
  <c r="K81" i="56"/>
  <c r="L81" i="56" s="1"/>
  <c r="K218" i="56"/>
  <c r="K1935" i="56"/>
  <c r="L1935" i="56" s="1"/>
  <c r="K1930" i="56"/>
  <c r="L1930" i="56" s="1"/>
  <c r="K37" i="56"/>
  <c r="L37" i="56" s="1"/>
  <c r="K85" i="56"/>
  <c r="L85" i="56" s="1"/>
  <c r="L161" i="56"/>
  <c r="K173" i="56"/>
  <c r="K209" i="56"/>
  <c r="L233" i="56"/>
  <c r="K31" i="56"/>
  <c r="L31" i="56" s="1"/>
  <c r="K47" i="56"/>
  <c r="L47" i="56" s="1"/>
  <c r="K87" i="56"/>
  <c r="L87" i="56" s="1"/>
  <c r="K1945" i="56"/>
  <c r="L1945" i="56" s="1"/>
  <c r="K160" i="56"/>
  <c r="L168" i="56"/>
  <c r="K283" i="56"/>
  <c r="K1899" i="56"/>
  <c r="L1899" i="56" s="1"/>
  <c r="K46" i="56"/>
  <c r="L46" i="56" s="1"/>
  <c r="L189" i="56"/>
  <c r="L249" i="56"/>
  <c r="K1399" i="56"/>
  <c r="L130" i="56"/>
  <c r="L162" i="56"/>
  <c r="L182" i="56"/>
  <c r="K1401" i="56"/>
  <c r="L152" i="56"/>
  <c r="L172" i="56"/>
  <c r="K215" i="56"/>
  <c r="K247" i="56"/>
  <c r="L274" i="56"/>
  <c r="K1436" i="56"/>
  <c r="K1878" i="56"/>
  <c r="L1878" i="56" s="1"/>
  <c r="K1938" i="56"/>
  <c r="L1938" i="56" s="1"/>
  <c r="L188" i="56"/>
  <c r="K282" i="56"/>
  <c r="K1867" i="56"/>
  <c r="K1871" i="56"/>
  <c r="L1871" i="56" s="1"/>
  <c r="K1931" i="56"/>
  <c r="L1931" i="56" s="1"/>
  <c r="K26" i="56"/>
  <c r="L26" i="56" s="1"/>
  <c r="K125" i="56"/>
  <c r="K141" i="56"/>
  <c r="K153" i="56"/>
  <c r="L216" i="56"/>
  <c r="K166" i="56"/>
  <c r="K189" i="56"/>
  <c r="L252" i="56"/>
  <c r="K256" i="56"/>
  <c r="L264" i="56"/>
  <c r="K272" i="56"/>
  <c r="K171" i="56"/>
  <c r="L273" i="56"/>
  <c r="K17" i="56"/>
  <c r="L17" i="56" s="1"/>
  <c r="K49" i="56"/>
  <c r="L49" i="56" s="1"/>
  <c r="K57" i="56"/>
  <c r="L57" i="56" s="1"/>
  <c r="K61" i="56"/>
  <c r="L61" i="56" s="1"/>
  <c r="K69" i="56"/>
  <c r="L69" i="56" s="1"/>
  <c r="K135" i="56"/>
  <c r="L222" i="56"/>
  <c r="L238" i="56"/>
  <c r="K242" i="56"/>
  <c r="L261" i="56"/>
  <c r="L1392" i="56"/>
  <c r="K1406" i="56"/>
  <c r="K1417" i="56"/>
  <c r="L191" i="56"/>
  <c r="L207" i="56"/>
  <c r="L136" i="56"/>
  <c r="K154" i="56"/>
  <c r="K1903" i="56"/>
  <c r="L1903" i="56" s="1"/>
  <c r="K1907" i="56"/>
  <c r="L1907" i="56" s="1"/>
  <c r="K1915" i="56"/>
  <c r="L1915" i="56" s="1"/>
  <c r="K30" i="56"/>
  <c r="L30" i="56" s="1"/>
  <c r="K182" i="56"/>
  <c r="L200" i="56"/>
  <c r="L258" i="56"/>
  <c r="K269" i="56"/>
  <c r="L277" i="56"/>
  <c r="L1418" i="56"/>
  <c r="K1429" i="56"/>
  <c r="L125" i="56"/>
  <c r="L133" i="56"/>
  <c r="L213" i="56"/>
  <c r="L175" i="56"/>
  <c r="L201" i="56"/>
  <c r="L198" i="56"/>
  <c r="L214" i="56"/>
  <c r="K267" i="56"/>
  <c r="L282" i="56"/>
  <c r="K52" i="56"/>
  <c r="L52" i="56" s="1"/>
  <c r="L123" i="56"/>
  <c r="K126" i="56"/>
  <c r="K130" i="56"/>
  <c r="K140" i="56"/>
  <c r="K143" i="56"/>
  <c r="K151" i="56"/>
  <c r="L187" i="56"/>
  <c r="K204" i="56"/>
  <c r="K231" i="56"/>
  <c r="L235" i="56"/>
  <c r="L242" i="56"/>
  <c r="K235" i="56"/>
  <c r="K53" i="56"/>
  <c r="L53" i="56" s="1"/>
  <c r="L134" i="56"/>
  <c r="L166" i="56"/>
  <c r="L184" i="56"/>
  <c r="L217" i="56"/>
  <c r="L232" i="56"/>
  <c r="K15" i="56"/>
  <c r="L15" i="56" s="1"/>
  <c r="L128" i="56"/>
  <c r="L138" i="56"/>
  <c r="L149" i="56"/>
  <c r="L159" i="56"/>
  <c r="L185" i="56"/>
  <c r="K199" i="56"/>
  <c r="L206" i="56"/>
  <c r="K221" i="56"/>
  <c r="K262" i="56"/>
  <c r="K265" i="56"/>
  <c r="K12" i="56"/>
  <c r="L12" i="56" s="1"/>
  <c r="K35" i="56"/>
  <c r="L35" i="56" s="1"/>
  <c r="L129" i="56"/>
  <c r="L153" i="56"/>
  <c r="L196" i="56"/>
  <c r="L218" i="56"/>
  <c r="L230" i="56"/>
  <c r="L245" i="56"/>
  <c r="L262" i="56"/>
  <c r="K279" i="56"/>
  <c r="K79" i="56"/>
  <c r="L79" i="56" s="1"/>
  <c r="K263" i="56"/>
  <c r="L280" i="56"/>
  <c r="K1862" i="56"/>
  <c r="L1862" i="56" s="1"/>
  <c r="K1900" i="56"/>
  <c r="L1900" i="56" s="1"/>
  <c r="K1926" i="56"/>
  <c r="L1926" i="56" s="1"/>
  <c r="K1405" i="56"/>
  <c r="K1421" i="56"/>
  <c r="L1424" i="56"/>
  <c r="K1882" i="56"/>
  <c r="L1882" i="56" s="1"/>
  <c r="K1897" i="56"/>
  <c r="L1897" i="56" s="1"/>
  <c r="K1908" i="56"/>
  <c r="L1908" i="56" s="1"/>
  <c r="K1397" i="56"/>
  <c r="L1400" i="56"/>
  <c r="L1409" i="56"/>
  <c r="L1416" i="56"/>
  <c r="K1894" i="56"/>
  <c r="L1894" i="56" s="1"/>
  <c r="K1928" i="56"/>
  <c r="K1932" i="56"/>
  <c r="L1932" i="56" s="1"/>
  <c r="L251" i="56"/>
  <c r="K251" i="56"/>
  <c r="K7" i="56"/>
  <c r="L7" i="56" s="1"/>
  <c r="K11" i="56"/>
  <c r="L11" i="56" s="1"/>
  <c r="K63" i="56"/>
  <c r="L63" i="56" s="1"/>
  <c r="K185" i="56"/>
  <c r="L204" i="56"/>
  <c r="L221" i="56"/>
  <c r="L1430" i="56"/>
  <c r="K1430" i="56"/>
  <c r="L1415" i="56"/>
  <c r="K1415" i="56"/>
  <c r="K8" i="56"/>
  <c r="L8" i="56" s="1"/>
  <c r="K68" i="56"/>
  <c r="L68" i="56" s="1"/>
  <c r="K89" i="56"/>
  <c r="L150" i="56"/>
  <c r="K150" i="56"/>
  <c r="L169" i="56"/>
  <c r="K169" i="56"/>
  <c r="K176" i="56"/>
  <c r="K183" i="56"/>
  <c r="L205" i="56"/>
  <c r="L265" i="56"/>
  <c r="K268" i="56"/>
  <c r="L268" i="56"/>
  <c r="L157" i="56"/>
  <c r="K157" i="56"/>
  <c r="K233" i="56"/>
  <c r="K210" i="56"/>
  <c r="L210" i="56"/>
  <c r="L250" i="56"/>
  <c r="K253" i="56"/>
  <c r="L278" i="56"/>
  <c r="K278" i="56"/>
  <c r="K9" i="56"/>
  <c r="L9" i="56" s="1"/>
  <c r="K65" i="56"/>
  <c r="L65" i="56" s="1"/>
  <c r="K156" i="56"/>
  <c r="K36" i="56"/>
  <c r="L36" i="56" s="1"/>
  <c r="K167" i="56"/>
  <c r="L1398" i="56"/>
  <c r="K1398" i="56"/>
  <c r="K246" i="56"/>
  <c r="L246" i="56"/>
  <c r="K236" i="56"/>
  <c r="L236" i="56"/>
  <c r="K1942" i="56"/>
  <c r="L1942" i="56" s="1"/>
  <c r="K20" i="56"/>
  <c r="L20" i="56" s="1"/>
  <c r="K124" i="56"/>
  <c r="K134" i="56"/>
  <c r="L170" i="56"/>
  <c r="K170" i="56"/>
  <c r="L137" i="56"/>
  <c r="K137" i="56"/>
  <c r="L156" i="56"/>
  <c r="K187" i="56"/>
  <c r="K214" i="56"/>
  <c r="K237" i="56"/>
  <c r="K250" i="56"/>
  <c r="L253" i="56"/>
  <c r="K25" i="56"/>
  <c r="L25" i="56" s="1"/>
  <c r="K29" i="56"/>
  <c r="L29" i="56" s="1"/>
  <c r="K58" i="56"/>
  <c r="L58" i="56" s="1"/>
  <c r="K62" i="56"/>
  <c r="L62" i="56" s="1"/>
  <c r="K84" i="56"/>
  <c r="L84" i="56" s="1"/>
  <c r="K217" i="56"/>
  <c r="K224" i="56"/>
  <c r="L234" i="56"/>
  <c r="K234" i="56"/>
  <c r="K45" i="56"/>
  <c r="L45" i="56" s="1"/>
  <c r="K51" i="56"/>
  <c r="L51" i="56" s="1"/>
  <c r="K77" i="56"/>
  <c r="L77" i="56" s="1"/>
  <c r="K145" i="56"/>
  <c r="K149" i="56"/>
  <c r="L173" i="56"/>
  <c r="L193" i="56"/>
  <c r="L197" i="56"/>
  <c r="L202" i="56"/>
  <c r="K202" i="56"/>
  <c r="L225" i="56"/>
  <c r="L1413" i="56"/>
  <c r="K1413" i="56"/>
  <c r="K1887" i="56"/>
  <c r="L1887" i="56" s="1"/>
  <c r="K13" i="56"/>
  <c r="L13" i="56" s="1"/>
  <c r="K42" i="56"/>
  <c r="L42" i="56" s="1"/>
  <c r="K74" i="56"/>
  <c r="L74" i="56" s="1"/>
  <c r="L139" i="56"/>
  <c r="L142" i="56"/>
  <c r="K146" i="56"/>
  <c r="L146" i="56"/>
  <c r="L158" i="56"/>
  <c r="K162" i="56"/>
  <c r="L190" i="56"/>
  <c r="K194" i="56"/>
  <c r="L194" i="56"/>
  <c r="L219" i="56"/>
  <c r="K219" i="56"/>
  <c r="K226" i="56"/>
  <c r="L226" i="56"/>
  <c r="K230" i="56"/>
  <c r="K249" i="56"/>
  <c r="L255" i="56"/>
  <c r="L267" i="56"/>
  <c r="L1883" i="56"/>
  <c r="K1905" i="56"/>
  <c r="L1905" i="56" s="1"/>
  <c r="K1946" i="56"/>
  <c r="L1946" i="56" s="1"/>
  <c r="L154" i="56"/>
  <c r="L171" i="56"/>
  <c r="L181" i="56"/>
  <c r="K188" i="56"/>
  <c r="K208" i="56"/>
  <c r="L239" i="56"/>
  <c r="L257" i="56"/>
  <c r="L270" i="56"/>
  <c r="K274" i="56"/>
  <c r="K280" i="56"/>
  <c r="K1891" i="56"/>
  <c r="L1891" i="56" s="1"/>
  <c r="K1939" i="56"/>
  <c r="L1939" i="56" s="1"/>
  <c r="K1407" i="56"/>
  <c r="L132" i="56"/>
  <c r="L164" i="56"/>
  <c r="L174" i="56"/>
  <c r="K178" i="56"/>
  <c r="L186" i="56"/>
  <c r="L203" i="56"/>
  <c r="K220" i="56"/>
  <c r="K240" i="56"/>
  <c r="L271" i="56"/>
  <c r="L1393" i="56"/>
  <c r="K1393" i="56"/>
  <c r="L1425" i="56"/>
  <c r="K1425" i="56"/>
  <c r="K1866" i="56"/>
  <c r="L1866" i="56" s="1"/>
  <c r="K1922" i="56"/>
  <c r="L1922" i="56" s="1"/>
  <c r="K133" i="56"/>
  <c r="L155" i="56"/>
  <c r="L165" i="56"/>
  <c r="K172" i="56"/>
  <c r="L178" i="56"/>
  <c r="K186" i="56"/>
  <c r="K192" i="56"/>
  <c r="K203" i="56"/>
  <c r="L220" i="56"/>
  <c r="L223" i="56"/>
  <c r="K241" i="56"/>
  <c r="L254" i="56"/>
  <c r="K258" i="56"/>
  <c r="L266" i="56"/>
  <c r="K275" i="56"/>
  <c r="K1870" i="56"/>
  <c r="L1870" i="56" s="1"/>
  <c r="K1929" i="56"/>
  <c r="L1929" i="56" s="1"/>
  <c r="L1408" i="56"/>
  <c r="K1863" i="56"/>
  <c r="L1863" i="56" s="1"/>
  <c r="L1867" i="56"/>
  <c r="K1874" i="56"/>
  <c r="L1874" i="56" s="1"/>
  <c r="K1919" i="56"/>
  <c r="L1919" i="56" s="1"/>
  <c r="K1937" i="56"/>
  <c r="L1937" i="56" s="1"/>
  <c r="K1947" i="56"/>
  <c r="L1947" i="56" s="1"/>
  <c r="K1423" i="56"/>
  <c r="K1906" i="56"/>
  <c r="L1906" i="56" s="1"/>
  <c r="K1916" i="56"/>
  <c r="L1916" i="56" s="1"/>
  <c r="K1923" i="56"/>
  <c r="L1923" i="56" s="1"/>
  <c r="L1435" i="56"/>
  <c r="K1875" i="56"/>
  <c r="L1875" i="56" s="1"/>
  <c r="K1886" i="56"/>
  <c r="L1886" i="56" s="1"/>
  <c r="K1896" i="56"/>
  <c r="L1896" i="56" s="1"/>
  <c r="K1913" i="56"/>
  <c r="L1913" i="56" s="1"/>
  <c r="K1890" i="56"/>
  <c r="L1890" i="56" s="1"/>
  <c r="K1914" i="56"/>
  <c r="L1914" i="56" s="1"/>
  <c r="K1921" i="56"/>
  <c r="L1921" i="56" s="1"/>
  <c r="K1951" i="56"/>
  <c r="L1951" i="56" s="1"/>
  <c r="K1948" i="56"/>
  <c r="L1948" i="56" s="1"/>
  <c r="K34" i="56"/>
  <c r="L34" i="56" s="1"/>
  <c r="K66" i="56"/>
  <c r="L66" i="56" s="1"/>
  <c r="K14" i="56"/>
  <c r="L14" i="56" s="1"/>
  <c r="K38" i="56"/>
  <c r="L38" i="56" s="1"/>
  <c r="K70" i="56"/>
  <c r="L70" i="56" s="1"/>
  <c r="K76" i="56"/>
  <c r="L76" i="56" s="1"/>
  <c r="L147" i="56"/>
  <c r="K158" i="56"/>
  <c r="K175" i="56"/>
  <c r="L179" i="56"/>
  <c r="K190" i="56"/>
  <c r="K207" i="56"/>
  <c r="L211" i="56"/>
  <c r="K222" i="56"/>
  <c r="L224" i="56"/>
  <c r="K228" i="56"/>
  <c r="K239" i="56"/>
  <c r="L243" i="56"/>
  <c r="K254" i="56"/>
  <c r="L256" i="56"/>
  <c r="K260" i="56"/>
  <c r="K271" i="56"/>
  <c r="K273" i="56"/>
  <c r="K16" i="56"/>
  <c r="L16" i="56" s="1"/>
  <c r="K27" i="56"/>
  <c r="L27" i="56" s="1"/>
  <c r="K48" i="56"/>
  <c r="L48" i="56" s="1"/>
  <c r="K59" i="56"/>
  <c r="L59" i="56" s="1"/>
  <c r="K80" i="56"/>
  <c r="L80" i="56" s="1"/>
  <c r="L126" i="56"/>
  <c r="K136" i="56"/>
  <c r="L145" i="56"/>
  <c r="K147" i="56"/>
  <c r="L151" i="56"/>
  <c r="K168" i="56"/>
  <c r="L177" i="56"/>
  <c r="K179" i="56"/>
  <c r="K181" i="56"/>
  <c r="L183" i="56"/>
  <c r="K200" i="56"/>
  <c r="L209" i="56"/>
  <c r="K211" i="56"/>
  <c r="K213" i="56"/>
  <c r="L215" i="56"/>
  <c r="L228" i="56"/>
  <c r="K232" i="56"/>
  <c r="L241" i="56"/>
  <c r="K243" i="56"/>
  <c r="K245" i="56"/>
  <c r="L247" i="56"/>
  <c r="L260" i="56"/>
  <c r="K264" i="56"/>
  <c r="K277" i="56"/>
  <c r="L279" i="56"/>
  <c r="L283" i="56"/>
  <c r="K18" i="56"/>
  <c r="L18" i="56" s="1"/>
  <c r="K82" i="56"/>
  <c r="L82" i="56" s="1"/>
  <c r="K24" i="56"/>
  <c r="L24" i="56" s="1"/>
  <c r="K56" i="56"/>
  <c r="L56" i="56" s="1"/>
  <c r="L127" i="56"/>
  <c r="K10" i="56"/>
  <c r="L10" i="56" s="1"/>
  <c r="K39" i="56"/>
  <c r="L39" i="56" s="1"/>
  <c r="K41" i="56"/>
  <c r="L41" i="56" s="1"/>
  <c r="K54" i="56"/>
  <c r="L54" i="56" s="1"/>
  <c r="K60" i="56"/>
  <c r="L60" i="56" s="1"/>
  <c r="K73" i="56"/>
  <c r="L73" i="56" s="1"/>
  <c r="L131" i="56"/>
  <c r="L163" i="56"/>
  <c r="L176" i="56"/>
  <c r="K180" i="56"/>
  <c r="K191" i="56"/>
  <c r="L195" i="56"/>
  <c r="L208" i="56"/>
  <c r="K212" i="56"/>
  <c r="L227" i="56"/>
  <c r="K238" i="56"/>
  <c r="K244" i="56"/>
  <c r="K257" i="56"/>
  <c r="L272" i="56"/>
  <c r="K50" i="56"/>
  <c r="L50" i="56" s="1"/>
  <c r="K67" i="56"/>
  <c r="L67" i="56" s="1"/>
  <c r="K123" i="56"/>
  <c r="K138" i="56"/>
  <c r="L140" i="56"/>
  <c r="K144" i="56"/>
  <c r="K22" i="56"/>
  <c r="L22" i="56" s="1"/>
  <c r="K28" i="56"/>
  <c r="L28" i="56" s="1"/>
  <c r="K71" i="56"/>
  <c r="L71" i="56" s="1"/>
  <c r="K86" i="56"/>
  <c r="L86" i="56" s="1"/>
  <c r="L88" i="56"/>
  <c r="K127" i="56"/>
  <c r="K129" i="56"/>
  <c r="K142" i="56"/>
  <c r="L144" i="56"/>
  <c r="K148" i="56"/>
  <c r="K159" i="56"/>
  <c r="K161" i="56"/>
  <c r="K174" i="56"/>
  <c r="K193" i="56"/>
  <c r="K206" i="56"/>
  <c r="K223" i="56"/>
  <c r="K225" i="56"/>
  <c r="L240" i="56"/>
  <c r="K255" i="56"/>
  <c r="L259" i="56"/>
  <c r="K270" i="56"/>
  <c r="K276" i="56"/>
  <c r="K32" i="56"/>
  <c r="L32" i="56" s="1"/>
  <c r="K43" i="56"/>
  <c r="L43" i="56" s="1"/>
  <c r="K64" i="56"/>
  <c r="L64" i="56" s="1"/>
  <c r="K75" i="56"/>
  <c r="L75" i="56" s="1"/>
  <c r="K131" i="56"/>
  <c r="L135" i="56"/>
  <c r="L148" i="56"/>
  <c r="K152" i="56"/>
  <c r="K163" i="56"/>
  <c r="K165" i="56"/>
  <c r="L167" i="56"/>
  <c r="L180" i="56"/>
  <c r="K184" i="56"/>
  <c r="K195" i="56"/>
  <c r="K197" i="56"/>
  <c r="L199" i="56"/>
  <c r="L212" i="56"/>
  <c r="K216" i="56"/>
  <c r="K227" i="56"/>
  <c r="K229" i="56"/>
  <c r="L231" i="56"/>
  <c r="L244" i="56"/>
  <c r="K248" i="56"/>
  <c r="K259" i="56"/>
  <c r="K261" i="56"/>
  <c r="L263" i="56"/>
  <c r="L276" i="56"/>
  <c r="K83" i="56"/>
  <c r="L83" i="56" s="1"/>
  <c r="L124" i="56"/>
  <c r="K128" i="56"/>
  <c r="K139" i="56"/>
  <c r="L143" i="56"/>
  <c r="K19" i="56"/>
  <c r="L19" i="56" s="1"/>
  <c r="K40" i="56"/>
  <c r="L40" i="56" s="1"/>
  <c r="K72" i="56"/>
  <c r="L72" i="56" s="1"/>
  <c r="K23" i="56"/>
  <c r="L23" i="56" s="1"/>
  <c r="K44" i="56"/>
  <c r="L44" i="56" s="1"/>
  <c r="K55" i="56"/>
  <c r="L55" i="56" s="1"/>
  <c r="K132" i="56"/>
  <c r="L160" i="56"/>
  <c r="K164" i="56"/>
  <c r="L192" i="56"/>
  <c r="K196" i="56"/>
  <c r="L275" i="56"/>
  <c r="K1394" i="56"/>
  <c r="L1396" i="56"/>
  <c r="K1411" i="56"/>
  <c r="K1426" i="56"/>
  <c r="L1428" i="56"/>
  <c r="K1435" i="56"/>
  <c r="L1404" i="56"/>
  <c r="K1419" i="56"/>
  <c r="K1395" i="56"/>
  <c r="K1410" i="56"/>
  <c r="L1412" i="56"/>
  <c r="K1427" i="56"/>
  <c r="L1436" i="56"/>
  <c r="K1403" i="56"/>
  <c r="L1420" i="56"/>
  <c r="K1860" i="56"/>
  <c r="L1860" i="56" s="1"/>
  <c r="K1868" i="56"/>
  <c r="L1868" i="56" s="1"/>
  <c r="K1876" i="56"/>
  <c r="L1876" i="56" s="1"/>
  <c r="K1884" i="56"/>
  <c r="L1884" i="56" s="1"/>
  <c r="K1911" i="56"/>
  <c r="L1911" i="56" s="1"/>
  <c r="K1917" i="56"/>
  <c r="L1917" i="56" s="1"/>
  <c r="K1943" i="56"/>
  <c r="L1943" i="56" s="1"/>
  <c r="K1949" i="56"/>
  <c r="L1949" i="56" s="1"/>
  <c r="K1865" i="56"/>
  <c r="L1865" i="56" s="1"/>
  <c r="K1873" i="56"/>
  <c r="L1873" i="56" s="1"/>
  <c r="K1881" i="56"/>
  <c r="L1881" i="56" s="1"/>
  <c r="K1889" i="56"/>
  <c r="L1889" i="56" s="1"/>
  <c r="K1902" i="56"/>
  <c r="L1902" i="56" s="1"/>
  <c r="K1934" i="56"/>
  <c r="L1934" i="56" s="1"/>
  <c r="K1893" i="56"/>
  <c r="L1893" i="56" s="1"/>
  <c r="K1904" i="56"/>
  <c r="L1904" i="56" s="1"/>
  <c r="K1925" i="56"/>
  <c r="L1925" i="56" s="1"/>
  <c r="K1936" i="56"/>
  <c r="L1936" i="56" s="1"/>
  <c r="K1864" i="56"/>
  <c r="L1864" i="56" s="1"/>
  <c r="K1872" i="56"/>
  <c r="L1872" i="56" s="1"/>
  <c r="K1880" i="56"/>
  <c r="L1880" i="56" s="1"/>
  <c r="K1888" i="56"/>
  <c r="L1888" i="56" s="1"/>
  <c r="K1895" i="56"/>
  <c r="L1895" i="56" s="1"/>
  <c r="K1901" i="56"/>
  <c r="L1901" i="56" s="1"/>
  <c r="K1912" i="56"/>
  <c r="L1912" i="56" s="1"/>
  <c r="K1927" i="56"/>
  <c r="L1927" i="56" s="1"/>
  <c r="K1933" i="56"/>
  <c r="L1933" i="56" s="1"/>
  <c r="K1944" i="56"/>
  <c r="L1944" i="56" s="1"/>
  <c r="K1861" i="56"/>
  <c r="L1861" i="56" s="1"/>
  <c r="K1869" i="56"/>
  <c r="L1869" i="56" s="1"/>
  <c r="K1877" i="56"/>
  <c r="L1877" i="56" s="1"/>
  <c r="K1885" i="56"/>
  <c r="L1885" i="56" s="1"/>
  <c r="K1918" i="56"/>
  <c r="L1918" i="56" s="1"/>
  <c r="K1950" i="56"/>
  <c r="L1950" i="56" s="1"/>
  <c r="K1909" i="56"/>
  <c r="L1909" i="56" s="1"/>
  <c r="K1920" i="56"/>
  <c r="L1920" i="56" s="1"/>
  <c r="K1941" i="56"/>
  <c r="L1941" i="56" s="1"/>
  <c r="K1952" i="56"/>
  <c r="L1952" i="56" s="1"/>
  <c r="L1928" i="56"/>
  <c r="H7" i="57" l="1"/>
  <c r="H6" i="57"/>
  <c r="D7" i="57"/>
  <c r="E7" i="37" s="1"/>
  <c r="E7" i="57"/>
  <c r="H7" i="37" s="1"/>
  <c r="C7" i="57"/>
  <c r="F12" i="61"/>
  <c r="F11" i="62" s="1"/>
  <c r="K12" i="61"/>
  <c r="K11" i="62" s="1"/>
  <c r="E12" i="61"/>
  <c r="E11" i="62" s="1"/>
  <c r="H12" i="61"/>
  <c r="H11" i="62" s="1"/>
  <c r="I12" i="61"/>
  <c r="I11" i="62" s="1"/>
  <c r="G12" i="61"/>
  <c r="G11" i="62" s="1"/>
  <c r="I11" i="61" l="1"/>
  <c r="I10" i="62" s="1"/>
  <c r="H15" i="61"/>
  <c r="H14" i="62" s="1"/>
  <c r="K9" i="61"/>
  <c r="K8" i="62" s="1"/>
  <c r="H17" i="61"/>
  <c r="H16" i="62" s="1"/>
  <c r="H9" i="61"/>
  <c r="H8" i="62" s="1"/>
  <c r="I17" i="61"/>
  <c r="I16" i="62" s="1"/>
  <c r="I15" i="61"/>
  <c r="I14" i="62" s="1"/>
  <c r="H18" i="61"/>
  <c r="H17" i="62" s="1"/>
  <c r="I9" i="61"/>
  <c r="I8" i="62" s="1"/>
  <c r="G16" i="61"/>
  <c r="G15" i="62" s="1"/>
  <c r="G11" i="61"/>
  <c r="G10" i="62" s="1"/>
  <c r="F11" i="61"/>
  <c r="F10" i="62" s="1"/>
  <c r="H11" i="61"/>
  <c r="H10" i="62" s="1"/>
  <c r="F17" i="61"/>
  <c r="F16" i="62" s="1"/>
  <c r="E17" i="61"/>
  <c r="E16" i="62" s="1"/>
  <c r="K15" i="61"/>
  <c r="K14" i="62" s="1"/>
  <c r="G10" i="61"/>
  <c r="G9" i="62" s="1"/>
  <c r="K17" i="61"/>
  <c r="K16" i="62" s="1"/>
  <c r="G17" i="61"/>
  <c r="G16" i="62" s="1"/>
  <c r="F10" i="61"/>
  <c r="F9" i="62" s="1"/>
  <c r="I16" i="61"/>
  <c r="I15" i="62" s="1"/>
  <c r="K11" i="61"/>
  <c r="K10" i="62" s="1"/>
  <c r="E10" i="61"/>
  <c r="E9" i="62" s="1"/>
  <c r="I10" i="61"/>
  <c r="I9" i="62" s="1"/>
  <c r="H10" i="61"/>
  <c r="H9" i="62" s="1"/>
  <c r="F15" i="61"/>
  <c r="F14" i="62" s="1"/>
  <c r="F18" i="61"/>
  <c r="F17" i="62" s="1"/>
  <c r="I13" i="61"/>
  <c r="I12" i="62" s="1"/>
  <c r="E13" i="61"/>
  <c r="E12" i="62" s="1"/>
  <c r="K18" i="61"/>
  <c r="K17" i="62" s="1"/>
  <c r="G13" i="61"/>
  <c r="G12" i="62" s="1"/>
  <c r="J15" i="61"/>
  <c r="J14" i="62" s="1"/>
  <c r="K10" i="61"/>
  <c r="K9" i="62" s="1"/>
  <c r="E11" i="61"/>
  <c r="E10" i="62" s="1"/>
  <c r="J10" i="61"/>
  <c r="J9" i="62" s="1"/>
  <c r="J9" i="61"/>
  <c r="J8" i="62" s="1"/>
  <c r="J14" i="61"/>
  <c r="J13" i="62" s="1"/>
  <c r="G14" i="61"/>
  <c r="G13" i="62" s="1"/>
  <c r="F16" i="61"/>
  <c r="F15" i="62" s="1"/>
  <c r="F14" i="61"/>
  <c r="F13" i="62" s="1"/>
  <c r="E16" i="61"/>
  <c r="E15" i="62" s="1"/>
  <c r="G18" i="61"/>
  <c r="G17" i="62" s="1"/>
  <c r="H14" i="61"/>
  <c r="H13" i="62" s="1"/>
  <c r="F9" i="61"/>
  <c r="F8" i="62" s="1"/>
  <c r="E15" i="61"/>
  <c r="E14" i="62" s="1"/>
  <c r="I14" i="61"/>
  <c r="I13" i="62" s="1"/>
  <c r="J18" i="61"/>
  <c r="J17" i="62" s="1"/>
  <c r="K16" i="61"/>
  <c r="K15" i="62" s="1"/>
  <c r="K14" i="61"/>
  <c r="K13" i="62" s="1"/>
  <c r="E14" i="61"/>
  <c r="E13" i="62" s="1"/>
  <c r="K13" i="61"/>
  <c r="K12" i="62" s="1"/>
  <c r="F13" i="61"/>
  <c r="F12" i="62" s="1"/>
  <c r="E9" i="61"/>
  <c r="E8" i="62" s="1"/>
  <c r="I18" i="61"/>
  <c r="I17" i="62" s="1"/>
  <c r="G15" i="61"/>
  <c r="G14" i="62" s="1"/>
  <c r="H13" i="61"/>
  <c r="H12" i="62" s="1"/>
  <c r="G9" i="61"/>
  <c r="G8" i="62" s="1"/>
  <c r="H16" i="61"/>
  <c r="H15" i="62" s="1"/>
  <c r="E18" i="61"/>
  <c r="E17" i="62" s="1"/>
  <c r="F7" i="37"/>
  <c r="H8" i="57"/>
  <c r="E8" i="37" l="1"/>
  <c r="D8" i="37"/>
  <c r="F8" i="37" l="1"/>
  <c r="F154" i="79" l="1"/>
  <c r="F136" i="79"/>
  <c r="F118" i="79"/>
  <c r="F100" i="79"/>
  <c r="F82" i="79"/>
  <c r="F73" i="79"/>
  <c r="F46" i="79"/>
  <c r="F28" i="79"/>
  <c r="F10" i="79"/>
  <c r="F145" i="79"/>
  <c r="F127" i="79"/>
  <c r="F109" i="79"/>
  <c r="F91" i="79"/>
  <c r="F64" i="79"/>
  <c r="F55" i="79"/>
  <c r="F37" i="79"/>
  <c r="F19" i="7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<sst xmlns="http://schemas.openxmlformats.org/spreadsheetml/2006/main" count="29066" uniqueCount="2486">
  <si>
    <t>FOUNTAIN_INSTANCE_URL</t>
  </si>
  <si>
    <t>FountainLive</t>
  </si>
  <si>
    <t>externalModelId</t>
  </si>
  <si>
    <t>EXTERNAL_MODEL_NAME</t>
  </si>
  <si>
    <t>POST-FD-OC19-ODI-rates-Performance-Range</t>
  </si>
  <si>
    <t>EXTERNAL_MODEL_CODE</t>
  </si>
  <si>
    <t>EXTMDL_9088</t>
  </si>
  <si>
    <t>EXTERNAL_MODEL_FAMILY</t>
  </si>
  <si>
    <t>EXTERNAL</t>
  </si>
  <si>
    <t>companyId</t>
  </si>
  <si>
    <t>F_Outputs_Report_ID</t>
  </si>
  <si>
    <t>F_Outputs_TEAM</t>
  </si>
  <si>
    <t>IPL</t>
  </si>
  <si>
    <t>F_Outputs_USER</t>
  </si>
  <si>
    <t>OFWAT\Thomas.Elliott</t>
  </si>
  <si>
    <t>F_Outputs_TITLE</t>
  </si>
  <si>
    <t>POST-FD-OC19-ODI-rates-Performance-Range_Fout</t>
  </si>
  <si>
    <t>outputRunId</t>
  </si>
  <si>
    <t>outputRunName</t>
  </si>
  <si>
    <t>Outcomes: CMA scenario (Run 12)</t>
  </si>
  <si>
    <t>outputSheetLastSent</t>
  </si>
  <si>
    <t>30 Mar 2026 10:56:43</t>
  </si>
  <si>
    <t>PR24 ODI Rates - Performance Range Model 3</t>
  </si>
  <si>
    <t>Model code</t>
  </si>
  <si>
    <t>PR24OC19</t>
  </si>
  <si>
    <t>Version number:</t>
  </si>
  <si>
    <t>File name:</t>
  </si>
  <si>
    <t>Date:</t>
  </si>
  <si>
    <t>For enquiries please contact:</t>
  </si>
  <si>
    <t>PR24@ofwat.gov.uk</t>
  </si>
  <si>
    <t>PR24 ODI Rates C-MeX model</t>
  </si>
  <si>
    <t>Below are details of changes to the model from the previously published version (December 2024). The changes fix issues that have been identified and implement improvements for clarity and ease of use.</t>
  </si>
  <si>
    <t>Reference</t>
  </si>
  <si>
    <t>Sheet(s) in current model</t>
  </si>
  <si>
    <t>Description of change(s) made</t>
  </si>
  <si>
    <t>Model link(s)</t>
  </si>
  <si>
    <t>Storm.overflows</t>
  </si>
  <si>
    <t>Additonal year of performance data added for storm overflows in line with the CMA Final determinations.</t>
  </si>
  <si>
    <t>Historical-performance-trends-for-PR24-V6.0</t>
  </si>
  <si>
    <t>b.Proxy PCL</t>
  </si>
  <si>
    <t>Proxy PCL now calculated for Storm overflows for 2024</t>
  </si>
  <si>
    <t>N/A</t>
  </si>
  <si>
    <t>C.Dif to PCL</t>
  </si>
  <si>
    <t>Difference to  PCL now calculated for Storm overflows for 2024</t>
  </si>
  <si>
    <t>D.%Dif to PCL</t>
  </si>
  <si>
    <t>Percentage difference to PCL now calculated for Storm overflows for 2024</t>
  </si>
  <si>
    <t>P10P90</t>
  </si>
  <si>
    <t xml:space="preserve">P10 and P90 performance ranges extended to include 2024 performance for storm overflows </t>
  </si>
  <si>
    <t>F_Outputs</t>
  </si>
  <si>
    <t>Performance range for storm overflows updated to reflect additional year of outturn.</t>
  </si>
  <si>
    <t>END</t>
  </si>
  <si>
    <t>Conceptual Model</t>
  </si>
  <si>
    <t>This sheet contains a map of this model's outputs, calculations and inputs</t>
  </si>
  <si>
    <t>End of sheet</t>
  </si>
  <si>
    <t>This sheet lists the assumptions we make to calculate the Performance Range for each PC in this model</t>
  </si>
  <si>
    <t>Area</t>
  </si>
  <si>
    <t>River water quality</t>
  </si>
  <si>
    <t>Bathing water quality</t>
  </si>
  <si>
    <t>Serious pollution incidents</t>
  </si>
  <si>
    <t>Storm overflows</t>
  </si>
  <si>
    <t>RCV and price base</t>
  </si>
  <si>
    <r>
      <t xml:space="preserve">For the RoRE allocation we use 2022-23 RCV set at Financial Year Average prices for 2022-23.
</t>
    </r>
    <r>
      <rPr>
        <b/>
        <sz val="10"/>
        <rFont val="Calibri"/>
        <family val="2"/>
        <scheme val="minor"/>
      </rPr>
      <t>Water RCV:</t>
    </r>
    <r>
      <rPr>
        <sz val="10"/>
        <rFont val="Calibri"/>
        <family val="2"/>
        <scheme val="minor"/>
      </rPr>
      <t xml:space="preserve"> Sum of </t>
    </r>
    <r>
      <rPr>
        <i/>
        <sz val="10"/>
        <rFont val="Calibri"/>
        <family val="2"/>
        <scheme val="minor"/>
      </rPr>
      <t>Water resources</t>
    </r>
    <r>
      <rPr>
        <sz val="10"/>
        <rFont val="Calibri"/>
        <family val="2"/>
        <scheme val="minor"/>
      </rPr>
      <t xml:space="preserve"> and </t>
    </r>
    <r>
      <rPr>
        <i/>
        <sz val="10"/>
        <rFont val="Calibri"/>
        <family val="2"/>
        <scheme val="minor"/>
      </rPr>
      <t xml:space="preserve">Water network plus
</t>
    </r>
    <r>
      <rPr>
        <b/>
        <sz val="10"/>
        <rFont val="Calibri"/>
        <family val="2"/>
        <scheme val="minor"/>
      </rPr>
      <t xml:space="preserve">Wastewater RCV: </t>
    </r>
    <r>
      <rPr>
        <sz val="10"/>
        <rFont val="Calibri"/>
        <family val="2"/>
        <scheme val="minor"/>
      </rPr>
      <t xml:space="preserve">Sum of </t>
    </r>
    <r>
      <rPr>
        <i/>
        <sz val="10"/>
        <rFont val="Calibri"/>
        <family val="2"/>
        <scheme val="minor"/>
      </rPr>
      <t>Bioresources</t>
    </r>
    <r>
      <rPr>
        <sz val="10"/>
        <rFont val="Calibri"/>
        <family val="2"/>
        <scheme val="minor"/>
      </rPr>
      <t xml:space="preserve"> and </t>
    </r>
    <r>
      <rPr>
        <i/>
        <sz val="10"/>
        <rFont val="Calibri"/>
        <family val="2"/>
        <scheme val="minor"/>
      </rPr>
      <t>Wastewater network plus</t>
    </r>
    <r>
      <rPr>
        <sz val="10"/>
        <rFont val="Calibri"/>
        <family val="2"/>
        <scheme val="minor"/>
      </rPr>
      <t xml:space="preserve">
</t>
    </r>
    <r>
      <rPr>
        <b/>
        <sz val="10"/>
        <rFont val="Calibri"/>
        <family val="2"/>
        <scheme val="minor"/>
      </rPr>
      <t>Gearing:</t>
    </r>
    <r>
      <rPr>
        <sz val="10"/>
        <rFont val="Calibri"/>
        <family val="2"/>
        <scheme val="minor"/>
      </rPr>
      <t xml:space="preserve"> We use notional gearing of 55% to get the regulated equity value</t>
    </r>
  </si>
  <si>
    <t>Price control allocation (PCA)</t>
  </si>
  <si>
    <t>100% wastewater regulated equity</t>
  </si>
  <si>
    <r>
      <t xml:space="preserve">This PC will apply to both water and wastewater but the PCA is still to be determined. Since this split is currently to be determined, we adopt the following approach when setting the RoRE allocation:
</t>
    </r>
    <r>
      <rPr>
        <b/>
        <sz val="10"/>
        <rFont val="Calibri"/>
        <family val="2"/>
        <scheme val="minor"/>
      </rPr>
      <t>WaSCs:</t>
    </r>
    <r>
      <rPr>
        <sz val="10"/>
        <rFont val="Calibri"/>
        <family val="2"/>
        <scheme val="minor"/>
      </rPr>
      <t xml:space="preserve"> we use wastewater regulated equity
</t>
    </r>
    <r>
      <rPr>
        <b/>
        <sz val="10"/>
        <rFont val="Calibri"/>
        <family val="2"/>
        <scheme val="minor"/>
      </rPr>
      <t>WoCs:</t>
    </r>
    <r>
      <rPr>
        <sz val="10"/>
        <rFont val="Calibri"/>
        <family val="2"/>
        <scheme val="minor"/>
      </rPr>
      <t xml:space="preserve"> we use water regulated equity</t>
    </r>
  </si>
  <si>
    <t>Historic performance, including years of available data and any companies excluded</t>
  </si>
  <si>
    <r>
      <rPr>
        <b/>
        <sz val="10"/>
        <rFont val="Calibri"/>
        <family val="2"/>
        <scheme val="minor"/>
      </rPr>
      <t>Definition:</t>
    </r>
    <r>
      <rPr>
        <sz val="10"/>
        <rFont val="Calibri"/>
        <family val="2"/>
        <scheme val="minor"/>
      </rPr>
      <t xml:space="preserve"> Permitted P load per STW (kg/y), actual P load per STW
</t>
    </r>
    <r>
      <rPr>
        <b/>
        <sz val="10"/>
        <rFont val="Calibri"/>
        <family val="2"/>
        <scheme val="minor"/>
      </rPr>
      <t xml:space="preserve">Years of data used: </t>
    </r>
    <r>
      <rPr>
        <sz val="10"/>
        <rFont val="Calibri"/>
        <family val="2"/>
        <scheme val="minor"/>
      </rPr>
      <t xml:space="preserve">2011 to 2021
</t>
    </r>
    <r>
      <rPr>
        <b/>
        <sz val="10"/>
        <rFont val="Calibri"/>
        <family val="2"/>
        <scheme val="minor"/>
      </rPr>
      <t xml:space="preserve">Companies: </t>
    </r>
    <r>
      <rPr>
        <sz val="10"/>
        <rFont val="Calibri"/>
        <family val="2"/>
        <scheme val="minor"/>
      </rPr>
      <t xml:space="preserve">WaSCs
</t>
    </r>
    <r>
      <rPr>
        <b/>
        <sz val="10"/>
        <rFont val="Calibri"/>
        <family val="2"/>
        <scheme val="minor"/>
      </rPr>
      <t>Source:</t>
    </r>
    <r>
      <rPr>
        <sz val="10"/>
        <rFont val="Calibri"/>
        <family val="2"/>
        <scheme val="minor"/>
      </rPr>
      <t xml:space="preserve"> https://www.ofwat.gov.uk/publication/water-company-phosphorus-discharge-data-2011-2021/
</t>
    </r>
  </si>
  <si>
    <r>
      <rPr>
        <b/>
        <sz val="10"/>
        <rFont val="Calibri"/>
        <family val="2"/>
        <scheme val="minor"/>
      </rPr>
      <t>Definition:</t>
    </r>
    <r>
      <rPr>
        <sz val="10"/>
        <rFont val="Calibri"/>
        <family val="2"/>
        <scheme val="minor"/>
      </rPr>
      <t xml:space="preserve"> Bathing water classification (EA, NRW) converted to a classification score according to the PR24 PC definition
</t>
    </r>
    <r>
      <rPr>
        <b/>
        <sz val="10"/>
        <rFont val="Calibri"/>
        <family val="2"/>
        <scheme val="minor"/>
      </rPr>
      <t xml:space="preserve">Years of data used: </t>
    </r>
    <r>
      <rPr>
        <sz val="10"/>
        <rFont val="Calibri"/>
        <family val="2"/>
        <scheme val="minor"/>
      </rPr>
      <t xml:space="preserve">2015-2021
</t>
    </r>
    <r>
      <rPr>
        <b/>
        <sz val="10"/>
        <rFont val="Calibri"/>
        <family val="2"/>
        <scheme val="minor"/>
      </rPr>
      <t xml:space="preserve">Companies: </t>
    </r>
    <r>
      <rPr>
        <sz val="10"/>
        <rFont val="Calibri"/>
        <family val="2"/>
        <scheme val="minor"/>
      </rPr>
      <t xml:space="preserve">all WaSCs with bathing water area
</t>
    </r>
  </si>
  <si>
    <r>
      <rPr>
        <b/>
        <sz val="10"/>
        <rFont val="Calibri"/>
        <family val="2"/>
        <scheme val="minor"/>
      </rPr>
      <t>Definition:</t>
    </r>
    <r>
      <rPr>
        <sz val="10"/>
        <rFont val="Calibri"/>
        <family val="2"/>
        <scheme val="minor"/>
      </rPr>
      <t xml:space="preserve"> Category 1-2 pollution incidents from water and wastewater assets, according to PR24 PC definition
</t>
    </r>
    <r>
      <rPr>
        <b/>
        <sz val="10"/>
        <rFont val="Calibri"/>
        <family val="2"/>
        <scheme val="minor"/>
      </rPr>
      <t>Years of data used:</t>
    </r>
    <r>
      <rPr>
        <sz val="10"/>
        <rFont val="Calibri"/>
        <family val="2"/>
        <scheme val="minor"/>
      </rPr>
      <t xml:space="preserve"> 2011-12 to 2021-22
</t>
    </r>
    <r>
      <rPr>
        <b/>
        <sz val="10"/>
        <rFont val="Calibri"/>
        <family val="2"/>
        <scheme val="minor"/>
      </rPr>
      <t xml:space="preserve">Companies: </t>
    </r>
    <r>
      <rPr>
        <sz val="10"/>
        <rFont val="Calibri"/>
        <family val="2"/>
        <scheme val="minor"/>
      </rPr>
      <t xml:space="preserve">WaSCs only
</t>
    </r>
  </si>
  <si>
    <r>
      <rPr>
        <b/>
        <sz val="10"/>
        <rFont val="Calibri"/>
        <family val="2"/>
        <scheme val="minor"/>
      </rPr>
      <t xml:space="preserve">Definition: </t>
    </r>
    <r>
      <rPr>
        <sz val="10"/>
        <rFont val="Calibri"/>
        <family val="2"/>
        <scheme val="minor"/>
      </rPr>
      <t xml:space="preserve">Number of spills per storm overflow
</t>
    </r>
    <r>
      <rPr>
        <b/>
        <sz val="10"/>
        <rFont val="Calibri"/>
        <family val="2"/>
        <scheme val="minor"/>
      </rPr>
      <t>Years of data used</t>
    </r>
    <r>
      <rPr>
        <sz val="10"/>
        <rFont val="Calibri"/>
        <family val="2"/>
        <scheme val="minor"/>
      </rPr>
      <t xml:space="preserve">: 2019-2022
</t>
    </r>
    <r>
      <rPr>
        <b/>
        <sz val="10"/>
        <rFont val="Calibri"/>
        <family val="2"/>
        <scheme val="minor"/>
      </rPr>
      <t xml:space="preserve">Companies: </t>
    </r>
    <r>
      <rPr>
        <sz val="10"/>
        <rFont val="Calibri"/>
        <family val="2"/>
        <scheme val="minor"/>
      </rPr>
      <t>WaSCs only
Number of spills per storm overflow is calculated as the total number of spills per calendar year divided by the number of spills with EDM installed. We make an additional adjustment based on the proportion of the year that an EDM is not operational. This approach assumes that the number of spills when a storm overflow is unmonitored is the same as when a storm overflow is monitored.
We restrict the data to 3 years because the extent of monitoring is much less in early years. 2019 onwards had an acceptable level of monitoring.</t>
    </r>
  </si>
  <si>
    <t>PCL, including whether this is a historic PCL or whether a proxy PCL has been set, and the assumptions that have been used to set this</t>
  </si>
  <si>
    <t>We use modelled forecasted P permit data (tonnes per annum) from STWs at the company level for post-AMP7 and post-AMP8. We calculate the difference between the two to get the reduction in permitted P load during AMP8. We calculate an average annual reduction across AMP8. 
The figures for the permitted P load are taken from modelling work undertaken by the EA as of June 2023. These are not finalised figures and are subject to change, but they provide a reasonable estimate at this stage for the level of permitted phosphorus load being released by sewage treatment works between the end of AMP7 and the end of AMP8. This allows us to scale the difference between actual load and permitted load to form a performance range which is used to derive the indicative ODI rate.
We calculate the % difference between actual P load and permitted P load for each STW. We calculate an industry-wide median % difference to permitted P load across all STWs in the data set. We apply this % value to the annual reduction in permitted P load. This is the proxy PCL.</t>
  </si>
  <si>
    <t xml:space="preserve">There has not previously been a comparable wide-scale financial incentive for improving bathing water quality. We have set a proxy PCL for each company based on their median score across all years. This reflects the fluctuation in scores across years while historic performance has not been incentivised. </t>
  </si>
  <si>
    <t>We develop a proxy PCL using Environmental Performance Assessment (EPA) targets for serious pollution incidents. For Welsh companies, we follow the EA methodology based on RCV size.
For comparability to pollution incident performance we normalise this to 10,000km sewer network, based on each company's total sewer length for the respective year.</t>
  </si>
  <si>
    <t xml:space="preserve">We have set a proxy PCL for this PC. We calculate the 10th and 90th percentiles of spills per overflow for each year. The annual PCL is the midpoint between these.
Performance has not been financially incentivised so we have avoided using a proxy PCL that stretches performance over time (e.g. a glidepath to 20 spills).
</t>
  </si>
  <si>
    <t>Performance range around the PCL, including any years of data or companies that have been excluded</t>
  </si>
  <si>
    <t>We calculate an industry-wide 10th and 90th percentile of the % difference between actual P load and permitted P load across all STWs in the data set. We apply the 10th/90th percentile difference to the annual reduction in permitted P load. 
The performance range is the difference from the 10th percentile to the midpoint between the 10th and 90th percentiles, measured in kg per year.</t>
  </si>
  <si>
    <t>We use the difference between the historic performance and the proxy PCL for each company from 2016-17 until 2021-22. This is used to calculate a historic industry-wide 10th and 90th percentile performance. The performance range for these percentiles is identical. Either can be used to represent a "stretching" performance range, while removing outliers.
To convert this % performance range into a number range we apply the 10th percentile range to the 2021 performance for each company.</t>
  </si>
  <si>
    <t>We calculate the difference between normalised performance and normalised PCL for all WaSCs across all years. We calculate the industry 10th/90th percentiles. We use the normalised industry 10th percentile performance range as it is the larger of the two in absolute terms.
We convert this into an unnormalised value for each company based on the length of their sewer length in 2021-22. This represents the "stretching" performance range, while removing outliers.</t>
  </si>
  <si>
    <t>We calculate the % difference between the historic performance and the proxy PCL for each company in each year between 2019 and 2022.
This is used to calculate a historic industry-wide 10th and 90th percentile % performance range. We use the 90th percentile as it is the larger of the two in absolute terms. This represents the "stretching" performance range, while removing outliers.</t>
  </si>
  <si>
    <t>Normalisation data</t>
  </si>
  <si>
    <t>-</t>
  </si>
  <si>
    <t>For un-normalising and re-normalising for the rate per improvement per bathing water area and final indicative ODI rate we use the number of bathing water areas per company from 2021.</t>
  </si>
  <si>
    <t xml:space="preserve">To get the normalised performance range, we use each company's sewer length in km for the respective year. </t>
  </si>
  <si>
    <t>Other assumptions</t>
  </si>
  <si>
    <t xml:space="preserve">We do not have the same modelled forecasted permitted P load from STWs for Wales. We calculate the ODI rate per kg P reduction using England data. We apply the same rate to Welsh companies.
Historic performance and normalisation data reflects the current view in terms of company mergers. </t>
  </si>
  <si>
    <t xml:space="preserve">Historic performance and normalisation data reflects the current view in terms of company mergers. 
</t>
  </si>
  <si>
    <t xml:space="preserve">Historic performance and normalisation data reflects the current view in terms of company mergers. </t>
  </si>
  <si>
    <t>[Fountain will populate this cell with the report name. Keep this placeholder here]</t>
  </si>
  <si>
    <t>Acronym</t>
  </si>
  <si>
    <t>Item description</t>
  </si>
  <si>
    <t>Unit</t>
  </si>
  <si>
    <t>Model</t>
  </si>
  <si>
    <t>Constant</t>
  </si>
  <si>
    <t>ANH</t>
  </si>
  <si>
    <t>PR24QA_PR24OC19_OUT1</t>
  </si>
  <si>
    <t>Date &amp; Time for Model - PR24OC19</t>
  </si>
  <si>
    <t>Text</t>
  </si>
  <si>
    <t>Price Review 2024</t>
  </si>
  <si>
    <t>PR24QA_PR24OC19_OUT2</t>
  </si>
  <si>
    <t>Name of Model - PR24OC19</t>
  </si>
  <si>
    <t>PR24QA_PR24OC19_OUT3</t>
  </si>
  <si>
    <t>F_Inputs time stamp - PR24OC19</t>
  </si>
  <si>
    <t>PR24QA_PR24OC19_OUT4</t>
  </si>
  <si>
    <t>Model override switch - PR24OC19</t>
  </si>
  <si>
    <t>nr</t>
  </si>
  <si>
    <t>C_ODI_RWQ_P90</t>
  </si>
  <si>
    <t>P90 performance range for RWQ top-down model</t>
  </si>
  <si>
    <t>%</t>
  </si>
  <si>
    <t>C_ODI_RWQ_P50</t>
  </si>
  <si>
    <t>P50 performance range for RWQ top-down model</t>
  </si>
  <si>
    <t>C_ODI_BWQ_P90</t>
  </si>
  <si>
    <t>P90 performance range for BWQ top-down model</t>
  </si>
  <si>
    <t>C_ODI_SPL_P90</t>
  </si>
  <si>
    <t>P90 performance range for SPL top-down model</t>
  </si>
  <si>
    <t>C_ODI_SOF_P90</t>
  </si>
  <si>
    <t>P90 performance range for SOF top-down model</t>
  </si>
  <si>
    <t>WSH</t>
  </si>
  <si>
    <t>HDD</t>
  </si>
  <si>
    <t>NES</t>
  </si>
  <si>
    <t>SVE</t>
  </si>
  <si>
    <t>SWB</t>
  </si>
  <si>
    <t>SRN</t>
  </si>
  <si>
    <t>TMS</t>
  </si>
  <si>
    <t>NWT</t>
  </si>
  <si>
    <t>WSX</t>
  </si>
  <si>
    <t>YKY</t>
  </si>
  <si>
    <t>AFW</t>
  </si>
  <si>
    <t>BRL</t>
  </si>
  <si>
    <t>SSC</t>
  </si>
  <si>
    <t>PRT</t>
  </si>
  <si>
    <t>SEW</t>
  </si>
  <si>
    <t>SES</t>
  </si>
  <si>
    <t>SPI=E25:R41</t>
  </si>
  <si>
    <t>This sheet calculates the P10, P90 and median range for each PC</t>
  </si>
  <si>
    <t>P10</t>
  </si>
  <si>
    <t>P90</t>
  </si>
  <si>
    <t>P10/P90 higher</t>
  </si>
  <si>
    <t>P-median</t>
  </si>
  <si>
    <t>This sheet calculates the P10, P90 and P-median load difference to permit for the river water quality PC</t>
  </si>
  <si>
    <t>Error check</t>
  </si>
  <si>
    <t>Length selected range</t>
  </si>
  <si>
    <t>Percentile</t>
  </si>
  <si>
    <t>Data rows in column</t>
  </si>
  <si>
    <t>Equal</t>
  </si>
  <si>
    <t>If FALSE, the range used in the PERCENT.INC formula should be updated</t>
  </si>
  <si>
    <t>This sheet calculates the difference between the PCL and Performance range as a percentage of the PCL</t>
  </si>
  <si>
    <t>Performance range (Proxy PCL - Performance) / (Proxy PCL)</t>
  </si>
  <si>
    <t>Company</t>
  </si>
  <si>
    <t>Measure</t>
  </si>
  <si>
    <t>Total score</t>
  </si>
  <si>
    <t>UUW</t>
  </si>
  <si>
    <t>Serious Pollution Incidents</t>
  </si>
  <si>
    <t>Performance range (Normalised Proxy PCL - Normalised Performance)</t>
  </si>
  <si>
    <t>2011-12</t>
  </si>
  <si>
    <t>2012-13</t>
  </si>
  <si>
    <t>2013-14</t>
  </si>
  <si>
    <t>2014-15</t>
  </si>
  <si>
    <t>2015-16</t>
  </si>
  <si>
    <t>2016-17</t>
  </si>
  <si>
    <t>2017-18</t>
  </si>
  <si>
    <t>2018-19</t>
  </si>
  <si>
    <t>2019-20</t>
  </si>
  <si>
    <t>2020-21</t>
  </si>
  <si>
    <t>2021-22</t>
  </si>
  <si>
    <t>2022-23</t>
  </si>
  <si>
    <t>2023-24</t>
  </si>
  <si>
    <t>2024-25</t>
  </si>
  <si>
    <t>Performance range</t>
  </si>
  <si>
    <t>Number of category 1-2 pollution incidents per 10,000 km sewer network</t>
  </si>
  <si>
    <t>N/A - see c.Dif to PCL sheet</t>
  </si>
  <si>
    <t>Performance - Proxy PCL</t>
  </si>
  <si>
    <t>Number of spills per overflow</t>
  </si>
  <si>
    <t>This sheet calculates the difference between the Proxy PCL and Performance</t>
  </si>
  <si>
    <t>Performance range (Proxy PCL - Performance)</t>
  </si>
  <si>
    <t>This sheet shows the Performance values needed to calculate the Performance Range</t>
  </si>
  <si>
    <t>Proxy PCL (median score per company)</t>
  </si>
  <si>
    <t>Proxy PCL</t>
  </si>
  <si>
    <t>Multiply by 10,000 to normalise into definition "per 10,000 km sewer network"</t>
  </si>
  <si>
    <t>Normalised Proxy PCL (EPA target)</t>
  </si>
  <si>
    <t>Sewer length</t>
  </si>
  <si>
    <t>Proxy PCL (EPA target)</t>
  </si>
  <si>
    <t>km</t>
  </si>
  <si>
    <t>Number of serious pollution incidents</t>
  </si>
  <si>
    <t>Adjusted spills per overflow</t>
  </si>
  <si>
    <t>Annual number of spills</t>
  </si>
  <si>
    <t>Midpoint PCL</t>
  </si>
  <si>
    <t>SPL 2024-25 performance data source:</t>
  </si>
  <si>
    <t>Performance (average score per site)</t>
  </si>
  <si>
    <t>Number of sites</t>
  </si>
  <si>
    <t>Average score per site</t>
  </si>
  <si>
    <t>Performance (normalised)</t>
  </si>
  <si>
    <t>Normalised Performance</t>
  </si>
  <si>
    <t>Performance</t>
  </si>
  <si>
    <t>Spills per overflow (EDM)</t>
  </si>
  <si>
    <t>number of spills per year</t>
  </si>
  <si>
    <t>This sheet shows the EPA targets for Serious Pollution Incidents (proxy PCL)</t>
  </si>
  <si>
    <t>WSH and HDD targets assume they are small asset base companies, following the EPA definition</t>
  </si>
  <si>
    <t>Targets for WoCs assume zero serious pollution incidents</t>
  </si>
  <si>
    <t>Normalised targets (per 10,000km)</t>
  </si>
  <si>
    <t>Sewer length (km)</t>
  </si>
  <si>
    <t>Unnormalised targets</t>
  </si>
  <si>
    <t>This sheet shows classifications and scores for bathing water quality in each location and in each year</t>
  </si>
  <si>
    <t>Data Source:</t>
  </si>
  <si>
    <t>BWQ classifications</t>
  </si>
  <si>
    <t>England</t>
  </si>
  <si>
    <t>https://environment.data.gov.uk/bwq/profiles/data.html</t>
  </si>
  <si>
    <t>Wales</t>
  </si>
  <si>
    <t>https://environment.data.gov.uk/wales/bathing-waters/profiles/</t>
  </si>
  <si>
    <t>BWQ scoring</t>
  </si>
  <si>
    <t>all</t>
  </si>
  <si>
    <t>https://www.ofwat.gov.uk/publication/bathing-water-quality-pc-definition/</t>
  </si>
  <si>
    <t>Classification</t>
  </si>
  <si>
    <t>Excellent</t>
  </si>
  <si>
    <t>Good</t>
  </si>
  <si>
    <t>Sufficient</t>
  </si>
  <si>
    <t>Poor</t>
  </si>
  <si>
    <t>None</t>
  </si>
  <si>
    <t>Closed</t>
  </si>
  <si>
    <t>Score</t>
  </si>
  <si>
    <t/>
  </si>
  <si>
    <t>BWQ classification</t>
  </si>
  <si>
    <t>BWQ score</t>
  </si>
  <si>
    <t>Location</t>
  </si>
  <si>
    <t>Cleethorpes</t>
  </si>
  <si>
    <t>Humberston Fitties</t>
  </si>
  <si>
    <t>Mablethorpe Town</t>
  </si>
  <si>
    <t>Sutton-on-Sea</t>
  </si>
  <si>
    <t>Moggs Eye</t>
  </si>
  <si>
    <t>Anderby</t>
  </si>
  <si>
    <t>Chapel St Leonards</t>
  </si>
  <si>
    <t>Ingoldmells South</t>
  </si>
  <si>
    <t>Skegness</t>
  </si>
  <si>
    <t>Hemsby</t>
  </si>
  <si>
    <t>Caister Point</t>
  </si>
  <si>
    <t>Great Yarmouth North</t>
  </si>
  <si>
    <t>Great Yarmouth Pier</t>
  </si>
  <si>
    <t>Great Yarmouth South</t>
  </si>
  <si>
    <t>Gorleston Beach</t>
  </si>
  <si>
    <t>Heacham</t>
  </si>
  <si>
    <t>Hunstanton Main Beach</t>
  </si>
  <si>
    <t>Hunstanton (Old Hunstanton)</t>
  </si>
  <si>
    <t>Wells</t>
  </si>
  <si>
    <t>Sheringham</t>
  </si>
  <si>
    <t>West Runton</t>
  </si>
  <si>
    <t>East Runton</t>
  </si>
  <si>
    <t>Cromer</t>
  </si>
  <si>
    <t>Mundesley</t>
  </si>
  <si>
    <t>Sea Palling</t>
  </si>
  <si>
    <t>Felixstowe North</t>
  </si>
  <si>
    <t>Felixstowe South</t>
  </si>
  <si>
    <t>Lowestoft (North of Claremont Pier)</t>
  </si>
  <si>
    <t>Lowestoft (South of Claremont Pier)</t>
  </si>
  <si>
    <t>Southwold The Pier</t>
  </si>
  <si>
    <t>Southwold The Denes</t>
  </si>
  <si>
    <t>Shoebury East</t>
  </si>
  <si>
    <t>Shoeburyness</t>
  </si>
  <si>
    <t>Southend Thorpe Bay</t>
  </si>
  <si>
    <t>Southend Jubilee</t>
  </si>
  <si>
    <t>Southend Three Shells</t>
  </si>
  <si>
    <t>Southend Westcliff Bay</t>
  </si>
  <si>
    <t>Southend Chalkwell</t>
  </si>
  <si>
    <t>Leigh Bell Wharf</t>
  </si>
  <si>
    <t>West Mersea</t>
  </si>
  <si>
    <t>Dovercourt</t>
  </si>
  <si>
    <t>Walton</t>
  </si>
  <si>
    <t>Frinton</t>
  </si>
  <si>
    <t>Holland</t>
  </si>
  <si>
    <t>Clacton</t>
  </si>
  <si>
    <t>Clacton (Groyne 41)</t>
  </si>
  <si>
    <t>Jaywick</t>
  </si>
  <si>
    <t>Clacton Beach Martello Tower</t>
  </si>
  <si>
    <t>Brightlingsea</t>
  </si>
  <si>
    <t>Allonby South</t>
  </si>
  <si>
    <t>Allonby</t>
  </si>
  <si>
    <t>Silloth</t>
  </si>
  <si>
    <t>Walney Biggar Bank</t>
  </si>
  <si>
    <t>Walney Sandy Gap</t>
  </si>
  <si>
    <t>Walney West Shore</t>
  </si>
  <si>
    <t>Haverigg</t>
  </si>
  <si>
    <t>Silecroft</t>
  </si>
  <si>
    <t>Seascale</t>
  </si>
  <si>
    <t>St Bees</t>
  </si>
  <si>
    <t>Windermere, Lakeside YMCA</t>
  </si>
  <si>
    <t>Windermere, Millerground Landing</t>
  </si>
  <si>
    <t>Windermere, Rayrigg Meadow</t>
  </si>
  <si>
    <t>Windermere, Fellfoot</t>
  </si>
  <si>
    <t>Blackpool South</t>
  </si>
  <si>
    <t>Blackpool Central</t>
  </si>
  <si>
    <t>Blackpool North</t>
  </si>
  <si>
    <t>Bispham</t>
  </si>
  <si>
    <t>St Annes</t>
  </si>
  <si>
    <t>St Annes North</t>
  </si>
  <si>
    <t>Morecambe South</t>
  </si>
  <si>
    <t>Morecambe North</t>
  </si>
  <si>
    <t>Cleveleys</t>
  </si>
  <si>
    <t>Fleetwood</t>
  </si>
  <si>
    <t>Formby</t>
  </si>
  <si>
    <t>Ainsdale</t>
  </si>
  <si>
    <t>Southport</t>
  </si>
  <si>
    <t>West Kirby</t>
  </si>
  <si>
    <t>Meols</t>
  </si>
  <si>
    <t>Moreton</t>
  </si>
  <si>
    <t>Wallasey</t>
  </si>
  <si>
    <t>Colwick Country Park (West Lake)</t>
  </si>
  <si>
    <t>Seaton Carew North</t>
  </si>
  <si>
    <t>Seaton Carew Centre</t>
  </si>
  <si>
    <t>Seaton Carew North Gare</t>
  </si>
  <si>
    <t>Redcar Coatham</t>
  </si>
  <si>
    <t>Redcar Lifeboat Station</t>
  </si>
  <si>
    <t>Redcar Granville</t>
  </si>
  <si>
    <t>Redcar Stray</t>
  </si>
  <si>
    <t>Marske Sands</t>
  </si>
  <si>
    <t>Saltburn</t>
  </si>
  <si>
    <t>Seaham Hall Beach</t>
  </si>
  <si>
    <t>Seaham Beach</t>
  </si>
  <si>
    <t>Crimdon</t>
  </si>
  <si>
    <t>Low Newton</t>
  </si>
  <si>
    <t>Warkworth</t>
  </si>
  <si>
    <t>Amble Links</t>
  </si>
  <si>
    <t>Spittal</t>
  </si>
  <si>
    <t>Bamburgh Castle</t>
  </si>
  <si>
    <t>Seahouses North</t>
  </si>
  <si>
    <t>Beadnell</t>
  </si>
  <si>
    <t>Blyth South Beach</t>
  </si>
  <si>
    <t>Seaton Sluice</t>
  </si>
  <si>
    <t>Druridge Bay North</t>
  </si>
  <si>
    <t>Druridge Bay South</t>
  </si>
  <si>
    <t>Newbiggin North</t>
  </si>
  <si>
    <t>Newbiggin South</t>
  </si>
  <si>
    <t>Whitley Bay</t>
  </si>
  <si>
    <t>Tynemouth Cullercoats</t>
  </si>
  <si>
    <t>Tynemouth Long Sands North</t>
  </si>
  <si>
    <t>Tynemouth Long Sands South</t>
  </si>
  <si>
    <t>Tynemouth King Edwards Bay</t>
  </si>
  <si>
    <t>South Shields</t>
  </si>
  <si>
    <t>Marsden</t>
  </si>
  <si>
    <t>Seaburn - Sunderland</t>
  </si>
  <si>
    <t>Roker - Sunderland</t>
  </si>
  <si>
    <t>Henleaze Lake</t>
  </si>
  <si>
    <t>Weston-super-Mare Uphill Slipway</t>
  </si>
  <si>
    <t>Weston Main</t>
  </si>
  <si>
    <t>Weston-super-Mare Sand Bay</t>
  </si>
  <si>
    <t>Clevedon Beach</t>
  </si>
  <si>
    <t>Bournemouth Hengistbury West</t>
  </si>
  <si>
    <t>Bournemouth Southbourne</t>
  </si>
  <si>
    <t>Bournemouth Fisherman`s Walk</t>
  </si>
  <si>
    <t>Bournemouth Manor Steps</t>
  </si>
  <si>
    <t>Bournemouth Boscombe Pier</t>
  </si>
  <si>
    <t>Bournemouth Pier</t>
  </si>
  <si>
    <t>Bournemouth Durley Chine</t>
  </si>
  <si>
    <t>Bournemouth Alum Chine</t>
  </si>
  <si>
    <t>Poole Branksome Chine</t>
  </si>
  <si>
    <t>Poole Canford Cliffs Chine</t>
  </si>
  <si>
    <t>Poole Shore Road Beach</t>
  </si>
  <si>
    <t>Poole Sandbanks Peninsular</t>
  </si>
  <si>
    <t>Poole Harbour Lake</t>
  </si>
  <si>
    <t>Poole Harbour Rockley Sands</t>
  </si>
  <si>
    <t>Christchurch Highcliffe Castle</t>
  </si>
  <si>
    <t>Christchurch Friar`s Cliff</t>
  </si>
  <si>
    <t>Christchurch Avon Beach</t>
  </si>
  <si>
    <t>Christchurch Mudeford Sandbank East</t>
  </si>
  <si>
    <t>Shell Bay North</t>
  </si>
  <si>
    <t>Studland Knoll House</t>
  </si>
  <si>
    <t>Swanage Central</t>
  </si>
  <si>
    <t>Kimmeridge Bay</t>
  </si>
  <si>
    <t>Lulworth Cove</t>
  </si>
  <si>
    <t>Durdle Door East</t>
  </si>
  <si>
    <t>Durdle Door West</t>
  </si>
  <si>
    <t>Hive</t>
  </si>
  <si>
    <t>West Bay (West)</t>
  </si>
  <si>
    <t>Eypemouth</t>
  </si>
  <si>
    <t>Seatown</t>
  </si>
  <si>
    <t>Charmouth West</t>
  </si>
  <si>
    <t>Ringstead Bay</t>
  </si>
  <si>
    <t>Bowleaze Cove</t>
  </si>
  <si>
    <t>Church Ope Cove</t>
  </si>
  <si>
    <t>Weymouth Lodmoor</t>
  </si>
  <si>
    <t>Weymouth Central</t>
  </si>
  <si>
    <t>Portland Harbour Castle Cove</t>
  </si>
  <si>
    <t>Portland Harbour Sandsfoot Castle</t>
  </si>
  <si>
    <t>Burnham Jetty North</t>
  </si>
  <si>
    <t>Berrow North of Unity Farm</t>
  </si>
  <si>
    <t>Brean</t>
  </si>
  <si>
    <t>Porlock Weir</t>
  </si>
  <si>
    <t>Minehead Terminus</t>
  </si>
  <si>
    <t>Dunster Beach</t>
  </si>
  <si>
    <t>Blue Anchor West</t>
  </si>
  <si>
    <t>Flamborough South Landing</t>
  </si>
  <si>
    <t>Danes Dyke, Flamborough</t>
  </si>
  <si>
    <t>Bridlington North Beach</t>
  </si>
  <si>
    <t>Bridlington South Beach</t>
  </si>
  <si>
    <t>Wilsthorpe</t>
  </si>
  <si>
    <t>Fraisthorpe</t>
  </si>
  <si>
    <t>Skipsea</t>
  </si>
  <si>
    <t>Hornsea</t>
  </si>
  <si>
    <t>Tunstall</t>
  </si>
  <si>
    <t>Withernsea</t>
  </si>
  <si>
    <t>Staithes</t>
  </si>
  <si>
    <t>Runswick Bay</t>
  </si>
  <si>
    <t>Sandsend</t>
  </si>
  <si>
    <t>Whitby</t>
  </si>
  <si>
    <t>Robin Hoods Bay</t>
  </si>
  <si>
    <t>Scarborough North Bay</t>
  </si>
  <si>
    <t>Scarborough South Bay</t>
  </si>
  <si>
    <t>Cayton Bay</t>
  </si>
  <si>
    <t>Filey</t>
  </si>
  <si>
    <t>Reighton</t>
  </si>
  <si>
    <t>Wharfe at Cromwheel, Ilkley</t>
  </si>
  <si>
    <t>Hampstead Heath (Ladies Pond)</t>
  </si>
  <si>
    <t>Hampstead Heath (Mens Pond)</t>
  </si>
  <si>
    <t>Hampstead Heath (Mixed Pond)</t>
  </si>
  <si>
    <t>The Serpentine - Hyde Park</t>
  </si>
  <si>
    <t>Frensham Great Pond</t>
  </si>
  <si>
    <t>Cotswold Country Park and Beach</t>
  </si>
  <si>
    <t>Lyme Regis Church Cliff Beach</t>
  </si>
  <si>
    <t>Lyme Regis Front Beach</t>
  </si>
  <si>
    <t>Kingsand</t>
  </si>
  <si>
    <t>Cawsand</t>
  </si>
  <si>
    <t>Tregonhawke</t>
  </si>
  <si>
    <t>Sharrow</t>
  </si>
  <si>
    <t>Portwrinkle</t>
  </si>
  <si>
    <t>Downderry</t>
  </si>
  <si>
    <t>Seaton (Cornwall)</t>
  </si>
  <si>
    <t>Millendreath</t>
  </si>
  <si>
    <t>East Looe</t>
  </si>
  <si>
    <t>Pendower</t>
  </si>
  <si>
    <t>Porthcurnick</t>
  </si>
  <si>
    <t>Gyllyngvase</t>
  </si>
  <si>
    <t>Swanpool</t>
  </si>
  <si>
    <t>Maenporth</t>
  </si>
  <si>
    <t>Porthtowan</t>
  </si>
  <si>
    <t>Chapel Porth</t>
  </si>
  <si>
    <t>Trevaunance Cove</t>
  </si>
  <si>
    <t>Perranporth</t>
  </si>
  <si>
    <t>Perranporth Penhale Sands</t>
  </si>
  <si>
    <t>Holywell Bay</t>
  </si>
  <si>
    <t>Porthallow</t>
  </si>
  <si>
    <t>Porthoustock</t>
  </si>
  <si>
    <t>Coverack</t>
  </si>
  <si>
    <t>Kennack Sands</t>
  </si>
  <si>
    <t>Polurrian Cove</t>
  </si>
  <si>
    <t>Poldhu Cove</t>
  </si>
  <si>
    <t>Church Cove</t>
  </si>
  <si>
    <t>Porthleven Sands</t>
  </si>
  <si>
    <t>Praa Sands East</t>
  </si>
  <si>
    <t>Praa Sands West</t>
  </si>
  <si>
    <t>Portreath</t>
  </si>
  <si>
    <t>Porthcothan</t>
  </si>
  <si>
    <t>Treyarnon Bay</t>
  </si>
  <si>
    <t>Constantine Bay</t>
  </si>
  <si>
    <t>Booby's Bay</t>
  </si>
  <si>
    <t>Mother Ivey`s Bay</t>
  </si>
  <si>
    <t>Harlyn Bay</t>
  </si>
  <si>
    <t>Trevone Bay</t>
  </si>
  <si>
    <t>Rock</t>
  </si>
  <si>
    <t>Daymer Bay</t>
  </si>
  <si>
    <t>Polzeath</t>
  </si>
  <si>
    <t>Trebarwith Strand</t>
  </si>
  <si>
    <t>Crackington Haven</t>
  </si>
  <si>
    <t>Widemouth Sand</t>
  </si>
  <si>
    <t>Summerleaze</t>
  </si>
  <si>
    <t>Crooklets</t>
  </si>
  <si>
    <t>Northcott Mouth</t>
  </si>
  <si>
    <t>Sandymouth</t>
  </si>
  <si>
    <t>Perranuthnoe</t>
  </si>
  <si>
    <t>Marazion</t>
  </si>
  <si>
    <t>Long Rock</t>
  </si>
  <si>
    <t>Penzance</t>
  </si>
  <si>
    <t>Wherry Town</t>
  </si>
  <si>
    <t>Porthcurno</t>
  </si>
  <si>
    <t>Sennen</t>
  </si>
  <si>
    <t>Gwynver</t>
  </si>
  <si>
    <t>Porthmeor</t>
  </si>
  <si>
    <t>Porthgwidden</t>
  </si>
  <si>
    <t>Porthminster</t>
  </si>
  <si>
    <t>Carbis Bay</t>
  </si>
  <si>
    <t>Porthkidney Sands</t>
  </si>
  <si>
    <t>Mexico Towans</t>
  </si>
  <si>
    <t>Hayle Towans</t>
  </si>
  <si>
    <t>Upton Towans</t>
  </si>
  <si>
    <t>Gwithian Towans</t>
  </si>
  <si>
    <t>Godrevy Towans</t>
  </si>
  <si>
    <t>Readymoney Cove</t>
  </si>
  <si>
    <t>Polkerris</t>
  </si>
  <si>
    <t>Par Sands</t>
  </si>
  <si>
    <t>Shorthorn Beach</t>
  </si>
  <si>
    <t>Crinnis Beach</t>
  </si>
  <si>
    <t>Charlestown</t>
  </si>
  <si>
    <t>Duporth</t>
  </si>
  <si>
    <t>Porthpean</t>
  </si>
  <si>
    <t>Pentewan</t>
  </si>
  <si>
    <t>Polstreath</t>
  </si>
  <si>
    <t>Portmellon</t>
  </si>
  <si>
    <t>Gorran Haven Little Perhaver</t>
  </si>
  <si>
    <t>Vault Beach</t>
  </si>
  <si>
    <t>Porthluney</t>
  </si>
  <si>
    <t>Crantock</t>
  </si>
  <si>
    <t>Fistral South</t>
  </si>
  <si>
    <t>Fistral North</t>
  </si>
  <si>
    <t>Towan</t>
  </si>
  <si>
    <t>Great Western</t>
  </si>
  <si>
    <t>Tolcarne</t>
  </si>
  <si>
    <t>Lusty Glaze</t>
  </si>
  <si>
    <t>Porth</t>
  </si>
  <si>
    <t>Watergate Bay</t>
  </si>
  <si>
    <t>Mawgan Porth</t>
  </si>
  <si>
    <t>Plymouth Hoe East</t>
  </si>
  <si>
    <t>Plymouth Hoe West</t>
  </si>
  <si>
    <t>Maidencombe</t>
  </si>
  <si>
    <t>Watcombe</t>
  </si>
  <si>
    <t>Oddicombe</t>
  </si>
  <si>
    <t>Babbacombe</t>
  </si>
  <si>
    <t>Anstey's Cove (Torquay)</t>
  </si>
  <si>
    <t>Meadfoot</t>
  </si>
  <si>
    <t>Beacon Cove</t>
  </si>
  <si>
    <t>Torre Abbey</t>
  </si>
  <si>
    <t>Hollicombe</t>
  </si>
  <si>
    <t>Paignton Preston Sands</t>
  </si>
  <si>
    <t>Paignton Paignton Sands</t>
  </si>
  <si>
    <t>Goodrington</t>
  </si>
  <si>
    <t>Broadsands</t>
  </si>
  <si>
    <t>Breakwater Beach (Shoalstone)</t>
  </si>
  <si>
    <t>St Mary's Bay (Devon)</t>
  </si>
  <si>
    <t>Seaton (Devon)</t>
  </si>
  <si>
    <t>Beer</t>
  </si>
  <si>
    <t>Sidmouth Town</t>
  </si>
  <si>
    <t>Sidmouth Jacobs Ladder</t>
  </si>
  <si>
    <t>Ladram Bay</t>
  </si>
  <si>
    <t>Budleigh Salterton</t>
  </si>
  <si>
    <t>Sandy Bay</t>
  </si>
  <si>
    <t>Exmouth</t>
  </si>
  <si>
    <t>Instow</t>
  </si>
  <si>
    <t>Saunton Sands</t>
  </si>
  <si>
    <t>Croyde Bay</t>
  </si>
  <si>
    <t>Putsborough</t>
  </si>
  <si>
    <t>Woolacombe Village</t>
  </si>
  <si>
    <t>Combesgate Beach, Woolacombe</t>
  </si>
  <si>
    <t>Ilfracombe Tunnels Beach</t>
  </si>
  <si>
    <t>Ilfracombe Wildersmouth</t>
  </si>
  <si>
    <t>Ilfracombe Hele</t>
  </si>
  <si>
    <t>Combe Martin</t>
  </si>
  <si>
    <t>Lynmouth</t>
  </si>
  <si>
    <t>Dartmouth Castle and Sugary Cove</t>
  </si>
  <si>
    <t>Blackpool Sands</t>
  </si>
  <si>
    <t>Slapton Sands Monument</t>
  </si>
  <si>
    <t>Slapton Sands Torcross</t>
  </si>
  <si>
    <t>Mill Bay</t>
  </si>
  <si>
    <t>Salcombe North Sands</t>
  </si>
  <si>
    <t>Salcombe South Sands</t>
  </si>
  <si>
    <t>Hope Cove</t>
  </si>
  <si>
    <t>Thurlestone South</t>
  </si>
  <si>
    <t>Thurlestone North</t>
  </si>
  <si>
    <t>Bantham</t>
  </si>
  <si>
    <t>Bigbury-on-Sea South</t>
  </si>
  <si>
    <t>Bigbury-on-Sea North</t>
  </si>
  <si>
    <t>Challaborough</t>
  </si>
  <si>
    <t>Mothecombe</t>
  </si>
  <si>
    <t>Wembury</t>
  </si>
  <si>
    <t>Bovisand</t>
  </si>
  <si>
    <t>Dawlish Warren</t>
  </si>
  <si>
    <t>Dawlish Town</t>
  </si>
  <si>
    <t>Dawlish Coryton Cove</t>
  </si>
  <si>
    <t>Teignmouth Holcombe</t>
  </si>
  <si>
    <t>Teignmouth Town</t>
  </si>
  <si>
    <t>Shaldon</t>
  </si>
  <si>
    <t>Ness Cove</t>
  </si>
  <si>
    <t>Hartland Quay</t>
  </si>
  <si>
    <t>Westward Ho!</t>
  </si>
  <si>
    <t>Saltdean</t>
  </si>
  <si>
    <t>Brighton Kemptown</t>
  </si>
  <si>
    <t>Brighton Central</t>
  </si>
  <si>
    <t>Hove</t>
  </si>
  <si>
    <t>Pevensey Bay</t>
  </si>
  <si>
    <t>Eastbourne</t>
  </si>
  <si>
    <t>Birling Gap</t>
  </si>
  <si>
    <t>Hastings Pelham Beach</t>
  </si>
  <si>
    <t>St Leonards</t>
  </si>
  <si>
    <t>Seaford</t>
  </si>
  <si>
    <t>Camber</t>
  </si>
  <si>
    <t>Winchelsea</t>
  </si>
  <si>
    <t>Bexhill</t>
  </si>
  <si>
    <t>Norman`s Bay</t>
  </si>
  <si>
    <t>Southwick</t>
  </si>
  <si>
    <t>Shoreham Beach</t>
  </si>
  <si>
    <t>Lancing, Beach Green</t>
  </si>
  <si>
    <t>Littlehampton</t>
  </si>
  <si>
    <t>Middleton-on-sea</t>
  </si>
  <si>
    <t>Felpham</t>
  </si>
  <si>
    <t>Bognor Regis East</t>
  </si>
  <si>
    <t>Bognor Regis (Aldwick)</t>
  </si>
  <si>
    <t>Pagham</t>
  </si>
  <si>
    <t>Selsey</t>
  </si>
  <si>
    <t>Bracklesham Bay</t>
  </si>
  <si>
    <t>West Wittering</t>
  </si>
  <si>
    <t>Worthing</t>
  </si>
  <si>
    <t>Eastney</t>
  </si>
  <si>
    <t>Southsea East</t>
  </si>
  <si>
    <t>Hillhead</t>
  </si>
  <si>
    <t>Stokes Bay</t>
  </si>
  <si>
    <t>Lee-on-Solent</t>
  </si>
  <si>
    <t>Eastoke</t>
  </si>
  <si>
    <t>Beachlands Central</t>
  </si>
  <si>
    <t>Beachlands West</t>
  </si>
  <si>
    <t>Calshot</t>
  </si>
  <si>
    <t>Lepe</t>
  </si>
  <si>
    <t>Milford-on-sea</t>
  </si>
  <si>
    <t>Compton Bay</t>
  </si>
  <si>
    <t>Totland Bay</t>
  </si>
  <si>
    <t>Colwell Bay</t>
  </si>
  <si>
    <t>Gurnard</t>
  </si>
  <si>
    <t>Cowes</t>
  </si>
  <si>
    <t>Ryde</t>
  </si>
  <si>
    <t>Seagrove</t>
  </si>
  <si>
    <t>St Helens</t>
  </si>
  <si>
    <t>Bembridge</t>
  </si>
  <si>
    <t>Whitecliff Bay</t>
  </si>
  <si>
    <t>Yaverland</t>
  </si>
  <si>
    <t>Sandown</t>
  </si>
  <si>
    <t>Shanklin</t>
  </si>
  <si>
    <t>Ventnor</t>
  </si>
  <si>
    <t>West Beach, Whitstable</t>
  </si>
  <si>
    <t>Tankerton</t>
  </si>
  <si>
    <t>Herne Bay Central</t>
  </si>
  <si>
    <t>Herne Bay</t>
  </si>
  <si>
    <t>Sandwich Bay</t>
  </si>
  <si>
    <t>Deal Castle</t>
  </si>
  <si>
    <t>St Margaret`s Bay</t>
  </si>
  <si>
    <t>Folkestone</t>
  </si>
  <si>
    <t>Sandgate</t>
  </si>
  <si>
    <t>Hythe</t>
  </si>
  <si>
    <t>Dymchurch</t>
  </si>
  <si>
    <t>St Mary's Bay (Kent)</t>
  </si>
  <si>
    <t>Littlestone</t>
  </si>
  <si>
    <t>Sheerness</t>
  </si>
  <si>
    <t>Minster Leas</t>
  </si>
  <si>
    <t>Leysdown</t>
  </si>
  <si>
    <t>Minnis Bay, Birchington</t>
  </si>
  <si>
    <t>West Bay, Westgate</t>
  </si>
  <si>
    <t>St Mildred's Bay, Westgate</t>
  </si>
  <si>
    <t>Westbrook Bay, Margate</t>
  </si>
  <si>
    <t>Margate The Bay</t>
  </si>
  <si>
    <t>Margate Fulsam Rock</t>
  </si>
  <si>
    <t>Walpole Bay, Margate</t>
  </si>
  <si>
    <t>Botany Bay, Broadstairs</t>
  </si>
  <si>
    <t>Joss Bay, Broadstairs</t>
  </si>
  <si>
    <t>Broadstairs, Stone Bay</t>
  </si>
  <si>
    <t>Broadstairs, Viking Bay</t>
  </si>
  <si>
    <t>Ramsgate Sands</t>
  </si>
  <si>
    <t>Ramsgate Western Undercliffe</t>
  </si>
  <si>
    <t>Christchurch Bay</t>
  </si>
  <si>
    <t>Highcliffe</t>
  </si>
  <si>
    <t>Jackson's Bay Barry Island</t>
  </si>
  <si>
    <t>Whitmore Bay Barry Island</t>
  </si>
  <si>
    <t>Cold Knap Barry</t>
  </si>
  <si>
    <t>Southerndown</t>
  </si>
  <si>
    <t>Trecco Bay Porthcawl</t>
  </si>
  <si>
    <t>Sandy Bay Porthcawl</t>
  </si>
  <si>
    <t>Rest Bay Porthcawl</t>
  </si>
  <si>
    <t>Aberafan</t>
  </si>
  <si>
    <t>Swansea Bay</t>
  </si>
  <si>
    <t>Bracelet Bay</t>
  </si>
  <si>
    <t>Limeslade Bay</t>
  </si>
  <si>
    <t>Langland Bay</t>
  </si>
  <si>
    <t>Caswell Bay</t>
  </si>
  <si>
    <t>Oxwich Bay</t>
  </si>
  <si>
    <t>Port Eynon Bay</t>
  </si>
  <si>
    <t>Rhossili</t>
  </si>
  <si>
    <t>Pembrey</t>
  </si>
  <si>
    <t>Pendine</t>
  </si>
  <si>
    <t>Amroth Central</t>
  </si>
  <si>
    <t>Wiseman's Bridge</t>
  </si>
  <si>
    <t>Coppet Hall</t>
  </si>
  <si>
    <t>Saundersfoot</t>
  </si>
  <si>
    <t>Tenby North</t>
  </si>
  <si>
    <t>Castle Beach, Tenby</t>
  </si>
  <si>
    <t>Tenby South</t>
  </si>
  <si>
    <t>Penally</t>
  </si>
  <si>
    <t>Lydstep</t>
  </si>
  <si>
    <t>Manorbier</t>
  </si>
  <si>
    <t>Freshwater East</t>
  </si>
  <si>
    <t>Barafundle</t>
  </si>
  <si>
    <t>Broad Haven (South)</t>
  </si>
  <si>
    <t>Freshwater West</t>
  </si>
  <si>
    <t>West Angle</t>
  </si>
  <si>
    <t>Sandy Haven</t>
  </si>
  <si>
    <t>Dale</t>
  </si>
  <si>
    <t>Marloes Sands</t>
  </si>
  <si>
    <t>Little Haven</t>
  </si>
  <si>
    <t>Broad Haven (Central)</t>
  </si>
  <si>
    <t>Druidston Haven</t>
  </si>
  <si>
    <t>Nolton Haven</t>
  </si>
  <si>
    <t>Newgale</t>
  </si>
  <si>
    <t>Caerfai</t>
  </si>
  <si>
    <t>Whitesands</t>
  </si>
  <si>
    <t>Abereiddy</t>
  </si>
  <si>
    <t>Abermawr</t>
  </si>
  <si>
    <t>Newport North</t>
  </si>
  <si>
    <t>Poppit West</t>
  </si>
  <si>
    <t>Mwnt</t>
  </si>
  <si>
    <t>Aberporth</t>
  </si>
  <si>
    <t>Tresaith</t>
  </si>
  <si>
    <t>Penbryn</t>
  </si>
  <si>
    <t>Llangrannog</t>
  </si>
  <si>
    <t>Cilborth</t>
  </si>
  <si>
    <t>New Quay North</t>
  </si>
  <si>
    <t>New Quay Harbour</t>
  </si>
  <si>
    <t>Traeth Gwyn New Quay</t>
  </si>
  <si>
    <t>Llanrhystud</t>
  </si>
  <si>
    <t>Aberystwyth South</t>
  </si>
  <si>
    <t>Aberystwyth North</t>
  </si>
  <si>
    <t>Clarach South</t>
  </si>
  <si>
    <t>Borth</t>
  </si>
  <si>
    <t>Aberdyfi</t>
  </si>
  <si>
    <t>Aberdyfi Rural</t>
  </si>
  <si>
    <t>Tywyn</t>
  </si>
  <si>
    <t>Fairbourne</t>
  </si>
  <si>
    <t>Barmouth</t>
  </si>
  <si>
    <t>Tal-y-Bont</t>
  </si>
  <si>
    <t>Dyffryn (Llanendwyn)</t>
  </si>
  <si>
    <t>Llandanwg</t>
  </si>
  <si>
    <t>Harlech</t>
  </si>
  <si>
    <t>Craig Du Beach Central</t>
  </si>
  <si>
    <t>Criccieth</t>
  </si>
  <si>
    <t>Glan Don Beach</t>
  </si>
  <si>
    <t>Pwllheli</t>
  </si>
  <si>
    <t>Abersoch</t>
  </si>
  <si>
    <t>Porth Neigwl</t>
  </si>
  <si>
    <t>Aberdaron</t>
  </si>
  <si>
    <t>Morfa Nefyn</t>
  </si>
  <si>
    <t>Morfa Dinlle</t>
  </si>
  <si>
    <t>Llyn Padarn</t>
  </si>
  <si>
    <t>Llanddwyn</t>
  </si>
  <si>
    <t>Aberffraw</t>
  </si>
  <si>
    <t>Rhosneigr</t>
  </si>
  <si>
    <t>Silver Bay Rhoscolyn</t>
  </si>
  <si>
    <t>Borth Wen</t>
  </si>
  <si>
    <t>Trearddur Bay</t>
  </si>
  <si>
    <t>Porth Dafarch</t>
  </si>
  <si>
    <t>Church Bay</t>
  </si>
  <si>
    <t>Cemaes</t>
  </si>
  <si>
    <t>Traeth Lligwy</t>
  </si>
  <si>
    <t>Benllech</t>
  </si>
  <si>
    <t>St Davids - Benllech</t>
  </si>
  <si>
    <t>Llanddona</t>
  </si>
  <si>
    <t>Llanfairfechan</t>
  </si>
  <si>
    <t>Penmaenmawr</t>
  </si>
  <si>
    <t>Llandudno West Shore</t>
  </si>
  <si>
    <t>Llandudno North Shore</t>
  </si>
  <si>
    <t>Colwyn Bay</t>
  </si>
  <si>
    <t>Colwyn Bay Porth Eirias</t>
  </si>
  <si>
    <t>Abergele (Pensarn)</t>
  </si>
  <si>
    <t>Kinmel Bay (Sandy Cove)</t>
  </si>
  <si>
    <t>Marine Lake, Rhyl</t>
  </si>
  <si>
    <t>Rhyl</t>
  </si>
  <si>
    <t>Rhyl East</t>
  </si>
  <si>
    <t>Prestatyn</t>
  </si>
  <si>
    <t xml:space="preserve">This sheet contains historical company performance data. </t>
  </si>
  <si>
    <t>Help - NWT</t>
  </si>
  <si>
    <t>Final code</t>
  </si>
  <si>
    <t>PR24 PC reference</t>
  </si>
  <si>
    <t>PR24 PC name</t>
  </si>
  <si>
    <t>Data description</t>
  </si>
  <si>
    <t>Units</t>
  </si>
  <si>
    <t>Decimal places</t>
  </si>
  <si>
    <t>Comment</t>
  </si>
  <si>
    <t>PR24_SPL.1</t>
  </si>
  <si>
    <t>UU</t>
  </si>
  <si>
    <t>PR24_POL.1</t>
  </si>
  <si>
    <t>Total pollution incidents</t>
  </si>
  <si>
    <t>Normalised measurement unit</t>
  </si>
  <si>
    <t>Pollution incidents per 10,000 km of sewer</t>
  </si>
  <si>
    <t>PR24_POL.2</t>
  </si>
  <si>
    <t>Total number of pollution incidents</t>
  </si>
  <si>
    <t>PR24_POL.3</t>
  </si>
  <si>
    <t>Pollution incidents - Sewer length in km</t>
  </si>
  <si>
    <t>PR24_NHH.1</t>
  </si>
  <si>
    <t>Business demand</t>
  </si>
  <si>
    <t>Annual non-household consumption levels reported in terms of the consistent PR19 reporting methodology</t>
  </si>
  <si>
    <t>Ml/d</t>
  </si>
  <si>
    <t>PR24_NHH.2</t>
  </si>
  <si>
    <t>Annual non-household consumption levels reported in terms of historical reporting methodologies</t>
  </si>
  <si>
    <t>PR24_NHH.1A</t>
  </si>
  <si>
    <t>Annual non-household consumption levels reported in terms of the consistent PR19 reporting methodology (region 1)</t>
  </si>
  <si>
    <t>PR24_NHH.1B</t>
  </si>
  <si>
    <t>Annual non-household consumption levels reported in terms of the consistent PR19 reporting methodology (region 2)</t>
  </si>
  <si>
    <t>PR24_NHH.2A</t>
  </si>
  <si>
    <t>Annual non-household consumption levels reported in terms of the consistent historical reporting methodologies (region 1)</t>
  </si>
  <si>
    <t>PR24_NHH.2B</t>
  </si>
  <si>
    <t>Annual non-household consumption levels reported in terms of the consistent historical reporting methodologies (region 2)</t>
  </si>
  <si>
    <t>PR24_LEA.1</t>
  </si>
  <si>
    <t>Leakage</t>
  </si>
  <si>
    <t>Annual average leakage levels reported in terms of the consistent PR19 reporting methodology</t>
  </si>
  <si>
    <t>PR24_LEA.2</t>
  </si>
  <si>
    <t>Annual leakage levels reported in terms of historical reporting methodologies</t>
  </si>
  <si>
    <t>PR24_LEA.1A</t>
  </si>
  <si>
    <t>Annual average leakage levels reported in terms of the consistent PR19 reporting methodology (for region 1)</t>
  </si>
  <si>
    <t>PR24_LEA.1B</t>
  </si>
  <si>
    <t>Annual average leakage levels reported in terms of the consistent PR19 reporting methodology (for region 2)</t>
  </si>
  <si>
    <t>PR24_LEA.2A</t>
  </si>
  <si>
    <t>Annual leakage levels reported in terms of historical reporting methodologies (for region 1)</t>
  </si>
  <si>
    <t>PR24_LEA.2B</t>
  </si>
  <si>
    <t>Annual leakage levels reported in terms of historical reporting methodologies (for region 2)</t>
  </si>
  <si>
    <t>PR24_WSI.1</t>
  </si>
  <si>
    <t>Water Supply Interruptions</t>
  </si>
  <si>
    <t>Minutes lost per property - historical reporting definitions</t>
  </si>
  <si>
    <t>Hours:minutes:seconds (HH:MM:SS) per property</t>
  </si>
  <si>
    <t>PR24_WSI.2</t>
  </si>
  <si>
    <t>Total minutes lost - historical reporting definitions</t>
  </si>
  <si>
    <t>minutes</t>
  </si>
  <si>
    <t>PR24_WSI.3</t>
  </si>
  <si>
    <t>Total connected properties for water services in 000s</t>
  </si>
  <si>
    <t>number (000s)</t>
  </si>
  <si>
    <t>PR24_WSI.4</t>
  </si>
  <si>
    <t>Minutes lost per property - PR24 reporting definition</t>
  </si>
  <si>
    <t>PR24_WSI.5</t>
  </si>
  <si>
    <t>Total minutes lost - PR24 reporting definition</t>
  </si>
  <si>
    <t>PR24_WSI.6</t>
  </si>
  <si>
    <t>n/a</t>
  </si>
  <si>
    <t>PR24_PCC.1</t>
  </si>
  <si>
    <t>PCC</t>
  </si>
  <si>
    <t>l/p/d - reporting aligned with PR24 PC definition</t>
  </si>
  <si>
    <t>l/p/d</t>
  </si>
  <si>
    <t>PR24_PCC.2</t>
  </si>
  <si>
    <t>litres per head per day - reported in terms of historical reporting methodologies</t>
  </si>
  <si>
    <t>PR24_PCC.3</t>
  </si>
  <si>
    <t>Annual household consumption - reporting aligned with PR24 PC definition</t>
  </si>
  <si>
    <t>PR24_PCC.4</t>
  </si>
  <si>
    <t>Annual household consumption - reported in terms of historical reporting methodologies</t>
  </si>
  <si>
    <t>PR24_PCC.5</t>
  </si>
  <si>
    <t>Total household population (000s) - reporting aligned with PR24 PC definition</t>
  </si>
  <si>
    <t>Total household population (000s)</t>
  </si>
  <si>
    <t>PR24_PCC.6</t>
  </si>
  <si>
    <t>Total household population (000s) - reported in terms of historical reporting methodologies</t>
  </si>
  <si>
    <t>PR24_PCC.1A</t>
  </si>
  <si>
    <t>PR24_PCC.1B</t>
  </si>
  <si>
    <t>PR24_PCC.2A</t>
  </si>
  <si>
    <t>liters per head per day - reported in terms of historical reporting methodologies</t>
  </si>
  <si>
    <t>PR24_PCC.2B</t>
  </si>
  <si>
    <t>PR24_PCC.3A</t>
  </si>
  <si>
    <t>PR24_PCC.3B</t>
  </si>
  <si>
    <t>PR24_PCC.4A</t>
  </si>
  <si>
    <t>PR24_PCC.4B</t>
  </si>
  <si>
    <t>PR24_PCC.5A</t>
  </si>
  <si>
    <t>Total population (000s)</t>
  </si>
  <si>
    <t>PR24_PCC.5B</t>
  </si>
  <si>
    <t>PR24_PCC.6A</t>
  </si>
  <si>
    <t>Total population (000s) - reported in terms of historical reporting methodologies</t>
  </si>
  <si>
    <t>PR24_PCC.6B</t>
  </si>
  <si>
    <t>PR24_WQC.1</t>
  </si>
  <si>
    <t>Customer contacts about water quality</t>
  </si>
  <si>
    <t>Number of customer contacts per 1,000 population, using updated definition in line with the information letter released by DWI 4/2022 on Annual Provision of Information on Consumer Contacts.</t>
  </si>
  <si>
    <t>Number of customer contacts per 1000 population</t>
  </si>
  <si>
    <t>PR24_WQC.2</t>
  </si>
  <si>
    <t>Number of customer contacts per 1,000 population, using definition prior to the information letter released by DWI 4/2022 on Annual Provision of Information on Consumer Contacts.</t>
  </si>
  <si>
    <t>PR24_WQC.3</t>
  </si>
  <si>
    <t>Total number of customer contacts due to taste and odour and appearance, using updated definition in line with the information letter released by DWI 4/2022 on Annual Provision of Information on Consumer Contacts.</t>
  </si>
  <si>
    <t>Number of customer contacts</t>
  </si>
  <si>
    <t>PR24_WQC.4</t>
  </si>
  <si>
    <t>Total number of customer contacts due to taste and odour and appearance, using definition prior to the information letter released by DWI 4/2022 on Annual Provision of Information on Consumer Contacts.</t>
  </si>
  <si>
    <t>PR24_WQC.5</t>
  </si>
  <si>
    <t>Total population</t>
  </si>
  <si>
    <t>PR24_UNO.1</t>
  </si>
  <si>
    <t>Unplanned outage</t>
  </si>
  <si>
    <t>Unplanned outage (% as of peak capacity) - reporting aligned with PR24 PC definition</t>
  </si>
  <si>
    <t>PR24_UNO.2</t>
  </si>
  <si>
    <t>Unplanned outage (% as of peak capacity)</t>
  </si>
  <si>
    <t>Unplanned outage (% as of peak capacity) - reporting aligned with PR19 PC definition</t>
  </si>
  <si>
    <t>PR24_CRI.1</t>
  </si>
  <si>
    <t>Compliance Risk Index</t>
  </si>
  <si>
    <t>Numerical CRI score</t>
  </si>
  <si>
    <t>PR24_MRP.1</t>
  </si>
  <si>
    <t>Mains repairs</t>
  </si>
  <si>
    <t>Number of repairs per 1000km of mains</t>
  </si>
  <si>
    <t>PR24_MRP.2</t>
  </si>
  <si>
    <t>Total number of mains repairs</t>
  </si>
  <si>
    <t>Number of mains repairs</t>
  </si>
  <si>
    <t>PR24_MRP.3</t>
  </si>
  <si>
    <t>Total potable mains length</t>
  </si>
  <si>
    <t>PR24_ISF.1</t>
  </si>
  <si>
    <t>Internal sewer flooding</t>
  </si>
  <si>
    <t>Number of internal sewer flooding incidents/10,000 sewer connections</t>
  </si>
  <si>
    <t>PR24_ISF.2</t>
  </si>
  <si>
    <t>Number of internal sewer flooding incidents</t>
  </si>
  <si>
    <t>PR24_ISF.3</t>
  </si>
  <si>
    <t>Total connected wastewater properties (average during the year) 000s</t>
  </si>
  <si>
    <t>PR24_ESF.1</t>
  </si>
  <si>
    <t>External sewer flooding</t>
  </si>
  <si>
    <t>Number of External sewer flooding, including sewer flooding due to severe weather events/10,000 sewer connections</t>
  </si>
  <si>
    <t>PR24_ESF.2</t>
  </si>
  <si>
    <t>Total number of External sewer flooding, including sewer flooding due to severe weather events</t>
  </si>
  <si>
    <t>Number of External sewer flooding, including sewer flooding due to severe weather events</t>
  </si>
  <si>
    <t>PR24_ESF.3</t>
  </si>
  <si>
    <t>PR24_SCO.1</t>
  </si>
  <si>
    <t>Sewer collapses</t>
  </si>
  <si>
    <t>Sewer collapses/1000km of mains</t>
  </si>
  <si>
    <t>PR24_SCO.2</t>
  </si>
  <si>
    <t>Total number of sewer collapses</t>
  </si>
  <si>
    <t>PR24_SCO.3</t>
  </si>
  <si>
    <t>Total length of sewers</t>
  </si>
  <si>
    <t>Sewer length in km</t>
  </si>
  <si>
    <t>PR24_DIS.1</t>
  </si>
  <si>
    <t>Discharge compliance</t>
  </si>
  <si>
    <t>% treatment work compliance</t>
  </si>
  <si>
    <t>This sheet shows the sewer lengths for the Serious Pollution Incidents PC</t>
  </si>
  <si>
    <t>company</t>
  </si>
  <si>
    <t>financial year</t>
  </si>
  <si>
    <t>Total length of legacy public sewers as at 31 March, km</t>
  </si>
  <si>
    <t>Length of formerly private sewers and lateral drains (s105A sewers), km</t>
  </si>
  <si>
    <t>Sewer length, km</t>
  </si>
  <si>
    <t>This sheet shows the Total spills and EDM data for storm overflows</t>
  </si>
  <si>
    <t xml:space="preserve">Data source England: </t>
  </si>
  <si>
    <t>Event Duration Monitoring - Storm Overflows - Annual Returns - data.gov.uk</t>
  </si>
  <si>
    <t>Data source WSH:</t>
  </si>
  <si>
    <t>Combined storm overflows | Dŵr Cymru Welsh Water (dwrcymru.com)</t>
  </si>
  <si>
    <t>Data source HDD:</t>
  </si>
  <si>
    <t>Documents | Regulatory Library | HD Cymru</t>
  </si>
  <si>
    <t>Type</t>
  </si>
  <si>
    <t>Total spills</t>
  </si>
  <si>
    <t>Storm overflows with EDM installed</t>
  </si>
  <si>
    <t>number of storm overflows</t>
  </si>
  <si>
    <t>EDM operational time %</t>
  </si>
  <si>
    <t xml:space="preserve">This sheet shows the permitted and actual loads and calculates the difference between them </t>
  </si>
  <si>
    <t xml:space="preserve">Data source: </t>
  </si>
  <si>
    <t>year</t>
  </si>
  <si>
    <t>company_standardised</t>
  </si>
  <si>
    <t>discharge_site_name</t>
  </si>
  <si>
    <t>district_council</t>
  </si>
  <si>
    <t>catc_name</t>
  </si>
  <si>
    <t>receiving_water</t>
  </si>
  <si>
    <t>Permitted P Load (kg/y)</t>
  </si>
  <si>
    <t>Actual load (kg/y)</t>
  </si>
  <si>
    <t>Permitted P Load (kg/y) - clean</t>
  </si>
  <si>
    <t>Actual load (kg/y) - clean</t>
  </si>
  <si>
    <t>Difference</t>
  </si>
  <si>
    <t>% Difference</t>
  </si>
  <si>
    <t>Dwr Cymru</t>
  </si>
  <si>
    <t>MORETON ON LUGG WWTW</t>
  </si>
  <si>
    <t>HEREFORDSHIRE UA</t>
  </si>
  <si>
    <t>RIVER LUGG</t>
  </si>
  <si>
    <t>LUGG RIVER</t>
  </si>
  <si>
    <t>MALPAS WWTW</t>
  </si>
  <si>
    <t>WREXHAM</t>
  </si>
  <si>
    <t>C067 DEFAULT</t>
  </si>
  <si>
    <t>TRIB OF WYCH BROOK</t>
  </si>
  <si>
    <t>EIGN WASTEWATER TREATMENT WORKS</t>
  </si>
  <si>
    <t>RIVER WYE TO RIVER LUGG</t>
  </si>
  <si>
    <t>RIVER WYE</t>
  </si>
  <si>
    <t>TATTENHALL WWTW</t>
  </si>
  <si>
    <t>CHESHIRE W&amp;CHESTER U</t>
  </si>
  <si>
    <t>GOLBOURNE BROOK</t>
  </si>
  <si>
    <t>BROMYARD WWTW</t>
  </si>
  <si>
    <t>RIVER FROME</t>
  </si>
  <si>
    <t>TRIB OF RIVER FROME</t>
  </si>
  <si>
    <t>KINGTON WASTEWATER TREATMENT WORKS</t>
  </si>
  <si>
    <t>RIVER ARROW</t>
  </si>
  <si>
    <t>WHITCHURCH (RISING SUN) WWTW</t>
  </si>
  <si>
    <t>SHROPSHIRE UA</t>
  </si>
  <si>
    <t>WYCH BROOK</t>
  </si>
  <si>
    <t>FARNDON SEWAGE TREATMENT WORKS</t>
  </si>
  <si>
    <t>RIVER DEE</t>
  </si>
  <si>
    <t>LEOMINSTER WASTEWATER TREATMENT WKS</t>
  </si>
  <si>
    <t>GOLBORNE BROOK</t>
  </si>
  <si>
    <t>THE BACK BROOK</t>
  </si>
  <si>
    <t>Severn Trent Water</t>
  </si>
  <si>
    <t>ITCHEN BANK SEWAGE TREATMENT WORKS</t>
  </si>
  <si>
    <t>STRATFORD-ON-AVON</t>
  </si>
  <si>
    <t>RIVER LEAM</t>
  </si>
  <si>
    <t>RIVER ITCHEN</t>
  </si>
  <si>
    <t>NEWPORT SEWAGE TREATMENT WORKS</t>
  </si>
  <si>
    <t>TELFORD &amp; WREKIN UA</t>
  </si>
  <si>
    <t>RIVERS TERN &amp; RODEN</t>
  </si>
  <si>
    <t>STRINE BROOK</t>
  </si>
  <si>
    <t>KIDDERMINSTER OLDINGTON STW</t>
  </si>
  <si>
    <t>WYRE FOREST</t>
  </si>
  <si>
    <t>RIVER STOUR (WORCS)</t>
  </si>
  <si>
    <t>RIVER STOUR</t>
  </si>
  <si>
    <t>STOKE BARDOLPH STW</t>
  </si>
  <si>
    <t>GEDLING</t>
  </si>
  <si>
    <t>TRENT TO CONF WITH DEVON</t>
  </si>
  <si>
    <t>RIVER TRENT</t>
  </si>
  <si>
    <t>Southern Water</t>
  </si>
  <si>
    <t>LIDSEY WWTW</t>
  </si>
  <si>
    <t>ARUN</t>
  </si>
  <si>
    <t>ALDINGBOURNE/BARNHAM RIFE</t>
  </si>
  <si>
    <t>LIDSEY RIFE</t>
  </si>
  <si>
    <t>United Utilities</t>
  </si>
  <si>
    <t>KIRKBY STEPHEN WWTW</t>
  </si>
  <si>
    <t>EDEN</t>
  </si>
  <si>
    <t>RIVER EDEN</t>
  </si>
  <si>
    <t>ROUNDHILL WASTEWATER TREATMENT WRKS</t>
  </si>
  <si>
    <t>S. STAFFORDSHIRE</t>
  </si>
  <si>
    <t>RIVER STOUR/GALLOWS BROOK</t>
  </si>
  <si>
    <t>RIVER STOUR&amp;GALLOWS BROOK</t>
  </si>
  <si>
    <t>LLANGEFNI STW  LLANGEFNI  ANGLESEY</t>
  </si>
  <si>
    <t>Isle of Anglesey</t>
  </si>
  <si>
    <t>GB110102058940: Ceint</t>
  </si>
  <si>
    <t>AFON CEFNI</t>
  </si>
  <si>
    <t>PONTYBEREM WWTW  PONTYBEREM CARMS</t>
  </si>
  <si>
    <t>Carmarthenshire</t>
  </si>
  <si>
    <t>GB110060029062: Gwendraeth Fawr - Afan Goch to tidal limit</t>
  </si>
  <si>
    <t>GWENDRAETH FAWR</t>
  </si>
  <si>
    <t>COSLECH STW  PETERSTON SUPER ELY</t>
  </si>
  <si>
    <t>Vale of Glamorgan</t>
  </si>
  <si>
    <t>GB109057027260: Ely R - conf Nant Clun to Allot Gardens, Ely</t>
  </si>
  <si>
    <t>River Ely</t>
  </si>
  <si>
    <t>LLANBERIS STW (FINAL) LLANBERIS</t>
  </si>
  <si>
    <t>GWYNEDD</t>
  </si>
  <si>
    <t>AFON SEIONT (SAINT)</t>
  </si>
  <si>
    <t>AFON SEIONT</t>
  </si>
  <si>
    <t>CLYNDERWEN STW</t>
  </si>
  <si>
    <t>PEMBROKESHIRE</t>
  </si>
  <si>
    <t>EASTERN CLEDDAU</t>
  </si>
  <si>
    <t>PONT SHAN BROOK</t>
  </si>
  <si>
    <t>LLANELLI WWTW BERWICK ROAD BYNEA</t>
  </si>
  <si>
    <t>CARMARTHENSHIRE</t>
  </si>
  <si>
    <t>RIVER LOUGHOR</t>
  </si>
  <si>
    <t>LOUGHOR ESTUARY</t>
  </si>
  <si>
    <t>PEMBROKE DOCK WASTEWATER TREATMENT</t>
  </si>
  <si>
    <t>Pembrokeshire</t>
  </si>
  <si>
    <t>GB531006114100: MILFORD HAVEN INNER</t>
  </si>
  <si>
    <t>Milford Haven Waterway</t>
  </si>
  <si>
    <t>MOLD WwTW</t>
  </si>
  <si>
    <t>Flintshire</t>
  </si>
  <si>
    <t>GB111067052172: Alyn - Leadmill to Hope</t>
  </si>
  <si>
    <t>UN-NAMED TRIB OF THE RIVER ALYN</t>
  </si>
  <si>
    <t>HOPE WwTW</t>
  </si>
  <si>
    <t>GB111067052173: Alyn - Hope to Dee</t>
  </si>
  <si>
    <t>ALYN</t>
  </si>
  <si>
    <t>GOWERTON WWTW VICTORIA ROAD GOWER</t>
  </si>
  <si>
    <t>SWANSEA</t>
  </si>
  <si>
    <t>CILFYNYDD STW  CILFYNYDD  PONTYPRID</t>
  </si>
  <si>
    <t>Rhondda Cynon Taff</t>
  </si>
  <si>
    <t>GB109057027240: Taff - conf R Cynon to conf Rhondda R</t>
  </si>
  <si>
    <t>River Taff</t>
  </si>
  <si>
    <t>GB110061030680: Longford Brook - HW to conf with E. Cleddau</t>
  </si>
  <si>
    <t>PARC Y SPLOTTS STW JOHNSTOWN CARMAR</t>
  </si>
  <si>
    <t>GB110060029260: Nant Pibwr - headwaters to tidal limit</t>
  </si>
  <si>
    <t>River Tywi</t>
  </si>
  <si>
    <t>TY GWYN WWTW BUCKLEY</t>
  </si>
  <si>
    <t>Black Brook</t>
  </si>
  <si>
    <t>DUFFRYN ISAF SEWAGE TREATMENT WORKS</t>
  </si>
  <si>
    <t>GB109057027120: Ely R - source to conf Nant Clun</t>
  </si>
  <si>
    <t>CYNON VALLEY STW  GLYNCOCH  PONTY</t>
  </si>
  <si>
    <t>FIVE FORDS STW</t>
  </si>
  <si>
    <t>Wrexham</t>
  </si>
  <si>
    <t>GB111067052110: Clywedog - Dee to Gwenfro</t>
  </si>
  <si>
    <t>River Dee</t>
  </si>
  <si>
    <t>LAVISTER WwTW</t>
  </si>
  <si>
    <t>GB111067052130: Pulford Brook</t>
  </si>
  <si>
    <t>PULFORD BROOK</t>
  </si>
  <si>
    <t>GAERWEN WWTW FINAL EFFLUENT</t>
  </si>
  <si>
    <t>GB110102058770: Cefni - Ceint to Cefni reservoir</t>
  </si>
  <si>
    <t>MAENCLOCHOG STW  CLYNDERWEN</t>
  </si>
  <si>
    <t>RIVER RHYDYFALLEN</t>
  </si>
  <si>
    <t>LLANDRINDOD WELLS STW  PARK LANE</t>
  </si>
  <si>
    <t>Powys</t>
  </si>
  <si>
    <t>GB109055042270: Ithon - conf Camddwr Bk to conf R Wye</t>
  </si>
  <si>
    <t>River Ithon</t>
  </si>
  <si>
    <t>CEFN MAWR WwTW</t>
  </si>
  <si>
    <t>GB111067052060: Dee - Ceiriog to Alwen</t>
  </si>
  <si>
    <t>TALGARTH STW BRONLLYS ROAD TALGARTH</t>
  </si>
  <si>
    <t>GB109055036950: Afon Llynfi - conf Dulas Bk to conf R Wye</t>
  </si>
  <si>
    <t>LLYNFI RIVER</t>
  </si>
  <si>
    <t>GRESFORD STW</t>
  </si>
  <si>
    <t>RIVER ALYN</t>
  </si>
  <si>
    <t>TREBANOS Wastewater Treament Works</t>
  </si>
  <si>
    <t>Swansea</t>
  </si>
  <si>
    <t>GB110059032180: Tawe -confluence with Twrch to tidal limit</t>
  </si>
  <si>
    <t>River Tawe</t>
  </si>
  <si>
    <t>YSTRADGYNLAIS WWTW  OFF WIND ROAD</t>
  </si>
  <si>
    <t>GB110059032170: Tawe - conf with Giedd to confluence with Twrch</t>
  </si>
  <si>
    <t>LLANDEWI BREFI WWTW LLANDEWI BREFI</t>
  </si>
  <si>
    <t>Ceredigion</t>
  </si>
  <si>
    <t>GB110062039250: Brefi - headwaters to confluence with Teifi</t>
  </si>
  <si>
    <t>AFON BREFI</t>
  </si>
  <si>
    <t>LLANUWCHLLYN STW  LLANUWCHLLYN</t>
  </si>
  <si>
    <t>Gwynedd</t>
  </si>
  <si>
    <t>GB111067046420: Twrch</t>
  </si>
  <si>
    <t>THE AFON TWRCH</t>
  </si>
  <si>
    <t>RHIWSAESON STW  RHIWSAESON  LLANTRI</t>
  </si>
  <si>
    <t>Cardiff</t>
  </si>
  <si>
    <t>GB109057027100: Nant Clun - source to conf Ely R</t>
  </si>
  <si>
    <t>Nant Clun</t>
  </si>
  <si>
    <t>CROSSHANDS WWTW</t>
  </si>
  <si>
    <t>GB110059032110: Gwili - headwaters to tidal limit</t>
  </si>
  <si>
    <t>Afon Gwili</t>
  </si>
  <si>
    <t>GARNSWLLT STW  LONGELIN  AMMANFORD</t>
  </si>
  <si>
    <t>GB110059032310: Loughor - confluence with Aman to tidal limit</t>
  </si>
  <si>
    <t>MONMOUTH STW REDBROOK ROAD MONMOUTH</t>
  </si>
  <si>
    <t>Monmouthshire</t>
  </si>
  <si>
    <t>GB109055037111: Wye - conf Walford Bk to Bigsweir Br</t>
  </si>
  <si>
    <t>River Wye</t>
  </si>
  <si>
    <t>CEREDIGION</t>
  </si>
  <si>
    <t>AFON TEIFI</t>
  </si>
  <si>
    <t>Anglian Water</t>
  </si>
  <si>
    <t>GREAT GIDDING STW</t>
  </si>
  <si>
    <t>HUNTINGDONSHIRE</t>
  </si>
  <si>
    <t>ALCONBURY BRK</t>
  </si>
  <si>
    <t>ALCONBURY BROOK</t>
  </si>
  <si>
    <t>Thames Water</t>
  </si>
  <si>
    <t>BASINGSTOKE WWTW</t>
  </si>
  <si>
    <t>BASINGSTOKE &amp; DEANE</t>
  </si>
  <si>
    <t>LODDON</t>
  </si>
  <si>
    <t>RIVER LODDON</t>
  </si>
  <si>
    <t>HUNGERFORD WWTW</t>
  </si>
  <si>
    <t>W. BERKSHIRE UA</t>
  </si>
  <si>
    <t>RIVER KENNET</t>
  </si>
  <si>
    <t>LUDGERSHALL WWTW</t>
  </si>
  <si>
    <t>BUCKINGHAMSHIRE UA</t>
  </si>
  <si>
    <t>LUDGERSHALL BROOK</t>
  </si>
  <si>
    <t>MIDDLE BARTON WWTW</t>
  </si>
  <si>
    <t>W. OXFORDSHIRE</t>
  </si>
  <si>
    <t>RIVER DORN</t>
  </si>
  <si>
    <t>LANGDALE WASTEWATER TREATMENT WORKS</t>
  </si>
  <si>
    <t>S. LAKELAND</t>
  </si>
  <si>
    <t>RIVER BRATHAY(G LANGDALE)</t>
  </si>
  <si>
    <t>RIVER BRATHAY</t>
  </si>
  <si>
    <t>WINSFORD WASTEWATER TREATMENT WORKS</t>
  </si>
  <si>
    <t>RIVER WEAVER</t>
  </si>
  <si>
    <t>CLOWNE SEWAGE TREATMENT WORKS</t>
  </si>
  <si>
    <t>BOLSOVER</t>
  </si>
  <si>
    <t>RIVER POULTER</t>
  </si>
  <si>
    <t>MILLWOOD BROOK</t>
  </si>
  <si>
    <t>CRESWELL SEWAGE TREATMENT WORKS</t>
  </si>
  <si>
    <t>BASSETLAW</t>
  </si>
  <si>
    <t>CRESSWELL ARM - MILLWOOD BROOK</t>
  </si>
  <si>
    <t>EARL SHILTON SEWAGE TREATMENT WORKS</t>
  </si>
  <si>
    <t>HINCKLEY &amp; BOSWORTH</t>
  </si>
  <si>
    <t>UPPER SOAR TO CONF SENCE</t>
  </si>
  <si>
    <t>EARL SHILTON BROOK</t>
  </si>
  <si>
    <t>GOTHAM WASTEWATER TREATMENT WORKS</t>
  </si>
  <si>
    <t>RUSHCLIFFE</t>
  </si>
  <si>
    <t>TRENT TO CONF WITH LEAN</t>
  </si>
  <si>
    <t>GOTHAM BROOK</t>
  </si>
  <si>
    <t>South West Water</t>
  </si>
  <si>
    <t>BODMIN SCARLETTS WELL STW</t>
  </si>
  <si>
    <t>CORNWALL UA</t>
  </si>
  <si>
    <t>CAMEL</t>
  </si>
  <si>
    <t>(S) RIVER CAMEL</t>
  </si>
  <si>
    <t>CATSFIELD WWTW</t>
  </si>
  <si>
    <t>ROTHER</t>
  </si>
  <si>
    <t>WALLERS HAVEN</t>
  </si>
  <si>
    <t>TRIB OF THE RIVER PEVENSEY</t>
  </si>
  <si>
    <t>DITCHLING WWTW</t>
  </si>
  <si>
    <t>LEWES</t>
  </si>
  <si>
    <t>THE RIVER OUSE</t>
  </si>
  <si>
    <t>BEVERN STREAM</t>
  </si>
  <si>
    <t>FYFIELD WASTEWATER TREATMENT WORKS</t>
  </si>
  <si>
    <t>WILTSHIRE UA</t>
  </si>
  <si>
    <t>NEWBURY STW, NEWBURY, BERKS</t>
  </si>
  <si>
    <t>THE RIVER KENNET</t>
  </si>
  <si>
    <t>GRASMERE WWTW</t>
  </si>
  <si>
    <t>GRASMERE LAKE</t>
  </si>
  <si>
    <t>GRASMERE</t>
  </si>
  <si>
    <t>LANCASTER WWTW LANCA</t>
  </si>
  <si>
    <t>LANCASTER</t>
  </si>
  <si>
    <t>LUNE ESTUARY</t>
  </si>
  <si>
    <t>MOTHERBY WASTEWATER TREATMENT WORKS</t>
  </si>
  <si>
    <t>RIVER PETTERIL</t>
  </si>
  <si>
    <t>NANTWICH WWTW</t>
  </si>
  <si>
    <t>CHESHIRE EAST UA</t>
  </si>
  <si>
    <t>NORTHWICH WWTW</t>
  </si>
  <si>
    <t>WINDERMERE WWTW</t>
  </si>
  <si>
    <t>WINDERMERE</t>
  </si>
  <si>
    <t>Wessex Water</t>
  </si>
  <si>
    <t>RINGWOOD SEWAGE TREATMENT WORKS</t>
  </si>
  <si>
    <t>NEW FOREST</t>
  </si>
  <si>
    <t>AVON-FORDGBRIDGE TO SEA</t>
  </si>
  <si>
    <t>HAMPSHIRE AVON RIVER</t>
  </si>
  <si>
    <t>Yorkshire Water</t>
  </si>
  <si>
    <t>EMBSAY WWTW</t>
  </si>
  <si>
    <t>CRAVEN</t>
  </si>
  <si>
    <t>AIRE AND TRIBS</t>
  </si>
  <si>
    <t>TRIB OF HAW BECK</t>
  </si>
  <si>
    <t>GARGRAVE SEWAGE TREATMENT WORKS</t>
  </si>
  <si>
    <t>RIVER AIRE</t>
  </si>
  <si>
    <t>PICKERING SEWAGE TREATMENT WORKS</t>
  </si>
  <si>
    <t>RYEDALE</t>
  </si>
  <si>
    <t>DERWENT, RYE AND TRIBS</t>
  </si>
  <si>
    <t>COSTA BECK</t>
  </si>
  <si>
    <t>SKIPTON SEWAGE TREATMENT WORKS</t>
  </si>
  <si>
    <t>ROUGHTON WATER RECYCLING CENTRE</t>
  </si>
  <si>
    <t>N. NORFOLK</t>
  </si>
  <si>
    <t>UPPER R.BURE</t>
  </si>
  <si>
    <t>tributary Hagon Beck</t>
  </si>
  <si>
    <t>ASTON-ON-CLUN STW</t>
  </si>
  <si>
    <t>RIVER TEME, ENGLAND</t>
  </si>
  <si>
    <t>ASTON BROOK</t>
  </si>
  <si>
    <t>KEMPLEY SEWAGE TREATMENT WORKS</t>
  </si>
  <si>
    <t>FOREST OF DEAN</t>
  </si>
  <si>
    <t>RIVER LEADON</t>
  </si>
  <si>
    <t>KEMPLEY BROOK</t>
  </si>
  <si>
    <t>KIMCOTE SEWAGE TREATMENT WORKS</t>
  </si>
  <si>
    <t>HARBOROUGH</t>
  </si>
  <si>
    <t>UPPER AVON</t>
  </si>
  <si>
    <t>RIVER SWIFT</t>
  </si>
  <si>
    <t>NEWCASTLE-ON-CLUN STW</t>
  </si>
  <si>
    <t>RIVER CLUN</t>
  </si>
  <si>
    <t>COOLHAM WWTW</t>
  </si>
  <si>
    <t>HORSHAM</t>
  </si>
  <si>
    <t>THE RIVER ADUR WEST</t>
  </si>
  <si>
    <t>TRIBUTARY OF RIVER ADUR</t>
  </si>
  <si>
    <t>DRAGONS GREEN WWTW</t>
  </si>
  <si>
    <t>UNNAMED TRIB OF RIVER ADUR</t>
  </si>
  <si>
    <t>KESWICK STW</t>
  </si>
  <si>
    <t>ALLERDALE</t>
  </si>
  <si>
    <t>RIVER DERWENT</t>
  </si>
  <si>
    <t>LANGWATHBY WWTW</t>
  </si>
  <si>
    <t>OUTGATE WASTEWATER TREATMENT WORKS</t>
  </si>
  <si>
    <t>UNNAMED TRIB FORD WOOD BECK</t>
  </si>
  <si>
    <t>ALCONBURY WATER RECYCLING CENTRE</t>
  </si>
  <si>
    <t>ASHBROOK WATER RECYCLING CENTRE</t>
  </si>
  <si>
    <t>N. HERTFORDSHIRE</t>
  </si>
  <si>
    <t>R.HIZ (HITCHIN)</t>
  </si>
  <si>
    <t>ASH BROOK, RIVER GREAT OUSE NT</t>
  </si>
  <si>
    <t>Ashbrook River Great Ouse NT</t>
  </si>
  <si>
    <t>ATTLEBOROUGH WRC</t>
  </si>
  <si>
    <t>BRECKLAND</t>
  </si>
  <si>
    <t>R.THET (ATTLEBRO'-THETFOR</t>
  </si>
  <si>
    <t>TRIBUTARY RIVER THET</t>
  </si>
  <si>
    <t>Tributary River Thet  NT</t>
  </si>
  <si>
    <t>BRANDON WRC</t>
  </si>
  <si>
    <t>WEST SUFFOLK</t>
  </si>
  <si>
    <t>MID LITTLE OUSE R. (BRAND</t>
  </si>
  <si>
    <t>River Little Ouse</t>
  </si>
  <si>
    <t>BROCKDISH WATER RECYCLING CENTRE</t>
  </si>
  <si>
    <t>S. NORFOLK</t>
  </si>
  <si>
    <t>MID R.WAVENEY (BUNGAY)</t>
  </si>
  <si>
    <t>River Waveney NT</t>
  </si>
  <si>
    <t>BUNGAY WATER RECYCLING CENTRE</t>
  </si>
  <si>
    <t>EAST SUFFOLK</t>
  </si>
  <si>
    <t>TIN RIVER, TRIB R. WAVENEY NT</t>
  </si>
  <si>
    <t>Tin River River Waveney NT</t>
  </si>
  <si>
    <t>BURWELL WATER RECYCLING CENTRE</t>
  </si>
  <si>
    <t>E. CAMBRIDGESHIRE</t>
  </si>
  <si>
    <t>R.CAM / THE LODES</t>
  </si>
  <si>
    <t>CATCHWATER DRN - BURWELL LODE</t>
  </si>
  <si>
    <t>BYLAUGH WATER RECYCLING CENTRE</t>
  </si>
  <si>
    <t>R.WENSUM / WHITEWATER / R</t>
  </si>
  <si>
    <t>River Wensum NT</t>
  </si>
  <si>
    <t>COPFORD WATER RECYCLING CCENTRE</t>
  </si>
  <si>
    <t>COLCHESTER</t>
  </si>
  <si>
    <t>ROMAN R. / ABBERTON RES.</t>
  </si>
  <si>
    <t>THE ROMAN RIVER</t>
  </si>
  <si>
    <t>Roman River</t>
  </si>
  <si>
    <t>DEDHAM WATER RECYCLING CENTRE</t>
  </si>
  <si>
    <t>LOWER R.STOUR (STRATFORD)</t>
  </si>
  <si>
    <t>DEDHAM MILL TAIL-TRIB RV STOUR</t>
  </si>
  <si>
    <t>DITCHINGHAM WATER RECYCLING CENTRE</t>
  </si>
  <si>
    <t>Broome Beck River Waveney  NT</t>
  </si>
  <si>
    <t>ELLINGHAM STW</t>
  </si>
  <si>
    <t>LOWER R.WAVENEY (BECCLES)</t>
  </si>
  <si>
    <t>Low Level Drain River Waveney</t>
  </si>
  <si>
    <t>FOULSHAM WATER RECYCLING CENTRE</t>
  </si>
  <si>
    <t>BROADLAND</t>
  </si>
  <si>
    <t>Foulsham Beck River Wensum</t>
  </si>
  <si>
    <t>FREETHORPE WATER RECYCLING CENTRE</t>
  </si>
  <si>
    <t>LOWER R.YARE / R.CHET</t>
  </si>
  <si>
    <t>Tributary River Yare  NT</t>
  </si>
  <si>
    <t>TRIBUTARY OF THE FLEET/R.YARE</t>
  </si>
  <si>
    <t>GREAT WELNETHAM WRC</t>
  </si>
  <si>
    <t>R.LARK/CAVENHAM STR (BURY</t>
  </si>
  <si>
    <t>THE RIVER LARK  NT</t>
  </si>
  <si>
    <t>River Lark  NT</t>
  </si>
  <si>
    <t>HADLEIGH WATER RECYCLING CENTRE</t>
  </si>
  <si>
    <t>BABERGH</t>
  </si>
  <si>
    <t>R.BRETT (HADLEIGH)</t>
  </si>
  <si>
    <t>River Brett NT</t>
  </si>
  <si>
    <t>HARLESTON STW</t>
  </si>
  <si>
    <t>Starston Beck River Waveney  N</t>
  </si>
  <si>
    <t>HMP BURE FORMER RAF COLTISHALL</t>
  </si>
  <si>
    <t>River Bure</t>
  </si>
  <si>
    <t>KIMBOLTON STW</t>
  </si>
  <si>
    <t>R.KYM / R.TILL (KIMBOLTON</t>
  </si>
  <si>
    <t>RIVER KYM</t>
  </si>
  <si>
    <t>LONG STRATTON WRC</t>
  </si>
  <si>
    <t>R.TAS (SHOTESHAM)</t>
  </si>
  <si>
    <t>Tributary River Tas NT</t>
  </si>
  <si>
    <t>MANEA TOWN LOTS WRC</t>
  </si>
  <si>
    <t>FENLAND</t>
  </si>
  <si>
    <t>OLD BEDFORD R. EARITH-DEN</t>
  </si>
  <si>
    <t>DRAIN IN MANEA &amp; WELNEY IDB</t>
  </si>
  <si>
    <t>TRIBUTARY OF OLD BEDFORD RIVER</t>
  </si>
  <si>
    <t>NORTH ELMHAM STW</t>
  </si>
  <si>
    <t>River Wensum  NT</t>
  </si>
  <si>
    <t>REEPHAM WATER RECYCLING CENTRE</t>
  </si>
  <si>
    <t>Blackwater Drain River Wensum</t>
  </si>
  <si>
    <t>THE BLACKWATER DRAIN</t>
  </si>
  <si>
    <t>SAWTRY WATER RECYCLING CENTRE</t>
  </si>
  <si>
    <t>OLD R.NENE / MIDDLE LEVEL</t>
  </si>
  <si>
    <t>TRIB OF MIDDLE LEVEL CATCH DRN</t>
  </si>
  <si>
    <t>SCULTHORPE STW</t>
  </si>
  <si>
    <t>RIVER TAT</t>
  </si>
  <si>
    <t>SILVERSTONE WRC</t>
  </si>
  <si>
    <t>W. NORTHANTS UA</t>
  </si>
  <si>
    <t>R.TOVE (TOWCESTER)</t>
  </si>
  <si>
    <t>Tributary River Tove River Gre</t>
  </si>
  <si>
    <t>SLEAFORD WATER RECYCLING CENTRE</t>
  </si>
  <si>
    <t>N. KESTEVEN</t>
  </si>
  <si>
    <t>R.SLEA (SLEAFORD)</t>
  </si>
  <si>
    <t>Old River Slea</t>
  </si>
  <si>
    <t>SOMERSHAM WATER RECYCLING CENTRE</t>
  </si>
  <si>
    <t>Cranbrook Drain River Great Ou</t>
  </si>
  <si>
    <t>SWAFFHAM PRIOR WRC</t>
  </si>
  <si>
    <t>Tributary Reach Lode  NT</t>
  </si>
  <si>
    <t>UPWOOD STW</t>
  </si>
  <si>
    <t>TRIB OF GREAT RAVELEY DRAIN</t>
  </si>
  <si>
    <t>TRIBUTARY GREAT RAVELEY DRAIN</t>
  </si>
  <si>
    <t>WAPPENHAM STW</t>
  </si>
  <si>
    <t>River Tove NT</t>
  </si>
  <si>
    <t>WYMONDHAM WATER RECYCLING CENTRE</t>
  </si>
  <si>
    <t>UPPER R.YARE / R.TIFFEY</t>
  </si>
  <si>
    <t>River Tiffey NT</t>
  </si>
  <si>
    <t>THE RIVER TIFFEY (NON-TIDAL)</t>
  </si>
  <si>
    <t>BOUGHTON STW</t>
  </si>
  <si>
    <t>NEWARK &amp; SHERWOOD</t>
  </si>
  <si>
    <t>MEDEN+MAUN TO POULTER</t>
  </si>
  <si>
    <t>BOUGHTON DYKE</t>
  </si>
  <si>
    <t>BEVERCOTES BECK</t>
  </si>
  <si>
    <t>BUXTON WASTEWATER TREATMENT WORKS</t>
  </si>
  <si>
    <t>HIGH PEAK</t>
  </si>
  <si>
    <t>CANNOCK SEWAGE TREATEMENT WORKS</t>
  </si>
  <si>
    <t>CANNOCK CHASE</t>
  </si>
  <si>
    <t>RIVER PENK</t>
  </si>
  <si>
    <t>SAREDON BROOK, RIDINGS BROOK</t>
  </si>
  <si>
    <t>CLAYBROOKE MAGNA STW</t>
  </si>
  <si>
    <t>RIVER SOAR</t>
  </si>
  <si>
    <t>CLIFTON CAMPVILLE STW</t>
  </si>
  <si>
    <t>S. DERBYSHIRE</t>
  </si>
  <si>
    <t>RIVER MEASE</t>
  </si>
  <si>
    <t>DINNINGTON SEWAGE TREATMENT WORKS</t>
  </si>
  <si>
    <t>ROTHERHAM</t>
  </si>
  <si>
    <t>UPPER RYTON TO POULTER</t>
  </si>
  <si>
    <t>CRAMFIT BROOK</t>
  </si>
  <si>
    <t>DONISTHORPE SEWAGE TREATMENT WORKS</t>
  </si>
  <si>
    <t>N.W. LEICESTERSHIRE</t>
  </si>
  <si>
    <t>HOOBOROUGH BROOK</t>
  </si>
  <si>
    <t>ELLESMERE WHARF MEADOW STW</t>
  </si>
  <si>
    <t>RIVER PERRY</t>
  </si>
  <si>
    <t>TETCHILL BROOK</t>
  </si>
  <si>
    <t>LUDLOW SEWAGE TREATMENT WORKS</t>
  </si>
  <si>
    <t>RIVER TEME</t>
  </si>
  <si>
    <t>LUTTERWORTH SEWAGE TREATMENT WORKS</t>
  </si>
  <si>
    <t>MARKET BOSWORTH STW</t>
  </si>
  <si>
    <t>RIVER SENCE</t>
  </si>
  <si>
    <t>CARLTON BROOK</t>
  </si>
  <si>
    <t>PENKRIDGE SEWAGE TREATMENT WORKS</t>
  </si>
  <si>
    <t>RAVENSTONE SEWAGE TREATMENT WORKS</t>
  </si>
  <si>
    <t>TRIBUTARY OF BLOWER'S BROOK</t>
  </si>
  <si>
    <t>ROWINGTON SEWAGE TREATMENT WORKS</t>
  </si>
  <si>
    <t>WARWICK</t>
  </si>
  <si>
    <t>RIVERS ARROW &amp; ALNE</t>
  </si>
  <si>
    <t>KINGSWOOD BROOK</t>
  </si>
  <si>
    <t>SHIREBROOK SEWAGE TREATMENT WORKS</t>
  </si>
  <si>
    <t>MANSFIELD</t>
  </si>
  <si>
    <t>MEDEN TO CONJURE ALDERS</t>
  </si>
  <si>
    <t>SHIRE BROOK</t>
  </si>
  <si>
    <t>SLADE HOOTON SEWAGE TREATMENT WORKS</t>
  </si>
  <si>
    <t>OLDCOATES DYKE</t>
  </si>
  <si>
    <t>HOOTON DIKE</t>
  </si>
  <si>
    <t>SNARESTONE SEWAGE TREATMENT WORKS</t>
  </si>
  <si>
    <t>TIDESWELL STW</t>
  </si>
  <si>
    <t>DERBYSHIRE DALES</t>
  </si>
  <si>
    <t>TIDESWELL BROOK</t>
  </si>
  <si>
    <t>TRESCOTT SEWAGE TREATMENT WORKS</t>
  </si>
  <si>
    <t>SMESTOW BROOK</t>
  </si>
  <si>
    <t>WINCHCOMBE SEWAGE TREATMENT WORKS</t>
  </si>
  <si>
    <t>TEWKESBURY</t>
  </si>
  <si>
    <t>RIVER ISBOURNE</t>
  </si>
  <si>
    <t>WOOD EATON SEWAGE TREATMENT WORKS</t>
  </si>
  <si>
    <t>STAFFORD</t>
  </si>
  <si>
    <t>DOLEY BROOK</t>
  </si>
  <si>
    <t>WYMONDHAM SEWAGE TREATMENT WORKS</t>
  </si>
  <si>
    <t>MELTON</t>
  </si>
  <si>
    <t>UPPER WREAKE TO MELTON MO</t>
  </si>
  <si>
    <t>WYMONDHAM BROOK</t>
  </si>
  <si>
    <t>TRIBUTARY OF RIVER WREAKE</t>
  </si>
  <si>
    <t>LISKEARD STW</t>
  </si>
  <si>
    <t>EAST LOOE</t>
  </si>
  <si>
    <t>EAST LOOE RIVER</t>
  </si>
  <si>
    <t>KILMINGTON WWTW</t>
  </si>
  <si>
    <t>E. DEVON</t>
  </si>
  <si>
    <t>MIDDLE AXE (DEVON)</t>
  </si>
  <si>
    <t>RIVER AXE</t>
  </si>
  <si>
    <t>RIVER AXE (S)</t>
  </si>
  <si>
    <t>APPLEDORE WWTW</t>
  </si>
  <si>
    <t>ASHFORD</t>
  </si>
  <si>
    <t>ROYAL MILITARY CANAL</t>
  </si>
  <si>
    <t>THE GOVERNMENT DRAIN</t>
  </si>
  <si>
    <t>BARTON STACEY WWTW</t>
  </si>
  <si>
    <t>TEST VALLEY</t>
  </si>
  <si>
    <t>THE RIVER DEVER</t>
  </si>
  <si>
    <t>RIVER DEVER</t>
  </si>
  <si>
    <t>CHARING WWTW</t>
  </si>
  <si>
    <t>THE GREAT STOUR</t>
  </si>
  <si>
    <t>CUCKFIELD WWTW</t>
  </si>
  <si>
    <t>MID SUSSEX</t>
  </si>
  <si>
    <t>THE RIVER ADUR EAST</t>
  </si>
  <si>
    <t>TRIB OF RIVER ADUR</t>
  </si>
  <si>
    <t>EASTRY WWTW</t>
  </si>
  <si>
    <t>DOVER</t>
  </si>
  <si>
    <t>NORTH STREAM</t>
  </si>
  <si>
    <t>TRIBUTARY OF THE NORTH STREAM</t>
  </si>
  <si>
    <t>HAILSHAM NORTH WWTW</t>
  </si>
  <si>
    <t>WEALDEN</t>
  </si>
  <si>
    <t>PEVENSEY HAVEN</t>
  </si>
  <si>
    <t>TRIBUTARY OF THE HURST HAVEN</t>
  </si>
  <si>
    <t>THE HURST HAVEN</t>
  </si>
  <si>
    <t>HAILSHAM SOUTH WWTW</t>
  </si>
  <si>
    <t>THE HORSE EYE SEWER</t>
  </si>
  <si>
    <t>HARRIETSHAM WWTW</t>
  </si>
  <si>
    <t>MAIDSTONE</t>
  </si>
  <si>
    <t>THE RIVER LEN</t>
  </si>
  <si>
    <t>HORSMONDEN WWTW, TONBRIDGE, KENT</t>
  </si>
  <si>
    <t>TUNBRIDGE WELLS</t>
  </si>
  <si>
    <t>THE RIVER TEISE</t>
  </si>
  <si>
    <t>TRIB OF THE RIVER TEISE</t>
  </si>
  <si>
    <t>KINGS SOMBORNE WWTW</t>
  </si>
  <si>
    <t>THE RIVER TEST</t>
  </si>
  <si>
    <t>TRIBUTARY OF THE RIVER TEST</t>
  </si>
  <si>
    <t>LEEDS WWTW</t>
  </si>
  <si>
    <t>TRIBUTARY OF RIVER LEN</t>
  </si>
  <si>
    <t>LENHAM WASTEWATER TREATMENT WORKS</t>
  </si>
  <si>
    <t>TRIBUTARY OF THE GREAT STOUR</t>
  </si>
  <si>
    <t>OVERTON WASTEWATER TREATMENT WORKS</t>
  </si>
  <si>
    <t>GROUNDWATERS VIA SOAKAWAY SYS</t>
  </si>
  <si>
    <t>GROUNDWATER</t>
  </si>
  <si>
    <t>PARK ROAD HANDCROSS WWTW</t>
  </si>
  <si>
    <t>ORANGE GILL</t>
  </si>
  <si>
    <t>SEDLESCOMBE</t>
  </si>
  <si>
    <t>THE RIVER BREDE</t>
  </si>
  <si>
    <t>SELLINDGE WWTW</t>
  </si>
  <si>
    <t>SHEPWAY</t>
  </si>
  <si>
    <t>THE EAST STOUR</t>
  </si>
  <si>
    <t>THE EAST STOUR RIVER</t>
  </si>
  <si>
    <t>SMARDEN WASTEWATER TREATMENT WORKS</t>
  </si>
  <si>
    <t>THE RIVER BEULT</t>
  </si>
  <si>
    <t>STAPLEFIELD WWTW</t>
  </si>
  <si>
    <t>STUBBS LANE BREDE WWTW</t>
  </si>
  <si>
    <t>TRIBUTARY OF RIVER BREDE</t>
  </si>
  <si>
    <t>TENTERDEN WWTW</t>
  </si>
  <si>
    <t>NEWMILL CHANNEL</t>
  </si>
  <si>
    <t>TRIB OF NEWMILL CHANNEL</t>
  </si>
  <si>
    <t>WARNHAM WWPS</t>
  </si>
  <si>
    <t>ARUN ESTUARY &amp; FW TRIBS</t>
  </si>
  <si>
    <t>BOLDINGS BROOK, TRIB OF R.ARUN</t>
  </si>
  <si>
    <t>BOLDINGS BROOK, TRIB OF ARUN</t>
  </si>
  <si>
    <t>WESTFIELD WWTW</t>
  </si>
  <si>
    <t>WIVELSFIELD WWTW</t>
  </si>
  <si>
    <t>RIVER ADUR EAST</t>
  </si>
  <si>
    <t>BROAD HINTON STW, BROAD HINTON, WIL</t>
  </si>
  <si>
    <t>CAMBERLEY WWTW</t>
  </si>
  <si>
    <t>SURREY HEATH</t>
  </si>
  <si>
    <t>RIVER BLACKWATER VIA CULVERT</t>
  </si>
  <si>
    <t>CHIEVELEY WWTW</t>
  </si>
  <si>
    <t>WINTERBOURNE</t>
  </si>
  <si>
    <t>WINTERBOURNE STREAM</t>
  </si>
  <si>
    <t>CRONDALL WASTEWATER TREATMENT WORKS</t>
  </si>
  <si>
    <t>HART</t>
  </si>
  <si>
    <t>RIVER HART</t>
  </si>
  <si>
    <t>GREAT BEDWYN WWTW</t>
  </si>
  <si>
    <t>KENNET AND AVON CANAL</t>
  </si>
  <si>
    <t>TRING WASTEWATER TREATMENT WORKS</t>
  </si>
  <si>
    <t>DACORUM</t>
  </si>
  <si>
    <t>GUC(WENDOVER ARM)OR DOUBLE DCH</t>
  </si>
  <si>
    <t>CALTHWAITE WWTW</t>
  </si>
  <si>
    <t>CALTHWAITE BECK</t>
  </si>
  <si>
    <t>CARLISLE WWTW</t>
  </si>
  <si>
    <t>CARLISLE</t>
  </si>
  <si>
    <t>CLAPHAM WASTEWATER TREATMENT WORKS</t>
  </si>
  <si>
    <t>RIVER WENNING (AUSTWICK)</t>
  </si>
  <si>
    <t>RIVER WENNING</t>
  </si>
  <si>
    <t>KENDAL WASTEWATER TREATMENT WORKS</t>
  </si>
  <si>
    <t>THE RIVER KENT</t>
  </si>
  <si>
    <t>ABBOTSBURY WWTW</t>
  </si>
  <si>
    <t>DORSET UA</t>
  </si>
  <si>
    <t>BURTON FRSHWTR-WEYMTH CST</t>
  </si>
  <si>
    <t>ABBOTSBURY BROOK</t>
  </si>
  <si>
    <t>ABBOTSBURY BROOK (S)</t>
  </si>
  <si>
    <t>AMESBURY STW</t>
  </si>
  <si>
    <t>AVON - ABOVE SALISBURY</t>
  </si>
  <si>
    <t>HAMPSHIRE AVON (S)</t>
  </si>
  <si>
    <t>BARFORD ST MARTIN WRC</t>
  </si>
  <si>
    <t>NADDER</t>
  </si>
  <si>
    <t>RIVER NADDER (S)</t>
  </si>
  <si>
    <t>RIVER NADDER</t>
  </si>
  <si>
    <t>CHILCOMPTON WWTW</t>
  </si>
  <si>
    <t>MENDIP</t>
  </si>
  <si>
    <t>WELLOW/CAM/MIDFORD</t>
  </si>
  <si>
    <t>SOMER STREAM(S)</t>
  </si>
  <si>
    <t>ERLESTOKE WATER RECYCLING CENTRE</t>
  </si>
  <si>
    <t>ERLESTOKE STREAM(S)</t>
  </si>
  <si>
    <t>EVERCREECH WATER RECYCLING CENTRE</t>
  </si>
  <si>
    <t>BRUE</t>
  </si>
  <si>
    <t>RIVER ALHAM</t>
  </si>
  <si>
    <t>SEEND WASTEWATER TREATMENT WORKS</t>
  </si>
  <si>
    <t>SEMINGTON</t>
  </si>
  <si>
    <t>SEEND HILL STREAM(S)</t>
  </si>
  <si>
    <t>SHREWTON WATER RECYCLING CENTRE</t>
  </si>
  <si>
    <t>WYLYE</t>
  </si>
  <si>
    <t>RIVER TILL(S)</t>
  </si>
  <si>
    <t>RIVER TILL</t>
  </si>
  <si>
    <t>SUTTON BENGER WWTW</t>
  </si>
  <si>
    <t>BRISTOL AVON(S)</t>
  </si>
  <si>
    <t>BRIGSTOCK WATER RECYCLING CENTRE</t>
  </si>
  <si>
    <t>N. NORTHANTS UA</t>
  </si>
  <si>
    <t>HARPERS BROOK (BRIGSTOCK)</t>
  </si>
  <si>
    <t>HARPERS BROOK,TRIB RIVER NENE</t>
  </si>
  <si>
    <t>EAST LANGTON STW</t>
  </si>
  <si>
    <t>FOXTON BRK / LANGTON BRK</t>
  </si>
  <si>
    <t>Langton Brook River Welland  N</t>
  </si>
  <si>
    <t>GREAT DUNMOW STW</t>
  </si>
  <si>
    <t>UTTLESFORD</t>
  </si>
  <si>
    <t>River Chelmer</t>
  </si>
  <si>
    <t>HALSTEAD WRC</t>
  </si>
  <si>
    <t>BRAINTREE</t>
  </si>
  <si>
    <t>UPPER R.COLNE (HALSTEAD)</t>
  </si>
  <si>
    <t>THE RIVER COLNE NT</t>
  </si>
  <si>
    <t>SILVERSTONE BROOK</t>
  </si>
  <si>
    <t>STANION STW</t>
  </si>
  <si>
    <t>HARPERS BROOK</t>
  </si>
  <si>
    <t>ALCESTER (OVERSLEY GREEN) STW</t>
  </si>
  <si>
    <t>BOTTESFORD STW</t>
  </si>
  <si>
    <t>UPPER DEVON TO SMITE</t>
  </si>
  <si>
    <t>RIVER DEVON</t>
  </si>
  <si>
    <t>KINETON SEWAGE TREATMENT WORKS</t>
  </si>
  <si>
    <t>MID-AVON</t>
  </si>
  <si>
    <t>RIVER DENE</t>
  </si>
  <si>
    <t>LONG COMPTON SEWAGE TREATMENT WORKS</t>
  </si>
  <si>
    <t>RIVER STOUR (WARKS)</t>
  </si>
  <si>
    <t>NETHERCOTE BROOK</t>
  </si>
  <si>
    <t>LONGNOR SEWAGE TREATMENT WORKS</t>
  </si>
  <si>
    <t>STAFF'S MOORLANDS</t>
  </si>
  <si>
    <t>UPPER DOVE TO MANIFOLD</t>
  </si>
  <si>
    <t>TRIBUTARY OF THE RIVER DOVE</t>
  </si>
  <si>
    <t>NETHERCOTE SEWAGE TREATMENT WORKS</t>
  </si>
  <si>
    <t>TRIBUTARY OF NETHERCOTE BROOK</t>
  </si>
  <si>
    <t>UTTOXETER SEWAGE TREATMENT WORKS</t>
  </si>
  <si>
    <t>E. STAFFORDSHIRE</t>
  </si>
  <si>
    <t>DOVE TO HILTON BROOK</t>
  </si>
  <si>
    <t>RIVER DOVE</t>
  </si>
  <si>
    <t>WELLESBOURNE SEWAGE TREATMENT WORKS</t>
  </si>
  <si>
    <t>BENENDEN WWTW</t>
  </si>
  <si>
    <t>TRIBUTARY OF NEWMILL CHANNEL</t>
  </si>
  <si>
    <t>BILLINGSHURST WWTW</t>
  </si>
  <si>
    <t>THE RIVER ARUN</t>
  </si>
  <si>
    <t>PAR BROOK</t>
  </si>
  <si>
    <t>FOXHILL S.T.W.</t>
  </si>
  <si>
    <t>RIVER ADUR</t>
  </si>
  <si>
    <t>HAWKHURST SOUTH WWTW</t>
  </si>
  <si>
    <t>THE RIVER ROTHER</t>
  </si>
  <si>
    <t>THE HAWKHURST SOUTH STREAM</t>
  </si>
  <si>
    <t>HENFIELD WWTW</t>
  </si>
  <si>
    <t>CHESS BROOK</t>
  </si>
  <si>
    <t>LOXWOOD WWTW</t>
  </si>
  <si>
    <t>CHICHESTER</t>
  </si>
  <si>
    <t>LOXWOOD STREAM</t>
  </si>
  <si>
    <t>NEWICK WWTW</t>
  </si>
  <si>
    <t>RIVER OUSE</t>
  </si>
  <si>
    <t>EAST STOUR RIVER</t>
  </si>
  <si>
    <t>TRIBUTARY OF RIVER OUSE</t>
  </si>
  <si>
    <t>RIVER BLACKWATER</t>
  </si>
  <si>
    <t>RUSPER WASTEWATER TREATMENT WORKS</t>
  </si>
  <si>
    <t>TRIBUTARY OF BALDHORNS BROOK</t>
  </si>
  <si>
    <t>PUNCKNOWLE WRC</t>
  </si>
  <si>
    <t>BRIDE/LITTON CHENEY STRM</t>
  </si>
  <si>
    <t>RIVER BRIDE</t>
  </si>
  <si>
    <t>STILLINGTON STW</t>
  </si>
  <si>
    <t>HAMBLETON</t>
  </si>
  <si>
    <t>OUSE (NON TIDAL) AND TRIB</t>
  </si>
  <si>
    <t>RIVER FOSS</t>
  </si>
  <si>
    <t>SUTTON-ON-THE-FOREST STW</t>
  </si>
  <si>
    <t>TRIB OF NEW PARKS BECK</t>
  </si>
  <si>
    <t>ANSTON SEWAGE TREATMENT WORKS</t>
  </si>
  <si>
    <t>ANSTON BROOK</t>
  </si>
  <si>
    <t>GOWERTON WwTW</t>
  </si>
  <si>
    <t>GB531005913500: BURRY INLET INNER</t>
  </si>
  <si>
    <t>LLANBERIS WwTW</t>
  </si>
  <si>
    <t>GB110065054010: Nant Peris</t>
  </si>
  <si>
    <t>Afon Seiont</t>
  </si>
  <si>
    <t>LLANFAGLAN WWTW FINAL EFFLUENT</t>
  </si>
  <si>
    <t>GB110065054190: Gwyrfai - downstream of Cwellyn</t>
  </si>
  <si>
    <t>GWYRFAI</t>
  </si>
  <si>
    <t>LLANGOLLEN WWTW</t>
  </si>
  <si>
    <t>Denbighshire</t>
  </si>
  <si>
    <t>GB110061038290: E. Cleddau - conf with Wern to conf with Syfynwy</t>
  </si>
  <si>
    <t>MARKET DRAYTON STW</t>
  </si>
  <si>
    <t>RIVER TERN</t>
  </si>
  <si>
    <t>RUSHMOOR STW</t>
  </si>
  <si>
    <t>ALDBOROUGH WATER RECYCLING CENTRE</t>
  </si>
  <si>
    <t>Scarrow Beck River Bure</t>
  </si>
  <si>
    <t>ASHWELL WATER RECYCLING CENTRE</t>
  </si>
  <si>
    <t>R.RHEE / R.MEL / R.SHEP</t>
  </si>
  <si>
    <t>THE RIVER RHEE</t>
  </si>
  <si>
    <t>AYLSHAM WATER RECYCLING CENTRE</t>
  </si>
  <si>
    <t>THE RIVER BURE</t>
  </si>
  <si>
    <t>BADWELL ASH WATER RECYCLING CENTRE</t>
  </si>
  <si>
    <t>MID SUFFOLK</t>
  </si>
  <si>
    <t>R.SAPISTON (IXWORTH)</t>
  </si>
  <si>
    <t>Stowlangtoft Stream River Sapi</t>
  </si>
  <si>
    <t>BELAUGH WATER RECYCLING CENTRE</t>
  </si>
  <si>
    <t>RIVER BURE - TIDAL</t>
  </si>
  <si>
    <t>BILDESTON WATER RECYCLING CENTRE</t>
  </si>
  <si>
    <t>Bildeston Brook River Brett  N</t>
  </si>
  <si>
    <t>BOXFORD WATER RECYCLING CENTRE</t>
  </si>
  <si>
    <t>R.BOX (POLSTEAD)</t>
  </si>
  <si>
    <t>THE RIVER BOX</t>
  </si>
  <si>
    <t>River Box  NT</t>
  </si>
  <si>
    <t>BRAMPTON WATER RECYCLING CENTRE</t>
  </si>
  <si>
    <t>MID R.OUSE / GRAFHAM WATE</t>
  </si>
  <si>
    <t>Brampton Brook River Great Ous</t>
  </si>
  <si>
    <t>THE BRAMPTON BROOK</t>
  </si>
  <si>
    <t>BRISTON WATER RECYCLING CENTRE</t>
  </si>
  <si>
    <t>BUCKDEN WATER RECYCLING CENTRE</t>
  </si>
  <si>
    <t>TRIBUTARY OF DIDDINGTON BROOK</t>
  </si>
  <si>
    <t>CLARE WATER RECYCLING CENTRE</t>
  </si>
  <si>
    <t>UPPER R.STOUR / STOUR BRK</t>
  </si>
  <si>
    <t>River Stour  NT</t>
  </si>
  <si>
    <t>CLIFTON WATER RECYCLING CENTRE</t>
  </si>
  <si>
    <t>CENTRAL BEDS UA</t>
  </si>
  <si>
    <t>HENLOW BRK (CLIFTON)</t>
  </si>
  <si>
    <t>HENLOW BROOK</t>
  </si>
  <si>
    <t>DEREHAM WRC</t>
  </si>
  <si>
    <t>Wendling Beck River Wensum  NT</t>
  </si>
  <si>
    <t>WENDLING BECK</t>
  </si>
  <si>
    <t>EAST BERGHOLT WRC</t>
  </si>
  <si>
    <t>Gosnalls Brook River Stour NT</t>
  </si>
  <si>
    <t>EASTON ON THE HILL STW</t>
  </si>
  <si>
    <t>MID R.WELLAND (BARROWDEN)</t>
  </si>
  <si>
    <t>Easton Brook River Welland  NT</t>
  </si>
  <si>
    <t>EVERDON STW</t>
  </si>
  <si>
    <t>UPPER R.NENE (BUGBROOKE)</t>
  </si>
  <si>
    <t>Everden Brook River Nene</t>
  </si>
  <si>
    <t>FAKENHAM (OLD AND NEW) WRC</t>
  </si>
  <si>
    <t>RIVER WENSUM</t>
  </si>
  <si>
    <t>GAMLINGAY STW</t>
  </si>
  <si>
    <t>S. CAMBRIDGESHIRE</t>
  </si>
  <si>
    <t>R.IVEL/MILLBRIDGE BRK (SA</t>
  </si>
  <si>
    <t>THE MILLBRIDGE BROOK</t>
  </si>
  <si>
    <t>GLEMSFORD STW</t>
  </si>
  <si>
    <t>R.GLEM (STANSFIELD)</t>
  </si>
  <si>
    <t>RIVER GLEM</t>
  </si>
  <si>
    <t>GREAT EASTON (LEICS) WRC</t>
  </si>
  <si>
    <t>UPPER R.WELLAND (MIDDLETO</t>
  </si>
  <si>
    <t>River Welland  NT</t>
  </si>
  <si>
    <t>GRIMSTON WATER RECYCLING CENTRE</t>
  </si>
  <si>
    <t>KING'S LYN &amp; W. NORF</t>
  </si>
  <si>
    <t>GAYWOOD R. (GRIMSTON)</t>
  </si>
  <si>
    <t>WATERY LANE DRAIN</t>
  </si>
  <si>
    <t>GUILDEN MORDEN STW</t>
  </si>
  <si>
    <t>Tributary River Rhee NT</t>
  </si>
  <si>
    <t>HITCHIN WATER RECYCLING CENTRE</t>
  </si>
  <si>
    <t>RIVER HIZ</t>
  </si>
  <si>
    <t>HORNING KNACKERS WOOD WRC</t>
  </si>
  <si>
    <t>R.ANT (HORNING)</t>
  </si>
  <si>
    <t>THE RIVER ANT</t>
  </si>
  <si>
    <t>DYKE TRIBUTARY RIVER ANT</t>
  </si>
  <si>
    <t>HUNTINGDON GODMANCHESTER WRC</t>
  </si>
  <si>
    <t>MID R.OUSE (ST.IVES)</t>
  </si>
  <si>
    <t>Bedford Ouse NT</t>
  </si>
  <si>
    <t>INGOLDISTHORPE WRC</t>
  </si>
  <si>
    <t>R.INGOL (DERSINGHAM)</t>
  </si>
  <si>
    <t>River Ingol</t>
  </si>
  <si>
    <t>KETTON WATER RECYCLING CENTRE</t>
  </si>
  <si>
    <t>RUTLAND UA</t>
  </si>
  <si>
    <t>RIVER WELLAND</t>
  </si>
  <si>
    <t>LAKENHEATH STW</t>
  </si>
  <si>
    <t>LOWER LITTLE OUSE R.</t>
  </si>
  <si>
    <t>TRIBUTARY OF 12FT DRAIN</t>
  </si>
  <si>
    <t>LAVENHAM WATER RECYCLING CENTRE</t>
  </si>
  <si>
    <t>Lavenham Brook River Brett  NT</t>
  </si>
  <si>
    <t>LAYER DE-LA-HAYE STW</t>
  </si>
  <si>
    <t>Roman River NT</t>
  </si>
  <si>
    <t>LEISTON VALLEY ROAD WRC</t>
  </si>
  <si>
    <t>MINSMERE R. (LEISTON)</t>
  </si>
  <si>
    <t>THE LEISTON BECK   NT</t>
  </si>
  <si>
    <t>LETCHWORTH WATER RECYCLING CENTRE</t>
  </si>
  <si>
    <t>CAT DITCH / R.IVEL (BALDO</t>
  </si>
  <si>
    <t>PIX BROOK, TRIB RIVER GT OUSE</t>
  </si>
  <si>
    <t>LONG BENNINGTON WRC</t>
  </si>
  <si>
    <t>S. KESTEVEN</t>
  </si>
  <si>
    <t>UPPER R.WITHAM/FOSTON BK</t>
  </si>
  <si>
    <t>Trib River Witham</t>
  </si>
  <si>
    <t>LONG MELFORD STW</t>
  </si>
  <si>
    <t>LUDHAM WATER RECYCLING CENTRE</t>
  </si>
  <si>
    <t>R.THURNE / LOWER R.BURE</t>
  </si>
  <si>
    <t>WOMACK WATER - TRIB OF THURNE</t>
  </si>
  <si>
    <t>TRIBUTARY OF THE RIVER THURNE</t>
  </si>
  <si>
    <t>MENDLESHAM STW</t>
  </si>
  <si>
    <t>R.DOVE (EYE)</t>
  </si>
  <si>
    <t>River Dove NT</t>
  </si>
  <si>
    <t>MIDDLETON(NORTHANTS) STW</t>
  </si>
  <si>
    <t>Middleton Brook River Welland</t>
  </si>
  <si>
    <t>NAYLAND WATER RECYCLING CENTRE</t>
  </si>
  <si>
    <t>MIDDLE R.STOUR (BURES)</t>
  </si>
  <si>
    <t>NECTON (SPORLE) STW</t>
  </si>
  <si>
    <t>R.WISSEY / WATTON BRK</t>
  </si>
  <si>
    <t>Tributary River Wissey  NT</t>
  </si>
  <si>
    <t>NEEDINGWORTH WRC</t>
  </si>
  <si>
    <t>Tributary River Great Ouse  NT</t>
  </si>
  <si>
    <t>NEWNHAM(NORTHANTS) WRC</t>
  </si>
  <si>
    <t>KISLINGBURY BRANCH R.NENE NT</t>
  </si>
  <si>
    <t>OLD NEWTON STW</t>
  </si>
  <si>
    <t>R.GIPPING / R.JORDAN  STO</t>
  </si>
  <si>
    <t>River Gipping  NT</t>
  </si>
  <si>
    <t>PAPWORTH EVERARD WRC</t>
  </si>
  <si>
    <t>TRIBUTARY OF WEST BROOK</t>
  </si>
  <si>
    <t>POTTON STW</t>
  </si>
  <si>
    <t>SUTTON BROOK THEN RIVER IVEL</t>
  </si>
  <si>
    <t>PULHAM ST MARY WRC</t>
  </si>
  <si>
    <t>Starston Beck</t>
  </si>
  <si>
    <t>RACKHEATH WATER RECYCLING CENTRE</t>
  </si>
  <si>
    <t>DOBBS BECK, TRIB RIVER BURE</t>
  </si>
  <si>
    <t>SANDY SEWAGE TREATMENT WORKS</t>
  </si>
  <si>
    <t>River Ivel</t>
  </si>
  <si>
    <t>SHIMPLING STW</t>
  </si>
  <si>
    <t>CHAD BRK (SHIMPLING)</t>
  </si>
  <si>
    <t>Chad Brook, River Stour  NT</t>
  </si>
  <si>
    <t>SISLAND (LODDON) STW</t>
  </si>
  <si>
    <t>RIVER CHET</t>
  </si>
  <si>
    <t>SOHAM WATER RECYCLING CENTRE</t>
  </si>
  <si>
    <t>SOHAM LODE (NEWMARKET)</t>
  </si>
  <si>
    <t>Soham Lode</t>
  </si>
  <si>
    <t>SOUTHMINSTER WATER RECYCLING CENTRE</t>
  </si>
  <si>
    <t>MALDON</t>
  </si>
  <si>
    <t>DENGIE TRIBS (SOUTHMINSTE</t>
  </si>
  <si>
    <t>GOLDSAND BRIDGE BROOK</t>
  </si>
  <si>
    <t>ST IVES WATER RECYCLING CENTRE</t>
  </si>
  <si>
    <t>Marley Gap Brook</t>
  </si>
  <si>
    <t>ST NEOTS STW</t>
  </si>
  <si>
    <t>River Ouse</t>
  </si>
  <si>
    <t>STALHAM WATER RECYCLING CENTRE</t>
  </si>
  <si>
    <t>River Ant NT</t>
  </si>
  <si>
    <t>THE RIVER ANT &amp; TRIB</t>
  </si>
  <si>
    <t>STANNINGFIELD WATER RECYCLING CENTR</t>
  </si>
  <si>
    <t>THE RIVER LARK NT</t>
  </si>
  <si>
    <t>SWAFFHAM STW</t>
  </si>
  <si>
    <t>THE RIVER WISSEY</t>
  </si>
  <si>
    <t>TEMPSFORD WATER RECYCLING CENTRE</t>
  </si>
  <si>
    <t>MID R.OUSE / DULOE BRK</t>
  </si>
  <si>
    <t>THE STONE BROOK (TRIB GT OUSE)</t>
  </si>
  <si>
    <t>Stonebrook River Great Ouse  N</t>
  </si>
  <si>
    <t>TUDDENHAM (BURY ST EDMUNDS) WRC</t>
  </si>
  <si>
    <t>TUDDENHAM MILL STREAM</t>
  </si>
  <si>
    <t>UPMINSTER (BURY FM) STW</t>
  </si>
  <si>
    <t>HAVERING</t>
  </si>
  <si>
    <t>R.MARDYKE (GRAYS)</t>
  </si>
  <si>
    <t>Mar Dyke West</t>
  </si>
  <si>
    <t>UTTONS DROVE WATER RECYCLING CENTR</t>
  </si>
  <si>
    <t>SWAVESY DRAIN</t>
  </si>
  <si>
    <t>SWAVESEY DRAIN</t>
  </si>
  <si>
    <t>WEEDON WATER RECYCLING CENTRE</t>
  </si>
  <si>
    <t>TRIB KISLINGBURY BRANCH R NENE</t>
  </si>
  <si>
    <t>WEST STOW STW</t>
  </si>
  <si>
    <t>WESTLETON STW</t>
  </si>
  <si>
    <t>Tributary Minsmere River</t>
  </si>
  <si>
    <t>WRENTHAM WATER RECYCLING CENTRE</t>
  </si>
  <si>
    <t>KESSINGLAND HUNDRED R.</t>
  </si>
  <si>
    <t>THE EASTON BROAD RIVER</t>
  </si>
  <si>
    <t>WRESTLINGWORTH STW</t>
  </si>
  <si>
    <t>RIVER RHEE</t>
  </si>
  <si>
    <t>WYTON (EX-RAF) WATER RECYCLING CNTR</t>
  </si>
  <si>
    <t>RIVER GREAT OUSE &amp; TRIBUTARY</t>
  </si>
  <si>
    <t>Northumbrian Water</t>
  </si>
  <si>
    <t>BELFORD SEWAGE TREATMENT WORKS</t>
  </si>
  <si>
    <t>NORTHUMBERLAND UA</t>
  </si>
  <si>
    <t>BELFORD BURN</t>
  </si>
  <si>
    <t>BOWBURN STW (2002)</t>
  </si>
  <si>
    <t>COUNTY DURHAM UA</t>
  </si>
  <si>
    <t>BOWBURN BECK</t>
  </si>
  <si>
    <t>BROWNEY STW</t>
  </si>
  <si>
    <t>BROWNEY</t>
  </si>
  <si>
    <t>BUTTERKNOWLE SEWAGE TREATMENT WORKS</t>
  </si>
  <si>
    <t>GAUNLESS</t>
  </si>
  <si>
    <t>COCKFIELD STW</t>
  </si>
  <si>
    <t>EAST TANFIELD STW</t>
  </si>
  <si>
    <t>CAUSEY BURN</t>
  </si>
  <si>
    <t>GREAT AYTON STW</t>
  </si>
  <si>
    <t>TEES (LOWER), LEVEN, TAME</t>
  </si>
  <si>
    <t>RIVER LEVEN</t>
  </si>
  <si>
    <t>HUSTLEDOWN STW</t>
  </si>
  <si>
    <t>TWIZELL BURN</t>
  </si>
  <si>
    <t>RAMSHAW SEWAGE TREATMENT WORKS</t>
  </si>
  <si>
    <t>SEDGELETCH STW</t>
  </si>
  <si>
    <t>SUNDERLAND</t>
  </si>
  <si>
    <t>HERRINGTON BURN/MOORS BURN</t>
  </si>
  <si>
    <t>STOKESLEY SEWAGE TREATMENT WORKS</t>
  </si>
  <si>
    <t>WINDLESTONE STW</t>
  </si>
  <si>
    <t>TEES (UPR), LUNE, BALDER</t>
  </si>
  <si>
    <t>RUSHYFORD BECK, TRIBUTARY OF</t>
  </si>
  <si>
    <t>WOOLER STW</t>
  </si>
  <si>
    <t>WOOLER WATER</t>
  </si>
  <si>
    <t>ALDERTON STW</t>
  </si>
  <si>
    <t>LOWER AVON</t>
  </si>
  <si>
    <t>WASHBOURNE BROOK</t>
  </si>
  <si>
    <t>ARNESBY SEWAGE TREATMENT WORKS</t>
  </si>
  <si>
    <t>COUNTESTHORPE BROOK</t>
  </si>
  <si>
    <t>ASHLEY SEWAGE TREATMENT WORKS</t>
  </si>
  <si>
    <t>NEWCASTLE-UNDER-LYME</t>
  </si>
  <si>
    <t>UPPER SOW</t>
  </si>
  <si>
    <t>CHATCULL BROOK</t>
  </si>
  <si>
    <t>ASHOVER STW</t>
  </si>
  <si>
    <t>N.E. DERBYSHIRE</t>
  </si>
  <si>
    <t>RIVER AMBER</t>
  </si>
  <si>
    <t>ASHTON UNDER HILL STW</t>
  </si>
  <si>
    <t>WYCHAVON</t>
  </si>
  <si>
    <t>CARRANT BROOK</t>
  </si>
  <si>
    <t>ASLOCKTON SEWAGE TREATMENT WORKS</t>
  </si>
  <si>
    <t>LOWER DEVON</t>
  </si>
  <si>
    <t>TRIBUTARY OF CAR DYKE</t>
  </si>
  <si>
    <t>BALDERTON SEWAGE TREATMENT WORKS</t>
  </si>
  <si>
    <t>TRIB OF MIDDLE BECK</t>
  </si>
  <si>
    <t>BALDWINS GATE SEWAGE TREATMENT WRKS</t>
  </si>
  <si>
    <t>UNNAMED TRIB OF MEECE BROOK</t>
  </si>
  <si>
    <t>TRIB OF MEECE BROOK</t>
  </si>
  <si>
    <t>BALSALL COMMON WWTW</t>
  </si>
  <si>
    <t>SOLIHULL</t>
  </si>
  <si>
    <t>UPPER BLYTHE TO CONF COLE</t>
  </si>
  <si>
    <t>TRIBUTARY OF RIVER BLYTHE</t>
  </si>
  <si>
    <t>TRIBUTARY OF THE RIVER BLYTHE</t>
  </si>
  <si>
    <t>BARLESTONE WWTW</t>
  </si>
  <si>
    <t>OSBASTON BROOK</t>
  </si>
  <si>
    <t>BARSTON SEWAGE TREATMENT WORKS</t>
  </si>
  <si>
    <t>EASTCOTE BROOK</t>
  </si>
  <si>
    <t>BEARLEY STW</t>
  </si>
  <si>
    <t>TRIB OF EDSTONE BROOK</t>
  </si>
  <si>
    <t>TRIBUTARY OF THE RIVER ALNE</t>
  </si>
  <si>
    <t>BEDWORTH MARSTON LANE STW</t>
  </si>
  <si>
    <t>NUNEATON &amp; BEDWORTH</t>
  </si>
  <si>
    <t>UPPER ANKER TO CONF SENCE</t>
  </si>
  <si>
    <t>WEM BROOK</t>
  </si>
  <si>
    <t>BILLESDON STW</t>
  </si>
  <si>
    <t>TRIB OF RIVER SENCE</t>
  </si>
  <si>
    <t>BISHOPS CASTLE STW</t>
  </si>
  <si>
    <t>SNAKESCROFT BROOK</t>
  </si>
  <si>
    <t>BISHOPSWOOD STW</t>
  </si>
  <si>
    <t>WHISTON BROOK</t>
  </si>
  <si>
    <t>BLAKEDOWN SEWAGE TREATMENT WORKS</t>
  </si>
  <si>
    <t>BLAKEDOWN BROOK</t>
  </si>
  <si>
    <t>BLOCKLEY SEWAGE TREATMENT WORKS</t>
  </si>
  <si>
    <t>COTSWOLD</t>
  </si>
  <si>
    <t>BLOCKLEY BROOK</t>
  </si>
  <si>
    <t>BOSBURY RBC SEWAGE TREATMENT WORKS</t>
  </si>
  <si>
    <t>BRAMCOTE WASTEWATER TREATMENT WORKS</t>
  </si>
  <si>
    <t>RUGBY</t>
  </si>
  <si>
    <t>RIVER ANKER</t>
  </si>
  <si>
    <t>BRANCOTE SEWAGE TREATMENT WORKS</t>
  </si>
  <si>
    <t>LOWER SOW</t>
  </si>
  <si>
    <t>RIVER SOW</t>
  </si>
  <si>
    <t>BRAUNSTON STW</t>
  </si>
  <si>
    <t>BRINKLOW SEWAGE TREATMENT WORKS</t>
  </si>
  <si>
    <t>RIVER SOWE</t>
  </si>
  <si>
    <t>SMITE BROOK</t>
  </si>
  <si>
    <t>BROCKHAMPTON STW</t>
  </si>
  <si>
    <t>HYDE BROOK</t>
  </si>
  <si>
    <t>BROUGHTON ASTLEY STW</t>
  </si>
  <si>
    <t>BROUGHTON ASTLEY BROOK</t>
  </si>
  <si>
    <t>BUCKNELL STW</t>
  </si>
  <si>
    <t>RIVER REDLAKE</t>
  </si>
  <si>
    <t>BULKINGTON WWTW</t>
  </si>
  <si>
    <t>CHECKLEY SEWAGE TREATMENT WORKS</t>
  </si>
  <si>
    <t>RIVER TEAN</t>
  </si>
  <si>
    <t>CHIPPING CAMPDEN STW</t>
  </si>
  <si>
    <t>CAM BROOK</t>
  </si>
  <si>
    <t>CHURCH STRETTON STW</t>
  </si>
  <si>
    <t>TRIB OF QUINNY BROOK</t>
  </si>
  <si>
    <t>CHURCH WARSOP WWTW</t>
  </si>
  <si>
    <t>TRIBUTARY OF RIVER MEDEN</t>
  </si>
  <si>
    <t>TRIB OF RIVER MEDEN</t>
  </si>
  <si>
    <t>CLAVERDON STW</t>
  </si>
  <si>
    <t>TRIBUTARY OF CLAVERDON BROOK</t>
  </si>
  <si>
    <t>CLIVE SEWAGE TREATMENT WORKS</t>
  </si>
  <si>
    <t>UPPER MID-SEVERN, ENGLAND</t>
  </si>
  <si>
    <t>SUNDORNE BROOK</t>
  </si>
  <si>
    <t>CLUN STW</t>
  </si>
  <si>
    <t>CODSALL SEWAGE TREATMENT WORKS</t>
  </si>
  <si>
    <t>THE BILBROOK</t>
  </si>
  <si>
    <t>COLTON SEWAGE TREATMENT WORKS</t>
  </si>
  <si>
    <t>LICHFIELD</t>
  </si>
  <si>
    <t>TRENT TO CONF WITH BLITHE</t>
  </si>
  <si>
    <t>TRIBUTARY OF THE MORETON BROOK</t>
  </si>
  <si>
    <t>CORLEY SEWAGE TREATMENT WORKS</t>
  </si>
  <si>
    <t>BREACH BROOK</t>
  </si>
  <si>
    <t>COVENTRY-FINHAM WWTW</t>
  </si>
  <si>
    <t>CRAVEN ARMS STW</t>
  </si>
  <si>
    <t>RIVER ONNY</t>
  </si>
  <si>
    <t>CROPWELL BISHOP STW</t>
  </si>
  <si>
    <t>RIVER SMITE</t>
  </si>
  <si>
    <t>CROPWELL BISHOP BROOK</t>
  </si>
  <si>
    <t>DERRINGTON SEWAGE TREATMENT WORKS</t>
  </si>
  <si>
    <t>DERRINGTON BROOK</t>
  </si>
  <si>
    <t>DUDDLESTON HEATH STW</t>
  </si>
  <si>
    <t>NEWNES BROOK</t>
  </si>
  <si>
    <t>DUNCHURCH SEWAGE TREATMENT WORKS</t>
  </si>
  <si>
    <t>TRIBUTARY OF RIVER LEAM</t>
  </si>
  <si>
    <t>THURLASTON BROOK</t>
  </si>
  <si>
    <t>EARLSWOOD - SPRING BROOK STW</t>
  </si>
  <si>
    <t>SPRING BROOK</t>
  </si>
  <si>
    <t>EAST LEAKE SEWAGE TREATMENT WORKS</t>
  </si>
  <si>
    <t>KINGSTON BROOK</t>
  </si>
  <si>
    <t>TRIBUTARY OF KINGSTON BROOK</t>
  </si>
  <si>
    <t>ECCLESHALL &amp; STURBRIDGE STW</t>
  </si>
  <si>
    <t>EDGMOND SEWAGE TREATMENT WORKS</t>
  </si>
  <si>
    <t>PIPE STRINE</t>
  </si>
  <si>
    <t>EDINGALE SEWAGE TREATMENT WORKS</t>
  </si>
  <si>
    <t>ENDON SEWAGE TREATMENT WORKS</t>
  </si>
  <si>
    <t>RIVER CHURNET</t>
  </si>
  <si>
    <t>ENDON BROOK</t>
  </si>
  <si>
    <t>FENNY COMPTON STW</t>
  </si>
  <si>
    <t>FLECKNEY SEWAGE TREATMENT WORKS</t>
  </si>
  <si>
    <t>FLECKNEY BROOK</t>
  </si>
  <si>
    <t>TRIBUTARY OF BURTON BROOK</t>
  </si>
  <si>
    <t>FRANKTON SEWAGE TREATMENT WORKS</t>
  </si>
  <si>
    <t>TRIB OF RIVER LEAM</t>
  </si>
  <si>
    <t>GAULBY STW</t>
  </si>
  <si>
    <t>BURTON BROOK</t>
  </si>
  <si>
    <t>GOSCOTE SEWAGE TREATMENT WORKS</t>
  </si>
  <si>
    <t>WALSALL</t>
  </si>
  <si>
    <t>UPPER TAME TO CONF REA</t>
  </si>
  <si>
    <t>ROUGH BROOK</t>
  </si>
  <si>
    <t>FORD BROOK</t>
  </si>
  <si>
    <t>GOSPEL END SEWAGE TREATMENT WORKS</t>
  </si>
  <si>
    <t>PENN BROOK</t>
  </si>
  <si>
    <t>GRANBY SEWAGE TREATMENT WORKS</t>
  </si>
  <si>
    <t>RIVER WHIPLING</t>
  </si>
  <si>
    <t>GREAT GLEN SEWAGE TREATMENT WORKS</t>
  </si>
  <si>
    <t>GRENDON SEWAGE TREATMENT WORKS</t>
  </si>
  <si>
    <t>N. WARWICKSHIRE</t>
  </si>
  <si>
    <t>LOWER ANKER</t>
  </si>
  <si>
    <t>PENMIRE BROOK</t>
  </si>
  <si>
    <t>HARBY SEWAGE TREATMENT WORKS</t>
  </si>
  <si>
    <t>TRIBUTARY OF STROOM DYKE</t>
  </si>
  <si>
    <t>HARTINGTON SEWAGE TREATMENT WORKS</t>
  </si>
  <si>
    <t>DIGMER BROOK</t>
  </si>
  <si>
    <t>HARWORTH SEWAGE TREATMENT WORKS</t>
  </si>
  <si>
    <t>RIVER TORNE</t>
  </si>
  <si>
    <t>HARWORTH SEWAGE DYKE</t>
  </si>
  <si>
    <t>HAUGHTON SEWAGE TREATMENT WORKS</t>
  </si>
  <si>
    <t>TRIBUTARY OF DOXEY BROOK</t>
  </si>
  <si>
    <t>HODSOCK WASTEWATER TREATMENT WORKS</t>
  </si>
  <si>
    <t>LANGOLD STREAM</t>
  </si>
  <si>
    <t>TRIBUTARY OF CARLTON BECK</t>
  </si>
  <si>
    <t>LANGHOLD STREAM</t>
  </si>
  <si>
    <t>HOUGHTON ON THE HILL STW</t>
  </si>
  <si>
    <t>SOAR TO WREAKE/ROTHLEY BK</t>
  </si>
  <si>
    <t>BUSHBY BROOK</t>
  </si>
  <si>
    <t>HUNTLEY STW</t>
  </si>
  <si>
    <t>LOWER SEVERN</t>
  </si>
  <si>
    <t>TRIBUTARY OF LEY BROOK</t>
  </si>
  <si>
    <t>IBSTOCK SEWAGE TREATMENT WORKS</t>
  </si>
  <si>
    <t>IBSTOCK BROOK</t>
  </si>
  <si>
    <t>KEYWORTH SEWAGE TREATMENT WORKS</t>
  </si>
  <si>
    <t>TRIBUTARY OF FAIRHAM BROOK</t>
  </si>
  <si>
    <t>A TRIB OF THE FAIRHAM BROOK</t>
  </si>
  <si>
    <t>KILSBY SEWAGE TREATMENT WORKS</t>
  </si>
  <si>
    <t>RAINS BROOK</t>
  </si>
  <si>
    <t>KINOULTON SEWAGE TREATMENT WORKS</t>
  </si>
  <si>
    <t>DALBY BROOK</t>
  </si>
  <si>
    <t>KIRK LANGLEY STW</t>
  </si>
  <si>
    <t>AMBER VALLEY</t>
  </si>
  <si>
    <t>MARKEATON BROOK</t>
  </si>
  <si>
    <t>FLAGSHAW BROOK</t>
  </si>
  <si>
    <t>LADFORDFIELDS STW</t>
  </si>
  <si>
    <t>GAMESLEY BROOK</t>
  </si>
  <si>
    <t>LANGHAM STW</t>
  </si>
  <si>
    <t>LANGHAM BROOK</t>
  </si>
  <si>
    <t>LEDBURY SEWAGE TREATMENT WORKS</t>
  </si>
  <si>
    <t>LICHFIELD SEWAGE TREATMENT WORKS</t>
  </si>
  <si>
    <t>TRENT TO CONF TAME/MEASE</t>
  </si>
  <si>
    <t>FULL BROOK</t>
  </si>
  <si>
    <t>LITTLE ASTON SEWAGE TREATMENT WORKS</t>
  </si>
  <si>
    <t>FOOTHERLEY BROOK</t>
  </si>
  <si>
    <t>LYDBURY NORTH STW</t>
  </si>
  <si>
    <t>RIVER KEMP</t>
  </si>
  <si>
    <t>MANSFIELD - BATH LANE STW</t>
  </si>
  <si>
    <t>MAUN TO CONJURE ALDERS</t>
  </si>
  <si>
    <t>RIVER MAUN</t>
  </si>
  <si>
    <t>MEASHAM SEWAGE TREATMENT WORKS</t>
  </si>
  <si>
    <t>MERIDEN SEWAGE TREATMENT WORKS</t>
  </si>
  <si>
    <t>HORN BROOK</t>
  </si>
  <si>
    <t>MONKS KIRBY SEWAGE TREATMENT WORKS</t>
  </si>
  <si>
    <t>MUCH WENLOCK SEWAGE TREATMENT WORKS</t>
  </si>
  <si>
    <t>FARLEY BROOK</t>
  </si>
  <si>
    <t>NAPTON SEWAGE TREATMENT WORKS</t>
  </si>
  <si>
    <t>TRIBUTARY OF RIVER STOWE</t>
  </si>
  <si>
    <t>RIVER STOWE</t>
  </si>
  <si>
    <t>NETHER BROUGHTON STW</t>
  </si>
  <si>
    <t>NETHER LANGWITH STW</t>
  </si>
  <si>
    <t>NETHERSEAL SEWAGE TREATMENT WORKS</t>
  </si>
  <si>
    <t>NEWBOLD VERDON STW</t>
  </si>
  <si>
    <t>NORMANTON BROOK</t>
  </si>
  <si>
    <t>NEWENT SEWAGE TREATMENT WORKS</t>
  </si>
  <si>
    <t>ELL BROOK</t>
  </si>
  <si>
    <t>NORTON GREEN STW</t>
  </si>
  <si>
    <t>GRAND UNION CANAL STREAM</t>
  </si>
  <si>
    <t>NORTON-JUXTA-TWYCROSS STW</t>
  </si>
  <si>
    <t>NORTON BROOK</t>
  </si>
  <si>
    <t>NUNEATON-HARTSHILL STW</t>
  </si>
  <si>
    <t>OSWESTRY DRENEWYDD STW</t>
  </si>
  <si>
    <t>COMMON BROOK</t>
  </si>
  <si>
    <t>OVERSEAL WASTEWATER TREATMENT WORKS</t>
  </si>
  <si>
    <t>TRIBUTARY OF RIVER MEASE</t>
  </si>
  <si>
    <t>OVERSEAL BROOK</t>
  </si>
  <si>
    <t>PACKINGTON WWTW</t>
  </si>
  <si>
    <t>GILWISKAW BROOK</t>
  </si>
  <si>
    <t>PINXTON SEWAGE TREATMENT WORKS</t>
  </si>
  <si>
    <t>RIVER EREWASH</t>
  </si>
  <si>
    <t>PITTS MILL SEWAGE TREATMENT WORKS</t>
  </si>
  <si>
    <t>GLYNCH BROOK</t>
  </si>
  <si>
    <t>POLESWORTH SEWAGE TREATMENT WORKS</t>
  </si>
  <si>
    <t>PYE BRIDGE WWTW</t>
  </si>
  <si>
    <t>ASHFIELD</t>
  </si>
  <si>
    <t>REDMILE STW</t>
  </si>
  <si>
    <t>THE GRIMMER</t>
  </si>
  <si>
    <t>RIPPLE SEWAGE TREATMENT WORKS</t>
  </si>
  <si>
    <t>LOWER MID-SEVERN</t>
  </si>
  <si>
    <t>RIPPLE BROOK</t>
  </si>
  <si>
    <t>RUGBY NEWBOLD  STW</t>
  </si>
  <si>
    <t>THE RIVER AVON</t>
  </si>
  <si>
    <t>SEWAGE PUMPING STATION</t>
  </si>
  <si>
    <t>SHIPSTON (FELL MILL) STW</t>
  </si>
  <si>
    <t>THE RIVER STOUR</t>
  </si>
  <si>
    <t>SMISBY SEWAGE TREATMENT WORKS</t>
  </si>
  <si>
    <t>TRIBUTARY OF GILWISKAW BROOK</t>
  </si>
  <si>
    <t>SOMERBY STW</t>
  </si>
  <si>
    <t>SOMERBY BROOK</t>
  </si>
  <si>
    <t>STAVERTON STW</t>
  </si>
  <si>
    <t>TRIBUTARY OF THE RIVER LEAM</t>
  </si>
  <si>
    <t>STONEY STANTON STW</t>
  </si>
  <si>
    <t>BLABY</t>
  </si>
  <si>
    <t>TENBURY WELLS SEWAGE WORKS</t>
  </si>
  <si>
    <t>MALVERN HILLS</t>
  </si>
  <si>
    <t>TICKHILL SEWAGE TREATMENT WORKS</t>
  </si>
  <si>
    <t>DONCASTER</t>
  </si>
  <si>
    <t>SLUTWELL STREAM</t>
  </si>
  <si>
    <t>TOTON WASTEWATER TREATMENT WORKS</t>
  </si>
  <si>
    <t>BROXTOWE</t>
  </si>
  <si>
    <t>WALSALL WOOD SEWAGE TREATMENT WORKS</t>
  </si>
  <si>
    <t>WELLAND SEWAGE TREATMENT WORKS</t>
  </si>
  <si>
    <t>MARLBANK BROOK</t>
  </si>
  <si>
    <t>WHEATON ASTON STW</t>
  </si>
  <si>
    <t>LONGNOR BROOK</t>
  </si>
  <si>
    <t>WHISSENDINE WWTW</t>
  </si>
  <si>
    <t>WHISSENDINE BROOK</t>
  </si>
  <si>
    <t>WHITWELL SEWAGE TREATMENT WORKS</t>
  </si>
  <si>
    <t>WIRKSWORTH STW</t>
  </si>
  <si>
    <t>RIVER ECCLESBOURNE</t>
  </si>
  <si>
    <t>WOLSTON WASTEWATER TREATMENT WORKS</t>
  </si>
  <si>
    <t>RIVER AVON</t>
  </si>
  <si>
    <t>WOOLSTONE SEWAGE TREATMENT WORKS</t>
  </si>
  <si>
    <t>TIRLE BROOK</t>
  </si>
  <si>
    <t>WOOTTON WAWEN WWTW</t>
  </si>
  <si>
    <t>RIVER ALNE</t>
  </si>
  <si>
    <t>YELVERTOFT STW</t>
  </si>
  <si>
    <t>YELVERTOFT BROOK</t>
  </si>
  <si>
    <t>HONITON WASTEWATER TREATMENT WORKS</t>
  </si>
  <si>
    <t>UPPER OTTER</t>
  </si>
  <si>
    <t>RIVER OTTER</t>
  </si>
  <si>
    <t>HARTLAND WASTEWATER TREATMENT WORKS</t>
  </si>
  <si>
    <t>TORRIDGE</t>
  </si>
  <si>
    <t>HARTLAND</t>
  </si>
  <si>
    <t>ABBEY RIVER</t>
  </si>
  <si>
    <t>CAMELFORD WWTW</t>
  </si>
  <si>
    <t>RIVER CAMEL</t>
  </si>
  <si>
    <t>RIVER CAMEL(S)</t>
  </si>
  <si>
    <t>TORRINGTON WWTW</t>
  </si>
  <si>
    <t>MIDDLE TORRIDGE</t>
  </si>
  <si>
    <t>RIVER TORRIDGE</t>
  </si>
  <si>
    <t>CHERITON FITZPAINE WWTW</t>
  </si>
  <si>
    <t>MID DEVON</t>
  </si>
  <si>
    <t>CREEDY</t>
  </si>
  <si>
    <t>TRIBUTARY OF HOLLY WATER</t>
  </si>
  <si>
    <t>SANDFORD WASTEWATER TREATMENT WORKS</t>
  </si>
  <si>
    <t>TRIBUTARY OF RIVER CREEDY</t>
  </si>
  <si>
    <t>KNOWLE WASTEWATER TREATMENT WORKS</t>
  </si>
  <si>
    <t>N. DEVON</t>
  </si>
  <si>
    <t>TAW ESTUARY</t>
  </si>
  <si>
    <t>TRIBUTARY OF RIVER CAEN</t>
  </si>
  <si>
    <t>SILVERTON WWTW</t>
  </si>
  <si>
    <t>CULM</t>
  </si>
  <si>
    <t>HEAL-EYE STREAM</t>
  </si>
  <si>
    <t>DELABOLE WASTEWATER TREATMENT WORKS</t>
  </si>
  <si>
    <t>ALLEN (CORNWALL)</t>
  </si>
  <si>
    <t>(S) TRIB OF RIVER ALLEN</t>
  </si>
  <si>
    <t>RIVER ALLEN</t>
  </si>
  <si>
    <t>UFFCULME WWTW</t>
  </si>
  <si>
    <t>RIVER CULM</t>
  </si>
  <si>
    <t>HELSTON WWTW</t>
  </si>
  <si>
    <t>COBER/LOOE POOL</t>
  </si>
  <si>
    <t>RIVER COBER</t>
  </si>
  <si>
    <t>FLUXTON WASTEWATER TREATMENT WORKS</t>
  </si>
  <si>
    <t>TRIBUTARY OF THE RIVER OTTER</t>
  </si>
  <si>
    <t>RIVER COBER(S)</t>
  </si>
  <si>
    <t>CULLOMPTON WWTW</t>
  </si>
  <si>
    <t>ST LEONARDS WWTW</t>
  </si>
  <si>
    <t>MIDDLE TAMAR</t>
  </si>
  <si>
    <t>RIVER TAMAR</t>
  </si>
  <si>
    <t>BODMIN NANSTALLON WWTW</t>
  </si>
  <si>
    <t>RIVER CAMEL/ST LAWRENCE STR</t>
  </si>
  <si>
    <t>ASHFORD WASTEWATER TREATMENT WORKS</t>
  </si>
  <si>
    <t>GREAT STOUR</t>
  </si>
  <si>
    <t>ASHINGTON WWTW, LONDON ROAD</t>
  </si>
  <si>
    <t>HONEYBRIDGE STR.TRIB. R.ADUR</t>
  </si>
  <si>
    <t>BALCOMBE WASTEWATER TREATMENT WORKS</t>
  </si>
  <si>
    <t>STREAM TRIB OF RIVER OUSE</t>
  </si>
  <si>
    <t>UNNAMED TRIB OF RIVER OUSE</t>
  </si>
  <si>
    <t>BARNS GREEN WWTW</t>
  </si>
  <si>
    <t>PARSONS BROOK</t>
  </si>
  <si>
    <t>BATTLE WWTW</t>
  </si>
  <si>
    <t>TRIB OF THE RIVER BREDE</t>
  </si>
  <si>
    <t>BETHERSDEN WWTW</t>
  </si>
  <si>
    <t>TRIBUTARY OF RIVER BEULT</t>
  </si>
  <si>
    <t>BIDDENDEN WWTW</t>
  </si>
  <si>
    <t>BLACKBOYS WWTW</t>
  </si>
  <si>
    <t>THE RIVER UCK</t>
  </si>
  <si>
    <t>TICKERAGE STREAM</t>
  </si>
  <si>
    <t>BROCKENHURST WWTW</t>
  </si>
  <si>
    <t>LYMINGTON RIVER</t>
  </si>
  <si>
    <t>BUXTED WWTW</t>
  </si>
  <si>
    <t>RIVER UCK</t>
  </si>
  <si>
    <t>CHICKENHALL EASTLEIGH WWTW</t>
  </si>
  <si>
    <t>EASTLEIGH</t>
  </si>
  <si>
    <t>THE RIVER ITCHEN</t>
  </si>
  <si>
    <t>CHIDDINGFOLD WWTW</t>
  </si>
  <si>
    <t>WAVERLEY</t>
  </si>
  <si>
    <t>CHIDDINGFOLD STREAM</t>
  </si>
  <si>
    <t>CHILBOLTON WWTW</t>
  </si>
  <si>
    <t>RIVER TEST</t>
  </si>
  <si>
    <t>COLDWALTHAM WWTW</t>
  </si>
  <si>
    <t>A TRIBUTARY OF THE RIVER ARUN</t>
  </si>
  <si>
    <t>TRIBUTARY OF THE RIVER ARUN</t>
  </si>
  <si>
    <t>COWFOLD WWTW</t>
  </si>
  <si>
    <t>COWFOLD STREAM TRIB RIVER ADUR</t>
  </si>
  <si>
    <t>CRANBROOK WWTW</t>
  </si>
  <si>
    <t>THE CRANE BROOK</t>
  </si>
  <si>
    <t>CROUCH FARM MAYFIELD WWTW</t>
  </si>
  <si>
    <t>THE COGGINS MILL STREAM</t>
  </si>
  <si>
    <t>FAIRLIGHT WWTW</t>
  </si>
  <si>
    <t>TRIBUTARY OF MARSHAM SEWER</t>
  </si>
  <si>
    <t>FERNHURST WWTW</t>
  </si>
  <si>
    <t>THE RIVER ROTHER (WEST)</t>
  </si>
  <si>
    <t>RIVER LOD</t>
  </si>
  <si>
    <t>FRITTENDEN WWTW</t>
  </si>
  <si>
    <t>MARPLEHURST STREAM</t>
  </si>
  <si>
    <t>MAPLEHURST STREAM</t>
  </si>
  <si>
    <t>FULLERTON WASTEWATER TREATMENT WORK</t>
  </si>
  <si>
    <t>GRAYSWOOD WWTW</t>
  </si>
  <si>
    <t>TWO TRIBS OF RIVER CHIDD</t>
  </si>
  <si>
    <t>GUESTLING GREEN WWTW</t>
  </si>
  <si>
    <t>THE PANNEL SEWER</t>
  </si>
  <si>
    <t>HALLAND WWTW</t>
  </si>
  <si>
    <t>RIDGEWOOD STREAM</t>
  </si>
  <si>
    <t>HARESTOCK WASTEWATER TREATMENT WORK</t>
  </si>
  <si>
    <t>WINCHESTER</t>
  </si>
  <si>
    <t>HAWKHURST NORTH WWTW</t>
  </si>
  <si>
    <t>HEXDEN CHANNEL</t>
  </si>
  <si>
    <t>HEADCORN WWTW</t>
  </si>
  <si>
    <t>RIVER BEULT</t>
  </si>
  <si>
    <t>HIGH HALDEN WWTW</t>
  </si>
  <si>
    <t>HOOE WWTW</t>
  </si>
  <si>
    <t>TRIBUTARY OF THE R. PEVENSEY</t>
  </si>
  <si>
    <t>HORSHAM WWTW</t>
  </si>
  <si>
    <t>TRIB OF THE RIVER ARUN</t>
  </si>
  <si>
    <t>RIVER ARUN</t>
  </si>
  <si>
    <t>ICKLESHAM WWTW</t>
  </si>
  <si>
    <t>TRIB OF ROYAL MILITARY CANAL</t>
  </si>
  <si>
    <t>IDEN GREEN WWTW</t>
  </si>
  <si>
    <t>TRIB OF HEXDEN CHANNEL</t>
  </si>
  <si>
    <t>IDEN WWTW</t>
  </si>
  <si>
    <t>RIVER ROTHER</t>
  </si>
  <si>
    <t>LINTON WWTW</t>
  </si>
  <si>
    <t>LISS WASTEWATER TREATMENT WORKS</t>
  </si>
  <si>
    <t>E. HAMPSHIRE</t>
  </si>
  <si>
    <t>RIVER ROTHER &amp; BATT'S BROOK</t>
  </si>
  <si>
    <t>LYNDHURST WASTEWATER TREATMENT WORK</t>
  </si>
  <si>
    <t>BARTLEY WATER</t>
  </si>
  <si>
    <t>MARESFIELD WWTW</t>
  </si>
  <si>
    <t>SHORTBRIDGE STREAM</t>
  </si>
  <si>
    <t>MONKS GATE WWTW</t>
  </si>
  <si>
    <t>TRIBUTARY OF NUTHURST STREAM</t>
  </si>
  <si>
    <t>MORESTEAD WWTW</t>
  </si>
  <si>
    <t>GROUNDWATERS VIA 2 INFILT SYST</t>
  </si>
  <si>
    <t>NEAVES LANE RINGMER WWTW</t>
  </si>
  <si>
    <t>OUSE ESTUARY &amp; FW TRIBS</t>
  </si>
  <si>
    <t>BULLDOG SEWER / GLYNDE REACH</t>
  </si>
  <si>
    <t>PLUMPTON WWTW</t>
  </si>
  <si>
    <t>UNNAMED TRIB OF BEVERN STREAM</t>
  </si>
  <si>
    <t>ROMSEY WWTW</t>
  </si>
  <si>
    <t>RUSHLAKE GREEN WWTW</t>
  </si>
  <si>
    <t>CLIPPINGHAM STREAM</t>
  </si>
  <si>
    <t>SANDHURST WWTW</t>
  </si>
  <si>
    <t>SIDLESHAM WWTW</t>
  </si>
  <si>
    <t>PAGHAM RIFE AND OTHERS</t>
  </si>
  <si>
    <t>THE BROAD RIFE</t>
  </si>
  <si>
    <t>BROAD RIFE</t>
  </si>
  <si>
    <t>SISSINGHURST WWTW</t>
  </si>
  <si>
    <t>THE HAMMER STREAM</t>
  </si>
  <si>
    <t>SOUTH HARTING WWTW</t>
  </si>
  <si>
    <t>UNNAMED TRIB OF RIVER ROTHER</t>
  </si>
  <si>
    <t>SOUTHWICK WWTW</t>
  </si>
  <si>
    <t>WALLINGTON RIVER</t>
  </si>
  <si>
    <t>RIVER WALLINGTON</t>
  </si>
  <si>
    <t>STAPLEHURST WWTW</t>
  </si>
  <si>
    <t>STOCKBRIDGE WWTW</t>
  </si>
  <si>
    <t>THE MARSHCOURT RIVER</t>
  </si>
  <si>
    <t>MARSHCOURT RIVER</t>
  </si>
  <si>
    <t>STONE HILL ROAD EGERTON WWTW</t>
  </si>
  <si>
    <t>SUTTON VALENCE WWTW</t>
  </si>
  <si>
    <t>TRIB OF THE RIVER BEULT</t>
  </si>
  <si>
    <t>TANGMERE WASTEWATER TREATMENT WORKS</t>
  </si>
  <si>
    <t>ALDINGBOURNE RIFE</t>
  </si>
  <si>
    <t>UCKFIELD WASTEWATER TREATMENT WORKS</t>
  </si>
  <si>
    <t>THE RIDGEWOOD STREAM</t>
  </si>
  <si>
    <t>ULCOMBE WASTEWATER TREATMENT WORKS</t>
  </si>
  <si>
    <t>TRIBUTARY OF THE RIVER BEULT</t>
  </si>
  <si>
    <t>WAREHORNE WWTW</t>
  </si>
  <si>
    <t>THE HORSEMARSH SEWER</t>
  </si>
  <si>
    <t>WASHWELL LANE WWTW</t>
  </si>
  <si>
    <t>UNNAMED TRIB OF TIDE BROOK</t>
  </si>
  <si>
    <t>WEST HOATHLY S.T.W.</t>
  </si>
  <si>
    <t>THE RIVER MEDWAY</t>
  </si>
  <si>
    <t>THE COOMBE BROOK</t>
  </si>
  <si>
    <t>WINDMILL HILL HERSTMONCEUX WWTW</t>
  </si>
  <si>
    <t>NUNNINGHAM STREAM</t>
  </si>
  <si>
    <t>WOODCHURCH WWTW</t>
  </si>
  <si>
    <t>TRIB OF CRADLEBRIDGE SEWER</t>
  </si>
  <si>
    <t>ABBESS RODING WWTW</t>
  </si>
  <si>
    <t>EPPING FOREST</t>
  </si>
  <si>
    <t>COOPERS BROOK</t>
  </si>
  <si>
    <t>APPLETON WASTEWATER TREATMENT WORKS</t>
  </si>
  <si>
    <t>VALE OF WHITE HORSE</t>
  </si>
  <si>
    <t>MARCHAM BROOK</t>
  </si>
  <si>
    <t>BYFIELD WASTEWATER TREATMENT WORKS</t>
  </si>
  <si>
    <t>BYFIELD BROOK</t>
  </si>
  <si>
    <t>CHIPPING WARDEN WWTW</t>
  </si>
  <si>
    <t>TRIBUTARY OF RIVER CHERWELL</t>
  </si>
  <si>
    <t>CIRENCESTER WWTW</t>
  </si>
  <si>
    <t>SHORNCOTE DITCH</t>
  </si>
  <si>
    <t>EAST SHEFFORD WWTW</t>
  </si>
  <si>
    <t>RIVER LAMBOURN</t>
  </si>
  <si>
    <t>ENSTONE WASTEWATER TREATMENT WORKS</t>
  </si>
  <si>
    <t>HEYTHROP STREAM</t>
  </si>
  <si>
    <t>EYDON WASTEWATER TREATMENT WORKS</t>
  </si>
  <si>
    <t>FLEET STW, FLEET, HANTS</t>
  </si>
  <si>
    <t>FLEET BROOK</t>
  </si>
  <si>
    <t>FOREST HILL WWTW</t>
  </si>
  <si>
    <t>S. OXFORDSHIRE</t>
  </si>
  <si>
    <t>POLECAT END DITCH</t>
  </si>
  <si>
    <t>FROXFIELD WWTW</t>
  </si>
  <si>
    <t>FROXFIELD STREAM</t>
  </si>
  <si>
    <t>HARTLEY WINTNEY STW, HARTLEY WINTNE</t>
  </si>
  <si>
    <t>HORTON-CUM-STUDLEY WWTW</t>
  </si>
  <si>
    <t>CHERWELL</t>
  </si>
  <si>
    <t>DANES BROOK</t>
  </si>
  <si>
    <t>KINTBURY STW, KINTBURY, NEWBURY, BE</t>
  </si>
  <si>
    <t>LEADEN RODING WWTW</t>
  </si>
  <si>
    <t>TRIBUTARY OF THE RIVER RODING</t>
  </si>
  <si>
    <t>MARLBOROUGH STW, MARLBOROUGH, WILTS</t>
  </si>
  <si>
    <t>KENNET</t>
  </si>
  <si>
    <t>MORETON PINKNEY WWTW</t>
  </si>
  <si>
    <t>ASHBY BROOK</t>
  </si>
  <si>
    <t>RAMSBURY WASTEWATER TREATMENT WORKS</t>
  </si>
  <si>
    <t>SANDHURST STW, SANDHURST, BERKS</t>
  </si>
  <si>
    <t>BRACKNELL FOREST UA</t>
  </si>
  <si>
    <t>SELBORNE WASTEWATER TREATMENT WORKS</t>
  </si>
  <si>
    <t>OAKHANGER STREAM</t>
  </si>
  <si>
    <t>SHALBOURNE WWTW</t>
  </si>
  <si>
    <t>SHALBOURNE STREAM</t>
  </si>
  <si>
    <t>SHERBORNE ST JOHN WWTW</t>
  </si>
  <si>
    <t>WEY BROOK</t>
  </si>
  <si>
    <t>SOUTH MORETON WWTW</t>
  </si>
  <si>
    <t>MILL BROOK</t>
  </si>
  <si>
    <t>STANTON ST JOHN WWTW</t>
  </si>
  <si>
    <t>MOORBRIDGE BROOK</t>
  </si>
  <si>
    <t>STEWKLEY WASTEWATER TREATMENT WORKS</t>
  </si>
  <si>
    <t>HARDWICK BROOK</t>
  </si>
  <si>
    <t>STONE WASTEWATER TREATMENT WORKS</t>
  </si>
  <si>
    <t>SCOTSGROVE BROOK</t>
  </si>
  <si>
    <t>WANBOROUGH WWTW</t>
  </si>
  <si>
    <t>SWINDON UA</t>
  </si>
  <si>
    <t>WHITE RODING WWTW</t>
  </si>
  <si>
    <t>WHITE RODING TRIBUTARY</t>
  </si>
  <si>
    <t>WHITE WALTHAM STW, WHITE WALTHAM, B</t>
  </si>
  <si>
    <t>WINDSOR &amp; MAIDHEAD U</t>
  </si>
  <si>
    <t>HEYWOOD STREAM</t>
  </si>
  <si>
    <t>WILLINGALE WWTW</t>
  </si>
  <si>
    <t>TRIB OF RIVER CHERWELL</t>
  </si>
  <si>
    <t>WOODSTOCK STW</t>
  </si>
  <si>
    <t>RIVER GLYME</t>
  </si>
  <si>
    <t>AMBLESIDE WWTW</t>
  </si>
  <si>
    <t>RIVER ROTHAY</t>
  </si>
  <si>
    <t>APPLEBY WWTW</t>
  </si>
  <si>
    <t>ASPATRIA WASTEWATER TREATMENT WORKS</t>
  </si>
  <si>
    <t>RIVER ELLEN</t>
  </si>
  <si>
    <t>BARTON WASTE WATER TREATMENT WORKS</t>
  </si>
  <si>
    <t>PRESTON</t>
  </si>
  <si>
    <t>BARTON BROOK</t>
  </si>
  <si>
    <t>BRAMPTON (CARLISLE) WWTW</t>
  </si>
  <si>
    <t>RIVER IRTHING</t>
  </si>
  <si>
    <t>BURSCOUGH WWTW</t>
  </si>
  <si>
    <t>W. LANCASHIRE</t>
  </si>
  <si>
    <t>BOATHOUSE SLUICE</t>
  </si>
  <si>
    <t>TRIB OF BOATHOUSE SLUICE</t>
  </si>
  <si>
    <t>CLEATOR WWTW</t>
  </si>
  <si>
    <t>COPELAND</t>
  </si>
  <si>
    <t>RIVER KEEKLE</t>
  </si>
  <si>
    <t>COCKERMOUTH WWTW</t>
  </si>
  <si>
    <t>COLNE WASTE WATER TREATMENT WORKS</t>
  </si>
  <si>
    <t>PENDLE</t>
  </si>
  <si>
    <t>COLNE WATER</t>
  </si>
  <si>
    <t>CONISTON WWTW</t>
  </si>
  <si>
    <t>CHURCH BECK</t>
  </si>
  <si>
    <t>CREWE WWTW</t>
  </si>
  <si>
    <t>DALSTON WWTW</t>
  </si>
  <si>
    <t>RIVER CALDEW</t>
  </si>
  <si>
    <t>HAWKSHEAD STW</t>
  </si>
  <si>
    <t>BLACK BECK</t>
  </si>
  <si>
    <t>HAYFIELD WASTEWATER TREATMENT WORKS</t>
  </si>
  <si>
    <t>RIVER SETT</t>
  </si>
  <si>
    <t>HAYTON STW</t>
  </si>
  <si>
    <t>PATTEN BECK</t>
  </si>
  <si>
    <t>PENRITH WWTW (PENRT)</t>
  </si>
  <si>
    <t>RIVER EAMONT</t>
  </si>
  <si>
    <t>SHAP STW</t>
  </si>
  <si>
    <t>SHAP BECK (RIVER LEITH)</t>
  </si>
  <si>
    <t>WESTNEWTON WWTW</t>
  </si>
  <si>
    <t>WESTNEWTON BECK</t>
  </si>
  <si>
    <t>WIGTON WASTEWATER TREATMENT WORKS</t>
  </si>
  <si>
    <t>RIVER WAMPOOL</t>
  </si>
  <si>
    <t>ALL CANNINGS WATER RECYLCING CENTRE</t>
  </si>
  <si>
    <t>ETCHILHAMPTON WATER</t>
  </si>
  <si>
    <t>BOURTON WATER RECYCLING CENTRE</t>
  </si>
  <si>
    <t>STOUR-SOURCE TO CALE</t>
  </si>
  <si>
    <t>BRUTON WASTEWATER TREATMENT WORKS</t>
  </si>
  <si>
    <t>S. SOMERSET</t>
  </si>
  <si>
    <t>RIVER BRUE</t>
  </si>
  <si>
    <t>BUCKLAND NEWTON WRC</t>
  </si>
  <si>
    <t>LYDDEN/CAUNDLE BROOK</t>
  </si>
  <si>
    <t>RIVER LYDDEN</t>
  </si>
  <si>
    <t>CRANBORNE SEWAGE TREATMENT WORKS</t>
  </si>
  <si>
    <t>MOORS / CRANE / UDDENS</t>
  </si>
  <si>
    <t>RIVER CRANE (S)</t>
  </si>
  <si>
    <t>DORCHESTER (LOUDS MILL) STW</t>
  </si>
  <si>
    <t>SOUTH WINTERBOURNE</t>
  </si>
  <si>
    <t>RIVER FROME(S)</t>
  </si>
  <si>
    <t>DOWNTON SEWAGE TREATMENT WORKS</t>
  </si>
  <si>
    <t>AVON-SALISBURY-FORDGBRIDG</t>
  </si>
  <si>
    <t>HAMPSHIRE AVON, RIVER</t>
  </si>
  <si>
    <t>EAST KNOYLE WATER RECYLCING CENTRE</t>
  </si>
  <si>
    <t>RIVER SEM</t>
  </si>
  <si>
    <t>FORDINGBRIDGE WRC</t>
  </si>
  <si>
    <t>HAMPSHIRE AVON(S)</t>
  </si>
  <si>
    <t>HAMPSHIRE AVON</t>
  </si>
  <si>
    <t>FOVANT WATER RECYCLING CENTRE</t>
  </si>
  <si>
    <t>FOVANT BROOK</t>
  </si>
  <si>
    <t>GREAT WISHFORD WRC</t>
  </si>
  <si>
    <t>RIVER WYLYE</t>
  </si>
  <si>
    <t>RIVER WYLYE (S)</t>
  </si>
  <si>
    <t>HURDCOTT WASTEWATER TREATMENT WORKS</t>
  </si>
  <si>
    <t>RIVER BOURNE(TO AVON)</t>
  </si>
  <si>
    <t>RIVER BOURNE (S)</t>
  </si>
  <si>
    <t>RIVER BOURNE</t>
  </si>
  <si>
    <t>ILCHESTER WATER RECYCLING CENTRE</t>
  </si>
  <si>
    <t>YEO</t>
  </si>
  <si>
    <t>RIVER YEO</t>
  </si>
  <si>
    <t>MAIDEN NEWTON WATER RECYCLING CENTR</t>
  </si>
  <si>
    <t>FROME,HOOKE-SYDLING WATER</t>
  </si>
  <si>
    <t>MARDEN SEWAGE TREATMENT WORKS</t>
  </si>
  <si>
    <t>MELKSHAM WWTW</t>
  </si>
  <si>
    <t>BRISTOL AVON UPPER REACH</t>
  </si>
  <si>
    <t>NETHERAVON SEWAGE TREATMENT WORKS</t>
  </si>
  <si>
    <t>PEWSEY WASTEWATER TREATMENT WORKS</t>
  </si>
  <si>
    <t>HAMPSHIRE AVON RIVER (EASTERN)</t>
  </si>
  <si>
    <t>RIVER AVON (HAMPSHIRE)</t>
  </si>
  <si>
    <t>PILTON WATER RECYCLING CENTRE</t>
  </si>
  <si>
    <t>TRIBUTARY OF WHITELAKE</t>
  </si>
  <si>
    <t>RAF LYNEHAM WWTW</t>
  </si>
  <si>
    <t>MARDEN</t>
  </si>
  <si>
    <t>SPRINGS WATERCOURSE</t>
  </si>
  <si>
    <t>RATFYN STW</t>
  </si>
  <si>
    <t>SALISBURY (PETERSFINGER)</t>
  </si>
  <si>
    <t>RIVER AVON(S)</t>
  </si>
  <si>
    <t>SPARKFORD WRC</t>
  </si>
  <si>
    <t>THE RIVER CAM</t>
  </si>
  <si>
    <t>STOURTON CAUNDLE WRC</t>
  </si>
  <si>
    <t>CAUNDLE BROOK</t>
  </si>
  <si>
    <t>STURMINSTER NEWTON WRC</t>
  </si>
  <si>
    <t>TAUNTON WASTEWATER TREATMENT WORKS</t>
  </si>
  <si>
    <t>SOM WEST &amp; TAUNTON</t>
  </si>
  <si>
    <t>TONE</t>
  </si>
  <si>
    <t>RIVER TONE</t>
  </si>
  <si>
    <t>TETBURY WASTE WATER TREATMENT WORKS</t>
  </si>
  <si>
    <t>RIVER AVON (S)</t>
  </si>
  <si>
    <t>TETBURY AVON</t>
  </si>
  <si>
    <t>THORNFORD WATER RECYCLING CENTRE</t>
  </si>
  <si>
    <t>WRIGGLE RIVER</t>
  </si>
  <si>
    <t>TISBURY STW</t>
  </si>
  <si>
    <t>RIVER NADDER(S)</t>
  </si>
  <si>
    <t>UPAVON WATER RECYCLING CENTRE</t>
  </si>
  <si>
    <t>WARMINSTER WWTW</t>
  </si>
  <si>
    <t>WOOL STW</t>
  </si>
  <si>
    <t>FROME -TADNOLL TO WAREHAM</t>
  </si>
  <si>
    <t>DORSET FROME(S)</t>
  </si>
  <si>
    <t>YEOVIL (PEN MILL) WWTW</t>
  </si>
  <si>
    <t>DENHOLME (DOE PARK) WWTW</t>
  </si>
  <si>
    <t>BRADFORD</t>
  </si>
  <si>
    <t>DENHOLME BECK</t>
  </si>
  <si>
    <t>DRIFFIELD STW</t>
  </si>
  <si>
    <t>E. RIDING OF YORKS U</t>
  </si>
  <si>
    <t>HULL AND TRIBS</t>
  </si>
  <si>
    <t>DRIFFIELD CANAL</t>
  </si>
  <si>
    <t>EARBY WWTW</t>
  </si>
  <si>
    <t>EARBY BECK</t>
  </si>
  <si>
    <t>EASINGWOLD SEWAGE TREATMENT WORKS</t>
  </si>
  <si>
    <t>SHIRES BECK</t>
  </si>
  <si>
    <t>KILHAM STW</t>
  </si>
  <si>
    <t>LOWTHORPE BECK</t>
  </si>
  <si>
    <t>LEEMING BAR SEWAGE TREATMENT WORKS</t>
  </si>
  <si>
    <t>SWALE AND TRIBS</t>
  </si>
  <si>
    <t>BEDALE BECK</t>
  </si>
  <si>
    <t>MALTON  SEWAGE TREATMENT WORKS</t>
  </si>
  <si>
    <t>THE RIVER DERWENT</t>
  </si>
  <si>
    <t>MELBOURNE WPC WORKS</t>
  </si>
  <si>
    <t>DERWENT AND TRIBS</t>
  </si>
  <si>
    <t>HOPPELCARR DRAIN</t>
  </si>
  <si>
    <t>OTLEY SEWAGE TREATMENT WORKS</t>
  </si>
  <si>
    <t>HARROGATE</t>
  </si>
  <si>
    <t>WHARFE AND TRIBS</t>
  </si>
  <si>
    <t>RIVER WHARFE</t>
  </si>
  <si>
    <t>PATRINGTON WWTW</t>
  </si>
  <si>
    <t>WINESTEAD DRAIN</t>
  </si>
  <si>
    <t>A TRIBUTARY OF WINESTEAD DRAIN</t>
  </si>
  <si>
    <t>POCKLINGTON SEWAGE TREATMENT WORKS</t>
  </si>
  <si>
    <t>POCKLINGTON BECK</t>
  </si>
  <si>
    <t>SEAMER SEWAGE TREATMENT WORKS</t>
  </si>
  <si>
    <t>SCARBOROUGH</t>
  </si>
  <si>
    <t>SEAMER DRAIN</t>
  </si>
  <si>
    <t>SHERBURN IN ELMET STW</t>
  </si>
  <si>
    <t>SELBY</t>
  </si>
  <si>
    <t>HUMBER AND OUSE (TIDAL)</t>
  </si>
  <si>
    <t>UPPER FOX DRAIN</t>
  </si>
  <si>
    <t>STAMFORD BRIDGE SEWAGE TREATMENT</t>
  </si>
  <si>
    <t>YORK UA</t>
  </si>
  <si>
    <t>UNNAMED TRIB OF DERWENT</t>
  </si>
  <si>
    <t>THIRSK SEWAGE TREATMENT WORKS</t>
  </si>
  <si>
    <t>COD BECK</t>
  </si>
  <si>
    <t>THORNTON LE DALE STW</t>
  </si>
  <si>
    <t>THORNTON BECK</t>
  </si>
  <si>
    <t>THORP ARCH SEWAGE TREATMENT WORKS</t>
  </si>
  <si>
    <t>LEEDS</t>
  </si>
  <si>
    <t>ST HELENS DIKE</t>
  </si>
  <si>
    <t>TOLLERTON SEWAGE TREATMENT WORKS</t>
  </si>
  <si>
    <t>SIDINGS DRAIN</t>
  </si>
  <si>
    <t>WETHERBY SEWAGE TREATMENT WORKS</t>
  </si>
  <si>
    <t>WILBERFOSS WPC WORKS</t>
  </si>
  <si>
    <t>FOSS BECK</t>
  </si>
  <si>
    <t>This sheet shows the Water and Sewerage (WaSC) and Water Only Companies (WoCs)</t>
  </si>
  <si>
    <t>PCL data</t>
  </si>
  <si>
    <t>Performance data</t>
  </si>
  <si>
    <t>Name</t>
  </si>
  <si>
    <t>Anglian</t>
  </si>
  <si>
    <t>WaSC</t>
  </si>
  <si>
    <t>Wesh Water</t>
  </si>
  <si>
    <t>Hafren dyfrdwy</t>
  </si>
  <si>
    <t>Northumbrian</t>
  </si>
  <si>
    <t>Severn Trent</t>
  </si>
  <si>
    <t>NES (NW)</t>
  </si>
  <si>
    <t>South West</t>
  </si>
  <si>
    <t>NES (ESW)</t>
  </si>
  <si>
    <t>Essex and Suffolk Water</t>
  </si>
  <si>
    <t>WoC</t>
  </si>
  <si>
    <t>Southern</t>
  </si>
  <si>
    <t>Thames</t>
  </si>
  <si>
    <t>Wessex</t>
  </si>
  <si>
    <t>Yorkshire</t>
  </si>
  <si>
    <t>Affinity</t>
  </si>
  <si>
    <t>Bristol</t>
  </si>
  <si>
    <t>South Staffordshire</t>
  </si>
  <si>
    <t>Portsmouth</t>
  </si>
  <si>
    <t>South East</t>
  </si>
  <si>
    <t>Sutton and East Surrey (SES)</t>
  </si>
  <si>
    <t>SSC (SSW)</t>
  </si>
  <si>
    <t>South Staffs Water</t>
  </si>
  <si>
    <t>SSC (CAM)</t>
  </si>
  <si>
    <t>Cambridge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</si>
</sst>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Red]\-&quot;£&quot;#,##0"/>
    <numFmt numFmtId="43" formatCode="_-* #,##0.00_-;\-* #,##0.00_-;_-* &quot;-&quot;??_-;_-@_-"/>
    <numFmt numFmtId="164" formatCode="0.000"/>
    <numFmt numFmtId="165" formatCode="_-* #,##0_-;\-* #,##0_-;_-* &quot;-&quot;??_-;_-@_-"/>
    <numFmt numFmtId="166" formatCode="hh:mm:ss;@"/>
    <numFmt numFmtId="167" formatCode="0.0"/>
    <numFmt numFmtId="168" formatCode="#,##0.0"/>
    <numFmt numFmtId="169" formatCode="0.0%"/>
    <numFmt numFmtId="170" formatCode="0.00000"/>
    <numFmt numFmtId="171" formatCode="#,##0_);\(#,##0\);&quot;-  &quot;;&quot; &quot;@&quot; &quot;"/>
    <numFmt numFmtId="172" formatCode="#,##0.0_);\(#,##0.0\);&quot;-  &quot;;&quot; &quot;@&quot; &quot;"/>
    <numFmt numFmtId="173" formatCode="###0_);\(###0\);&quot;-  &quot;;&quot; &quot;@&quot; &quot;"/>
    <numFmt numFmtId="174" formatCode="mmmm\ yyyy;@"/>
    <numFmt numFmtId="175" formatCode="###0"/>
  </numFmts>
  <fonts count="50">
    <font>
      <sz val="11"/>
      <color theme="1"/>
      <name val="Arial"/>
      <family val="2"/>
    </font>
    <font>
      <sz val="11"/>
      <color theme="1"/>
      <name val="Arial"/>
      <family val="2"/>
    </font>
    <font>
      <sz val="11"/>
      <color indexed="8"/>
      <name val="Arial"/>
      <family val="2"/>
    </font>
    <font>
      <b/>
      <sz val="11"/>
      <color indexed="8"/>
      <name val="Arial"/>
      <family val="2"/>
    </font>
    <font>
      <sz val="11"/>
      <color theme="1"/>
      <name val="Calibri"/>
      <family val="2"/>
      <scheme val="minor"/>
    </font>
    <font>
      <u/>
      <sz val="11"/>
      <color theme="10"/>
      <name val="Arial"/>
      <family val="2"/>
    </font>
    <font>
      <sz val="11"/>
      <color rgb="FF000000"/>
      <name val="Arial"/>
      <family val="2"/>
    </font>
    <font>
      <sz val="11"/>
      <color indexed="8"/>
      <name val="Calibri"/>
      <family val="2"/>
      <scheme val="minor"/>
    </font>
    <font>
      <sz val="8"/>
      <name val="Arial"/>
      <family val="2"/>
    </font>
    <font>
      <sz val="10"/>
      <color theme="1"/>
      <name val="Calibri"/>
      <family val="2"/>
    </font>
    <font>
      <b/>
      <sz val="10"/>
      <color rgb="FF0071CE"/>
      <name val="Calibri"/>
      <family val="2"/>
    </font>
    <font>
      <sz val="8"/>
      <color theme="1"/>
      <name val="Tahoma"/>
      <family val="2"/>
    </font>
    <font>
      <sz val="24"/>
      <color theme="0"/>
      <name val="Calibri"/>
      <family val="2"/>
      <scheme val="minor"/>
    </font>
    <font>
      <sz val="10"/>
      <name val="Calibri"/>
      <family val="2"/>
    </font>
    <font>
      <sz val="10"/>
      <name val="Calibri"/>
      <family val="2"/>
      <scheme val="minor"/>
    </font>
    <font>
      <u/>
      <sz val="8"/>
      <color theme="10"/>
      <name val="Tahoma"/>
      <family val="2"/>
    </font>
    <font>
      <sz val="10"/>
      <color theme="1"/>
      <name val="Calibri"/>
      <family val="2"/>
      <scheme val="minor"/>
    </font>
    <font>
      <b/>
      <sz val="10"/>
      <name val="Calibri"/>
      <family val="2"/>
      <scheme val="minor"/>
    </font>
    <font>
      <b/>
      <u/>
      <sz val="11"/>
      <name val="Calibri"/>
      <family val="2"/>
    </font>
    <font>
      <b/>
      <sz val="11"/>
      <name val="Calibri"/>
      <family val="2"/>
    </font>
    <font>
      <u/>
      <sz val="10"/>
      <color theme="10"/>
      <name val="Calibri"/>
      <family val="2"/>
      <scheme val="minor"/>
    </font>
    <font>
      <sz val="24"/>
      <color theme="0"/>
      <name val="Calibri"/>
      <family val="2"/>
    </font>
    <font>
      <b/>
      <sz val="10"/>
      <color rgb="FF006938"/>
      <name val="Calibri"/>
      <family val="2"/>
    </font>
    <font>
      <i/>
      <sz val="10"/>
      <name val="Calibri"/>
      <family val="2"/>
      <scheme val="minor"/>
    </font>
    <font>
      <b/>
      <sz val="10"/>
      <color rgb="FF006938"/>
      <name val="Calibri"/>
      <family val="2"/>
      <scheme val="minor"/>
    </font>
    <font>
      <sz val="10"/>
      <color theme="9"/>
      <name val="Calibri"/>
      <family val="2"/>
      <scheme val="minor"/>
    </font>
    <font>
      <u/>
      <sz val="10"/>
      <name val="Calibri"/>
      <family val="2"/>
      <scheme val="minor"/>
    </font>
    <font>
      <b/>
      <i/>
      <sz val="10"/>
      <name val="Calibri"/>
      <family val="2"/>
      <scheme val="minor"/>
    </font>
    <font>
      <sz val="10"/>
      <color theme="4"/>
      <name val="Calibri"/>
      <family val="2"/>
      <scheme val="minor"/>
    </font>
    <font>
      <sz val="10"/>
      <color rgb="FF006938"/>
      <name val="Calibri"/>
      <family val="2"/>
      <scheme val="minor"/>
    </font>
    <font>
      <b/>
      <sz val="10"/>
      <color theme="9"/>
      <name val="Calibri"/>
      <family val="2"/>
      <scheme val="minor"/>
    </font>
    <font>
      <u/>
      <sz val="11"/>
      <color theme="10"/>
      <name val="Calibri"/>
      <family val="2"/>
      <scheme val="minor"/>
    </font>
    <font>
      <sz val="12"/>
      <color theme="1"/>
      <name val="Arial"/>
      <family val="2"/>
    </font>
    <font>
      <b/>
      <sz val="10"/>
      <color rgb="FFFF0000"/>
      <name val="Calibri"/>
      <family val="2"/>
      <scheme val="minor"/>
    </font>
    <font>
      <sz val="18"/>
      <name val="Calibri"/>
      <family val="2"/>
      <scheme val="minor"/>
    </font>
    <font>
      <b/>
      <sz val="18"/>
      <name val="Calibri"/>
      <family val="2"/>
      <scheme val="minor"/>
    </font>
    <font>
      <sz val="11"/>
      <color rgb="FF242424"/>
      <name val="Aptos Narrow"/>
      <family val="2"/>
    </font>
    <font>
      <sz val="10"/>
      <color theme="0"/>
      <name val="Calibri"/>
      <family val="2"/>
      <scheme val="minor"/>
    </font>
    <font>
      <sz val="10"/>
      <color rgb="FFFF0000"/>
      <name val="Calibri"/>
      <family val="2"/>
      <scheme val="minor"/>
    </font>
    <font>
      <sz val="10"/>
      <color theme="0"/>
      <name val="Calibri"/>
      <family val="2"/>
    </font>
    <font>
      <b/>
      <sz val="14"/>
      <name val="Calibri"/>
      <family val="2"/>
    </font>
    <font>
      <b/>
      <sz val="10"/>
      <name val="Calibri"/>
      <family val="2"/>
    </font>
    <font>
      <sz val="10"/>
      <color rgb="FF003595"/>
      <name val="Calibri"/>
      <family val="2"/>
    </font>
    <font>
      <b/>
      <u/>
      <sz val="10"/>
      <color theme="10"/>
      <name val="Calibri"/>
      <family val="2"/>
      <scheme val="minor"/>
    </font>
    <font>
      <sz val="11"/>
      <color rgb="FF0071CE"/>
      <name val="Calibri"/>
      <family val="2"/>
    </font>
    <font>
      <sz val="10"/>
      <color rgb="FF000000"/>
      <name val="Arial"/>
      <family val="2"/>
    </font>
    <font>
      <sz val="10"/>
      <name val="Calibri"/>
      <scheme val="minor"/>
    </font>
    <font>
      <b/>
      <sz val="10"/>
      <color rgb="FF0071CE"/>
      <name val="Calibri"/>
      <family val="2"/>
      <scheme val="minor"/>
    </font>
    <font>
      <b/>
      <u/>
      <sz val="10"/>
      <color theme="10"/>
      <name val="Calibri"/>
      <scheme val="minor"/>
    </font>
    <font>
      <sz val="10"/>
      <color theme="4"/>
      <name val="Calibri"/>
      <scheme val="minor"/>
    </font>
  </fonts>
  <fills count="12">
    <fill>
      <patternFill patternType="none"/>
    </fill>
    <fill>
      <patternFill patternType="gray125"/>
    </fill>
    <fill>
      <patternFill patternType="solid">
        <fgColor theme="0" tint="-0.14999847407452621"/>
        <bgColor indexed="64"/>
      </patternFill>
    </fill>
    <fill>
      <patternFill patternType="solid">
        <fgColor rgb="FFDCECF5"/>
        <bgColor indexed="64"/>
      </patternFill>
    </fill>
    <fill>
      <patternFill patternType="solid">
        <fgColor rgb="FF003595"/>
        <bgColor indexed="64"/>
      </patternFill>
    </fill>
    <fill>
      <patternFill patternType="solid">
        <fgColor rgb="FFFFFF00"/>
      </patternFill>
    </fill>
    <fill>
      <patternFill patternType="solid">
        <fgColor theme="3"/>
        <bgColor indexed="64"/>
      </patternFill>
    </fill>
    <fill>
      <patternFill patternType="solid">
        <fgColor rgb="FFFFDB8E"/>
        <bgColor indexed="64"/>
      </patternFill>
    </fill>
    <fill>
      <patternFill patternType="solid">
        <fgColor rgb="FFCCCCCE"/>
        <bgColor indexed="64"/>
      </patternFill>
    </fill>
    <fill>
      <patternFill patternType="solid">
        <fgColor theme="5" tint="0.59999389629810485"/>
        <bgColor indexed="64"/>
      </patternFill>
    </fill>
    <fill>
      <patternFill patternType="solid">
        <fgColor rgb="FFA3DBFF"/>
        <bgColor indexed="64"/>
      </patternFill>
    </fill>
    <fill>
      <patternFill patternType="solid">
        <fgColor theme="3" tint="0.89999084444715716"/>
        <bgColor indexed="64"/>
      </patternFill>
    </fill>
  </fills>
  <borders count="4">
    <border>
      <left/>
      <right/>
      <top/>
      <bottom/>
      <diagonal/>
    </border>
    <border>
      <left style="thin">
        <color rgb="FF003595"/>
      </left>
      <right style="thin">
        <color rgb="FF003595"/>
      </right>
      <top style="thin">
        <color rgb="FF003595"/>
      </top>
      <bottom style="thin">
        <color rgb="FF003595"/>
      </bottom>
      <diagonal/>
    </border>
    <border>
      <left style="thin">
        <color rgb="FF003595"/>
      </left>
      <right/>
      <top style="thin">
        <color rgb="FF003595"/>
      </top>
      <bottom style="thin">
        <color rgb="FF003595"/>
      </bottom>
      <diagonal/>
    </border>
    <border>
      <left style="thin">
        <color indexed="64"/>
      </left>
      <right style="thin">
        <color indexed="64"/>
      </right>
      <top style="thin">
        <color indexed="64"/>
      </top>
      <bottom style="thin">
        <color indexed="64"/>
      </bottom>
      <diagonal/>
    </border>
  </borders>
  <cellStyleXfs count="27">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5" fillId="0" borderId="0" applyNumberFormat="0" applyFill="0" applyBorder="0" applyAlignment="0" applyProtection="0"/>
    <xf numFmtId="0" fontId="5" fillId="0" borderId="0" applyNumberFormat="0" applyFill="0" applyBorder="0" applyAlignment="0" applyProtection="0"/>
    <xf numFmtId="0" fontId="1" fillId="0" borderId="0"/>
    <xf numFmtId="0" fontId="7" fillId="0" borderId="0"/>
    <xf numFmtId="0" fontId="9" fillId="0" borderId="0"/>
    <xf numFmtId="171" fontId="11" fillId="0" borderId="0" applyFont="0" applyFill="0" applyBorder="0" applyProtection="0">
      <alignment vertical="top"/>
    </xf>
    <xf numFmtId="171" fontId="13" fillId="0" borderId="0" applyFill="0" applyBorder="0" applyProtection="0">
      <alignment vertical="top"/>
    </xf>
    <xf numFmtId="173" fontId="13" fillId="0" borderId="0" applyFont="0" applyFill="0" applyBorder="0" applyProtection="0">
      <alignment vertical="top"/>
    </xf>
    <xf numFmtId="0" fontId="15" fillId="0" borderId="0" applyNumberFormat="0" applyFill="0" applyBorder="0" applyAlignment="0" applyProtection="0"/>
    <xf numFmtId="0" fontId="1" fillId="0" borderId="0"/>
    <xf numFmtId="0" fontId="1" fillId="0" borderId="0"/>
    <xf numFmtId="0" fontId="7" fillId="0" borderId="0"/>
    <xf numFmtId="0" fontId="1" fillId="0" borderId="0"/>
    <xf numFmtId="9" fontId="4" fillId="0" borderId="0" applyFont="0" applyFill="0" applyBorder="0" applyAlignment="0" applyProtection="0"/>
    <xf numFmtId="0" fontId="31" fillId="0" borderId="0" applyNumberForma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171" fontId="11" fillId="0" borderId="0" applyFont="0" applyFill="0" applyBorder="0" applyProtection="0">
      <alignment vertical="top"/>
    </xf>
    <xf numFmtId="171" fontId="1" fillId="0" borderId="0" applyFont="0" applyFill="0" applyBorder="0" applyProtection="0">
      <alignment vertical="top"/>
    </xf>
    <xf numFmtId="171" fontId="13" fillId="0" borderId="0" applyFill="0" applyBorder="0" applyProtection="0">
      <alignment vertical="top"/>
    </xf>
  </cellStyleXfs>
  <cellXfs count="147">
    <xf numFmtId="0" fontId="0" fillId="0" borderId="0" xfId="0"/>
    <xf numFmtId="0" fontId="3" fillId="0" borderId="0" xfId="0" applyFont="1"/>
    <xf numFmtId="0" fontId="2" fillId="2" borderId="0" xfId="0" applyFont="1" applyFill="1"/>
    <xf numFmtId="171" fontId="12" fillId="4" borderId="0" xfId="9" applyFont="1" applyFill="1">
      <alignment vertical="top"/>
    </xf>
    <xf numFmtId="0" fontId="16" fillId="0" borderId="0" xfId="13" applyFont="1"/>
    <xf numFmtId="0" fontId="17" fillId="0" borderId="0" xfId="13" applyFont="1" applyAlignment="1">
      <alignment vertical="top"/>
    </xf>
    <xf numFmtId="0" fontId="18" fillId="0" borderId="0" xfId="0" applyFont="1"/>
    <xf numFmtId="0" fontId="19" fillId="5" borderId="0" xfId="0" applyFont="1" applyFill="1"/>
    <xf numFmtId="0" fontId="6" fillId="0" borderId="0" xfId="0" applyFont="1"/>
    <xf numFmtId="0" fontId="9" fillId="0" borderId="0" xfId="0" applyFont="1"/>
    <xf numFmtId="0" fontId="16" fillId="4" borderId="0" xfId="13" applyFont="1" applyFill="1"/>
    <xf numFmtId="10" fontId="0" fillId="0" borderId="0" xfId="2" applyNumberFormat="1" applyFont="1"/>
    <xf numFmtId="0" fontId="17" fillId="0" borderId="0" xfId="0" applyFont="1"/>
    <xf numFmtId="0" fontId="17" fillId="0" borderId="0" xfId="8" applyFont="1" applyAlignment="1">
      <alignment vertical="center"/>
    </xf>
    <xf numFmtId="0" fontId="14" fillId="0" borderId="0" xfId="0" applyFont="1"/>
    <xf numFmtId="0" fontId="14" fillId="0" borderId="0" xfId="0" applyFont="1" applyAlignment="1">
      <alignment horizontal="center"/>
    </xf>
    <xf numFmtId="0" fontId="14" fillId="0" borderId="0" xfId="3" applyFont="1"/>
    <xf numFmtId="0" fontId="14" fillId="0" borderId="0" xfId="13" applyFont="1"/>
    <xf numFmtId="171" fontId="21" fillId="6" borderId="0" xfId="0" applyNumberFormat="1" applyFont="1" applyFill="1" applyAlignment="1">
      <alignment vertical="top"/>
    </xf>
    <xf numFmtId="0" fontId="22" fillId="0" borderId="0" xfId="0" applyFont="1" applyAlignment="1">
      <alignment vertical="top"/>
    </xf>
    <xf numFmtId="0" fontId="10" fillId="3" borderId="0" xfId="0" applyFont="1" applyFill="1" applyAlignment="1">
      <alignment vertical="center"/>
    </xf>
    <xf numFmtId="0" fontId="17" fillId="0" borderId="0" xfId="0" applyFont="1" applyAlignment="1">
      <alignment horizontal="center"/>
    </xf>
    <xf numFmtId="0" fontId="17" fillId="0" borderId="0" xfId="3" applyFont="1"/>
    <xf numFmtId="0" fontId="9" fillId="7" borderId="0" xfId="0" applyFont="1" applyFill="1"/>
    <xf numFmtId="6" fontId="14" fillId="7" borderId="0" xfId="3" applyNumberFormat="1" applyFont="1" applyFill="1"/>
    <xf numFmtId="0" fontId="23" fillId="0" borderId="0" xfId="0" applyFont="1"/>
    <xf numFmtId="168" fontId="14" fillId="0" borderId="0" xfId="0" applyNumberFormat="1" applyFont="1"/>
    <xf numFmtId="0" fontId="24" fillId="0" borderId="0" xfId="8" applyFont="1" applyAlignment="1">
      <alignment vertical="center"/>
    </xf>
    <xf numFmtId="9" fontId="25" fillId="0" borderId="0" xfId="2" applyFont="1" applyFill="1" applyBorder="1"/>
    <xf numFmtId="168" fontId="17" fillId="0" borderId="0" xfId="0" applyNumberFormat="1" applyFont="1"/>
    <xf numFmtId="168" fontId="14" fillId="7" borderId="0" xfId="0" applyNumberFormat="1" applyFont="1" applyFill="1"/>
    <xf numFmtId="168" fontId="14" fillId="8" borderId="0" xfId="0" applyNumberFormat="1" applyFont="1" applyFill="1"/>
    <xf numFmtId="0" fontId="20" fillId="0" borderId="0" xfId="4" applyFont="1" applyFill="1" applyBorder="1"/>
    <xf numFmtId="0" fontId="26" fillId="0" borderId="0" xfId="4" applyFont="1" applyFill="1" applyBorder="1"/>
    <xf numFmtId="3" fontId="14" fillId="0" borderId="0" xfId="0" applyNumberFormat="1" applyFont="1"/>
    <xf numFmtId="3" fontId="14" fillId="7" borderId="0" xfId="0" applyNumberFormat="1" applyFont="1" applyFill="1"/>
    <xf numFmtId="0" fontId="14" fillId="7" borderId="0" xfId="0" applyFont="1" applyFill="1"/>
    <xf numFmtId="1" fontId="14" fillId="0" borderId="0" xfId="0" applyNumberFormat="1" applyFont="1"/>
    <xf numFmtId="0" fontId="17" fillId="0" borderId="0" xfId="0" applyFont="1" applyAlignment="1">
      <alignment vertical="center" wrapText="1"/>
    </xf>
    <xf numFmtId="1" fontId="14" fillId="7" borderId="0" xfId="0" applyNumberFormat="1" applyFont="1" applyFill="1"/>
    <xf numFmtId="1" fontId="25" fillId="0" borderId="0" xfId="0" applyNumberFormat="1" applyFont="1"/>
    <xf numFmtId="0" fontId="14" fillId="0" borderId="0" xfId="0" applyFont="1" applyAlignment="1">
      <alignment horizontal="left"/>
    </xf>
    <xf numFmtId="0" fontId="27" fillId="0" borderId="0" xfId="0" applyFont="1" applyAlignment="1">
      <alignment wrapText="1"/>
    </xf>
    <xf numFmtId="0" fontId="14" fillId="0" borderId="0" xfId="0" applyFont="1" applyAlignment="1">
      <alignment vertical="top"/>
    </xf>
    <xf numFmtId="0" fontId="14" fillId="0" borderId="0" xfId="0" applyFont="1" applyAlignment="1">
      <alignment vertical="top" wrapText="1"/>
    </xf>
    <xf numFmtId="1" fontId="14" fillId="0" borderId="0" xfId="0" applyNumberFormat="1" applyFont="1" applyAlignment="1">
      <alignment horizontal="right" vertical="top"/>
    </xf>
    <xf numFmtId="2" fontId="14" fillId="0" borderId="0" xfId="0" applyNumberFormat="1" applyFont="1" applyAlignment="1">
      <alignment horizontal="right" vertical="top"/>
    </xf>
    <xf numFmtId="0" fontId="14" fillId="0" borderId="0" xfId="0" applyFont="1" applyAlignment="1">
      <alignment horizontal="right" vertical="top"/>
    </xf>
    <xf numFmtId="165" fontId="14" fillId="0" borderId="0" xfId="1" applyNumberFormat="1" applyFont="1" applyFill="1" applyBorder="1" applyAlignment="1">
      <alignment horizontal="right"/>
    </xf>
    <xf numFmtId="43" fontId="14" fillId="0" borderId="0" xfId="1" applyFont="1" applyFill="1" applyBorder="1" applyAlignment="1">
      <alignment horizontal="right"/>
    </xf>
    <xf numFmtId="0" fontId="14" fillId="0" borderId="0" xfId="0" applyFont="1" applyAlignment="1">
      <alignment horizontal="right"/>
    </xf>
    <xf numFmtId="0" fontId="17" fillId="0" borderId="0" xfId="6" applyFont="1" applyAlignment="1">
      <alignment horizontal="left" vertical="center" wrapText="1"/>
    </xf>
    <xf numFmtId="1" fontId="14" fillId="7" borderId="0" xfId="0" applyNumberFormat="1" applyFont="1" applyFill="1" applyAlignment="1">
      <alignment horizontal="right" vertical="top"/>
    </xf>
    <xf numFmtId="2" fontId="14" fillId="7" borderId="0" xfId="0" applyNumberFormat="1" applyFont="1" applyFill="1" applyAlignment="1">
      <alignment horizontal="right" vertical="top"/>
    </xf>
    <xf numFmtId="167" fontId="14" fillId="7" borderId="0" xfId="0" applyNumberFormat="1" applyFont="1" applyFill="1" applyAlignment="1">
      <alignment horizontal="right" vertical="top"/>
    </xf>
    <xf numFmtId="166" fontId="14" fillId="7" borderId="0" xfId="0" applyNumberFormat="1" applyFont="1" applyFill="1" applyAlignment="1">
      <alignment horizontal="right" vertical="top"/>
    </xf>
    <xf numFmtId="164" fontId="14" fillId="7" borderId="0" xfId="0" applyNumberFormat="1" applyFont="1" applyFill="1" applyAlignment="1">
      <alignment horizontal="right" vertical="top"/>
    </xf>
    <xf numFmtId="0" fontId="14" fillId="8" borderId="0" xfId="0" quotePrefix="1" applyFont="1" applyFill="1"/>
    <xf numFmtId="0" fontId="25" fillId="0" borderId="0" xfId="0" applyFont="1"/>
    <xf numFmtId="3" fontId="28" fillId="0" borderId="0" xfId="0" applyNumberFormat="1" applyFont="1"/>
    <xf numFmtId="1" fontId="25" fillId="8" borderId="0" xfId="0" applyNumberFormat="1" applyFont="1" applyFill="1"/>
    <xf numFmtId="0" fontId="29" fillId="0" borderId="0" xfId="0" applyFont="1"/>
    <xf numFmtId="0" fontId="27" fillId="0" borderId="0" xfId="0" applyFont="1" applyAlignment="1">
      <alignment horizontal="left" vertical="center"/>
    </xf>
    <xf numFmtId="0" fontId="23" fillId="0" borderId="0" xfId="0" applyFont="1" applyAlignment="1">
      <alignment horizontal="left" vertical="center"/>
    </xf>
    <xf numFmtId="2" fontId="14" fillId="0" borderId="0" xfId="3" applyNumberFormat="1" applyFont="1"/>
    <xf numFmtId="168" fontId="14" fillId="0" borderId="0" xfId="3" applyNumberFormat="1" applyFont="1"/>
    <xf numFmtId="3" fontId="14" fillId="0" borderId="0" xfId="3" applyNumberFormat="1" applyFont="1"/>
    <xf numFmtId="0" fontId="14" fillId="0" borderId="0" xfId="3" applyFont="1" applyAlignment="1">
      <alignment horizontal="center"/>
    </xf>
    <xf numFmtId="1" fontId="14" fillId="0" borderId="0" xfId="3" applyNumberFormat="1" applyFont="1"/>
    <xf numFmtId="168" fontId="25" fillId="0" borderId="0" xfId="3" applyNumberFormat="1" applyFont="1"/>
    <xf numFmtId="3" fontId="28" fillId="0" borderId="0" xfId="3" applyNumberFormat="1" applyFont="1"/>
    <xf numFmtId="0" fontId="17" fillId="0" borderId="0" xfId="3" applyFont="1" applyAlignment="1">
      <alignment horizontal="center"/>
    </xf>
    <xf numFmtId="1" fontId="28" fillId="0" borderId="0" xfId="3" applyNumberFormat="1" applyFont="1"/>
    <xf numFmtId="164" fontId="25" fillId="0" borderId="0" xfId="3" applyNumberFormat="1" applyFont="1"/>
    <xf numFmtId="2" fontId="25" fillId="0" borderId="0" xfId="3" applyNumberFormat="1" applyFont="1"/>
    <xf numFmtId="170" fontId="14" fillId="0" borderId="0" xfId="0" applyNumberFormat="1" applyFont="1"/>
    <xf numFmtId="2" fontId="14" fillId="0" borderId="0" xfId="0" applyNumberFormat="1" applyFont="1"/>
    <xf numFmtId="0" fontId="23" fillId="7" borderId="0" xfId="0" applyFont="1" applyFill="1"/>
    <xf numFmtId="4" fontId="28" fillId="0" borderId="0" xfId="3" applyNumberFormat="1" applyFont="1"/>
    <xf numFmtId="4" fontId="30" fillId="0" borderId="0" xfId="0" applyNumberFormat="1" applyFont="1"/>
    <xf numFmtId="10" fontId="14" fillId="0" borderId="0" xfId="0" applyNumberFormat="1" applyFont="1"/>
    <xf numFmtId="4" fontId="25" fillId="0" borderId="0" xfId="3" applyNumberFormat="1" applyFont="1"/>
    <xf numFmtId="10" fontId="25" fillId="0" borderId="0" xfId="0" applyNumberFormat="1" applyFont="1"/>
    <xf numFmtId="169" fontId="14" fillId="0" borderId="0" xfId="0" applyNumberFormat="1" applyFont="1"/>
    <xf numFmtId="167" fontId="14" fillId="0" borderId="0" xfId="0" applyNumberFormat="1" applyFont="1"/>
    <xf numFmtId="169" fontId="28" fillId="0" borderId="0" xfId="0" applyNumberFormat="1" applyFont="1"/>
    <xf numFmtId="169" fontId="25" fillId="0" borderId="0" xfId="0" applyNumberFormat="1" applyFont="1"/>
    <xf numFmtId="10" fontId="28" fillId="0" borderId="0" xfId="0" applyNumberFormat="1" applyFont="1"/>
    <xf numFmtId="0" fontId="14" fillId="0" borderId="0" xfId="13" applyFont="1" applyAlignment="1">
      <alignment vertical="top"/>
    </xf>
    <xf numFmtId="0" fontId="14" fillId="0" borderId="0" xfId="13" applyFont="1" applyAlignment="1">
      <alignment horizontal="center" vertical="top"/>
    </xf>
    <xf numFmtId="0" fontId="17" fillId="0" borderId="0" xfId="3" applyFont="1" applyAlignment="1">
      <alignment wrapText="1"/>
    </xf>
    <xf numFmtId="0" fontId="17" fillId="0" borderId="0" xfId="3" applyFont="1" applyAlignment="1">
      <alignment vertical="top" wrapText="1"/>
    </xf>
    <xf numFmtId="0" fontId="14" fillId="0" borderId="0" xfId="3" applyFont="1" applyAlignment="1">
      <alignment vertical="top" wrapText="1"/>
    </xf>
    <xf numFmtId="0" fontId="30" fillId="0" borderId="0" xfId="0" applyFont="1"/>
    <xf numFmtId="169" fontId="25" fillId="0" borderId="0" xfId="3" applyNumberFormat="1" applyFont="1"/>
    <xf numFmtId="0" fontId="33" fillId="0" borderId="0" xfId="0" applyFont="1"/>
    <xf numFmtId="168" fontId="25" fillId="9" borderId="0" xfId="3" applyNumberFormat="1" applyFont="1" applyFill="1"/>
    <xf numFmtId="2" fontId="25" fillId="0" borderId="0" xfId="0" applyNumberFormat="1" applyFont="1"/>
    <xf numFmtId="168" fontId="14" fillId="7" borderId="0" xfId="3" applyNumberFormat="1" applyFont="1" applyFill="1"/>
    <xf numFmtId="3" fontId="14" fillId="7" borderId="0" xfId="3" applyNumberFormat="1" applyFont="1" applyFill="1"/>
    <xf numFmtId="1" fontId="14" fillId="7" borderId="0" xfId="3" applyNumberFormat="1" applyFont="1" applyFill="1"/>
    <xf numFmtId="9" fontId="14" fillId="7" borderId="0" xfId="2" applyFont="1" applyFill="1" applyBorder="1"/>
    <xf numFmtId="171" fontId="12" fillId="4" borderId="0" xfId="24" applyFont="1" applyFill="1">
      <alignment vertical="top"/>
    </xf>
    <xf numFmtId="171" fontId="14" fillId="4" borderId="0" xfId="10" applyFont="1" applyFill="1">
      <alignment vertical="top"/>
    </xf>
    <xf numFmtId="171" fontId="14" fillId="0" borderId="0" xfId="10" applyFont="1" applyFill="1">
      <alignment vertical="top"/>
    </xf>
    <xf numFmtId="171" fontId="34" fillId="0" borderId="0" xfId="10" applyFont="1" applyFill="1">
      <alignment vertical="top"/>
    </xf>
    <xf numFmtId="171" fontId="35" fillId="0" borderId="0" xfId="10" applyFont="1" applyFill="1">
      <alignment vertical="top"/>
    </xf>
    <xf numFmtId="172" fontId="14" fillId="0" borderId="0" xfId="10" applyNumberFormat="1" applyFont="1" applyFill="1" applyAlignment="1">
      <alignment horizontal="left" vertical="top"/>
    </xf>
    <xf numFmtId="171" fontId="14" fillId="0" borderId="0" xfId="10" applyFont="1" applyFill="1" applyAlignment="1">
      <alignment horizontal="left" vertical="center"/>
    </xf>
    <xf numFmtId="174" fontId="14" fillId="0" borderId="0" xfId="11" applyNumberFormat="1" applyFont="1" applyFill="1" applyAlignment="1">
      <alignment horizontal="left" vertical="top"/>
    </xf>
    <xf numFmtId="171" fontId="5" fillId="0" borderId="0" xfId="4" applyNumberFormat="1" applyFill="1" applyAlignment="1">
      <alignment vertical="top"/>
    </xf>
    <xf numFmtId="171" fontId="16" fillId="0" borderId="0" xfId="24" applyFont="1" applyAlignment="1"/>
    <xf numFmtId="0" fontId="36" fillId="0" borderId="0" xfId="0" applyFont="1"/>
    <xf numFmtId="10" fontId="14" fillId="7" borderId="0" xfId="2" applyNumberFormat="1" applyFont="1" applyFill="1" applyBorder="1"/>
    <xf numFmtId="3" fontId="14" fillId="10" borderId="0" xfId="0" applyNumberFormat="1" applyFont="1" applyFill="1"/>
    <xf numFmtId="0" fontId="38" fillId="0" borderId="0" xfId="0" applyFont="1"/>
    <xf numFmtId="0" fontId="17" fillId="10" borderId="0" xfId="3" applyFont="1" applyFill="1"/>
    <xf numFmtId="4" fontId="28" fillId="10" borderId="0" xfId="3" applyNumberFormat="1" applyFont="1" applyFill="1"/>
    <xf numFmtId="0" fontId="14" fillId="10" borderId="0" xfId="0" applyFont="1" applyFill="1"/>
    <xf numFmtId="2" fontId="14" fillId="10" borderId="0" xfId="0" applyNumberFormat="1" applyFont="1" applyFill="1"/>
    <xf numFmtId="4" fontId="30" fillId="10" borderId="0" xfId="0" applyNumberFormat="1" applyFont="1" applyFill="1"/>
    <xf numFmtId="175" fontId="0" fillId="0" borderId="0" xfId="0" applyNumberFormat="1"/>
    <xf numFmtId="4" fontId="14" fillId="10" borderId="0" xfId="0" applyNumberFormat="1" applyFont="1" applyFill="1"/>
    <xf numFmtId="171" fontId="21" fillId="4" borderId="0" xfId="25" applyFont="1" applyFill="1">
      <alignment vertical="top"/>
    </xf>
    <xf numFmtId="171" fontId="39" fillId="4" borderId="0" xfId="25" applyFont="1" applyFill="1">
      <alignment vertical="top"/>
    </xf>
    <xf numFmtId="171" fontId="9" fillId="0" borderId="0" xfId="25" applyFont="1">
      <alignment vertical="top"/>
    </xf>
    <xf numFmtId="171" fontId="40" fillId="3" borderId="0" xfId="26" applyFont="1" applyFill="1">
      <alignment vertical="top"/>
    </xf>
    <xf numFmtId="171" fontId="41" fillId="3" borderId="0" xfId="26" applyFont="1" applyFill="1">
      <alignment vertical="top"/>
    </xf>
    <xf numFmtId="171" fontId="42" fillId="11" borderId="1" xfId="25" applyFont="1" applyFill="1" applyBorder="1" applyAlignment="1">
      <alignment horizontal="center" vertical="center"/>
    </xf>
    <xf numFmtId="171" fontId="42" fillId="11" borderId="1" xfId="25" applyFont="1" applyFill="1" applyBorder="1" applyAlignment="1">
      <alignment horizontal="center" vertical="center" wrapText="1"/>
    </xf>
    <xf numFmtId="171" fontId="13" fillId="0" borderId="1" xfId="25" applyFont="1" applyBorder="1" applyAlignment="1">
      <alignment horizontal="center" vertical="center" wrapText="1"/>
    </xf>
    <xf numFmtId="171" fontId="13" fillId="0" borderId="2" xfId="25" applyFont="1" applyBorder="1" applyAlignment="1">
      <alignment horizontal="center" vertical="center" wrapText="1"/>
    </xf>
    <xf numFmtId="0" fontId="43" fillId="0" borderId="3" xfId="4" applyFont="1" applyBorder="1" applyAlignment="1">
      <alignment horizontal="center" vertical="center"/>
    </xf>
    <xf numFmtId="171" fontId="44" fillId="0" borderId="1" xfId="25" applyFont="1" applyBorder="1" applyAlignment="1">
      <alignment horizontal="center" vertical="center" wrapText="1"/>
    </xf>
    <xf numFmtId="171" fontId="1" fillId="0" borderId="0" xfId="25" applyAlignment="1">
      <alignment vertical="center" wrapText="1"/>
    </xf>
    <xf numFmtId="171" fontId="41" fillId="2" borderId="0" xfId="26" applyFont="1" applyFill="1">
      <alignment vertical="top"/>
    </xf>
    <xf numFmtId="171" fontId="1" fillId="0" borderId="0" xfId="25">
      <alignment vertical="top"/>
    </xf>
    <xf numFmtId="171" fontId="45" fillId="0" borderId="0" xfId="25" applyFont="1" applyAlignment="1">
      <alignment vertical="center" wrapText="1"/>
    </xf>
    <xf numFmtId="0" fontId="46" fillId="0" borderId="0" xfId="0" applyFont="1"/>
    <xf numFmtId="0" fontId="47" fillId="0" borderId="0" xfId="8" applyFont="1" applyAlignment="1">
      <alignment vertical="center"/>
    </xf>
    <xf numFmtId="0" fontId="48" fillId="0" borderId="0" xfId="4" applyFont="1" applyBorder="1" applyAlignment="1">
      <alignment horizontal="left" vertical="top"/>
    </xf>
    <xf numFmtId="0" fontId="37" fillId="0" borderId="0" xfId="0" applyFont="1"/>
    <xf numFmtId="3" fontId="49" fillId="0" borderId="0" xfId="3" applyNumberFormat="1" applyFont="1"/>
    <xf numFmtId="0" fontId="17" fillId="0" borderId="0" xfId="0" applyFont="1" applyAlignment="1">
      <alignment horizontal="center"/>
    </xf>
    <xf numFmtId="0" fontId="14" fillId="0" borderId="0" xfId="0" applyFont="1" applyAlignment="1">
      <alignment horizontal="center" vertical="center" wrapText="1"/>
    </xf>
    <xf numFmtId="164" fontId="14" fillId="0" borderId="0" xfId="3" applyNumberFormat="1" applyFont="1" applyAlignment="1">
      <alignment horizontal="center" vertical="center"/>
    </xf>
    <xf numFmtId="0" fontId="14" fillId="0" borderId="0" xfId="0" applyFont="1" applyAlignment="1">
      <alignment horizontal="center"/>
    </xf>
  </cellXfs>
  <cellStyles count="27">
    <cellStyle name="Comma" xfId="1" builtinId="3"/>
    <cellStyle name="Comma 2 2" xfId="21" xr:uid="{17B3A796-4F5F-44F8-B6D0-C7F17838EA5A}"/>
    <cellStyle name="Hyperlink" xfId="4" builtinId="8"/>
    <cellStyle name="Hyperlink 2" xfId="5" xr:uid="{3B36E1C7-6160-48D9-9A05-B9C13F220F35}"/>
    <cellStyle name="Hyperlink 3" xfId="12" xr:uid="{5FB148D0-521F-4C02-B065-C44E132C4163}"/>
    <cellStyle name="Hyperlink 4" xfId="18" xr:uid="{D062D22A-3220-4AE5-B34E-ED1CA9295A15}"/>
    <cellStyle name="Normal" xfId="0" builtinId="0"/>
    <cellStyle name="Normal 12" xfId="14" xr:uid="{93CD20ED-30CC-48C0-A43F-D88E28301B66}"/>
    <cellStyle name="Normal 2" xfId="23" xr:uid="{A70B0541-7762-4D19-BBB2-9321241AC123}"/>
    <cellStyle name="Normal 2 2" xfId="7" xr:uid="{7D9AB5A1-76D4-46A4-A25D-03683F2FAE05}"/>
    <cellStyle name="Normal 2 2 2" xfId="15" xr:uid="{9AA2FA6E-D403-40C0-9FA1-877EF49AE062}"/>
    <cellStyle name="Normal 2 3" xfId="10" xr:uid="{D6672FE0-DE3E-4959-AFEA-99CEA5371AFF}"/>
    <cellStyle name="Normal 2 3 2" xfId="3" xr:uid="{A57BEADB-26DD-4B25-8357-E55FCE587F74}"/>
    <cellStyle name="Normal 2 3 3" xfId="19" xr:uid="{907840F4-268E-42F8-BC49-6B96C844E92A}"/>
    <cellStyle name="Normal 2 4" xfId="26" xr:uid="{E15D5D89-9F7D-46F1-A357-F96362FF8F1D}"/>
    <cellStyle name="Normal 3" xfId="9" xr:uid="{974042E9-7630-416E-8E12-FAF49C20CA28}"/>
    <cellStyle name="Normal 3 2" xfId="22" xr:uid="{CE111E0C-EA6A-403F-87A4-DDB76FDA287D}"/>
    <cellStyle name="Normal 3 2 2" xfId="24" xr:uid="{7D474543-FDFD-41BE-879C-F234055643B5}"/>
    <cellStyle name="Normal 3 2 3 2" xfId="6" xr:uid="{5D1DB5EB-7DDD-4B20-9CDC-E30468090101}"/>
    <cellStyle name="Normal 7" xfId="8" xr:uid="{768BC3B8-AB0D-432B-95F3-0FF8E481BDED}"/>
    <cellStyle name="Normal 7 2" xfId="16" xr:uid="{4FDB2ED1-4AB8-46C4-8E71-C3AE8E69653A}"/>
    <cellStyle name="Normal 8" xfId="13" xr:uid="{60F4790B-D2FE-4E57-BF2F-2F00C6760285}"/>
    <cellStyle name="Normal 8 2" xfId="25" xr:uid="{E944DC37-B3FA-4575-A87B-3D3364568555}"/>
    <cellStyle name="Per cent" xfId="2" builtinId="5"/>
    <cellStyle name="Per cent 2" xfId="17" xr:uid="{3A146747-F52F-4A61-81C4-E6174DE7F229}"/>
    <cellStyle name="Percent 2 3" xfId="20" xr:uid="{D6EAF196-90E1-4B43-9D38-3ABEDD4A3251}"/>
    <cellStyle name="Year" xfId="11" xr:uid="{4BDAE8C5-A21A-4A53-B893-772A6583DB8F}"/>
  </cellStyles>
  <dxfs count="2">
    <dxf>
      <font>
        <b/>
        <i val="0"/>
      </font>
      <fill>
        <patternFill>
          <bgColor rgb="FF92D050"/>
        </patternFill>
      </fill>
    </dxf>
    <dxf>
      <font>
        <b/>
        <i val="0"/>
      </font>
      <fill>
        <patternFill>
          <bgColor rgb="FFFF0000"/>
        </patternFill>
      </fill>
    </dxf>
  </dxfs>
  <tableStyles count="0" defaultTableStyle="TableStyleMedium2" defaultPivotStyle="PivotStyleLight16"/>
  <colors>
    <mruColors>
      <color rgb="FF0066FF"/>
      <color rgb="FFFFDB8E"/>
      <color rgb="FF98C561"/>
      <color rgb="FFCCCCCE"/>
      <color rgb="FF006938"/>
      <color rgb="FF003595"/>
      <color rgb="FFDEEBF6"/>
      <color rgb="FFB6D2EC"/>
      <color rgb="FF5B9BD5"/>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38916</xdr:colOff>
      <xdr:row>11</xdr:row>
      <xdr:rowOff>103412</xdr:rowOff>
    </xdr:from>
    <xdr:to>
      <xdr:col>8</xdr:col>
      <xdr:colOff>560101</xdr:colOff>
      <xdr:row>36</xdr:row>
      <xdr:rowOff>1309687</xdr:rowOff>
    </xdr:to>
    <xdr:sp macro="" textlink="">
      <xdr:nvSpPr>
        <xdr:cNvPr id="33" name="TextBox 2">
          <a:extLst>
            <a:ext uri="{FF2B5EF4-FFF2-40B4-BE49-F238E27FC236}">
              <a16:creationId xmlns:a16="http://schemas.microsoft.com/office/drawing/2014/main" id="{1FBF39E6-60DB-4163-9C5E-99A8E46BA483}"/>
            </a:ext>
          </a:extLst>
        </xdr:cNvPr>
        <xdr:cNvSpPr txBox="1"/>
      </xdr:nvSpPr>
      <xdr:spPr>
        <a:xfrm>
          <a:off x="622322" y="2317975"/>
          <a:ext cx="8974623" cy="5397275"/>
        </a:xfrm>
        <a:prstGeom prst="rect">
          <a:avLst/>
        </a:prstGeom>
        <a:noFill/>
        <a:ln>
          <a:noFill/>
        </a:ln>
      </xdr:spPr>
      <xdr:txBody>
        <a:bodyPr lIns="27432" tIns="22860" rIns="0" bIns="0" rtlCol="0"/>
        <a:lstStyle/>
        <a:p>
          <a:pPr marL="0" indent="0" algn="l"/>
          <a:r>
            <a:rPr lang="en-US" sz="1100" b="1">
              <a:latin typeface="+mn-lt"/>
              <a:ea typeface="+mn-lt"/>
              <a:cs typeface="+mn-lt"/>
            </a:rPr>
            <a:t>Summary of the model:</a:t>
          </a:r>
          <a:endParaRPr lang="en-US" sz="1000" b="1">
            <a:solidFill>
              <a:srgbClr val="000000"/>
            </a:solidFill>
            <a:latin typeface="+mn-lt"/>
            <a:ea typeface="+mn-lt"/>
            <a:cs typeface="+mn-lt"/>
          </a:endParaRPr>
        </a:p>
        <a:p>
          <a:pPr marL="0" indent="0" algn="l"/>
          <a:endParaRPr lang="en-US" sz="1000" b="1">
            <a:solidFill>
              <a:srgbClr val="000000"/>
            </a:solidFill>
            <a:latin typeface="+mn-lt"/>
            <a:ea typeface="+mn-lt"/>
            <a:cs typeface="+mn-lt"/>
          </a:endParaRPr>
        </a:p>
        <a:p>
          <a:pPr marL="0" indent="0" algn="l"/>
          <a:r>
            <a:rPr lang="en-US" sz="1000">
              <a:latin typeface="+mn-lt"/>
              <a:ea typeface="+mn-lt"/>
              <a:cs typeface="+mn-lt"/>
            </a:rPr>
            <a:t>This model's function is to generate performance ranges for a group of performance commitments (PCs) which will be input into the top-down models for these PCs to generate ODI rates. The performance ranges are generated by calculating the difference between historic performance and historic performance commitment levels (PCLs) and looking at the P10 and P90 values. The largest absolute value is taken as the performance range for the PC. </a:t>
          </a:r>
        </a:p>
        <a:p>
          <a:pPr marL="0" indent="0" algn="l"/>
          <a:endParaRPr lang="en-US" sz="1000">
            <a:latin typeface="+mn-lt"/>
            <a:ea typeface="+mn-lt"/>
            <a:cs typeface="+mn-lt"/>
          </a:endParaRPr>
        </a:p>
        <a:p>
          <a:pPr marL="0" indent="0" algn="l"/>
          <a:r>
            <a:rPr lang="en-US" sz="1000">
              <a:latin typeface="+mn-lt"/>
              <a:ea typeface="+mn-lt"/>
              <a:cs typeface="+mn-lt"/>
            </a:rPr>
            <a:t>The performance ranges calculated in this model are for the following PCs: </a:t>
          </a:r>
        </a:p>
        <a:p>
          <a:pPr marL="0" indent="0" algn="l"/>
          <a:r>
            <a:rPr lang="en-US" sz="1000">
              <a:latin typeface="+mn-lt"/>
              <a:ea typeface="+mn-lt"/>
              <a:cs typeface="+mn-lt"/>
            </a:rPr>
            <a:t>- River water quality (RWQ)</a:t>
          </a:r>
        </a:p>
        <a:p>
          <a:pPr marL="0" indent="0" algn="l"/>
          <a:r>
            <a:rPr lang="en-US" sz="1000">
              <a:latin typeface="+mn-lt"/>
              <a:ea typeface="+mn-lt"/>
              <a:cs typeface="+mn-lt"/>
            </a:rPr>
            <a:t>- Bathing water quality (BWQ)</a:t>
          </a:r>
        </a:p>
        <a:p>
          <a:pPr marL="0" indent="0" algn="l"/>
          <a:r>
            <a:rPr lang="en-US" sz="1000">
              <a:latin typeface="+mn-lt"/>
              <a:ea typeface="+mn-lt"/>
              <a:cs typeface="+mn-lt"/>
            </a:rPr>
            <a:t>- Serious pollution incidents (SPL)</a:t>
          </a:r>
        </a:p>
        <a:p>
          <a:pPr marL="0" indent="0" algn="l"/>
          <a:r>
            <a:rPr lang="en-US" sz="1000">
              <a:latin typeface="+mn-lt"/>
              <a:ea typeface="+mn-lt"/>
              <a:cs typeface="+mn-lt"/>
            </a:rPr>
            <a:t>- Storm overflows (SOF)</a:t>
          </a:r>
        </a:p>
        <a:p>
          <a:pPr marL="0" indent="0" algn="l"/>
          <a:endParaRPr lang="en-US" sz="1000">
            <a:latin typeface="+mn-lt"/>
            <a:ea typeface="+mn-lt"/>
            <a:cs typeface="+mn-lt"/>
          </a:endParaRPr>
        </a:p>
        <a:p>
          <a:r>
            <a:rPr lang="en-US" sz="1100">
              <a:effectLst/>
              <a:latin typeface="+mn-lt"/>
              <a:ea typeface="+mn-ea"/>
              <a:cs typeface="+mn-cs"/>
            </a:rPr>
            <a:t>We have adapted the model from the version used at PR24 to:</a:t>
          </a:r>
          <a:endParaRPr lang="en-GB" sz="1000">
            <a:effectLst/>
          </a:endParaRPr>
        </a:p>
        <a:p>
          <a:r>
            <a:rPr lang="en-US" sz="1100">
              <a:effectLst/>
              <a:latin typeface="+mn-lt"/>
              <a:ea typeface="+mn-ea"/>
              <a:cs typeface="+mn-cs"/>
            </a:rPr>
            <a:t>    a) model the impact of the CMA's decision to use updated (i.e. 2024-25) data that was not previously available; and      </a:t>
          </a:r>
          <a:endParaRPr lang="en-GB" sz="1000">
            <a:effectLst/>
          </a:endParaRPr>
        </a:p>
        <a:p>
          <a:r>
            <a:rPr lang="en-US" sz="1100">
              <a:effectLst/>
              <a:latin typeface="+mn-lt"/>
              <a:ea typeface="+mn-ea"/>
              <a:cs typeface="+mn-cs"/>
            </a:rPr>
            <a:t>    b) enable this updated data to be used in our other models. </a:t>
          </a:r>
        </a:p>
        <a:p>
          <a:endParaRPr lang="en-GB" sz="1000">
            <a:effectLst/>
          </a:endParaRPr>
        </a:p>
        <a:p>
          <a:r>
            <a:rPr lang="en-US" sz="1100" u="sng">
              <a:effectLst/>
              <a:latin typeface="+mn-lt"/>
              <a:ea typeface="+mn-ea"/>
              <a:cs typeface="+mn-cs"/>
            </a:rPr>
            <a:t>Please note this model calculates updated</a:t>
          </a:r>
          <a:r>
            <a:rPr lang="en-US" sz="1100" u="sng" baseline="0">
              <a:effectLst/>
              <a:latin typeface="+mn-lt"/>
              <a:ea typeface="+mn-ea"/>
              <a:cs typeface="+mn-cs"/>
            </a:rPr>
            <a:t> values only for</a:t>
          </a:r>
          <a:r>
            <a:rPr lang="en-US" sz="1100" u="sng">
              <a:effectLst/>
              <a:latin typeface="+mn-lt"/>
              <a:ea typeface="+mn-ea"/>
              <a:cs typeface="+mn-cs"/>
            </a:rPr>
            <a:t> '</a:t>
          </a:r>
          <a:r>
            <a:rPr lang="en-US" sz="1100" u="sng" baseline="0">
              <a:effectLst/>
              <a:latin typeface="+mn-lt"/>
              <a:ea typeface="+mn-ea"/>
              <a:cs typeface="+mn-cs"/>
            </a:rPr>
            <a:t> disputing </a:t>
          </a:r>
          <a:r>
            <a:rPr lang="en-US" sz="1100" u="sng">
              <a:effectLst/>
              <a:latin typeface="+mn-lt"/>
              <a:ea typeface="+mn-ea"/>
              <a:cs typeface="+mn-cs"/>
            </a:rPr>
            <a:t>companies'</a:t>
          </a:r>
          <a:r>
            <a:rPr lang="en-US" sz="1100">
              <a:effectLst/>
              <a:latin typeface="+mn-lt"/>
              <a:ea typeface="+mn-ea"/>
              <a:cs typeface="+mn-cs"/>
            </a:rPr>
            <a:t>. 2024-25 outturn</a:t>
          </a:r>
          <a:r>
            <a:rPr lang="en-US" sz="1100" baseline="0">
              <a:effectLst/>
              <a:latin typeface="+mn-lt"/>
              <a:ea typeface="+mn-ea"/>
              <a:cs typeface="+mn-cs"/>
            </a:rPr>
            <a:t> has been added for the Storm overflows PCL only, in line with the CMA final determinations decision. </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Quality assurance: </a:t>
          </a:r>
          <a:endParaRPr lang="en-US" sz="1000" b="1">
            <a:latin typeface="+mn-lt"/>
            <a:ea typeface="+mn-lt"/>
            <a:cs typeface="+mn-lt"/>
          </a:endParaRPr>
        </a:p>
        <a:p>
          <a:pPr marL="0" indent="0" algn="l"/>
          <a:endParaRPr lang="en-US" sz="1000">
            <a:latin typeface="+mn-lt"/>
            <a:ea typeface="+mn-lt"/>
            <a:cs typeface="+mn-lt"/>
          </a:endParaRPr>
        </a:p>
        <a:p>
          <a:pPr marL="0" indent="0" algn="l"/>
          <a:r>
            <a:rPr lang="en-US" sz="1000">
              <a:latin typeface="+mn-lt"/>
              <a:ea typeface="+mn-lt"/>
              <a:cs typeface="+mn-lt"/>
            </a:rPr>
            <a:t>An earlier model has been subject to Ofwat internal quality assurance </a:t>
          </a:r>
        </a:p>
        <a:p>
          <a:pPr marL="0" indent="0" algn="l"/>
          <a:r>
            <a:rPr lang="en-US" sz="1000">
              <a:latin typeface="+mn-lt"/>
              <a:ea typeface="+mn-lt"/>
              <a:cs typeface="+mn-lt"/>
            </a:rPr>
            <a:t>Further changes detailed below have been subject to internal QA.</a:t>
          </a:r>
        </a:p>
        <a:p>
          <a:pPr marL="0" indent="0" algn="l"/>
          <a:r>
            <a:rPr lang="en-US" sz="1000">
              <a:latin typeface="+mn-lt"/>
              <a:ea typeface="+mn-lt"/>
              <a:cs typeface="+mn-lt"/>
            </a:rPr>
            <a:t>  </a:t>
          </a:r>
          <a:endParaRPr lang="en-US" sz="1000" b="1">
            <a:solidFill>
              <a:srgbClr val="000000"/>
            </a:solidFill>
            <a:latin typeface="+mn-lt"/>
            <a:ea typeface="+mn-lt"/>
            <a:cs typeface="+mn-lt"/>
          </a:endParaRPr>
        </a:p>
        <a:p>
          <a:pPr marL="0" indent="0" algn="l"/>
          <a:r>
            <a:rPr lang="en-US" sz="1000" b="1">
              <a:solidFill>
                <a:srgbClr val="000000"/>
              </a:solidFill>
              <a:latin typeface="+mn-lt"/>
              <a:ea typeface="+mn-lt"/>
              <a:cs typeface="+mn-lt"/>
            </a:rPr>
            <a:t>Disclaimer:</a:t>
          </a:r>
        </a:p>
        <a:p>
          <a:pPr marL="0" indent="0" algn="l"/>
          <a:endParaRPr lang="en-US" sz="1000">
            <a:solidFill>
              <a:srgbClr val="000000"/>
            </a:solidFill>
            <a:latin typeface="+mn-lt"/>
            <a:ea typeface="+mn-lt"/>
            <a:cs typeface="+mn-lt"/>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000" i="0">
              <a:effectLst/>
              <a:latin typeface="+mn-lt"/>
              <a:ea typeface="+mn-ea"/>
              <a:cs typeface="+mn-cs"/>
            </a:rPr>
            <a:t>This model is part of our final determinations setting out the price, service, and incentive package for water companies for the period 2025-30. It should be read together with the other documents and information that we have now published.</a:t>
          </a:r>
        </a:p>
        <a:p>
          <a:pPr marL="0" indent="0" algn="l"/>
          <a:endParaRPr lang="en-US" sz="1000" b="1">
            <a:solidFill>
              <a:srgbClr val="000000"/>
            </a:solidFill>
            <a:latin typeface="+mn-lt"/>
            <a:ea typeface="+mn-lt"/>
            <a:cs typeface="+mn-lt"/>
          </a:endParaRPr>
        </a:p>
        <a:p>
          <a:pPr marL="0" indent="0" algn="l"/>
          <a:r>
            <a:rPr lang="en-US" sz="1000" b="1">
              <a:solidFill>
                <a:srgbClr val="000000"/>
              </a:solidFill>
              <a:latin typeface="+mn-lt"/>
              <a:ea typeface="+mn-lt"/>
              <a:cs typeface="+mn-lt"/>
            </a:rPr>
            <a:t>Changes since previous published model:</a:t>
          </a:r>
        </a:p>
        <a:p>
          <a:pPr marL="0" indent="0" algn="l"/>
          <a:endParaRPr lang="en-US" sz="1100" b="1">
            <a:solidFill>
              <a:srgbClr val="000000"/>
            </a:solidFill>
            <a:latin typeface="+mn-lt"/>
            <a:ea typeface="+mn-lt"/>
            <a:cs typeface="+mn-lt"/>
          </a:endParaRPr>
        </a:p>
        <a:p>
          <a:pPr marL="0" indent="0" algn="l"/>
          <a:r>
            <a:rPr lang="en-US" sz="1000" b="0">
              <a:solidFill>
                <a:srgbClr val="000000"/>
              </a:solidFill>
              <a:latin typeface="+mn-lt"/>
              <a:ea typeface="+mn-lt"/>
              <a:cs typeface="+mn-lt"/>
            </a:rPr>
            <a:t>Updated all inputs and calculations to include additional</a:t>
          </a:r>
          <a:r>
            <a:rPr lang="en-US" sz="1000" b="0" baseline="0">
              <a:solidFill>
                <a:srgbClr val="000000"/>
              </a:solidFill>
              <a:latin typeface="+mn-lt"/>
              <a:ea typeface="+mn-lt"/>
              <a:cs typeface="+mn-lt"/>
            </a:rPr>
            <a:t> year of data where deemed appropriate by the CMA.</a:t>
          </a:r>
          <a:endParaRPr lang="en-US" sz="1000" b="0">
            <a:solidFill>
              <a:srgbClr val="000000"/>
            </a:solidFill>
            <a:latin typeface="+mn-lt"/>
            <a:ea typeface="+mn-lt"/>
            <a:cs typeface="+mn-lt"/>
          </a:endParaRPr>
        </a:p>
      </xdr:txBody>
    </xdr:sp>
    <xdr:clientData/>
  </xdr:twoCellAnchor>
  <xdr:oneCellAnchor>
    <xdr:from>
      <xdr:col>6</xdr:col>
      <xdr:colOff>514351</xdr:colOff>
      <xdr:row>1</xdr:row>
      <xdr:rowOff>9524</xdr:rowOff>
    </xdr:from>
    <xdr:ext cx="1667736" cy="922911"/>
    <xdr:pic>
      <xdr:nvPicPr>
        <xdr:cNvPr id="3" name="Picture 2">
          <a:extLst>
            <a:ext uri="{FF2B5EF4-FFF2-40B4-BE49-F238E27FC236}">
              <a16:creationId xmlns:a16="http://schemas.microsoft.com/office/drawing/2014/main" id="{15288D1C-7397-4428-BC89-B9FA72A14D7F}"/>
            </a:ext>
          </a:extLst>
        </xdr:cNvPr>
        <xdr:cNvPicPr>
          <a:picLocks noChangeAspect="1"/>
        </xdr:cNvPicPr>
      </xdr:nvPicPr>
      <xdr:blipFill>
        <a:blip xmlns:r="http://schemas.openxmlformats.org/officeDocument/2006/relationships" r:embed="rId1"/>
        <a:stretch>
          <a:fillRect/>
        </a:stretch>
      </xdr:blipFill>
      <xdr:spPr>
        <a:xfrm>
          <a:off x="8343901" y="609599"/>
          <a:ext cx="1667736" cy="922911"/>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511969</xdr:colOff>
      <xdr:row>4</xdr:row>
      <xdr:rowOff>87611</xdr:rowOff>
    </xdr:from>
    <xdr:to>
      <xdr:col>3</xdr:col>
      <xdr:colOff>345281</xdr:colOff>
      <xdr:row>6</xdr:row>
      <xdr:rowOff>102889</xdr:rowOff>
    </xdr:to>
    <xdr:sp macro="" textlink="">
      <xdr:nvSpPr>
        <xdr:cNvPr id="2" name="Rectangle 1">
          <a:extLst>
            <a:ext uri="{FF2B5EF4-FFF2-40B4-BE49-F238E27FC236}">
              <a16:creationId xmlns:a16="http://schemas.microsoft.com/office/drawing/2014/main" id="{862C72B2-8BED-4C4C-9942-96D2AC892FD1}"/>
            </a:ext>
          </a:extLst>
        </xdr:cNvPr>
        <xdr:cNvSpPr/>
      </xdr:nvSpPr>
      <xdr:spPr>
        <a:xfrm>
          <a:off x="511969" y="1302049"/>
          <a:ext cx="1905000" cy="372465"/>
        </a:xfrm>
        <a:prstGeom prst="rect">
          <a:avLst/>
        </a:prstGeom>
        <a:solidFill>
          <a:srgbClr val="98C561"/>
        </a:solidFill>
        <a:ln>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i="0">
              <a:solidFill>
                <a:sysClr val="windowText" lastClr="000000"/>
              </a:solidFill>
            </a:rPr>
            <a:t>Model outputs</a:t>
          </a:r>
        </a:p>
      </xdr:txBody>
    </xdr:sp>
    <xdr:clientData/>
  </xdr:twoCellAnchor>
  <xdr:twoCellAnchor>
    <xdr:from>
      <xdr:col>0</xdr:col>
      <xdr:colOff>511969</xdr:colOff>
      <xdr:row>19</xdr:row>
      <xdr:rowOff>78085</xdr:rowOff>
    </xdr:from>
    <xdr:to>
      <xdr:col>3</xdr:col>
      <xdr:colOff>259556</xdr:colOff>
      <xdr:row>26</xdr:row>
      <xdr:rowOff>150018</xdr:rowOff>
    </xdr:to>
    <xdr:sp macro="" textlink="">
      <xdr:nvSpPr>
        <xdr:cNvPr id="3" name="Rectangle 2">
          <a:extLst>
            <a:ext uri="{FF2B5EF4-FFF2-40B4-BE49-F238E27FC236}">
              <a16:creationId xmlns:a16="http://schemas.microsoft.com/office/drawing/2014/main" id="{8F1D2077-FC37-47C3-AC3F-DCE60B7D1F6C}"/>
            </a:ext>
          </a:extLst>
        </xdr:cNvPr>
        <xdr:cNvSpPr/>
      </xdr:nvSpPr>
      <xdr:spPr>
        <a:xfrm>
          <a:off x="511969" y="3971429"/>
          <a:ext cx="1819275" cy="1322089"/>
        </a:xfrm>
        <a:prstGeom prst="rect">
          <a:avLst/>
        </a:prstGeom>
        <a:solidFill>
          <a:srgbClr val="98C561"/>
        </a:solidFill>
        <a:ln>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P10P90</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This sheet shows the P10</a:t>
          </a:r>
          <a:r>
            <a:rPr lang="en-GB" sz="1200" i="0" baseline="0">
              <a:solidFill>
                <a:sysClr val="windowText" lastClr="000000"/>
              </a:solidFill>
              <a:effectLst/>
              <a:latin typeface="+mn-lt"/>
              <a:ea typeface="+mn-ea"/>
              <a:cs typeface="+mn-cs"/>
            </a:rPr>
            <a:t> and P90 values for each PC's PCL-Performance as a percentage of the PCL</a:t>
          </a:r>
          <a:endParaRPr lang="en-GB" sz="1200">
            <a:solidFill>
              <a:sysClr val="windowText" lastClr="000000"/>
            </a:solidFill>
            <a:effectLst/>
          </a:endParaRPr>
        </a:p>
      </xdr:txBody>
    </xdr:sp>
    <xdr:clientData/>
  </xdr:twoCellAnchor>
  <xdr:twoCellAnchor>
    <xdr:from>
      <xdr:col>4</xdr:col>
      <xdr:colOff>84801</xdr:colOff>
      <xdr:row>19</xdr:row>
      <xdr:rowOff>68561</xdr:rowOff>
    </xdr:from>
    <xdr:to>
      <xdr:col>7</xdr:col>
      <xdr:colOff>126205</xdr:colOff>
      <xdr:row>26</xdr:row>
      <xdr:rowOff>150019</xdr:rowOff>
    </xdr:to>
    <xdr:sp macro="" textlink="">
      <xdr:nvSpPr>
        <xdr:cNvPr id="4" name="Rectangle 3">
          <a:extLst>
            <a:ext uri="{FF2B5EF4-FFF2-40B4-BE49-F238E27FC236}">
              <a16:creationId xmlns:a16="http://schemas.microsoft.com/office/drawing/2014/main" id="{784074DD-1008-46DE-8D52-C067EFA55061}"/>
            </a:ext>
          </a:extLst>
        </xdr:cNvPr>
        <xdr:cNvSpPr/>
      </xdr:nvSpPr>
      <xdr:spPr>
        <a:xfrm>
          <a:off x="2847051" y="3961905"/>
          <a:ext cx="2113092" cy="1331614"/>
        </a:xfrm>
        <a:prstGeom prst="rect">
          <a:avLst/>
        </a:prstGeom>
        <a:solidFill>
          <a:srgbClr val="CCCCCE"/>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d.%Dif to PCL</a:t>
          </a:r>
        </a:p>
        <a:p>
          <a:r>
            <a:rPr lang="en-GB" sz="1200" i="0">
              <a:solidFill>
                <a:sysClr val="windowText" lastClr="000000"/>
              </a:solidFill>
              <a:effectLst/>
              <a:latin typeface="+mn-lt"/>
              <a:ea typeface="+mn-ea"/>
              <a:cs typeface="+mn-cs"/>
            </a:rPr>
            <a:t>Difference to Proxy PCL</a:t>
          </a:r>
          <a:r>
            <a:rPr lang="en-GB" sz="1200" i="0" baseline="0">
              <a:solidFill>
                <a:sysClr val="windowText" lastClr="000000"/>
              </a:solidFill>
              <a:effectLst/>
              <a:latin typeface="+mn-lt"/>
              <a:ea typeface="+mn-ea"/>
              <a:cs typeface="+mn-cs"/>
            </a:rPr>
            <a:t> divided by the Proxy PCL</a:t>
          </a:r>
          <a:endParaRPr lang="en-GB" sz="1200">
            <a:solidFill>
              <a:sysClr val="windowText" lastClr="000000"/>
            </a:solidFill>
            <a:effectLst/>
          </a:endParaRPr>
        </a:p>
        <a:p>
          <a:r>
            <a:rPr lang="en-GB" sz="1200" i="0" baseline="0">
              <a:solidFill>
                <a:sysClr val="windowText" lastClr="000000"/>
              </a:solidFill>
              <a:effectLst/>
              <a:latin typeface="+mn-lt"/>
              <a:ea typeface="+mn-ea"/>
              <a:cs typeface="+mn-cs"/>
            </a:rPr>
            <a:t>= (c.Dif to PCL) / (b.PCL values) (For BWQ and Storm)</a:t>
          </a:r>
          <a:endParaRPr lang="en-GB" sz="1200">
            <a:solidFill>
              <a:sysClr val="windowText" lastClr="000000"/>
            </a:solidFill>
            <a:effectLst/>
          </a:endParaRPr>
        </a:p>
      </xdr:txBody>
    </xdr:sp>
    <xdr:clientData/>
  </xdr:twoCellAnchor>
  <xdr:twoCellAnchor>
    <xdr:from>
      <xdr:col>4</xdr:col>
      <xdr:colOff>45244</xdr:colOff>
      <xdr:row>4</xdr:row>
      <xdr:rowOff>87611</xdr:rowOff>
    </xdr:from>
    <xdr:to>
      <xdr:col>18</xdr:col>
      <xdr:colOff>383381</xdr:colOff>
      <xdr:row>6</xdr:row>
      <xdr:rowOff>102889</xdr:rowOff>
    </xdr:to>
    <xdr:sp macro="" textlink="">
      <xdr:nvSpPr>
        <xdr:cNvPr id="5" name="Rectangle 4">
          <a:extLst>
            <a:ext uri="{FF2B5EF4-FFF2-40B4-BE49-F238E27FC236}">
              <a16:creationId xmlns:a16="http://schemas.microsoft.com/office/drawing/2014/main" id="{305A96E4-C214-479A-8BAD-357165FECE4D}"/>
            </a:ext>
          </a:extLst>
        </xdr:cNvPr>
        <xdr:cNvSpPr/>
      </xdr:nvSpPr>
      <xdr:spPr>
        <a:xfrm>
          <a:off x="2807494" y="1302049"/>
          <a:ext cx="10006012" cy="372465"/>
        </a:xfrm>
        <a:prstGeom prst="rect">
          <a:avLst/>
        </a:prstGeom>
        <a:solidFill>
          <a:srgbClr val="CCCCCE"/>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i="0">
              <a:solidFill>
                <a:sysClr val="windowText" lastClr="000000"/>
              </a:solidFill>
            </a:rPr>
            <a:t>Performance range calculations</a:t>
          </a:r>
        </a:p>
      </xdr:txBody>
    </xdr:sp>
    <xdr:clientData/>
  </xdr:twoCellAnchor>
  <xdr:twoCellAnchor>
    <xdr:from>
      <xdr:col>7</xdr:col>
      <xdr:colOff>559594</xdr:colOff>
      <xdr:row>19</xdr:row>
      <xdr:rowOff>68561</xdr:rowOff>
    </xdr:from>
    <xdr:to>
      <xdr:col>10</xdr:col>
      <xdr:colOff>526255</xdr:colOff>
      <xdr:row>26</xdr:row>
      <xdr:rowOff>123825</xdr:rowOff>
    </xdr:to>
    <xdr:sp macro="" textlink="">
      <xdr:nvSpPr>
        <xdr:cNvPr id="6" name="Rectangle 5">
          <a:extLst>
            <a:ext uri="{FF2B5EF4-FFF2-40B4-BE49-F238E27FC236}">
              <a16:creationId xmlns:a16="http://schemas.microsoft.com/office/drawing/2014/main" id="{3699F040-6584-4167-A819-1C6B162CF983}"/>
            </a:ext>
          </a:extLst>
        </xdr:cNvPr>
        <xdr:cNvSpPr/>
      </xdr:nvSpPr>
      <xdr:spPr>
        <a:xfrm>
          <a:off x="5393532" y="3961905"/>
          <a:ext cx="2038348" cy="1305420"/>
        </a:xfrm>
        <a:prstGeom prst="rect">
          <a:avLst/>
        </a:prstGeom>
        <a:solidFill>
          <a:srgbClr val="CCCCCE"/>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c.Dif to PCL</a:t>
          </a:r>
        </a:p>
        <a:p>
          <a:r>
            <a:rPr lang="en-GB" sz="1200" i="0">
              <a:solidFill>
                <a:sysClr val="windowText" lastClr="000000"/>
              </a:solidFill>
              <a:effectLst/>
              <a:latin typeface="+mn-lt"/>
              <a:ea typeface="+mn-ea"/>
              <a:cs typeface="+mn-cs"/>
            </a:rPr>
            <a:t>Proxy PCL - Performance</a:t>
          </a:r>
          <a:endParaRPr lang="en-GB" sz="1200">
            <a:solidFill>
              <a:sysClr val="windowText" lastClr="000000"/>
            </a:solidFill>
            <a:effectLst/>
          </a:endParaRPr>
        </a:p>
        <a:p>
          <a:r>
            <a:rPr lang="en-GB" sz="1200" i="0">
              <a:solidFill>
                <a:sysClr val="windowText" lastClr="000000"/>
              </a:solidFill>
              <a:effectLst/>
              <a:latin typeface="+mn-lt"/>
              <a:ea typeface="+mn-ea"/>
              <a:cs typeface="+mn-cs"/>
            </a:rPr>
            <a:t>= (b.Proxy</a:t>
          </a:r>
          <a:r>
            <a:rPr lang="en-GB" sz="1200" i="0" baseline="0">
              <a:solidFill>
                <a:sysClr val="windowText" lastClr="000000"/>
              </a:solidFill>
              <a:effectLst/>
              <a:latin typeface="+mn-lt"/>
              <a:ea typeface="+mn-ea"/>
              <a:cs typeface="+mn-cs"/>
            </a:rPr>
            <a:t> PCL</a:t>
          </a:r>
          <a:r>
            <a:rPr lang="en-GB" sz="1200" i="0">
              <a:solidFill>
                <a:sysClr val="windowText" lastClr="000000"/>
              </a:solidFill>
              <a:effectLst/>
              <a:latin typeface="+mn-lt"/>
              <a:ea typeface="+mn-ea"/>
              <a:cs typeface="+mn-cs"/>
            </a:rPr>
            <a:t>)</a:t>
          </a:r>
          <a:r>
            <a:rPr lang="en-GB" sz="1200" i="0" baseline="0">
              <a:solidFill>
                <a:sysClr val="windowText" lastClr="000000"/>
              </a:solidFill>
              <a:effectLst/>
              <a:latin typeface="+mn-lt"/>
              <a:ea typeface="+mn-ea"/>
              <a:cs typeface="+mn-cs"/>
            </a:rPr>
            <a:t> - (a.Performance ). SPI P10 and P90 calculated here</a:t>
          </a:r>
          <a:endParaRPr lang="en-GB" sz="1200">
            <a:solidFill>
              <a:sysClr val="windowText" lastClr="000000"/>
            </a:solidFill>
            <a:effectLst/>
          </a:endParaRPr>
        </a:p>
      </xdr:txBody>
    </xdr:sp>
    <xdr:clientData/>
  </xdr:twoCellAnchor>
  <xdr:twoCellAnchor>
    <xdr:from>
      <xdr:col>14</xdr:col>
      <xdr:colOff>654844</xdr:colOff>
      <xdr:row>19</xdr:row>
      <xdr:rowOff>68560</xdr:rowOff>
    </xdr:from>
    <xdr:to>
      <xdr:col>18</xdr:col>
      <xdr:colOff>407194</xdr:colOff>
      <xdr:row>26</xdr:row>
      <xdr:rowOff>104775</xdr:rowOff>
    </xdr:to>
    <xdr:sp macro="" textlink="">
      <xdr:nvSpPr>
        <xdr:cNvPr id="7" name="Rectangle 6">
          <a:extLst>
            <a:ext uri="{FF2B5EF4-FFF2-40B4-BE49-F238E27FC236}">
              <a16:creationId xmlns:a16="http://schemas.microsoft.com/office/drawing/2014/main" id="{48F2DE3F-E6C7-4D21-964E-C917BD1C336C}"/>
            </a:ext>
          </a:extLst>
        </xdr:cNvPr>
        <xdr:cNvSpPr/>
      </xdr:nvSpPr>
      <xdr:spPr>
        <a:xfrm>
          <a:off x="10322719" y="3961904"/>
          <a:ext cx="2514600" cy="1286371"/>
        </a:xfrm>
        <a:prstGeom prst="rect">
          <a:avLst/>
        </a:prstGeom>
        <a:solidFill>
          <a:srgbClr val="CCCCCE"/>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a.Performance</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Performance values from BWQ.classifications</a:t>
          </a:r>
          <a:r>
            <a:rPr lang="en-GB" sz="1200" i="0" baseline="0">
              <a:solidFill>
                <a:sysClr val="windowText" lastClr="000000"/>
              </a:solidFill>
              <a:effectLst/>
              <a:latin typeface="+mn-lt"/>
              <a:ea typeface="+mn-ea"/>
              <a:cs typeface="+mn-cs"/>
            </a:rPr>
            <a:t> (BWQ), Performance (SPI), SPI.Sewer.length (SPI) and Storm.overflows (Storm) </a:t>
          </a:r>
          <a:endParaRPr lang="en-GB" sz="1200">
            <a:solidFill>
              <a:sysClr val="windowText" lastClr="000000"/>
            </a:solidFill>
            <a:effectLst/>
          </a:endParaRPr>
        </a:p>
      </xdr:txBody>
    </xdr:sp>
    <xdr:clientData/>
  </xdr:twoCellAnchor>
  <xdr:twoCellAnchor>
    <xdr:from>
      <xdr:col>7</xdr:col>
      <xdr:colOff>126205</xdr:colOff>
      <xdr:row>23</xdr:row>
      <xdr:rowOff>8087</xdr:rowOff>
    </xdr:from>
    <xdr:to>
      <xdr:col>7</xdr:col>
      <xdr:colOff>559594</xdr:colOff>
      <xdr:row>23</xdr:row>
      <xdr:rowOff>17612</xdr:rowOff>
    </xdr:to>
    <xdr:cxnSp macro="">
      <xdr:nvCxnSpPr>
        <xdr:cNvPr id="8" name="Straight Arrow Connector 7">
          <a:extLst>
            <a:ext uri="{FF2B5EF4-FFF2-40B4-BE49-F238E27FC236}">
              <a16:creationId xmlns:a16="http://schemas.microsoft.com/office/drawing/2014/main" id="{A7E89AE4-283C-4F21-A354-8134F995E3D7}"/>
            </a:ext>
          </a:extLst>
        </xdr:cNvPr>
        <xdr:cNvCxnSpPr>
          <a:stCxn id="6" idx="1"/>
          <a:endCxn id="4" idx="3"/>
        </xdr:cNvCxnSpPr>
      </xdr:nvCxnSpPr>
      <xdr:spPr>
        <a:xfrm flipH="1">
          <a:off x="4960143" y="4615806"/>
          <a:ext cx="433389" cy="9525"/>
        </a:xfrm>
        <a:prstGeom prst="straightConnector1">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259556</xdr:colOff>
      <xdr:row>23</xdr:row>
      <xdr:rowOff>17612</xdr:rowOff>
    </xdr:from>
    <xdr:to>
      <xdr:col>4</xdr:col>
      <xdr:colOff>84801</xdr:colOff>
      <xdr:row>23</xdr:row>
      <xdr:rowOff>27136</xdr:rowOff>
    </xdr:to>
    <xdr:cxnSp macro="">
      <xdr:nvCxnSpPr>
        <xdr:cNvPr id="9" name="Straight Arrow Connector 8">
          <a:extLst>
            <a:ext uri="{FF2B5EF4-FFF2-40B4-BE49-F238E27FC236}">
              <a16:creationId xmlns:a16="http://schemas.microsoft.com/office/drawing/2014/main" id="{D4845191-FA03-4E4F-A2CF-D455DCA0C87B}"/>
            </a:ext>
          </a:extLst>
        </xdr:cNvPr>
        <xdr:cNvCxnSpPr>
          <a:stCxn id="4" idx="1"/>
          <a:endCxn id="3" idx="3"/>
        </xdr:cNvCxnSpPr>
      </xdr:nvCxnSpPr>
      <xdr:spPr>
        <a:xfrm flipH="1">
          <a:off x="2331244" y="4625331"/>
          <a:ext cx="515807" cy="9524"/>
        </a:xfrm>
        <a:prstGeom prst="straightConnector1">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183355</xdr:colOff>
      <xdr:row>19</xdr:row>
      <xdr:rowOff>68561</xdr:rowOff>
    </xdr:from>
    <xdr:to>
      <xdr:col>14</xdr:col>
      <xdr:colOff>250031</xdr:colOff>
      <xdr:row>26</xdr:row>
      <xdr:rowOff>104775</xdr:rowOff>
    </xdr:to>
    <xdr:sp macro="" textlink="">
      <xdr:nvSpPr>
        <xdr:cNvPr id="10" name="Rectangle 9">
          <a:extLst>
            <a:ext uri="{FF2B5EF4-FFF2-40B4-BE49-F238E27FC236}">
              <a16:creationId xmlns:a16="http://schemas.microsoft.com/office/drawing/2014/main" id="{725A2F62-00A1-460E-A8C1-22471E9507B9}"/>
            </a:ext>
          </a:extLst>
        </xdr:cNvPr>
        <xdr:cNvSpPr/>
      </xdr:nvSpPr>
      <xdr:spPr>
        <a:xfrm>
          <a:off x="7779543" y="3961905"/>
          <a:ext cx="2138363" cy="1286370"/>
        </a:xfrm>
        <a:prstGeom prst="rect">
          <a:avLst/>
        </a:prstGeom>
        <a:solidFill>
          <a:srgbClr val="CCCCCE"/>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b.Proxy PCL</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Proxy</a:t>
          </a:r>
          <a:r>
            <a:rPr lang="en-GB" sz="1200" i="0" baseline="0">
              <a:solidFill>
                <a:sysClr val="windowText" lastClr="000000"/>
              </a:solidFill>
              <a:effectLst/>
              <a:latin typeface="+mn-lt"/>
              <a:ea typeface="+mn-ea"/>
              <a:cs typeface="+mn-cs"/>
            </a:rPr>
            <a:t> PCL data from a.Performance (BWQ and Storm) and SPI.EPA.targets (Storm) </a:t>
          </a:r>
          <a:endParaRPr lang="en-GB" sz="1200">
            <a:solidFill>
              <a:sysClr val="windowText" lastClr="000000"/>
            </a:solidFill>
            <a:effectLst/>
          </a:endParaRPr>
        </a:p>
      </xdr:txBody>
    </xdr:sp>
    <xdr:clientData/>
  </xdr:twoCellAnchor>
  <xdr:twoCellAnchor>
    <xdr:from>
      <xdr:col>18</xdr:col>
      <xdr:colOff>669130</xdr:colOff>
      <xdr:row>4</xdr:row>
      <xdr:rowOff>87611</xdr:rowOff>
    </xdr:from>
    <xdr:to>
      <xdr:col>26</xdr:col>
      <xdr:colOff>159544</xdr:colOff>
      <xdr:row>6</xdr:row>
      <xdr:rowOff>102889</xdr:rowOff>
    </xdr:to>
    <xdr:sp macro="" textlink="">
      <xdr:nvSpPr>
        <xdr:cNvPr id="11" name="Rectangle 10">
          <a:extLst>
            <a:ext uri="{FF2B5EF4-FFF2-40B4-BE49-F238E27FC236}">
              <a16:creationId xmlns:a16="http://schemas.microsoft.com/office/drawing/2014/main" id="{B9EBCE58-C87B-41EE-AE95-DFE1CCC8CF65}"/>
            </a:ext>
          </a:extLst>
        </xdr:cNvPr>
        <xdr:cNvSpPr/>
      </xdr:nvSpPr>
      <xdr:spPr>
        <a:xfrm>
          <a:off x="13099255" y="1302049"/>
          <a:ext cx="5014914" cy="372465"/>
        </a:xfrm>
        <a:prstGeom prst="rect">
          <a:avLst/>
        </a:prstGeom>
        <a:solidFill>
          <a:srgbClr val="FFDB8E"/>
        </a:solidFill>
        <a:ln>
          <a:solidFill>
            <a:schemeClr val="accent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i="0">
              <a:solidFill>
                <a:sysClr val="windowText" lastClr="000000"/>
              </a:solidFill>
            </a:rPr>
            <a:t>Inputs</a:t>
          </a:r>
        </a:p>
      </xdr:txBody>
    </xdr:sp>
    <xdr:clientData/>
  </xdr:twoCellAnchor>
  <xdr:twoCellAnchor>
    <xdr:from>
      <xdr:col>19</xdr:col>
      <xdr:colOff>135729</xdr:colOff>
      <xdr:row>13</xdr:row>
      <xdr:rowOff>68562</xdr:rowOff>
    </xdr:from>
    <xdr:to>
      <xdr:col>23</xdr:col>
      <xdr:colOff>202404</xdr:colOff>
      <xdr:row>17</xdr:row>
      <xdr:rowOff>66676</xdr:rowOff>
    </xdr:to>
    <xdr:sp macro="" textlink="">
      <xdr:nvSpPr>
        <xdr:cNvPr id="12" name="Rectangle 11">
          <a:extLst>
            <a:ext uri="{FF2B5EF4-FFF2-40B4-BE49-F238E27FC236}">
              <a16:creationId xmlns:a16="http://schemas.microsoft.com/office/drawing/2014/main" id="{65EE3FA2-6B57-4AB8-B2CD-6279616DA0C1}"/>
            </a:ext>
          </a:extLst>
        </xdr:cNvPr>
        <xdr:cNvSpPr/>
      </xdr:nvSpPr>
      <xdr:spPr>
        <a:xfrm>
          <a:off x="13256417" y="2890343"/>
          <a:ext cx="2828925" cy="712489"/>
        </a:xfrm>
        <a:prstGeom prst="rect">
          <a:avLst/>
        </a:prstGeom>
        <a:solidFill>
          <a:srgbClr val="FFDB8E"/>
        </a:solidFill>
        <a:ln>
          <a:solidFill>
            <a:schemeClr val="accent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Performance</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Historical performance data for each Company</a:t>
          </a:r>
          <a:r>
            <a:rPr lang="en-GB" sz="1200" i="0" baseline="0">
              <a:solidFill>
                <a:sysClr val="windowText" lastClr="000000"/>
              </a:solidFill>
              <a:effectLst/>
              <a:latin typeface="+mn-lt"/>
              <a:ea typeface="+mn-ea"/>
              <a:cs typeface="+mn-cs"/>
            </a:rPr>
            <a:t> and PC</a:t>
          </a:r>
          <a:endParaRPr lang="en-GB" sz="1200">
            <a:solidFill>
              <a:sysClr val="windowText" lastClr="000000"/>
            </a:solidFill>
            <a:effectLst/>
          </a:endParaRPr>
        </a:p>
      </xdr:txBody>
    </xdr:sp>
    <xdr:clientData/>
  </xdr:twoCellAnchor>
  <xdr:twoCellAnchor>
    <xdr:from>
      <xdr:col>23</xdr:col>
      <xdr:colOff>540544</xdr:colOff>
      <xdr:row>19</xdr:row>
      <xdr:rowOff>39985</xdr:rowOff>
    </xdr:from>
    <xdr:to>
      <xdr:col>26</xdr:col>
      <xdr:colOff>66208</xdr:colOff>
      <xdr:row>23</xdr:row>
      <xdr:rowOff>66674</xdr:rowOff>
    </xdr:to>
    <xdr:sp macro="" textlink="">
      <xdr:nvSpPr>
        <xdr:cNvPr id="13" name="Rectangle 12">
          <a:extLst>
            <a:ext uri="{FF2B5EF4-FFF2-40B4-BE49-F238E27FC236}">
              <a16:creationId xmlns:a16="http://schemas.microsoft.com/office/drawing/2014/main" id="{496B8449-45A1-4DB1-8817-A1B69A1AA9A0}"/>
            </a:ext>
          </a:extLst>
        </xdr:cNvPr>
        <xdr:cNvSpPr/>
      </xdr:nvSpPr>
      <xdr:spPr>
        <a:xfrm>
          <a:off x="16423482" y="3933329"/>
          <a:ext cx="1597351" cy="741064"/>
        </a:xfrm>
        <a:prstGeom prst="rect">
          <a:avLst/>
        </a:prstGeom>
        <a:solidFill>
          <a:srgbClr val="FFDB8E"/>
        </a:solidFill>
        <a:ln>
          <a:solidFill>
            <a:schemeClr val="accent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Companies</a:t>
          </a:r>
        </a:p>
        <a:p>
          <a:pPr marL="0" marR="0" lvl="0" indent="0" algn="ctr" defTabSz="914400" eaLnBrk="1" fontAlgn="auto" latinLnBrk="0" hangingPunct="1">
            <a:lnSpc>
              <a:spcPct val="100000"/>
            </a:lnSpc>
            <a:spcBef>
              <a:spcPts val="0"/>
            </a:spcBef>
            <a:spcAft>
              <a:spcPts val="0"/>
            </a:spcAft>
            <a:buClrTx/>
            <a:buSzTx/>
            <a:buFontTx/>
            <a:buNone/>
            <a:tabLst/>
            <a:defRPr/>
          </a:pPr>
          <a:r>
            <a:rPr lang="en-GB" sz="1100" i="0">
              <a:solidFill>
                <a:sysClr val="windowText" lastClr="000000"/>
              </a:solidFill>
              <a:effectLst/>
              <a:latin typeface="+mn-lt"/>
              <a:ea typeface="+mn-ea"/>
              <a:cs typeface="+mn-cs"/>
            </a:rPr>
            <a:t>List</a:t>
          </a:r>
          <a:r>
            <a:rPr lang="en-GB" sz="1100" i="0" baseline="0">
              <a:solidFill>
                <a:sysClr val="windowText" lastClr="000000"/>
              </a:solidFill>
              <a:effectLst/>
              <a:latin typeface="+mn-lt"/>
              <a:ea typeface="+mn-ea"/>
              <a:cs typeface="+mn-cs"/>
            </a:rPr>
            <a:t> and order of all WaSCs and WoCs</a:t>
          </a:r>
          <a:endParaRPr lang="en-GB" sz="1200">
            <a:solidFill>
              <a:sysClr val="windowText" lastClr="000000"/>
            </a:solidFill>
            <a:effectLst/>
          </a:endParaRPr>
        </a:p>
      </xdr:txBody>
    </xdr:sp>
    <xdr:clientData/>
  </xdr:twoCellAnchor>
  <xdr:twoCellAnchor>
    <xdr:from>
      <xdr:col>13</xdr:col>
      <xdr:colOff>152664</xdr:colOff>
      <xdr:row>12</xdr:row>
      <xdr:rowOff>-1</xdr:rowOff>
    </xdr:from>
    <xdr:to>
      <xdr:col>16</xdr:col>
      <xdr:colOff>192324</xdr:colOff>
      <xdr:row>16</xdr:row>
      <xdr:rowOff>85724</xdr:rowOff>
    </xdr:to>
    <xdr:sp macro="" textlink="">
      <xdr:nvSpPr>
        <xdr:cNvPr id="14" name="Rectangle 13">
          <a:extLst>
            <a:ext uri="{FF2B5EF4-FFF2-40B4-BE49-F238E27FC236}">
              <a16:creationId xmlns:a16="http://schemas.microsoft.com/office/drawing/2014/main" id="{0A4F1E3A-262C-40E4-817F-B123D5C38168}"/>
            </a:ext>
          </a:extLst>
        </xdr:cNvPr>
        <xdr:cNvSpPr/>
      </xdr:nvSpPr>
      <xdr:spPr>
        <a:xfrm>
          <a:off x="9129977" y="2643187"/>
          <a:ext cx="2111347" cy="800100"/>
        </a:xfrm>
        <a:prstGeom prst="rect">
          <a:avLst/>
        </a:prstGeom>
        <a:solidFill>
          <a:srgbClr val="CCCCCE"/>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SPI.EPA.targets</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The EPA targets for Serious Pollution Incidents (proxy PCL)</a:t>
          </a:r>
          <a:endParaRPr lang="en-GB" sz="1200">
            <a:solidFill>
              <a:sysClr val="windowText" lastClr="000000"/>
            </a:solidFill>
            <a:effectLst/>
          </a:endParaRPr>
        </a:p>
      </xdr:txBody>
    </xdr:sp>
    <xdr:clientData/>
  </xdr:twoCellAnchor>
  <xdr:twoCellAnchor>
    <xdr:from>
      <xdr:col>19</xdr:col>
      <xdr:colOff>116681</xdr:colOff>
      <xdr:row>7</xdr:row>
      <xdr:rowOff>104775</xdr:rowOff>
    </xdr:from>
    <xdr:to>
      <xdr:col>23</xdr:col>
      <xdr:colOff>192881</xdr:colOff>
      <xdr:row>11</xdr:row>
      <xdr:rowOff>66675</xdr:rowOff>
    </xdr:to>
    <xdr:sp macro="" textlink="">
      <xdr:nvSpPr>
        <xdr:cNvPr id="15" name="Rectangle 14">
          <a:extLst>
            <a:ext uri="{FF2B5EF4-FFF2-40B4-BE49-F238E27FC236}">
              <a16:creationId xmlns:a16="http://schemas.microsoft.com/office/drawing/2014/main" id="{FA2E3700-C0E9-46B9-A7B0-D4B26E916C9A}"/>
            </a:ext>
          </a:extLst>
        </xdr:cNvPr>
        <xdr:cNvSpPr/>
      </xdr:nvSpPr>
      <xdr:spPr>
        <a:xfrm>
          <a:off x="13237369" y="1854994"/>
          <a:ext cx="2838450" cy="676275"/>
        </a:xfrm>
        <a:prstGeom prst="rect">
          <a:avLst/>
        </a:prstGeom>
        <a:solidFill>
          <a:srgbClr val="FFDB8E"/>
        </a:solidFill>
        <a:ln>
          <a:solidFill>
            <a:schemeClr val="accent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BWQ.classifications</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The classifications and scores for bathing water quality in each location and year</a:t>
          </a:r>
          <a:endParaRPr lang="en-GB" sz="1200">
            <a:solidFill>
              <a:sysClr val="windowText" lastClr="000000"/>
            </a:solidFill>
            <a:effectLst/>
          </a:endParaRPr>
        </a:p>
        <a:p>
          <a:pPr algn="ctr"/>
          <a:endParaRPr lang="en-GB" sz="1200" b="1" i="0">
            <a:solidFill>
              <a:sysClr val="windowText" lastClr="000000"/>
            </a:solidFill>
          </a:endParaRPr>
        </a:p>
      </xdr:txBody>
    </xdr:sp>
    <xdr:clientData/>
  </xdr:twoCellAnchor>
  <xdr:twoCellAnchor>
    <xdr:from>
      <xdr:col>19</xdr:col>
      <xdr:colOff>145256</xdr:colOff>
      <xdr:row>32</xdr:row>
      <xdr:rowOff>19050</xdr:rowOff>
    </xdr:from>
    <xdr:to>
      <xdr:col>23</xdr:col>
      <xdr:colOff>211931</xdr:colOff>
      <xdr:row>36</xdr:row>
      <xdr:rowOff>28575</xdr:rowOff>
    </xdr:to>
    <xdr:sp macro="" textlink="">
      <xdr:nvSpPr>
        <xdr:cNvPr id="16" name="Rectangle 15">
          <a:extLst>
            <a:ext uri="{FF2B5EF4-FFF2-40B4-BE49-F238E27FC236}">
              <a16:creationId xmlns:a16="http://schemas.microsoft.com/office/drawing/2014/main" id="{8A638074-0031-440F-8481-7C6C22B59E97}"/>
            </a:ext>
          </a:extLst>
        </xdr:cNvPr>
        <xdr:cNvSpPr/>
      </xdr:nvSpPr>
      <xdr:spPr>
        <a:xfrm>
          <a:off x="13265944" y="6234113"/>
          <a:ext cx="2828925" cy="723900"/>
        </a:xfrm>
        <a:prstGeom prst="rect">
          <a:avLst/>
        </a:prstGeom>
        <a:solidFill>
          <a:srgbClr val="FFDB8E"/>
        </a:solidFill>
        <a:ln>
          <a:solidFill>
            <a:schemeClr val="accent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Rivers.load</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The permitted and actual loads and the difference between them</a:t>
          </a:r>
          <a:endParaRPr lang="en-GB" sz="1200">
            <a:solidFill>
              <a:sysClr val="windowText" lastClr="000000"/>
            </a:solidFill>
            <a:effectLst/>
          </a:endParaRPr>
        </a:p>
      </xdr:txBody>
    </xdr:sp>
    <xdr:clientData/>
  </xdr:twoCellAnchor>
  <xdr:twoCellAnchor>
    <xdr:from>
      <xdr:col>19</xdr:col>
      <xdr:colOff>126206</xdr:colOff>
      <xdr:row>19</xdr:row>
      <xdr:rowOff>66675</xdr:rowOff>
    </xdr:from>
    <xdr:to>
      <xdr:col>23</xdr:col>
      <xdr:colOff>202406</xdr:colOff>
      <xdr:row>23</xdr:row>
      <xdr:rowOff>150019</xdr:rowOff>
    </xdr:to>
    <xdr:sp macro="" textlink="">
      <xdr:nvSpPr>
        <xdr:cNvPr id="17" name="Rectangle 16">
          <a:extLst>
            <a:ext uri="{FF2B5EF4-FFF2-40B4-BE49-F238E27FC236}">
              <a16:creationId xmlns:a16="http://schemas.microsoft.com/office/drawing/2014/main" id="{36F2AAD2-0206-4C5B-BC4F-9EB4F25063A7}"/>
            </a:ext>
          </a:extLst>
        </xdr:cNvPr>
        <xdr:cNvSpPr/>
      </xdr:nvSpPr>
      <xdr:spPr>
        <a:xfrm>
          <a:off x="13246894" y="3960019"/>
          <a:ext cx="2838450" cy="797719"/>
        </a:xfrm>
        <a:prstGeom prst="rect">
          <a:avLst/>
        </a:prstGeom>
        <a:solidFill>
          <a:srgbClr val="FFDB8E"/>
        </a:solidFill>
        <a:ln>
          <a:solidFill>
            <a:schemeClr val="accent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SPI.Sewer.length</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 The sewer lengths for the Serious Pollution Incidents PC</a:t>
          </a:r>
          <a:endParaRPr lang="en-GB" sz="1200">
            <a:solidFill>
              <a:sysClr val="windowText" lastClr="000000"/>
            </a:solidFill>
            <a:effectLst/>
          </a:endParaRPr>
        </a:p>
      </xdr:txBody>
    </xdr:sp>
    <xdr:clientData/>
  </xdr:twoCellAnchor>
  <xdr:twoCellAnchor>
    <xdr:from>
      <xdr:col>19</xdr:col>
      <xdr:colOff>140494</xdr:colOff>
      <xdr:row>25</xdr:row>
      <xdr:rowOff>57151</xdr:rowOff>
    </xdr:from>
    <xdr:to>
      <xdr:col>23</xdr:col>
      <xdr:colOff>216694</xdr:colOff>
      <xdr:row>29</xdr:row>
      <xdr:rowOff>38101</xdr:rowOff>
    </xdr:to>
    <xdr:sp macro="" textlink="">
      <xdr:nvSpPr>
        <xdr:cNvPr id="18" name="Rectangle 17">
          <a:extLst>
            <a:ext uri="{FF2B5EF4-FFF2-40B4-BE49-F238E27FC236}">
              <a16:creationId xmlns:a16="http://schemas.microsoft.com/office/drawing/2014/main" id="{40D7AFC3-0131-4F46-B2B0-582CB817D35F}"/>
            </a:ext>
          </a:extLst>
        </xdr:cNvPr>
        <xdr:cNvSpPr/>
      </xdr:nvSpPr>
      <xdr:spPr>
        <a:xfrm>
          <a:off x="13261182" y="5022057"/>
          <a:ext cx="2838450" cy="695325"/>
        </a:xfrm>
        <a:prstGeom prst="rect">
          <a:avLst/>
        </a:prstGeom>
        <a:solidFill>
          <a:srgbClr val="FFDB8E"/>
        </a:solidFill>
        <a:ln>
          <a:solidFill>
            <a:schemeClr val="accent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Storm.overflows</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The total spills and EDM data for storm overflows</a:t>
          </a:r>
          <a:endParaRPr lang="en-GB" sz="1200">
            <a:solidFill>
              <a:sysClr val="windowText" lastClr="000000"/>
            </a:solidFill>
            <a:effectLst/>
          </a:endParaRPr>
        </a:p>
      </xdr:txBody>
    </xdr:sp>
    <xdr:clientData/>
  </xdr:twoCellAnchor>
  <xdr:twoCellAnchor>
    <xdr:from>
      <xdr:col>18</xdr:col>
      <xdr:colOff>407195</xdr:colOff>
      <xdr:row>21</xdr:row>
      <xdr:rowOff>107156</xdr:rowOff>
    </xdr:from>
    <xdr:to>
      <xdr:col>19</xdr:col>
      <xdr:colOff>130969</xdr:colOff>
      <xdr:row>23</xdr:row>
      <xdr:rowOff>942</xdr:rowOff>
    </xdr:to>
    <xdr:cxnSp macro="">
      <xdr:nvCxnSpPr>
        <xdr:cNvPr id="19" name="Connector: Elbow 18">
          <a:extLst>
            <a:ext uri="{FF2B5EF4-FFF2-40B4-BE49-F238E27FC236}">
              <a16:creationId xmlns:a16="http://schemas.microsoft.com/office/drawing/2014/main" id="{2EA1D845-A1E2-487C-BBA0-03F8C3192A89}"/>
            </a:ext>
          </a:extLst>
        </xdr:cNvPr>
        <xdr:cNvCxnSpPr>
          <a:cxnSpLocks/>
          <a:stCxn id="17" idx="1"/>
          <a:endCxn id="7" idx="3"/>
        </xdr:cNvCxnSpPr>
      </xdr:nvCxnSpPr>
      <xdr:spPr>
        <a:xfrm rot="10800000" flipV="1">
          <a:off x="12837320" y="4357687"/>
          <a:ext cx="414337" cy="250974"/>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531020</xdr:colOff>
      <xdr:row>9</xdr:row>
      <xdr:rowOff>85725</xdr:rowOff>
    </xdr:from>
    <xdr:to>
      <xdr:col>19</xdr:col>
      <xdr:colOff>121444</xdr:colOff>
      <xdr:row>19</xdr:row>
      <xdr:rowOff>68559</xdr:rowOff>
    </xdr:to>
    <xdr:cxnSp macro="">
      <xdr:nvCxnSpPr>
        <xdr:cNvPr id="20" name="Connector: Elbow 19">
          <a:extLst>
            <a:ext uri="{FF2B5EF4-FFF2-40B4-BE49-F238E27FC236}">
              <a16:creationId xmlns:a16="http://schemas.microsoft.com/office/drawing/2014/main" id="{D84F990A-0496-4D03-BCF4-50E8A532FB50}"/>
            </a:ext>
          </a:extLst>
        </xdr:cNvPr>
        <xdr:cNvCxnSpPr>
          <a:stCxn id="15" idx="1"/>
          <a:endCxn id="7" idx="0"/>
        </xdr:cNvCxnSpPr>
      </xdr:nvCxnSpPr>
      <xdr:spPr>
        <a:xfrm rot="10800000" flipV="1">
          <a:off x="11580020" y="2193131"/>
          <a:ext cx="1662112" cy="1768772"/>
        </a:xfrm>
        <a:prstGeom prst="bentConnector2">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526255</xdr:colOff>
      <xdr:row>23</xdr:row>
      <xdr:rowOff>943</xdr:rowOff>
    </xdr:from>
    <xdr:to>
      <xdr:col>11</xdr:col>
      <xdr:colOff>183355</xdr:colOff>
      <xdr:row>23</xdr:row>
      <xdr:rowOff>8087</xdr:rowOff>
    </xdr:to>
    <xdr:cxnSp macro="">
      <xdr:nvCxnSpPr>
        <xdr:cNvPr id="21" name="Straight Arrow Connector 20">
          <a:extLst>
            <a:ext uri="{FF2B5EF4-FFF2-40B4-BE49-F238E27FC236}">
              <a16:creationId xmlns:a16="http://schemas.microsoft.com/office/drawing/2014/main" id="{D8D7B31E-F53B-47BD-908C-1BA81B6C95D7}"/>
            </a:ext>
          </a:extLst>
        </xdr:cNvPr>
        <xdr:cNvCxnSpPr>
          <a:stCxn id="10" idx="1"/>
          <a:endCxn id="6" idx="3"/>
        </xdr:cNvCxnSpPr>
      </xdr:nvCxnSpPr>
      <xdr:spPr>
        <a:xfrm flipH="1">
          <a:off x="7431880" y="4608662"/>
          <a:ext cx="347663" cy="7144"/>
        </a:xfrm>
        <a:prstGeom prst="straightConnector1">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407195</xdr:colOff>
      <xdr:row>23</xdr:row>
      <xdr:rowOff>943</xdr:rowOff>
    </xdr:from>
    <xdr:to>
      <xdr:col>19</xdr:col>
      <xdr:colOff>140495</xdr:colOff>
      <xdr:row>27</xdr:row>
      <xdr:rowOff>47625</xdr:rowOff>
    </xdr:to>
    <xdr:cxnSp macro="">
      <xdr:nvCxnSpPr>
        <xdr:cNvPr id="22" name="Connector: Elbow 21">
          <a:extLst>
            <a:ext uri="{FF2B5EF4-FFF2-40B4-BE49-F238E27FC236}">
              <a16:creationId xmlns:a16="http://schemas.microsoft.com/office/drawing/2014/main" id="{DB60E536-35CB-46D1-8CAB-00354D14A81A}"/>
            </a:ext>
          </a:extLst>
        </xdr:cNvPr>
        <xdr:cNvCxnSpPr>
          <a:stCxn id="18" idx="1"/>
          <a:endCxn id="7" idx="3"/>
        </xdr:cNvCxnSpPr>
      </xdr:nvCxnSpPr>
      <xdr:spPr>
        <a:xfrm rot="10800000">
          <a:off x="12837320" y="4608662"/>
          <a:ext cx="423863" cy="761057"/>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250031</xdr:colOff>
      <xdr:row>23</xdr:row>
      <xdr:rowOff>943</xdr:rowOff>
    </xdr:from>
    <xdr:to>
      <xdr:col>14</xdr:col>
      <xdr:colOff>654844</xdr:colOff>
      <xdr:row>23</xdr:row>
      <xdr:rowOff>943</xdr:rowOff>
    </xdr:to>
    <xdr:cxnSp macro="">
      <xdr:nvCxnSpPr>
        <xdr:cNvPr id="23" name="Straight Arrow Connector 22">
          <a:extLst>
            <a:ext uri="{FF2B5EF4-FFF2-40B4-BE49-F238E27FC236}">
              <a16:creationId xmlns:a16="http://schemas.microsoft.com/office/drawing/2014/main" id="{43F45389-9AB1-4C1F-973F-4522D6A2E702}"/>
            </a:ext>
          </a:extLst>
        </xdr:cNvPr>
        <xdr:cNvCxnSpPr>
          <a:stCxn id="7" idx="1"/>
          <a:endCxn id="10" idx="3"/>
        </xdr:cNvCxnSpPr>
      </xdr:nvCxnSpPr>
      <xdr:spPr>
        <a:xfrm flipH="1">
          <a:off x="9917906" y="4608662"/>
          <a:ext cx="404813" cy="0"/>
        </a:xfrm>
        <a:prstGeom prst="straightConnector1">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569119</xdr:colOff>
      <xdr:row>14</xdr:row>
      <xdr:rowOff>47623</xdr:rowOff>
    </xdr:from>
    <xdr:to>
      <xdr:col>13</xdr:col>
      <xdr:colOff>152665</xdr:colOff>
      <xdr:row>19</xdr:row>
      <xdr:rowOff>68560</xdr:rowOff>
    </xdr:to>
    <xdr:cxnSp macro="">
      <xdr:nvCxnSpPr>
        <xdr:cNvPr id="24" name="Connector: Elbow 23">
          <a:extLst>
            <a:ext uri="{FF2B5EF4-FFF2-40B4-BE49-F238E27FC236}">
              <a16:creationId xmlns:a16="http://schemas.microsoft.com/office/drawing/2014/main" id="{829720F0-D08A-4307-951D-3D9D04373B92}"/>
            </a:ext>
          </a:extLst>
        </xdr:cNvPr>
        <xdr:cNvCxnSpPr>
          <a:stCxn id="14" idx="1"/>
          <a:endCxn id="10" idx="0"/>
        </xdr:cNvCxnSpPr>
      </xdr:nvCxnSpPr>
      <xdr:spPr>
        <a:xfrm rot="10800000" flipV="1">
          <a:off x="8855869" y="3047998"/>
          <a:ext cx="274109" cy="913906"/>
        </a:xfrm>
        <a:prstGeom prst="bentConnector2">
          <a:avLst/>
        </a:prstGeom>
        <a:ln w="28575">
          <a:solidFill>
            <a:schemeClr val="accent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150019</xdr:colOff>
      <xdr:row>31</xdr:row>
      <xdr:rowOff>30461</xdr:rowOff>
    </xdr:from>
    <xdr:to>
      <xdr:col>7</xdr:col>
      <xdr:colOff>107155</xdr:colOff>
      <xdr:row>36</xdr:row>
      <xdr:rowOff>159544</xdr:rowOff>
    </xdr:to>
    <xdr:sp macro="" textlink="">
      <xdr:nvSpPr>
        <xdr:cNvPr id="25" name="Rectangle 24">
          <a:extLst>
            <a:ext uri="{FF2B5EF4-FFF2-40B4-BE49-F238E27FC236}">
              <a16:creationId xmlns:a16="http://schemas.microsoft.com/office/drawing/2014/main" id="{C714BFF7-AB40-4FED-BFA0-7ED001143E3F}"/>
            </a:ext>
          </a:extLst>
        </xdr:cNvPr>
        <xdr:cNvSpPr/>
      </xdr:nvSpPr>
      <xdr:spPr>
        <a:xfrm>
          <a:off x="2912269" y="6066930"/>
          <a:ext cx="2028824" cy="1022052"/>
        </a:xfrm>
        <a:prstGeom prst="rect">
          <a:avLst/>
        </a:prstGeom>
        <a:solidFill>
          <a:srgbClr val="CCCCCE"/>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i="0">
              <a:solidFill>
                <a:sysClr val="windowText" lastClr="000000"/>
              </a:solidFill>
            </a:rPr>
            <a:t>River.STW</a:t>
          </a:r>
        </a:p>
        <a:p>
          <a:pPr marL="0" marR="0" lvl="0" indent="0" algn="ctr" defTabSz="914400" eaLnBrk="1" fontAlgn="auto" latinLnBrk="0" hangingPunct="1">
            <a:lnSpc>
              <a:spcPct val="100000"/>
            </a:lnSpc>
            <a:spcBef>
              <a:spcPts val="0"/>
            </a:spcBef>
            <a:spcAft>
              <a:spcPts val="0"/>
            </a:spcAft>
            <a:buClrTx/>
            <a:buSzTx/>
            <a:buFontTx/>
            <a:buNone/>
            <a:tabLst/>
            <a:defRPr/>
          </a:pPr>
          <a:r>
            <a:rPr lang="en-GB" sz="1200" i="0">
              <a:solidFill>
                <a:sysClr val="windowText" lastClr="000000"/>
              </a:solidFill>
              <a:effectLst/>
              <a:latin typeface="+mn-lt"/>
              <a:ea typeface="+mn-ea"/>
              <a:cs typeface="+mn-cs"/>
            </a:rPr>
            <a:t>Shows the P10 and P90 values, calculated from the Rivers.load sheet</a:t>
          </a:r>
          <a:endParaRPr lang="en-GB" sz="1200">
            <a:solidFill>
              <a:sysClr val="windowText" lastClr="000000"/>
            </a:solidFill>
            <a:effectLst/>
          </a:endParaRPr>
        </a:p>
      </xdr:txBody>
    </xdr:sp>
    <xdr:clientData/>
  </xdr:twoCellAnchor>
  <xdr:twoCellAnchor>
    <xdr:from>
      <xdr:col>7</xdr:col>
      <xdr:colOff>107155</xdr:colOff>
      <xdr:row>34</xdr:row>
      <xdr:rowOff>10468</xdr:rowOff>
    </xdr:from>
    <xdr:to>
      <xdr:col>19</xdr:col>
      <xdr:colOff>145256</xdr:colOff>
      <xdr:row>34</xdr:row>
      <xdr:rowOff>19051</xdr:rowOff>
    </xdr:to>
    <xdr:cxnSp macro="">
      <xdr:nvCxnSpPr>
        <xdr:cNvPr id="26" name="Straight Arrow Connector 25">
          <a:extLst>
            <a:ext uri="{FF2B5EF4-FFF2-40B4-BE49-F238E27FC236}">
              <a16:creationId xmlns:a16="http://schemas.microsoft.com/office/drawing/2014/main" id="{15A3D3A6-7F8D-412C-95F5-6D8B23508F9B}"/>
            </a:ext>
          </a:extLst>
        </xdr:cNvPr>
        <xdr:cNvCxnSpPr>
          <a:stCxn id="16" idx="1"/>
          <a:endCxn id="25" idx="3"/>
        </xdr:cNvCxnSpPr>
      </xdr:nvCxnSpPr>
      <xdr:spPr>
        <a:xfrm flipH="1" flipV="1">
          <a:off x="4941093" y="6582718"/>
          <a:ext cx="8324851" cy="8583"/>
        </a:xfrm>
        <a:prstGeom prst="straightConnector1">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259556</xdr:colOff>
      <xdr:row>23</xdr:row>
      <xdr:rowOff>27136</xdr:rowOff>
    </xdr:from>
    <xdr:to>
      <xdr:col>4</xdr:col>
      <xdr:colOff>150019</xdr:colOff>
      <xdr:row>34</xdr:row>
      <xdr:rowOff>10468</xdr:rowOff>
    </xdr:to>
    <xdr:cxnSp macro="">
      <xdr:nvCxnSpPr>
        <xdr:cNvPr id="27" name="Connector: Elbow 26">
          <a:extLst>
            <a:ext uri="{FF2B5EF4-FFF2-40B4-BE49-F238E27FC236}">
              <a16:creationId xmlns:a16="http://schemas.microsoft.com/office/drawing/2014/main" id="{FB171E29-6C27-448A-8ECF-674622EAEB62}"/>
            </a:ext>
          </a:extLst>
        </xdr:cNvPr>
        <xdr:cNvCxnSpPr>
          <a:stCxn id="25" idx="1"/>
          <a:endCxn id="3" idx="3"/>
        </xdr:cNvCxnSpPr>
      </xdr:nvCxnSpPr>
      <xdr:spPr>
        <a:xfrm rot="10800000">
          <a:off x="2331244" y="4634855"/>
          <a:ext cx="581025" cy="1947863"/>
        </a:xfrm>
        <a:prstGeom prst="bentConnector3">
          <a:avLst>
            <a:gd name="adj1" fmla="val 50000"/>
          </a:avLst>
        </a:prstGeom>
        <a:ln w="28575">
          <a:solidFill>
            <a:schemeClr val="accent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531020</xdr:colOff>
      <xdr:row>15</xdr:row>
      <xdr:rowOff>65236</xdr:rowOff>
    </xdr:from>
    <xdr:to>
      <xdr:col>19</xdr:col>
      <xdr:colOff>135730</xdr:colOff>
      <xdr:row>19</xdr:row>
      <xdr:rowOff>68559</xdr:rowOff>
    </xdr:to>
    <xdr:cxnSp macro="">
      <xdr:nvCxnSpPr>
        <xdr:cNvPr id="28" name="Connector: Elbow 27">
          <a:extLst>
            <a:ext uri="{FF2B5EF4-FFF2-40B4-BE49-F238E27FC236}">
              <a16:creationId xmlns:a16="http://schemas.microsoft.com/office/drawing/2014/main" id="{D3BA9E7C-BAE7-4102-82C3-0A592E2C8603}"/>
            </a:ext>
          </a:extLst>
        </xdr:cNvPr>
        <xdr:cNvCxnSpPr>
          <a:stCxn id="12" idx="1"/>
          <a:endCxn id="7" idx="0"/>
        </xdr:cNvCxnSpPr>
      </xdr:nvCxnSpPr>
      <xdr:spPr>
        <a:xfrm rot="10800000" flipV="1">
          <a:off x="11580020" y="3244205"/>
          <a:ext cx="1676398" cy="717698"/>
        </a:xfrm>
        <a:prstGeom prst="bentConnector2">
          <a:avLst/>
        </a:prstGeom>
        <a:ln w="28575">
          <a:solidFill>
            <a:schemeClr val="accent1"/>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45244</xdr:colOff>
      <xdr:row>19</xdr:row>
      <xdr:rowOff>68561</xdr:rowOff>
    </xdr:from>
    <xdr:to>
      <xdr:col>9</xdr:col>
      <xdr:colOff>192881</xdr:colOff>
      <xdr:row>19</xdr:row>
      <xdr:rowOff>78085</xdr:rowOff>
    </xdr:to>
    <xdr:cxnSp macro="">
      <xdr:nvCxnSpPr>
        <xdr:cNvPr id="29" name="Connector: Elbow 28">
          <a:extLst>
            <a:ext uri="{FF2B5EF4-FFF2-40B4-BE49-F238E27FC236}">
              <a16:creationId xmlns:a16="http://schemas.microsoft.com/office/drawing/2014/main" id="{8E2168C4-3A82-4781-A559-F7349A7F3D90}"/>
            </a:ext>
          </a:extLst>
        </xdr:cNvPr>
        <xdr:cNvCxnSpPr>
          <a:stCxn id="6" idx="0"/>
          <a:endCxn id="3" idx="0"/>
        </xdr:cNvCxnSpPr>
      </xdr:nvCxnSpPr>
      <xdr:spPr>
        <a:xfrm rot="16200000" flipH="1" flipV="1">
          <a:off x="3912395" y="1475879"/>
          <a:ext cx="9524" cy="4981575"/>
        </a:xfrm>
        <a:prstGeom prst="bentConnector3">
          <a:avLst>
            <a:gd name="adj1" fmla="val -2400252"/>
          </a:avLst>
        </a:prstGeom>
        <a:ln w="28575">
          <a:solidFill>
            <a:schemeClr val="accent1"/>
          </a:solidFill>
          <a:prstDash val="lg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135731</xdr:colOff>
      <xdr:row>16</xdr:row>
      <xdr:rowOff>150019</xdr:rowOff>
    </xdr:from>
    <xdr:to>
      <xdr:col>8</xdr:col>
      <xdr:colOff>64294</xdr:colOff>
      <xdr:row>18</xdr:row>
      <xdr:rowOff>114299</xdr:rowOff>
    </xdr:to>
    <xdr:sp macro="" textlink="">
      <xdr:nvSpPr>
        <xdr:cNvPr id="30" name="Rectangle 29">
          <a:extLst>
            <a:ext uri="{FF2B5EF4-FFF2-40B4-BE49-F238E27FC236}">
              <a16:creationId xmlns:a16="http://schemas.microsoft.com/office/drawing/2014/main" id="{57735BBA-A3BD-4B2A-876C-0B0919BF0F6A}"/>
            </a:ext>
          </a:extLst>
        </xdr:cNvPr>
        <xdr:cNvSpPr/>
      </xdr:nvSpPr>
      <xdr:spPr>
        <a:xfrm>
          <a:off x="2207419" y="3507582"/>
          <a:ext cx="3381375" cy="321467"/>
        </a:xfrm>
        <a:prstGeom prst="rect">
          <a:avLst/>
        </a:prstGeom>
        <a:solidFill>
          <a:srgbClr val="CCCCCE"/>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solidFill>
                <a:sysClr val="windowText" lastClr="000000"/>
              </a:solidFill>
            </a:rPr>
            <a:t>Serious Pollution</a:t>
          </a:r>
          <a:r>
            <a:rPr lang="en-GB" sz="1200" b="1" baseline="0">
              <a:solidFill>
                <a:sysClr val="windowText" lastClr="000000"/>
              </a:solidFill>
            </a:rPr>
            <a:t> Incidents P10 and P90</a:t>
          </a:r>
          <a:endParaRPr lang="en-GB" sz="1200" b="1">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AFT2\Rev03\Unified%20Allocations\Data\NewNeed\2003LIS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FPAEIG\RPA%204\All%20Key%20Docs\Dispo\Waterfall0708\Data\&#163;50m%20pro%20rata%20to%20PCT%202002_03%20allocation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ercl\RATES\YE%20Mar%2006\P12%20March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FPAEIG\RPA%204\Key%20Facts\2012_13\January%202013\201211070_Key%20data%20updated%2011%20January%202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M\CFISSA%20-%20CFS%20-%20PSS\2008-09%20Central%20Programmes\DH&amp;ALB%20Finances\Cascade\Journals\08.09%20DHFC%20Spring%20Supply%20Adjustments%20-%20Additional%20Cascade%20Journal%20-%20146609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RATES%20%20APR2000-MAR2001\YE%20March02\SOUTH%20NDR%20WC%20APR2001%20MAR2002.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ofwat.sharepoint.com/sites/ofw-pr24/PostFD%20phase/Outcomes/ODI%20rates%20and%20risk/Post%20CMA%20model%20updates/PR24-CMA-OC17-ODI-rates-Performance-Range-Model-1-v2.xlsx" TargetMode="External"/><Relationship Id="rId1" Type="http://schemas.openxmlformats.org/officeDocument/2006/relationships/externalLinkPath" Target="PR24-CMA-OC17-ODI-rates-Performance-Range-Model-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2PCTs"/>
      <sheetName val="2003LISI"/>
      <sheetName val="Table 5.3 &amp; 5.4"/>
      <sheetName val="Table 5.8"/>
      <sheetName val="Introduction"/>
      <sheetName val="#REF"/>
      <sheetName val="HES 2012-13"/>
      <sheetName val="A&amp;E"/>
      <sheetName val="RTT admitted"/>
      <sheetName val="RTT - non-admitted"/>
      <sheetName val="RTT - incomplete"/>
      <sheetName val="bed occupancy"/>
      <sheetName val="cancer - 2 week"/>
      <sheetName val="cancer - 62 day"/>
      <sheetName val="DTOC"/>
      <sheetName val="readmissions"/>
      <sheetName val="MRSA2"/>
      <sheetName val="C-Diff2"/>
      <sheetName val="FFT- IP"/>
      <sheetName val="safety thermometer"/>
      <sheetName val="lists"/>
      <sheetName val="workforce"/>
      <sheetName val="staff sickness"/>
      <sheetName val="Org List"/>
      <sheetName val="TDA"/>
      <sheetName val="Monitor"/>
      <sheetName val="Thresholds"/>
      <sheetName val="SHMI"/>
      <sheetName val="HSMR 2001 - 2012"/>
      <sheetName val="CQC banding"/>
      <sheetName val="RCI"/>
      <sheetName val="PFI Information"/>
      <sheetName val="urban-rural"/>
      <sheetName val="A&amp;E winter money"/>
      <sheetName val="provider DfT"/>
      <sheetName val="Justification list"/>
      <sheetName val="List of enhancement lines"/>
      <sheetName val="Table_5_3_&amp;_5_4"/>
      <sheetName val="Table_5_8"/>
      <sheetName val="Change_Log"/>
      <sheetName val="Picklist_Ranges"/>
      <sheetName val="Headcount"/>
      <sheetName val="HC_Reporting_Categories"/>
      <sheetName val="Report"/>
      <sheetName val="Drop Down Options"/>
      <sheetName val="Instructions"/>
      <sheetName val="Lookups"/>
      <sheetName val="ATCCList"/>
      <sheetName val="CCG&amp;CSU CCList"/>
      <sheetName val="Key"/>
      <sheetName val="Fin Perf Ranking"/>
      <sheetName val="lookup"/>
      <sheetName val="LIST"/>
      <sheetName val="Summary"/>
      <sheetName val="APPENDIX N(ii)"/>
      <sheetName val="Theme mapping"/>
      <sheetName val="Sheet1"/>
      <sheetName val="themes"/>
      <sheetName val="PIVOT"/>
      <sheetName val="Month 2 data"/>
      <sheetName val="Month 3 Data"/>
      <sheetName val="Sheet4"/>
      <sheetName val="Sheet2"/>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Dnurse"/>
      <sheetName val="ComPsy"/>
      <sheetName val="£50m pro rata to PCT 2002_03 al"/>
      <sheetName val="NAO Cost of Capital Calc"/>
      <sheetName val="Input Table (TB)"/>
      <sheetName val="Front"/>
      <sheetName val="By CC"/>
      <sheetName val="2002PCTs"/>
      <sheetName val="2. Overall Dis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hly Rec"/>
      <sheetName val="Adjustments"/>
      <sheetName val="NDRJnl"/>
      <sheetName val="WCJnl"/>
      <sheetName val="Aln"/>
      <sheetName val="Ber"/>
      <sheetName val="Bly"/>
      <sheetName val="Bre"/>
      <sheetName val="Car"/>
      <sheetName val="C Mor"/>
      <sheetName val="Chelm"/>
      <sheetName val="Ch Le"/>
      <sheetName val="Colch"/>
      <sheetName val="Dar"/>
      <sheetName val="Der"/>
      <sheetName val="Dur"/>
      <sheetName val="Eas"/>
      <sheetName val="Eden"/>
      <sheetName val="G'head"/>
      <sheetName val="Ham"/>
      <sheetName val="H'pool"/>
      <sheetName val="New"/>
      <sheetName val="N Tyne"/>
      <sheetName val="Redbr"/>
      <sheetName val="Red Cl"/>
      <sheetName val="Rich"/>
      <sheetName val="Sedg"/>
      <sheetName val="Stock"/>
      <sheetName val="Sund"/>
      <sheetName val="Tees"/>
      <sheetName val="Tyne"/>
      <sheetName val="Wans"/>
      <sheetName val="Wav"/>
      <sheetName val="Wear"/>
      <sheetName val="Y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_growth rates"/>
      <sheetName val="Table 2_Total NHS"/>
      <sheetName val="Table 3_revenue"/>
      <sheetName val="Table 4_capital"/>
      <sheetName val="Table 5_GDP"/>
      <sheetName val="Raw Data"/>
      <sheetName val="GMonk270411"/>
      <sheetName val="GDP Workings"/>
      <sheetName val="England Total NHS"/>
      <sheetName val="SGEE_091012"/>
      <sheetName val="PW REC_071112"/>
      <sheetName val="GDP Deflators Autumn Statement "/>
      <sheetName val="GDP from JS 0512"/>
      <sheetName val="GDP from HMT 211212"/>
      <sheetName val="Table 2_PriorPeriodAdjustment"/>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1"/>
      <sheetName val="Journal Summary"/>
      <sheetName val="Cascade Schedule"/>
      <sheetName val="DHF Cascade Coding"/>
      <sheetName val="CODE"/>
      <sheetName val="Journal 1"/>
      <sheetName val="Net WP"/>
      <sheetName val="#REF"/>
      <sheetName val="Front"/>
      <sheetName val="Bubble Data"/>
      <sheetName val="Bubble Chart"/>
      <sheetName val="NAO Cost of Capital Calc"/>
      <sheetName val="List"/>
      <sheetName val="Event 12 with ERO changes"/>
    </sheetNames>
    <sheetDataSet>
      <sheetData sheetId="0"/>
      <sheetData sheetId="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lmsford "/>
      <sheetName val="Suffolk "/>
      <sheetName val="WaveneyDC"/>
      <sheetName val="Yarmouth"/>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Dif to PCL"/>
      <sheetName val="d.%Dif to PCL"/>
      <sheetName val="CLEAR_SHEET"/>
      <sheetName val="Cover"/>
      <sheetName val="Change Log"/>
      <sheetName val="Conceptual Model"/>
      <sheetName val="Output &gt;"/>
      <sheetName val="F_Outputs"/>
      <sheetName val="Outputs for combined model"/>
      <sheetName val="P10P90"/>
      <sheetName val="Peformance range calcs &gt;"/>
      <sheetName val="b.PCL values"/>
      <sheetName val="a.Performance"/>
      <sheetName val="Inputs &gt;"/>
      <sheetName val="Mains Length"/>
      <sheetName val="PCL"/>
      <sheetName val="Performance"/>
      <sheetName val="Sewer length"/>
      <sheetName val="Compan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wat_1">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iew.officeapps.live.com/op/view.aspx?src=https%3A%2F%2Fwww.ofwat.gov.uk%2Fwp-content%2Fuploads%2F2026%2F01%2FHistorical-performance-trends-for-PR24-V6.0.xlsx&amp;wdOrigin=BROWSELIN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view.officeapps.live.com/op/view.aspx?src=https%3A%2F%2Fwww.ofwat.gov.uk%2Fwp-content%2Fuploads%2F2026%2F01%2FHistorical-performance-trends-for-PR24-V6.0.xlsx&amp;wdOrigin=BROWSELINK"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ofwat.gov.uk/publication/bathing-water-quality-pc-definition/" TargetMode="External"/><Relationship Id="rId2" Type="http://schemas.openxmlformats.org/officeDocument/2006/relationships/hyperlink" Target="https://environment.data.gov.uk/wales/bathing-waters/profiles/" TargetMode="External"/><Relationship Id="rId1" Type="http://schemas.openxmlformats.org/officeDocument/2006/relationships/hyperlink" Target="https://environment.data.gov.uk/bwq/profiles/data.html"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hyperlink" Target="https://www.data.gov.uk/dataset/19f6064d-7356-466f-844e-d20ea10ae9fd/event-duration-monitoring-storm-overflows-annual-returns" TargetMode="External"/><Relationship Id="rId2" Type="http://schemas.openxmlformats.org/officeDocument/2006/relationships/hyperlink" Target="https://www.hdcymru.co.uk/regulatory-library/regulatory-library/" TargetMode="External"/><Relationship Id="rId1" Type="http://schemas.openxmlformats.org/officeDocument/2006/relationships/hyperlink" Target="https://corporate.dwrcymru.com/en/community/environment/combined-storm-overflows" TargetMode="External"/><Relationship Id="rId4"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workbookViewId="0">
      <selection activeCell="B37" sqref="B37"/>
    </sheetView>
  </sheetViews>
  <sheetFormatPr defaultRowHeight="13.5"/>
  <cols>
    <col min="1" max="1" width="25.25" bestFit="1" customWidth="1"/>
    <col min="2" max="2" width="44.75" bestFit="1" customWidth="1"/>
  </cols>
  <sheetData>
    <row r="1" spans="1:2">
      <c r="A1" t="s">
        <v>0</v>
      </c>
      <c r="B1" t="s">
        <v>1</v>
      </c>
    </row>
    <row r="2" spans="1:2">
      <c r="A2" t="s">
        <v>2</v>
      </c>
      <c r="B2" s="121">
        <v>9088</v>
      </c>
    </row>
    <row r="3" spans="1:2">
      <c r="A3" t="s">
        <v>3</v>
      </c>
      <c r="B3" t="s">
        <v>4</v>
      </c>
    </row>
    <row r="4" spans="1:2">
      <c r="A4" t="s">
        <v>5</v>
      </c>
      <c r="B4" t="s">
        <v>6</v>
      </c>
    </row>
    <row r="5" spans="1:2">
      <c r="A5" t="s">
        <v>7</v>
      </c>
      <c r="B5" t="s">
        <v>8</v>
      </c>
    </row>
    <row r="6" spans="1:2">
      <c r="A6" t="s">
        <v>9</v>
      </c>
      <c r="B6" s="121">
        <v>0</v>
      </c>
    </row>
    <row r="7" spans="1:2">
      <c r="A7" t="s">
        <v>10</v>
      </c>
      <c r="B7" s="121">
        <v>33316</v>
      </c>
    </row>
    <row r="8" spans="1:2">
      <c r="A8" t="s">
        <v>11</v>
      </c>
      <c r="B8" t="s">
        <v>12</v>
      </c>
    </row>
    <row r="9" spans="1:2">
      <c r="A9" t="s">
        <v>13</v>
      </c>
      <c r="B9" t="s">
        <v>14</v>
      </c>
    </row>
    <row r="10" spans="1:2">
      <c r="A10" t="s">
        <v>15</v>
      </c>
      <c r="B10" t="s">
        <v>16</v>
      </c>
    </row>
    <row r="11" spans="1:2">
      <c r="A11" t="s">
        <v>17</v>
      </c>
      <c r="B11" s="121">
        <v>219</v>
      </c>
    </row>
    <row r="12" spans="1:2">
      <c r="A12" t="s">
        <v>18</v>
      </c>
      <c r="B12" t="s">
        <v>19</v>
      </c>
    </row>
    <row r="13" spans="1:2">
      <c r="A13" t="s">
        <v>20</v>
      </c>
      <c r="B13"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F3E44-B85E-4BA0-B4A1-77C7732469CA}">
  <sheetPr codeName="Sheet1">
    <tabColor theme="3"/>
    <outlinePr summaryBelow="0" summaryRight="0"/>
    <pageSetUpPr fitToPage="1"/>
  </sheetPr>
  <dimension ref="A1:XFC91"/>
  <sheetViews>
    <sheetView showGridLines="0" tabSelected="1" topLeftCell="A21" zoomScale="115" zoomScaleNormal="115" workbookViewId="0">
      <selection activeCell="F9" sqref="F9"/>
    </sheetView>
  </sheetViews>
  <sheetFormatPr defaultColWidth="8" defaultRowHeight="0" customHeight="1" zeroHeight="1"/>
  <cols>
    <col min="1" max="1" width="7.625" style="104" customWidth="1"/>
    <col min="2" max="2" width="57.625" style="104" bestFit="1" customWidth="1"/>
    <col min="3" max="3" width="13.5" style="104" customWidth="1"/>
    <col min="4" max="10" width="8" style="104" customWidth="1"/>
    <col min="11" max="13" width="8" style="104" hidden="1" customWidth="1"/>
    <col min="14" max="16383" width="0" style="104" hidden="1" customWidth="1"/>
    <col min="16384" max="16384" width="8.25" style="104" hidden="1" customWidth="1"/>
  </cols>
  <sheetData>
    <row r="1" spans="1:10" ht="30.75">
      <c r="A1" s="102" t="e">
        <f ca="1" xml:space="preserve"> RIGHT(CELL("filename", $A$1), LEN(CELL("filename", $A$1)) - SEARCH("]", CELL("filename", $A$1)))</f>
        <v>#VALUE!</v>
      </c>
      <c r="B1" s="102"/>
      <c r="C1" s="103"/>
      <c r="D1" s="103"/>
      <c r="E1" s="103"/>
      <c r="F1" s="103"/>
      <c r="G1" s="103"/>
      <c r="H1" s="103"/>
      <c r="I1" s="103"/>
      <c r="J1" s="103"/>
    </row>
    <row r="2" spans="1:10" ht="13.15"/>
    <row r="3" spans="1:10" s="105" customFormat="1" ht="23.25">
      <c r="B3" s="106" t="s">
        <v>22</v>
      </c>
    </row>
    <row r="4" spans="1:10" ht="13.15"/>
    <row r="5" spans="1:10" ht="13.15">
      <c r="B5" s="104" t="s">
        <v>23</v>
      </c>
      <c r="C5" s="107" t="s">
        <v>24</v>
      </c>
    </row>
    <row r="6" spans="1:10" ht="13.15">
      <c r="B6" s="104" t="s">
        <v>25</v>
      </c>
      <c r="C6" s="107">
        <v>2</v>
      </c>
    </row>
    <row r="7" spans="1:10" ht="13.15">
      <c r="B7" s="104" t="s">
        <v>26</v>
      </c>
      <c r="C7" s="108" t="e">
        <f ca="1" xml:space="preserve"> MID(CELL("filename"), FIND("[", CELL("filename"), 1) + 1, FIND("]", CELL("filename"), 1) - FIND("[", CELL("filename"), 1) - 1)</f>
        <v>#VALUE!</v>
      </c>
    </row>
    <row r="8" spans="1:10" ht="13.15">
      <c r="B8" s="104" t="s">
        <v>27</v>
      </c>
      <c r="C8" s="109">
        <v>46113</v>
      </c>
    </row>
    <row r="9" spans="1:10" ht="13.15"/>
    <row r="10" spans="1:10" ht="13.5">
      <c r="B10" s="104" t="s">
        <v>28</v>
      </c>
      <c r="C10" s="110" t="s">
        <v>29</v>
      </c>
    </row>
    <row r="11" spans="1:10" ht="13.15">
      <c r="C11" s="111"/>
    </row>
    <row r="12" spans="1:10" ht="13.15"/>
    <row r="13" spans="1:10" ht="13.15"/>
    <row r="14" spans="1:10" ht="13.15"/>
    <row r="15" spans="1:10" ht="13.15"/>
    <row r="16" spans="1:10" ht="13.15"/>
    <row r="17" spans="2:2" ht="13.15"/>
    <row r="18" spans="2:2" ht="13.15"/>
    <row r="19" spans="2:2" ht="13.15"/>
    <row r="20" spans="2:2" ht="14.25">
      <c r="B20" s="112"/>
    </row>
    <row r="21" spans="2:2" ht="13.15"/>
    <row r="22" spans="2:2" ht="13.15"/>
    <row r="23" spans="2:2" ht="13.15"/>
    <row r="24" spans="2:2" ht="13.15"/>
    <row r="25" spans="2:2" ht="13.15"/>
    <row r="26" spans="2:2" ht="13.15"/>
    <row r="27" spans="2:2" ht="13.15"/>
    <row r="28" spans="2:2" ht="13.15"/>
    <row r="29" spans="2:2" ht="13.15"/>
    <row r="30" spans="2:2" ht="13.15"/>
    <row r="31" spans="2:2" ht="13.15"/>
    <row r="32" spans="2:2" ht="13.15"/>
    <row r="33" ht="13.15"/>
    <row r="34" ht="13.15"/>
    <row r="35" ht="13.15"/>
    <row r="36" ht="13.15"/>
    <row r="37" ht="91.5" customHeight="1"/>
    <row r="38" ht="13.15" hidden="1"/>
    <row r="39" ht="13.5" hidden="1" customHeight="1"/>
    <row r="40" ht="13.5" hidden="1" customHeight="1"/>
    <row r="41" ht="13.5" hidden="1" customHeight="1"/>
    <row r="42" ht="13.5" hidden="1" customHeight="1"/>
    <row r="43" ht="13.5" hidden="1" customHeight="1"/>
    <row r="44" ht="13.5" hidden="1" customHeight="1"/>
    <row r="45" ht="13.5" hidden="1" customHeight="1"/>
    <row r="46" ht="13.5" hidden="1" customHeight="1"/>
    <row r="47" ht="13.5" hidden="1" customHeight="1"/>
    <row r="48" ht="13.5" hidden="1" customHeight="1"/>
    <row r="49" ht="13.5" hidden="1" customHeight="1"/>
    <row r="50" ht="13.5" hidden="1" customHeight="1"/>
    <row r="51" ht="13.5" hidden="1" customHeight="1"/>
    <row r="52" ht="13.5" hidden="1" customHeight="1"/>
    <row r="53" ht="13.5" hidden="1" customHeight="1"/>
    <row r="54" ht="13.5" hidden="1" customHeight="1"/>
    <row r="55" ht="13.5" hidden="1" customHeight="1"/>
    <row r="56" ht="13.5" hidden="1" customHeight="1"/>
    <row r="57" ht="13.5" hidden="1" customHeight="1"/>
    <row r="58" ht="13.5" hidden="1" customHeight="1"/>
    <row r="59" ht="13.5" hidden="1" customHeight="1"/>
    <row r="60" ht="13.5" hidden="1" customHeight="1"/>
    <row r="61" ht="13.5" hidden="1" customHeight="1"/>
    <row r="62" ht="13.5" hidden="1" customHeight="1"/>
    <row r="63" ht="13.5" hidden="1" customHeight="1"/>
    <row r="64" ht="13.5" hidden="1" customHeight="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sheetData>
  <hyperlinks>
    <hyperlink ref="C10" r:id="rId1" xr:uid="{B317B884-104C-4149-A246-FEA0AC6A0471}"/>
  </hyperlinks>
  <pageMargins left="0.7" right="0.7" top="0.75" bottom="0.75" header="0.3" footer="0.3"/>
  <pageSetup paperSize="9" scale="89" fitToHeight="0" orientation="landscape" r:id="rId2"/>
  <headerFooter>
    <oddHeader>&amp;L&amp;"-,Regular"&amp;10&amp;F&amp;C&amp;"-,Regular"&amp;10&amp;A&amp;R&amp;"-,Regular"&amp;10OFFICIAL</oddHeader>
    <oddFooter>&amp;L&amp;"-,Regular"&amp;10Printed on &amp;D at &amp;T&amp;C&amp;"-,Regular"&amp;10Page &amp;P of &amp; &amp;N&amp;R&amp;"-,Regular"&amp;10Ofwat</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A323-F07F-4222-9CDB-3F5061C0BDAF}">
  <sheetPr>
    <tabColor rgb="FFCCCCCE"/>
  </sheetPr>
  <dimension ref="A1:V19"/>
  <sheetViews>
    <sheetView zoomScale="86" zoomScaleNormal="100" workbookViewId="0">
      <selection activeCell="D15" sqref="D15"/>
    </sheetView>
  </sheetViews>
  <sheetFormatPr defaultColWidth="14.25" defaultRowHeight="36.75" customHeight="1"/>
  <cols>
    <col min="1" max="1" width="9" style="125" customWidth="1"/>
    <col min="2" max="2" width="9.625" style="125" customWidth="1"/>
    <col min="3" max="3" width="40.25" style="125" customWidth="1"/>
    <col min="4" max="4" width="75" style="125" customWidth="1"/>
    <col min="5" max="5" width="39.5" style="125" customWidth="1"/>
    <col min="6" max="16384" width="14.25" style="125"/>
  </cols>
  <sheetData>
    <row r="1" spans="1:22" ht="30.75">
      <c r="A1" s="123" t="e">
        <f ca="1" xml:space="preserve"> RIGHT(CELL("filename", $A$1), LEN(CELL("filename", $A$1)) - SEARCH("]", CELL("filename", $A$1)))</f>
        <v>#VALUE!</v>
      </c>
      <c r="B1" s="124"/>
      <c r="C1" s="124"/>
      <c r="D1" s="124"/>
      <c r="E1" s="124"/>
      <c r="F1" s="124"/>
      <c r="G1" s="124"/>
      <c r="H1" s="124"/>
      <c r="I1" s="124"/>
      <c r="J1" s="124"/>
    </row>
    <row r="2" spans="1:22" ht="13.15"/>
    <row r="3" spans="1:22" ht="13.15"/>
    <row r="4" spans="1:22" ht="18">
      <c r="A4" s="126" t="s">
        <v>30</v>
      </c>
      <c r="B4" s="127"/>
      <c r="C4" s="127"/>
      <c r="D4" s="127"/>
      <c r="E4" s="127"/>
    </row>
    <row r="5" spans="1:22" ht="13.15"/>
    <row r="6" spans="1:22" ht="13.15">
      <c r="B6" s="125" t="s">
        <v>31</v>
      </c>
    </row>
    <row r="7" spans="1:22" ht="13.15"/>
    <row r="8" spans="1:22" ht="38.25" customHeight="1">
      <c r="B8" s="128" t="s">
        <v>32</v>
      </c>
      <c r="C8" s="128" t="s">
        <v>33</v>
      </c>
      <c r="D8" s="128" t="s">
        <v>34</v>
      </c>
      <c r="E8" s="129" t="s">
        <v>35</v>
      </c>
    </row>
    <row r="9" spans="1:22" ht="27.75" customHeight="1">
      <c r="B9" s="130">
        <v>2</v>
      </c>
      <c r="C9" s="130" t="s">
        <v>36</v>
      </c>
      <c r="D9" s="131" t="s">
        <v>37</v>
      </c>
      <c r="E9" s="132" t="s">
        <v>38</v>
      </c>
    </row>
    <row r="10" spans="1:22" ht="27.75" customHeight="1">
      <c r="B10" s="130">
        <v>3</v>
      </c>
      <c r="C10" s="130" t="s">
        <v>39</v>
      </c>
      <c r="D10" s="130" t="s">
        <v>40</v>
      </c>
      <c r="E10" s="133" t="s">
        <v>41</v>
      </c>
    </row>
    <row r="11" spans="1:22" ht="27.75" customHeight="1">
      <c r="B11" s="130">
        <v>4</v>
      </c>
      <c r="C11" s="130" t="s">
        <v>42</v>
      </c>
      <c r="D11" s="130" t="s">
        <v>43</v>
      </c>
      <c r="E11" s="133" t="s">
        <v>41</v>
      </c>
    </row>
    <row r="12" spans="1:22" ht="27.75" customHeight="1">
      <c r="B12" s="130">
        <v>5</v>
      </c>
      <c r="C12" s="130" t="s">
        <v>44</v>
      </c>
      <c r="D12" s="130" t="s">
        <v>45</v>
      </c>
      <c r="E12" s="133" t="s">
        <v>41</v>
      </c>
    </row>
    <row r="13" spans="1:22" ht="27.75" customHeight="1">
      <c r="B13" s="130">
        <v>6</v>
      </c>
      <c r="C13" s="130" t="s">
        <v>46</v>
      </c>
      <c r="D13" s="130" t="s">
        <v>47</v>
      </c>
      <c r="E13" s="133" t="s">
        <v>41</v>
      </c>
    </row>
    <row r="14" spans="1:22" ht="27.75" customHeight="1">
      <c r="B14" s="130">
        <v>8</v>
      </c>
      <c r="C14" s="130" t="s">
        <v>48</v>
      </c>
      <c r="D14" s="130" t="s">
        <v>49</v>
      </c>
      <c r="E14" s="133" t="s">
        <v>41</v>
      </c>
    </row>
    <row r="15" spans="1:22" ht="13.5">
      <c r="D15" s="134"/>
    </row>
    <row r="16" spans="1:22" s="136" customFormat="1" ht="13.5">
      <c r="A16" s="135" t="s">
        <v>50</v>
      </c>
      <c r="B16" s="135"/>
      <c r="C16" s="135"/>
      <c r="D16" s="135"/>
      <c r="E16" s="135"/>
      <c r="F16" s="135"/>
      <c r="G16" s="135"/>
      <c r="H16" s="135"/>
      <c r="I16" s="135"/>
      <c r="J16" s="135"/>
      <c r="K16" s="135"/>
      <c r="L16" s="135"/>
      <c r="M16" s="135"/>
      <c r="N16" s="135"/>
      <c r="O16" s="135"/>
      <c r="P16" s="135"/>
      <c r="Q16" s="135"/>
      <c r="R16" s="135"/>
      <c r="S16" s="135"/>
      <c r="T16" s="135"/>
      <c r="U16" s="135"/>
      <c r="V16" s="135"/>
    </row>
    <row r="17" spans="4:4" ht="36.75" customHeight="1">
      <c r="D17" s="137"/>
    </row>
    <row r="18" spans="4:4" ht="36.75" customHeight="1">
      <c r="D18" s="137"/>
    </row>
    <row r="19" spans="4:4" ht="36.75" customHeight="1">
      <c r="D19" s="137"/>
    </row>
  </sheetData>
  <hyperlinks>
    <hyperlink ref="E9" r:id="rId1" xr:uid="{6285AF7A-BEEB-4470-9C45-5B99CBD6D09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26105-972F-4479-B7BA-87EC836136DD}">
  <sheetPr codeName="Sheet3">
    <tabColor theme="2" tint="-0.249977111117893"/>
    <pageSetUpPr fitToPage="1"/>
  </sheetPr>
  <dimension ref="A1:AA40"/>
  <sheetViews>
    <sheetView showGridLines="0" zoomScale="80" zoomScaleNormal="80" workbookViewId="0"/>
  </sheetViews>
  <sheetFormatPr defaultColWidth="0" defaultRowHeight="14.25" customHeight="1" zeroHeight="1"/>
  <cols>
    <col min="1" max="27" width="9" customWidth="1"/>
    <col min="28" max="16384" width="9" hidden="1"/>
  </cols>
  <sheetData>
    <row r="1" spans="1:1" s="10" customFormat="1" ht="30.75">
      <c r="A1" s="3" t="s">
        <v>51</v>
      </c>
    </row>
    <row r="2" spans="1:1" s="4" customFormat="1" ht="13.15">
      <c r="A2" s="5"/>
    </row>
    <row r="3" spans="1:1" s="13" customFormat="1" ht="13.15">
      <c r="A3" s="27" t="s">
        <v>52</v>
      </c>
    </row>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customFormat="1" ht="14.25" customHeight="1"/>
    <row r="18" customFormat="1" ht="14.25" customHeight="1"/>
    <row r="19" customFormat="1" ht="14.25" customHeight="1"/>
    <row r="20" customFormat="1" ht="14.25" customHeight="1"/>
    <row r="21" customFormat="1" ht="14.25" customHeight="1"/>
    <row r="22" customFormat="1" ht="14.25" customHeight="1"/>
    <row r="23" customFormat="1" ht="14.25" customHeight="1"/>
    <row r="24" customFormat="1" ht="14.25" customHeight="1"/>
    <row r="25" customFormat="1" ht="14.25" customHeight="1"/>
    <row r="26" customFormat="1" ht="14.25" customHeight="1"/>
    <row r="27" customFormat="1" ht="14.25" customHeight="1"/>
    <row r="28" customFormat="1" ht="14.25" customHeight="1"/>
    <row r="29" customFormat="1" ht="14.25" customHeight="1"/>
    <row r="30" customFormat="1" ht="14.25" customHeight="1"/>
    <row r="31" customFormat="1" ht="14.25" customHeight="1"/>
    <row r="32" customFormat="1" ht="14.25" customHeight="1"/>
    <row r="33" spans="1:1" ht="14.25" customHeight="1"/>
    <row r="34" spans="1:1" ht="14.25" customHeight="1"/>
    <row r="35" spans="1:1" ht="14.25" customHeight="1"/>
    <row r="36" spans="1:1" ht="14.25" customHeight="1"/>
    <row r="37" spans="1:1" ht="14.25" customHeight="1"/>
    <row r="38" spans="1:1" ht="14.25" customHeight="1"/>
    <row r="39" spans="1:1" ht="14.25" customHeight="1"/>
    <row r="40" spans="1:1" s="20" customFormat="1" ht="13.15">
      <c r="A40" s="20" t="s">
        <v>53</v>
      </c>
    </row>
  </sheetData>
  <sheetProtection sheet="1" objects="1" scenarios="1"/>
  <pageMargins left="0.7" right="0.7" top="0.75" bottom="0.75" header="0.3" footer="0.3"/>
  <pageSetup paperSize="9" scale="4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9E279-AAD5-4689-B66E-D2B255C8B804}">
  <sheetPr codeName="Sheet4">
    <tabColor theme="2" tint="-0.249977111117893"/>
    <pageSetUpPr fitToPage="1"/>
  </sheetPr>
  <dimension ref="A1:BH18"/>
  <sheetViews>
    <sheetView zoomScale="80" zoomScaleNormal="80" workbookViewId="0"/>
  </sheetViews>
  <sheetFormatPr defaultColWidth="0" defaultRowHeight="13.15" zeroHeight="1"/>
  <cols>
    <col min="1" max="1" width="14.875" style="14" customWidth="1"/>
    <col min="2" max="6" width="28.125" style="14" customWidth="1"/>
    <col min="7" max="8" width="9" style="14" customWidth="1"/>
    <col min="9" max="16384" width="9" style="14" hidden="1"/>
  </cols>
  <sheetData>
    <row r="1" spans="1:60" s="18" customFormat="1" ht="30.75">
      <c r="A1" s="18" t="e">
        <f ca="1" xml:space="preserve"> RIGHT(CELL("filename", A1), LEN(CELL("filename", A1)) - SEARCH("]", CELL("filename", A1)))</f>
        <v>#VALUE!</v>
      </c>
    </row>
    <row r="2" spans="1:60" s="17" customFormat="1">
      <c r="A2" s="5"/>
      <c r="B2" s="88"/>
      <c r="C2" s="88"/>
      <c r="D2" s="88"/>
      <c r="E2" s="88"/>
      <c r="F2" s="88"/>
      <c r="G2" s="88"/>
      <c r="H2" s="88"/>
      <c r="I2" s="88"/>
      <c r="J2" s="88"/>
      <c r="K2" s="88"/>
      <c r="L2" s="88"/>
      <c r="M2" s="88"/>
      <c r="N2" s="88"/>
      <c r="O2" s="88"/>
      <c r="P2" s="88"/>
      <c r="Q2" s="88"/>
      <c r="R2" s="88"/>
      <c r="S2" s="88"/>
      <c r="T2" s="88"/>
      <c r="U2" s="88"/>
      <c r="V2" s="88"/>
      <c r="W2" s="88"/>
      <c r="X2" s="88"/>
      <c r="Y2" s="88"/>
      <c r="Z2" s="88"/>
      <c r="AA2" s="88"/>
      <c r="AB2" s="89"/>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row>
    <row r="3" spans="1:60" s="13" customFormat="1">
      <c r="A3" s="27" t="s">
        <v>54</v>
      </c>
    </row>
    <row r="4" spans="1:60"/>
    <row r="5" spans="1:60">
      <c r="B5" s="22" t="s">
        <v>55</v>
      </c>
      <c r="C5" s="22" t="s">
        <v>56</v>
      </c>
      <c r="D5" s="90" t="s">
        <v>57</v>
      </c>
      <c r="E5" s="22" t="s">
        <v>58</v>
      </c>
      <c r="F5" s="90" t="s">
        <v>59</v>
      </c>
    </row>
    <row r="6" spans="1:60" ht="144" customHeight="1">
      <c r="B6" s="91" t="s">
        <v>60</v>
      </c>
      <c r="C6" s="92" t="s">
        <v>61</v>
      </c>
      <c r="D6" s="92" t="s">
        <v>61</v>
      </c>
      <c r="E6" s="92" t="s">
        <v>61</v>
      </c>
      <c r="F6" s="92" t="s">
        <v>61</v>
      </c>
    </row>
    <row r="7" spans="1:60" ht="131.25">
      <c r="B7" s="91" t="s">
        <v>62</v>
      </c>
      <c r="C7" s="92" t="s">
        <v>63</v>
      </c>
      <c r="D7" s="92" t="s">
        <v>63</v>
      </c>
      <c r="E7" s="92" t="s">
        <v>64</v>
      </c>
      <c r="F7" s="92" t="s">
        <v>63</v>
      </c>
    </row>
    <row r="8" spans="1:60" ht="275.64999999999998">
      <c r="B8" s="91" t="s">
        <v>65</v>
      </c>
      <c r="C8" s="92" t="s">
        <v>66</v>
      </c>
      <c r="D8" s="92" t="s">
        <v>67</v>
      </c>
      <c r="E8" s="92" t="s">
        <v>68</v>
      </c>
      <c r="F8" s="92" t="s">
        <v>69</v>
      </c>
    </row>
    <row r="9" spans="1:60" ht="409.5">
      <c r="B9" s="91" t="s">
        <v>70</v>
      </c>
      <c r="C9" s="92" t="s">
        <v>71</v>
      </c>
      <c r="D9" s="92" t="s">
        <v>72</v>
      </c>
      <c r="E9" s="92" t="s">
        <v>73</v>
      </c>
      <c r="F9" s="92" t="s">
        <v>74</v>
      </c>
    </row>
    <row r="10" spans="1:60" ht="210">
      <c r="B10" s="91" t="s">
        <v>75</v>
      </c>
      <c r="C10" s="92" t="s">
        <v>76</v>
      </c>
      <c r="D10" s="92" t="s">
        <v>77</v>
      </c>
      <c r="E10" s="92" t="s">
        <v>78</v>
      </c>
      <c r="F10" s="92" t="s">
        <v>79</v>
      </c>
    </row>
    <row r="11" spans="1:60" ht="65.650000000000006">
      <c r="B11" s="91" t="s">
        <v>80</v>
      </c>
      <c r="C11" s="92" t="s">
        <v>81</v>
      </c>
      <c r="D11" s="92" t="s">
        <v>82</v>
      </c>
      <c r="E11" s="92" t="s">
        <v>83</v>
      </c>
      <c r="F11" s="92" t="s">
        <v>81</v>
      </c>
    </row>
    <row r="12" spans="1:60" ht="131.25">
      <c r="B12" s="91" t="s">
        <v>84</v>
      </c>
      <c r="C12" s="92" t="s">
        <v>85</v>
      </c>
      <c r="D12" s="92" t="s">
        <v>86</v>
      </c>
      <c r="E12" s="92" t="s">
        <v>86</v>
      </c>
      <c r="F12" s="92" t="s">
        <v>87</v>
      </c>
    </row>
    <row r="13" spans="1:60"/>
    <row r="14" spans="1:60"/>
    <row r="15" spans="1:60"/>
    <row r="16" spans="1:60"/>
    <row r="17" spans="1:1"/>
    <row r="18" spans="1:1" s="20" customFormat="1">
      <c r="A18" s="20" t="s">
        <v>53</v>
      </c>
    </row>
  </sheetData>
  <sheetProtection sheet="1" objects="1" scenarios="1"/>
  <pageMargins left="0.7" right="0.7" top="0.75" bottom="0.75" header="0.3" footer="0.3"/>
  <pageSetup paperSize="9" scale="6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0A6CD-982F-4904-B361-0EDCED87FF89}">
  <sheetPr codeName="Sheet5">
    <tabColor rgb="FF98C561"/>
    <pageSetUpPr fitToPage="1"/>
  </sheetPr>
  <dimension ref="A1:B1"/>
  <sheetViews>
    <sheetView showGridLines="0" zoomScale="80" zoomScaleNormal="80" workbookViewId="0"/>
  </sheetViews>
  <sheetFormatPr defaultColWidth="0" defaultRowHeight="13.5" zeroHeight="1"/>
  <cols>
    <col min="1" max="1" width="9" customWidth="1"/>
    <col min="2" max="2" width="8.75" hidden="1" customWidth="1"/>
    <col min="3" max="16384" width="9" hidden="1"/>
  </cols>
  <sheetData>
    <row r="1"/>
  </sheetData>
  <sheetProtection sheet="1" objects="1" scenarios="1"/>
  <pageMargins left="0.7" right="0.7" top="0.75" bottom="0.75" header="0.3" footer="0.3"/>
  <pageSetup paperSize="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955E-0471-45C5-AA49-F7E6FD340009}">
  <sheetPr>
    <tabColor rgb="FF98C561"/>
    <pageSetUpPr fitToPage="1"/>
  </sheetPr>
  <dimension ref="A1:F156"/>
  <sheetViews>
    <sheetView zoomScale="80" zoomScaleNormal="80" workbookViewId="0">
      <selection activeCell="I36" sqref="I36"/>
    </sheetView>
  </sheetViews>
  <sheetFormatPr defaultRowHeight="13.5"/>
  <cols>
    <col min="2" max="2" width="25.625" customWidth="1"/>
    <col min="3" max="3" width="48.625" customWidth="1"/>
    <col min="5" max="5" width="16.625" customWidth="1"/>
    <col min="6" max="6" width="16.75" customWidth="1"/>
  </cols>
  <sheetData>
    <row r="1" spans="1:6" ht="14.25">
      <c r="C1" s="6" t="s">
        <v>88</v>
      </c>
    </row>
    <row r="2" spans="1:6" ht="14.25">
      <c r="A2" s="7" t="s">
        <v>89</v>
      </c>
      <c r="B2" s="7" t="s">
        <v>32</v>
      </c>
      <c r="C2" s="7" t="s">
        <v>90</v>
      </c>
      <c r="D2" s="7" t="s">
        <v>91</v>
      </c>
      <c r="E2" s="7" t="s">
        <v>92</v>
      </c>
      <c r="F2" s="7" t="s">
        <v>93</v>
      </c>
    </row>
    <row r="4" spans="1:6">
      <c r="A4" t="s">
        <v>94</v>
      </c>
      <c r="B4" t="s">
        <v>95</v>
      </c>
      <c r="C4" t="s">
        <v>96</v>
      </c>
      <c r="D4" t="s">
        <v>97</v>
      </c>
      <c r="E4" t="s">
        <v>98</v>
      </c>
    </row>
    <row r="5" spans="1:6">
      <c r="A5" t="s">
        <v>94</v>
      </c>
      <c r="B5" t="s">
        <v>99</v>
      </c>
      <c r="C5" t="s">
        <v>100</v>
      </c>
      <c r="D5" t="s">
        <v>97</v>
      </c>
      <c r="E5" t="s">
        <v>98</v>
      </c>
    </row>
    <row r="6" spans="1:6">
      <c r="A6" t="s">
        <v>94</v>
      </c>
      <c r="B6" t="s">
        <v>101</v>
      </c>
      <c r="C6" t="s">
        <v>102</v>
      </c>
      <c r="D6" t="s">
        <v>97</v>
      </c>
      <c r="E6" t="s">
        <v>98</v>
      </c>
    </row>
    <row r="7" spans="1:6">
      <c r="A7" t="s">
        <v>94</v>
      </c>
      <c r="B7" t="s">
        <v>103</v>
      </c>
      <c r="C7" t="s">
        <v>104</v>
      </c>
      <c r="D7" t="s">
        <v>105</v>
      </c>
      <c r="E7" t="s">
        <v>98</v>
      </c>
    </row>
    <row r="8" spans="1:6">
      <c r="A8" t="s">
        <v>94</v>
      </c>
      <c r="B8" t="s">
        <v>106</v>
      </c>
      <c r="C8" s="8" t="s">
        <v>107</v>
      </c>
      <c r="D8" s="8" t="s">
        <v>108</v>
      </c>
      <c r="E8" t="s">
        <v>98</v>
      </c>
      <c r="F8" s="11">
        <f>'P1090'!$F$7</f>
        <v>0.85515823211875863</v>
      </c>
    </row>
    <row r="9" spans="1:6">
      <c r="A9" t="s">
        <v>94</v>
      </c>
      <c r="B9" t="s">
        <v>109</v>
      </c>
      <c r="C9" s="8" t="s">
        <v>110</v>
      </c>
      <c r="D9" s="8" t="s">
        <v>108</v>
      </c>
      <c r="E9" t="s">
        <v>98</v>
      </c>
      <c r="F9" s="11">
        <f>'P1090'!$H$7</f>
        <v>0.63733333333333331</v>
      </c>
    </row>
    <row r="10" spans="1:6">
      <c r="A10" t="s">
        <v>94</v>
      </c>
      <c r="B10" t="s">
        <v>111</v>
      </c>
      <c r="C10" s="8" t="s">
        <v>112</v>
      </c>
      <c r="D10" s="8" t="s">
        <v>108</v>
      </c>
      <c r="E10" t="s">
        <v>98</v>
      </c>
      <c r="F10" s="11">
        <f>'P1090'!$F$8</f>
        <v>6.285312061995213E-2</v>
      </c>
    </row>
    <row r="11" spans="1:6">
      <c r="A11" t="s">
        <v>94</v>
      </c>
      <c r="B11" t="s">
        <v>113</v>
      </c>
      <c r="C11" s="8" t="s">
        <v>114</v>
      </c>
      <c r="D11" s="8" t="s">
        <v>105</v>
      </c>
      <c r="E11" t="s">
        <v>98</v>
      </c>
      <c r="F11" s="11">
        <f>'P1090'!$F$9</f>
        <v>1.3581033866714869</v>
      </c>
    </row>
    <row r="12" spans="1:6">
      <c r="A12" t="s">
        <v>94</v>
      </c>
      <c r="B12" t="s">
        <v>115</v>
      </c>
      <c r="C12" s="8" t="s">
        <v>116</v>
      </c>
      <c r="D12" s="8" t="s">
        <v>108</v>
      </c>
      <c r="E12" t="s">
        <v>98</v>
      </c>
      <c r="F12" s="11">
        <f>'P1090'!$F$10</f>
        <v>0.39528926742615766</v>
      </c>
    </row>
    <row r="13" spans="1:6">
      <c r="A13" t="s">
        <v>117</v>
      </c>
      <c r="B13" t="s">
        <v>95</v>
      </c>
      <c r="C13" t="s">
        <v>96</v>
      </c>
      <c r="D13" t="s">
        <v>97</v>
      </c>
      <c r="E13" t="s">
        <v>98</v>
      </c>
    </row>
    <row r="14" spans="1:6">
      <c r="A14" t="s">
        <v>117</v>
      </c>
      <c r="B14" t="s">
        <v>99</v>
      </c>
      <c r="C14" t="s">
        <v>100</v>
      </c>
      <c r="D14" t="s">
        <v>97</v>
      </c>
      <c r="E14" t="s">
        <v>98</v>
      </c>
    </row>
    <row r="15" spans="1:6">
      <c r="A15" t="s">
        <v>117</v>
      </c>
      <c r="B15" t="s">
        <v>101</v>
      </c>
      <c r="C15" t="s">
        <v>102</v>
      </c>
      <c r="D15" t="s">
        <v>97</v>
      </c>
      <c r="E15" t="s">
        <v>98</v>
      </c>
    </row>
    <row r="16" spans="1:6">
      <c r="A16" t="s">
        <v>117</v>
      </c>
      <c r="B16" t="s">
        <v>103</v>
      </c>
      <c r="C16" t="s">
        <v>104</v>
      </c>
      <c r="D16" t="s">
        <v>105</v>
      </c>
      <c r="E16" t="s">
        <v>98</v>
      </c>
    </row>
    <row r="17" spans="1:6">
      <c r="A17" t="s">
        <v>117</v>
      </c>
      <c r="B17" t="s">
        <v>106</v>
      </c>
      <c r="C17" s="8" t="s">
        <v>107</v>
      </c>
      <c r="D17" s="8" t="s">
        <v>108</v>
      </c>
      <c r="E17" t="s">
        <v>98</v>
      </c>
      <c r="F17" s="11">
        <f>'P1090'!$F$7</f>
        <v>0.85515823211875863</v>
      </c>
    </row>
    <row r="18" spans="1:6">
      <c r="A18" t="s">
        <v>117</v>
      </c>
      <c r="B18" t="s">
        <v>109</v>
      </c>
      <c r="C18" s="8" t="s">
        <v>110</v>
      </c>
      <c r="D18" s="8" t="s">
        <v>108</v>
      </c>
      <c r="E18" t="s">
        <v>98</v>
      </c>
      <c r="F18" s="11">
        <f>'P1090'!$H$7</f>
        <v>0.63733333333333331</v>
      </c>
    </row>
    <row r="19" spans="1:6">
      <c r="A19" t="s">
        <v>117</v>
      </c>
      <c r="B19" t="s">
        <v>111</v>
      </c>
      <c r="C19" s="8" t="s">
        <v>112</v>
      </c>
      <c r="D19" s="8" t="s">
        <v>108</v>
      </c>
      <c r="E19" t="s">
        <v>98</v>
      </c>
      <c r="F19" s="11">
        <f>'P1090'!$F$8</f>
        <v>6.285312061995213E-2</v>
      </c>
    </row>
    <row r="20" spans="1:6">
      <c r="A20" t="s">
        <v>117</v>
      </c>
      <c r="B20" t="s">
        <v>113</v>
      </c>
      <c r="C20" s="8" t="s">
        <v>114</v>
      </c>
      <c r="D20" s="8" t="s">
        <v>105</v>
      </c>
      <c r="E20" t="s">
        <v>98</v>
      </c>
      <c r="F20" s="11">
        <f>'P1090'!$F$9</f>
        <v>1.3581033866714869</v>
      </c>
    </row>
    <row r="21" spans="1:6">
      <c r="A21" t="s">
        <v>117</v>
      </c>
      <c r="B21" t="s">
        <v>115</v>
      </c>
      <c r="C21" s="8" t="s">
        <v>116</v>
      </c>
      <c r="D21" s="8" t="s">
        <v>108</v>
      </c>
      <c r="E21" t="s">
        <v>98</v>
      </c>
      <c r="F21" s="11">
        <f>'P1090'!$F$10</f>
        <v>0.39528926742615766</v>
      </c>
    </row>
    <row r="22" spans="1:6">
      <c r="A22" t="s">
        <v>118</v>
      </c>
      <c r="B22" t="s">
        <v>95</v>
      </c>
      <c r="C22" t="s">
        <v>96</v>
      </c>
      <c r="D22" t="s">
        <v>97</v>
      </c>
      <c r="E22" t="s">
        <v>98</v>
      </c>
    </row>
    <row r="23" spans="1:6">
      <c r="A23" t="s">
        <v>118</v>
      </c>
      <c r="B23" t="s">
        <v>99</v>
      </c>
      <c r="C23" t="s">
        <v>100</v>
      </c>
      <c r="D23" t="s">
        <v>97</v>
      </c>
      <c r="E23" t="s">
        <v>98</v>
      </c>
    </row>
    <row r="24" spans="1:6">
      <c r="A24" t="s">
        <v>118</v>
      </c>
      <c r="B24" t="s">
        <v>101</v>
      </c>
      <c r="C24" t="s">
        <v>102</v>
      </c>
      <c r="D24" t="s">
        <v>97</v>
      </c>
      <c r="E24" t="s">
        <v>98</v>
      </c>
    </row>
    <row r="25" spans="1:6">
      <c r="A25" t="s">
        <v>118</v>
      </c>
      <c r="B25" t="s">
        <v>103</v>
      </c>
      <c r="C25" t="s">
        <v>104</v>
      </c>
      <c r="D25" t="s">
        <v>105</v>
      </c>
      <c r="E25" t="s">
        <v>98</v>
      </c>
    </row>
    <row r="26" spans="1:6">
      <c r="A26" t="s">
        <v>118</v>
      </c>
      <c r="B26" t="s">
        <v>106</v>
      </c>
      <c r="C26" s="8" t="s">
        <v>107</v>
      </c>
      <c r="D26" s="8" t="s">
        <v>108</v>
      </c>
      <c r="E26" t="s">
        <v>98</v>
      </c>
      <c r="F26" s="11">
        <f>'P1090'!$F$7</f>
        <v>0.85515823211875863</v>
      </c>
    </row>
    <row r="27" spans="1:6">
      <c r="A27" t="s">
        <v>118</v>
      </c>
      <c r="B27" t="s">
        <v>109</v>
      </c>
      <c r="C27" s="8" t="s">
        <v>110</v>
      </c>
      <c r="D27" s="8" t="s">
        <v>108</v>
      </c>
      <c r="E27" t="s">
        <v>98</v>
      </c>
      <c r="F27" s="11">
        <f>'P1090'!$H$7</f>
        <v>0.63733333333333331</v>
      </c>
    </row>
    <row r="28" spans="1:6">
      <c r="A28" t="s">
        <v>118</v>
      </c>
      <c r="B28" t="s">
        <v>111</v>
      </c>
      <c r="C28" s="8" t="s">
        <v>112</v>
      </c>
      <c r="D28" s="8" t="s">
        <v>108</v>
      </c>
      <c r="E28" t="s">
        <v>98</v>
      </c>
      <c r="F28" s="11">
        <f>'P1090'!$F$8</f>
        <v>6.285312061995213E-2</v>
      </c>
    </row>
    <row r="29" spans="1:6">
      <c r="A29" t="s">
        <v>118</v>
      </c>
      <c r="B29" t="s">
        <v>113</v>
      </c>
      <c r="C29" s="8" t="s">
        <v>114</v>
      </c>
      <c r="D29" s="8" t="s">
        <v>105</v>
      </c>
      <c r="E29" t="s">
        <v>98</v>
      </c>
      <c r="F29" s="11">
        <f>'P1090'!$F$9</f>
        <v>1.3581033866714869</v>
      </c>
    </row>
    <row r="30" spans="1:6">
      <c r="A30" t="s">
        <v>118</v>
      </c>
      <c r="B30" t="s">
        <v>115</v>
      </c>
      <c r="C30" s="8" t="s">
        <v>116</v>
      </c>
      <c r="D30" s="8" t="s">
        <v>108</v>
      </c>
      <c r="E30" t="s">
        <v>98</v>
      </c>
      <c r="F30" s="11">
        <f>'P1090'!$F$10</f>
        <v>0.39528926742615766</v>
      </c>
    </row>
    <row r="31" spans="1:6">
      <c r="A31" t="s">
        <v>119</v>
      </c>
      <c r="B31" t="s">
        <v>95</v>
      </c>
      <c r="C31" t="s">
        <v>96</v>
      </c>
      <c r="D31" t="s">
        <v>97</v>
      </c>
      <c r="E31" t="s">
        <v>98</v>
      </c>
    </row>
    <row r="32" spans="1:6">
      <c r="A32" t="s">
        <v>119</v>
      </c>
      <c r="B32" t="s">
        <v>99</v>
      </c>
      <c r="C32" t="s">
        <v>100</v>
      </c>
      <c r="D32" t="s">
        <v>97</v>
      </c>
      <c r="E32" t="s">
        <v>98</v>
      </c>
    </row>
    <row r="33" spans="1:6">
      <c r="A33" t="s">
        <v>119</v>
      </c>
      <c r="B33" t="s">
        <v>101</v>
      </c>
      <c r="C33" t="s">
        <v>102</v>
      </c>
      <c r="D33" t="s">
        <v>97</v>
      </c>
      <c r="E33" t="s">
        <v>98</v>
      </c>
    </row>
    <row r="34" spans="1:6">
      <c r="A34" t="s">
        <v>119</v>
      </c>
      <c r="B34" t="s">
        <v>103</v>
      </c>
      <c r="C34" t="s">
        <v>104</v>
      </c>
      <c r="D34" t="s">
        <v>105</v>
      </c>
      <c r="E34" t="s">
        <v>98</v>
      </c>
    </row>
    <row r="35" spans="1:6">
      <c r="A35" t="s">
        <v>119</v>
      </c>
      <c r="B35" t="s">
        <v>106</v>
      </c>
      <c r="C35" s="8" t="s">
        <v>107</v>
      </c>
      <c r="D35" s="8" t="s">
        <v>108</v>
      </c>
      <c r="E35" t="s">
        <v>98</v>
      </c>
      <c r="F35" s="11">
        <f>'P1090'!$F$7</f>
        <v>0.85515823211875863</v>
      </c>
    </row>
    <row r="36" spans="1:6">
      <c r="A36" t="s">
        <v>119</v>
      </c>
      <c r="B36" t="s">
        <v>109</v>
      </c>
      <c r="C36" s="8" t="s">
        <v>110</v>
      </c>
      <c r="D36" s="8" t="s">
        <v>108</v>
      </c>
      <c r="E36" t="s">
        <v>98</v>
      </c>
      <c r="F36" s="11">
        <f>'P1090'!$H$7</f>
        <v>0.63733333333333331</v>
      </c>
    </row>
    <row r="37" spans="1:6">
      <c r="A37" t="s">
        <v>119</v>
      </c>
      <c r="B37" t="s">
        <v>111</v>
      </c>
      <c r="C37" s="8" t="s">
        <v>112</v>
      </c>
      <c r="D37" s="8" t="s">
        <v>108</v>
      </c>
      <c r="E37" t="s">
        <v>98</v>
      </c>
      <c r="F37" s="11">
        <f>'P1090'!$F$8</f>
        <v>6.285312061995213E-2</v>
      </c>
    </row>
    <row r="38" spans="1:6">
      <c r="A38" t="s">
        <v>119</v>
      </c>
      <c r="B38" t="s">
        <v>113</v>
      </c>
      <c r="C38" s="8" t="s">
        <v>114</v>
      </c>
      <c r="D38" s="8" t="s">
        <v>105</v>
      </c>
      <c r="E38" t="s">
        <v>98</v>
      </c>
      <c r="F38" s="11">
        <f>'P1090'!$F$9</f>
        <v>1.3581033866714869</v>
      </c>
    </row>
    <row r="39" spans="1:6">
      <c r="A39" t="s">
        <v>119</v>
      </c>
      <c r="B39" t="s">
        <v>115</v>
      </c>
      <c r="C39" s="8" t="s">
        <v>116</v>
      </c>
      <c r="D39" s="8" t="s">
        <v>108</v>
      </c>
      <c r="E39" t="s">
        <v>98</v>
      </c>
      <c r="F39" s="11">
        <f>'P1090'!$F$10</f>
        <v>0.39528926742615766</v>
      </c>
    </row>
    <row r="40" spans="1:6">
      <c r="A40" t="s">
        <v>120</v>
      </c>
      <c r="B40" t="s">
        <v>95</v>
      </c>
      <c r="C40" t="s">
        <v>96</v>
      </c>
      <c r="D40" t="s">
        <v>97</v>
      </c>
      <c r="E40" t="s">
        <v>98</v>
      </c>
    </row>
    <row r="41" spans="1:6">
      <c r="A41" t="s">
        <v>120</v>
      </c>
      <c r="B41" t="s">
        <v>99</v>
      </c>
      <c r="C41" t="s">
        <v>100</v>
      </c>
      <c r="D41" t="s">
        <v>97</v>
      </c>
      <c r="E41" t="s">
        <v>98</v>
      </c>
    </row>
    <row r="42" spans="1:6">
      <c r="A42" t="s">
        <v>120</v>
      </c>
      <c r="B42" t="s">
        <v>101</v>
      </c>
      <c r="C42" t="s">
        <v>102</v>
      </c>
      <c r="D42" t="s">
        <v>97</v>
      </c>
      <c r="E42" t="s">
        <v>98</v>
      </c>
    </row>
    <row r="43" spans="1:6">
      <c r="A43" t="s">
        <v>120</v>
      </c>
      <c r="B43" t="s">
        <v>103</v>
      </c>
      <c r="C43" t="s">
        <v>104</v>
      </c>
      <c r="D43" t="s">
        <v>105</v>
      </c>
      <c r="E43" t="s">
        <v>98</v>
      </c>
    </row>
    <row r="44" spans="1:6">
      <c r="A44" t="s">
        <v>120</v>
      </c>
      <c r="B44" t="s">
        <v>106</v>
      </c>
      <c r="C44" s="8" t="s">
        <v>107</v>
      </c>
      <c r="D44" s="8" t="s">
        <v>108</v>
      </c>
      <c r="E44" t="s">
        <v>98</v>
      </c>
      <c r="F44" s="11">
        <f>'P1090'!$F$7</f>
        <v>0.85515823211875863</v>
      </c>
    </row>
    <row r="45" spans="1:6">
      <c r="A45" t="s">
        <v>120</v>
      </c>
      <c r="B45" t="s">
        <v>109</v>
      </c>
      <c r="C45" s="8" t="s">
        <v>110</v>
      </c>
      <c r="D45" s="8" t="s">
        <v>108</v>
      </c>
      <c r="E45" t="s">
        <v>98</v>
      </c>
      <c r="F45" s="11">
        <f>'P1090'!$H$7</f>
        <v>0.63733333333333331</v>
      </c>
    </row>
    <row r="46" spans="1:6">
      <c r="A46" t="s">
        <v>120</v>
      </c>
      <c r="B46" t="s">
        <v>111</v>
      </c>
      <c r="C46" s="8" t="s">
        <v>112</v>
      </c>
      <c r="D46" s="8" t="s">
        <v>108</v>
      </c>
      <c r="E46" t="s">
        <v>98</v>
      </c>
      <c r="F46" s="11">
        <f>'P1090'!$F$8</f>
        <v>6.285312061995213E-2</v>
      </c>
    </row>
    <row r="47" spans="1:6">
      <c r="A47" t="s">
        <v>120</v>
      </c>
      <c r="B47" t="s">
        <v>113</v>
      </c>
      <c r="C47" s="8" t="s">
        <v>114</v>
      </c>
      <c r="D47" s="8" t="s">
        <v>105</v>
      </c>
      <c r="E47" t="s">
        <v>98</v>
      </c>
      <c r="F47" s="11">
        <f>'P1090'!$F$9</f>
        <v>1.3581033866714869</v>
      </c>
    </row>
    <row r="48" spans="1:6">
      <c r="A48" t="s">
        <v>120</v>
      </c>
      <c r="B48" t="s">
        <v>115</v>
      </c>
      <c r="C48" s="8" t="s">
        <v>116</v>
      </c>
      <c r="D48" s="8" t="s">
        <v>108</v>
      </c>
      <c r="E48" t="s">
        <v>98</v>
      </c>
      <c r="F48" s="11">
        <f>'P1090'!$F$10</f>
        <v>0.39528926742615766</v>
      </c>
    </row>
    <row r="49" spans="1:6">
      <c r="A49" t="s">
        <v>121</v>
      </c>
      <c r="B49" t="s">
        <v>95</v>
      </c>
      <c r="C49" t="s">
        <v>96</v>
      </c>
      <c r="D49" t="s">
        <v>97</v>
      </c>
      <c r="E49" t="s">
        <v>98</v>
      </c>
    </row>
    <row r="50" spans="1:6">
      <c r="A50" t="s">
        <v>121</v>
      </c>
      <c r="B50" t="s">
        <v>99</v>
      </c>
      <c r="C50" t="s">
        <v>100</v>
      </c>
      <c r="D50" t="s">
        <v>97</v>
      </c>
      <c r="E50" t="s">
        <v>98</v>
      </c>
    </row>
    <row r="51" spans="1:6">
      <c r="A51" t="s">
        <v>121</v>
      </c>
      <c r="B51" t="s">
        <v>101</v>
      </c>
      <c r="C51" t="s">
        <v>102</v>
      </c>
      <c r="D51" t="s">
        <v>97</v>
      </c>
      <c r="E51" t="s">
        <v>98</v>
      </c>
    </row>
    <row r="52" spans="1:6">
      <c r="A52" t="s">
        <v>121</v>
      </c>
      <c r="B52" t="s">
        <v>103</v>
      </c>
      <c r="C52" t="s">
        <v>104</v>
      </c>
      <c r="D52" t="s">
        <v>105</v>
      </c>
      <c r="E52" t="s">
        <v>98</v>
      </c>
    </row>
    <row r="53" spans="1:6">
      <c r="A53" t="s">
        <v>121</v>
      </c>
      <c r="B53" t="s">
        <v>106</v>
      </c>
      <c r="C53" s="8" t="s">
        <v>107</v>
      </c>
      <c r="D53" s="8" t="s">
        <v>108</v>
      </c>
      <c r="E53" t="s">
        <v>98</v>
      </c>
      <c r="F53" s="11">
        <f>'P1090'!$F$7</f>
        <v>0.85515823211875863</v>
      </c>
    </row>
    <row r="54" spans="1:6">
      <c r="A54" t="s">
        <v>121</v>
      </c>
      <c r="B54" t="s">
        <v>109</v>
      </c>
      <c r="C54" s="8" t="s">
        <v>110</v>
      </c>
      <c r="D54" s="8" t="s">
        <v>108</v>
      </c>
      <c r="E54" t="s">
        <v>98</v>
      </c>
      <c r="F54" s="11">
        <f>'P1090'!$H$7</f>
        <v>0.63733333333333331</v>
      </c>
    </row>
    <row r="55" spans="1:6">
      <c r="A55" t="s">
        <v>121</v>
      </c>
      <c r="B55" t="s">
        <v>111</v>
      </c>
      <c r="C55" s="8" t="s">
        <v>112</v>
      </c>
      <c r="D55" s="8" t="s">
        <v>108</v>
      </c>
      <c r="E55" t="s">
        <v>98</v>
      </c>
      <c r="F55" s="11">
        <f>'P1090'!$F$8</f>
        <v>6.285312061995213E-2</v>
      </c>
    </row>
    <row r="56" spans="1:6">
      <c r="A56" t="s">
        <v>121</v>
      </c>
      <c r="B56" t="s">
        <v>113</v>
      </c>
      <c r="C56" s="8" t="s">
        <v>114</v>
      </c>
      <c r="D56" s="8" t="s">
        <v>105</v>
      </c>
      <c r="E56" t="s">
        <v>98</v>
      </c>
      <c r="F56" s="11">
        <f>'P1090'!$F$9</f>
        <v>1.3581033866714869</v>
      </c>
    </row>
    <row r="57" spans="1:6">
      <c r="A57" t="s">
        <v>121</v>
      </c>
      <c r="B57" t="s">
        <v>115</v>
      </c>
      <c r="C57" s="8" t="s">
        <v>116</v>
      </c>
      <c r="D57" s="8" t="s">
        <v>108</v>
      </c>
      <c r="E57" t="s">
        <v>98</v>
      </c>
      <c r="F57" s="11">
        <f>'P1090'!$F$10</f>
        <v>0.39528926742615766</v>
      </c>
    </row>
    <row r="58" spans="1:6">
      <c r="A58" t="s">
        <v>122</v>
      </c>
      <c r="B58" t="s">
        <v>95</v>
      </c>
      <c r="C58" t="s">
        <v>96</v>
      </c>
      <c r="D58" t="s">
        <v>97</v>
      </c>
      <c r="E58" t="s">
        <v>98</v>
      </c>
    </row>
    <row r="59" spans="1:6">
      <c r="A59" t="s">
        <v>122</v>
      </c>
      <c r="B59" t="s">
        <v>99</v>
      </c>
      <c r="C59" t="s">
        <v>100</v>
      </c>
      <c r="D59" t="s">
        <v>97</v>
      </c>
      <c r="E59" t="s">
        <v>98</v>
      </c>
    </row>
    <row r="60" spans="1:6">
      <c r="A60" t="s">
        <v>122</v>
      </c>
      <c r="B60" t="s">
        <v>101</v>
      </c>
      <c r="C60" t="s">
        <v>102</v>
      </c>
      <c r="D60" t="s">
        <v>97</v>
      </c>
      <c r="E60" t="s">
        <v>98</v>
      </c>
    </row>
    <row r="61" spans="1:6">
      <c r="A61" t="s">
        <v>122</v>
      </c>
      <c r="B61" t="s">
        <v>103</v>
      </c>
      <c r="C61" t="s">
        <v>104</v>
      </c>
      <c r="D61" t="s">
        <v>105</v>
      </c>
      <c r="E61" t="s">
        <v>98</v>
      </c>
    </row>
    <row r="62" spans="1:6">
      <c r="A62" t="s">
        <v>122</v>
      </c>
      <c r="B62" t="s">
        <v>106</v>
      </c>
      <c r="C62" s="8" t="s">
        <v>107</v>
      </c>
      <c r="D62" s="8" t="s">
        <v>108</v>
      </c>
      <c r="E62" t="s">
        <v>98</v>
      </c>
      <c r="F62" s="11">
        <f>'P1090'!$F$7</f>
        <v>0.85515823211875863</v>
      </c>
    </row>
    <row r="63" spans="1:6">
      <c r="A63" t="s">
        <v>122</v>
      </c>
      <c r="B63" t="s">
        <v>109</v>
      </c>
      <c r="C63" s="8" t="s">
        <v>110</v>
      </c>
      <c r="D63" s="8" t="s">
        <v>108</v>
      </c>
      <c r="E63" t="s">
        <v>98</v>
      </c>
      <c r="F63" s="11">
        <f>'P1090'!$H$7</f>
        <v>0.63733333333333331</v>
      </c>
    </row>
    <row r="64" spans="1:6">
      <c r="A64" t="s">
        <v>122</v>
      </c>
      <c r="B64" t="s">
        <v>111</v>
      </c>
      <c r="C64" s="8" t="s">
        <v>112</v>
      </c>
      <c r="D64" s="8" t="s">
        <v>108</v>
      </c>
      <c r="E64" t="s">
        <v>98</v>
      </c>
      <c r="F64" s="11">
        <f>'P1090'!$F$8</f>
        <v>6.285312061995213E-2</v>
      </c>
    </row>
    <row r="65" spans="1:6">
      <c r="A65" t="s">
        <v>122</v>
      </c>
      <c r="B65" t="s">
        <v>113</v>
      </c>
      <c r="C65" s="8" t="s">
        <v>114</v>
      </c>
      <c r="D65" s="8" t="s">
        <v>105</v>
      </c>
      <c r="E65" t="s">
        <v>98</v>
      </c>
      <c r="F65" s="11">
        <f>'P1090'!$F$9</f>
        <v>1.3581033866714869</v>
      </c>
    </row>
    <row r="66" spans="1:6">
      <c r="A66" t="s">
        <v>122</v>
      </c>
      <c r="B66" t="s">
        <v>115</v>
      </c>
      <c r="C66" s="8" t="s">
        <v>116</v>
      </c>
      <c r="D66" s="8" t="s">
        <v>108</v>
      </c>
      <c r="E66" t="s">
        <v>98</v>
      </c>
      <c r="F66" s="11">
        <f>'P1090'!$F$10</f>
        <v>0.39528926742615766</v>
      </c>
    </row>
    <row r="67" spans="1:6">
      <c r="A67" t="s">
        <v>123</v>
      </c>
      <c r="B67" t="s">
        <v>95</v>
      </c>
      <c r="C67" t="s">
        <v>96</v>
      </c>
      <c r="D67" t="s">
        <v>97</v>
      </c>
      <c r="E67" t="s">
        <v>98</v>
      </c>
    </row>
    <row r="68" spans="1:6">
      <c r="A68" t="s">
        <v>123</v>
      </c>
      <c r="B68" t="s">
        <v>99</v>
      </c>
      <c r="C68" t="s">
        <v>100</v>
      </c>
      <c r="D68" t="s">
        <v>97</v>
      </c>
      <c r="E68" t="s">
        <v>98</v>
      </c>
    </row>
    <row r="69" spans="1:6">
      <c r="A69" t="s">
        <v>123</v>
      </c>
      <c r="B69" t="s">
        <v>101</v>
      </c>
      <c r="C69" t="s">
        <v>102</v>
      </c>
      <c r="D69" t="s">
        <v>97</v>
      </c>
      <c r="E69" t="s">
        <v>98</v>
      </c>
    </row>
    <row r="70" spans="1:6">
      <c r="A70" t="s">
        <v>123</v>
      </c>
      <c r="B70" t="s">
        <v>103</v>
      </c>
      <c r="C70" t="s">
        <v>104</v>
      </c>
      <c r="D70" t="s">
        <v>105</v>
      </c>
      <c r="E70" t="s">
        <v>98</v>
      </c>
    </row>
    <row r="71" spans="1:6">
      <c r="A71" t="s">
        <v>123</v>
      </c>
      <c r="B71" t="s">
        <v>106</v>
      </c>
      <c r="C71" s="8" t="s">
        <v>107</v>
      </c>
      <c r="D71" s="8" t="s">
        <v>108</v>
      </c>
      <c r="E71" t="s">
        <v>98</v>
      </c>
      <c r="F71" s="11">
        <f>'P1090'!$F$7</f>
        <v>0.85515823211875863</v>
      </c>
    </row>
    <row r="72" spans="1:6">
      <c r="A72" t="s">
        <v>123</v>
      </c>
      <c r="B72" t="s">
        <v>109</v>
      </c>
      <c r="C72" s="8" t="s">
        <v>110</v>
      </c>
      <c r="D72" s="8" t="s">
        <v>108</v>
      </c>
      <c r="E72" t="s">
        <v>98</v>
      </c>
      <c r="F72" s="11">
        <f>'P1090'!$H$7</f>
        <v>0.63733333333333331</v>
      </c>
    </row>
    <row r="73" spans="1:6">
      <c r="A73" t="s">
        <v>123</v>
      </c>
      <c r="B73" t="s">
        <v>111</v>
      </c>
      <c r="C73" s="8" t="s">
        <v>112</v>
      </c>
      <c r="D73" s="8" t="s">
        <v>108</v>
      </c>
      <c r="E73" t="s">
        <v>98</v>
      </c>
      <c r="F73" s="11">
        <f>'P1090'!$F$8</f>
        <v>6.285312061995213E-2</v>
      </c>
    </row>
    <row r="74" spans="1:6">
      <c r="A74" t="s">
        <v>123</v>
      </c>
      <c r="B74" t="s">
        <v>113</v>
      </c>
      <c r="C74" s="8" t="s">
        <v>114</v>
      </c>
      <c r="D74" s="8" t="s">
        <v>105</v>
      </c>
      <c r="E74" t="s">
        <v>98</v>
      </c>
      <c r="F74" s="11">
        <f>'P1090'!$F$9</f>
        <v>1.3581033866714869</v>
      </c>
    </row>
    <row r="75" spans="1:6">
      <c r="A75" t="s">
        <v>123</v>
      </c>
      <c r="B75" t="s">
        <v>115</v>
      </c>
      <c r="C75" s="8" t="s">
        <v>116</v>
      </c>
      <c r="D75" s="8" t="s">
        <v>108</v>
      </c>
      <c r="E75" t="s">
        <v>98</v>
      </c>
      <c r="F75" s="11">
        <f>'P1090'!$F$10</f>
        <v>0.39528926742615766</v>
      </c>
    </row>
    <row r="76" spans="1:6">
      <c r="A76" t="s">
        <v>124</v>
      </c>
      <c r="B76" t="s">
        <v>95</v>
      </c>
      <c r="C76" t="s">
        <v>96</v>
      </c>
      <c r="D76" t="s">
        <v>97</v>
      </c>
      <c r="E76" t="s">
        <v>98</v>
      </c>
    </row>
    <row r="77" spans="1:6">
      <c r="A77" t="s">
        <v>124</v>
      </c>
      <c r="B77" t="s">
        <v>99</v>
      </c>
      <c r="C77" t="s">
        <v>100</v>
      </c>
      <c r="D77" t="s">
        <v>97</v>
      </c>
      <c r="E77" t="s">
        <v>98</v>
      </c>
    </row>
    <row r="78" spans="1:6">
      <c r="A78" t="s">
        <v>124</v>
      </c>
      <c r="B78" t="s">
        <v>101</v>
      </c>
      <c r="C78" t="s">
        <v>102</v>
      </c>
      <c r="D78" t="s">
        <v>97</v>
      </c>
      <c r="E78" t="s">
        <v>98</v>
      </c>
    </row>
    <row r="79" spans="1:6">
      <c r="A79" t="s">
        <v>124</v>
      </c>
      <c r="B79" t="s">
        <v>103</v>
      </c>
      <c r="C79" t="s">
        <v>104</v>
      </c>
      <c r="D79" t="s">
        <v>105</v>
      </c>
      <c r="E79" t="s">
        <v>98</v>
      </c>
    </row>
    <row r="80" spans="1:6">
      <c r="A80" t="s">
        <v>124</v>
      </c>
      <c r="B80" t="s">
        <v>106</v>
      </c>
      <c r="C80" s="8" t="s">
        <v>107</v>
      </c>
      <c r="D80" s="8" t="s">
        <v>108</v>
      </c>
      <c r="E80" t="s">
        <v>98</v>
      </c>
      <c r="F80" s="11">
        <f>'P1090'!$F$7</f>
        <v>0.85515823211875863</v>
      </c>
    </row>
    <row r="81" spans="1:6">
      <c r="A81" t="s">
        <v>124</v>
      </c>
      <c r="B81" t="s">
        <v>109</v>
      </c>
      <c r="C81" s="8" t="s">
        <v>110</v>
      </c>
      <c r="D81" s="8" t="s">
        <v>108</v>
      </c>
      <c r="E81" t="s">
        <v>98</v>
      </c>
      <c r="F81" s="11">
        <f>'P1090'!$H$7</f>
        <v>0.63733333333333331</v>
      </c>
    </row>
    <row r="82" spans="1:6">
      <c r="A82" t="s">
        <v>124</v>
      </c>
      <c r="B82" t="s">
        <v>111</v>
      </c>
      <c r="C82" s="8" t="s">
        <v>112</v>
      </c>
      <c r="D82" s="8" t="s">
        <v>108</v>
      </c>
      <c r="E82" t="s">
        <v>98</v>
      </c>
      <c r="F82" s="11">
        <f>'P1090'!$F$8</f>
        <v>6.285312061995213E-2</v>
      </c>
    </row>
    <row r="83" spans="1:6">
      <c r="A83" t="s">
        <v>124</v>
      </c>
      <c r="B83" t="s">
        <v>113</v>
      </c>
      <c r="C83" s="8" t="s">
        <v>114</v>
      </c>
      <c r="D83" s="8" t="s">
        <v>105</v>
      </c>
      <c r="E83" t="s">
        <v>98</v>
      </c>
      <c r="F83" s="11">
        <f>'P1090'!$F$9</f>
        <v>1.3581033866714869</v>
      </c>
    </row>
    <row r="84" spans="1:6">
      <c r="A84" t="s">
        <v>124</v>
      </c>
      <c r="B84" t="s">
        <v>115</v>
      </c>
      <c r="C84" s="8" t="s">
        <v>116</v>
      </c>
      <c r="D84" s="8" t="s">
        <v>108</v>
      </c>
      <c r="E84" t="s">
        <v>98</v>
      </c>
      <c r="F84" s="11">
        <f>'P1090'!$F$10</f>
        <v>0.39528926742615766</v>
      </c>
    </row>
    <row r="85" spans="1:6">
      <c r="A85" t="s">
        <v>125</v>
      </c>
      <c r="B85" t="s">
        <v>95</v>
      </c>
      <c r="C85" t="s">
        <v>96</v>
      </c>
      <c r="D85" t="s">
        <v>97</v>
      </c>
      <c r="E85" t="s">
        <v>98</v>
      </c>
    </row>
    <row r="86" spans="1:6">
      <c r="A86" t="s">
        <v>125</v>
      </c>
      <c r="B86" t="s">
        <v>99</v>
      </c>
      <c r="C86" t="s">
        <v>100</v>
      </c>
      <c r="D86" t="s">
        <v>97</v>
      </c>
      <c r="E86" t="s">
        <v>98</v>
      </c>
    </row>
    <row r="87" spans="1:6">
      <c r="A87" t="s">
        <v>125</v>
      </c>
      <c r="B87" t="s">
        <v>101</v>
      </c>
      <c r="C87" t="s">
        <v>102</v>
      </c>
      <c r="D87" t="s">
        <v>97</v>
      </c>
      <c r="E87" t="s">
        <v>98</v>
      </c>
    </row>
    <row r="88" spans="1:6">
      <c r="A88" t="s">
        <v>125</v>
      </c>
      <c r="B88" t="s">
        <v>103</v>
      </c>
      <c r="C88" t="s">
        <v>104</v>
      </c>
      <c r="D88" t="s">
        <v>105</v>
      </c>
      <c r="E88" t="s">
        <v>98</v>
      </c>
    </row>
    <row r="89" spans="1:6">
      <c r="A89" t="s">
        <v>125</v>
      </c>
      <c r="B89" t="s">
        <v>106</v>
      </c>
      <c r="C89" s="8" t="s">
        <v>107</v>
      </c>
      <c r="D89" s="8" t="s">
        <v>108</v>
      </c>
      <c r="E89" t="s">
        <v>98</v>
      </c>
      <c r="F89" s="11">
        <f>'P1090'!$F$7</f>
        <v>0.85515823211875863</v>
      </c>
    </row>
    <row r="90" spans="1:6">
      <c r="A90" t="s">
        <v>125</v>
      </c>
      <c r="B90" t="s">
        <v>109</v>
      </c>
      <c r="C90" s="8" t="s">
        <v>110</v>
      </c>
      <c r="D90" s="8" t="s">
        <v>108</v>
      </c>
      <c r="E90" t="s">
        <v>98</v>
      </c>
      <c r="F90" s="11">
        <f>'P1090'!$H$7</f>
        <v>0.63733333333333331</v>
      </c>
    </row>
    <row r="91" spans="1:6">
      <c r="A91" t="s">
        <v>125</v>
      </c>
      <c r="B91" t="s">
        <v>111</v>
      </c>
      <c r="C91" s="8" t="s">
        <v>112</v>
      </c>
      <c r="D91" s="8" t="s">
        <v>108</v>
      </c>
      <c r="E91" t="s">
        <v>98</v>
      </c>
      <c r="F91" s="11">
        <f>'P1090'!$F$8</f>
        <v>6.285312061995213E-2</v>
      </c>
    </row>
    <row r="92" spans="1:6">
      <c r="A92" t="s">
        <v>125</v>
      </c>
      <c r="B92" t="s">
        <v>113</v>
      </c>
      <c r="C92" s="8" t="s">
        <v>114</v>
      </c>
      <c r="D92" s="8" t="s">
        <v>105</v>
      </c>
      <c r="E92" t="s">
        <v>98</v>
      </c>
      <c r="F92" s="11">
        <f>'P1090'!$F$9</f>
        <v>1.3581033866714869</v>
      </c>
    </row>
    <row r="93" spans="1:6">
      <c r="A93" t="s">
        <v>125</v>
      </c>
      <c r="B93" t="s">
        <v>115</v>
      </c>
      <c r="C93" s="8" t="s">
        <v>116</v>
      </c>
      <c r="D93" s="8" t="s">
        <v>108</v>
      </c>
      <c r="E93" t="s">
        <v>98</v>
      </c>
      <c r="F93" s="11">
        <f>'P1090'!$F$10</f>
        <v>0.39528926742615766</v>
      </c>
    </row>
    <row r="94" spans="1:6">
      <c r="A94" t="s">
        <v>126</v>
      </c>
      <c r="B94" t="s">
        <v>95</v>
      </c>
      <c r="C94" t="s">
        <v>96</v>
      </c>
      <c r="D94" t="s">
        <v>97</v>
      </c>
      <c r="E94" t="s">
        <v>98</v>
      </c>
    </row>
    <row r="95" spans="1:6">
      <c r="A95" t="s">
        <v>126</v>
      </c>
      <c r="B95" t="s">
        <v>99</v>
      </c>
      <c r="C95" t="s">
        <v>100</v>
      </c>
      <c r="D95" t="s">
        <v>97</v>
      </c>
      <c r="E95" t="s">
        <v>98</v>
      </c>
    </row>
    <row r="96" spans="1:6">
      <c r="A96" t="s">
        <v>126</v>
      </c>
      <c r="B96" t="s">
        <v>101</v>
      </c>
      <c r="C96" t="s">
        <v>102</v>
      </c>
      <c r="D96" t="s">
        <v>97</v>
      </c>
      <c r="E96" t="s">
        <v>98</v>
      </c>
    </row>
    <row r="97" spans="1:6">
      <c r="A97" t="s">
        <v>126</v>
      </c>
      <c r="B97" t="s">
        <v>103</v>
      </c>
      <c r="C97" t="s">
        <v>104</v>
      </c>
      <c r="D97" t="s">
        <v>105</v>
      </c>
      <c r="E97" t="s">
        <v>98</v>
      </c>
    </row>
    <row r="98" spans="1:6">
      <c r="A98" t="s">
        <v>126</v>
      </c>
      <c r="B98" t="s">
        <v>106</v>
      </c>
      <c r="C98" s="8" t="s">
        <v>107</v>
      </c>
      <c r="D98" s="8" t="s">
        <v>108</v>
      </c>
      <c r="E98" t="s">
        <v>98</v>
      </c>
      <c r="F98" s="11">
        <f>'P1090'!$F$7</f>
        <v>0.85515823211875863</v>
      </c>
    </row>
    <row r="99" spans="1:6">
      <c r="A99" t="s">
        <v>126</v>
      </c>
      <c r="B99" t="s">
        <v>109</v>
      </c>
      <c r="C99" s="8" t="s">
        <v>110</v>
      </c>
      <c r="D99" s="8" t="s">
        <v>108</v>
      </c>
      <c r="E99" t="s">
        <v>98</v>
      </c>
      <c r="F99" s="11">
        <f>'P1090'!$H$7</f>
        <v>0.63733333333333331</v>
      </c>
    </row>
    <row r="100" spans="1:6">
      <c r="A100" t="s">
        <v>126</v>
      </c>
      <c r="B100" t="s">
        <v>111</v>
      </c>
      <c r="C100" s="8" t="s">
        <v>112</v>
      </c>
      <c r="D100" s="8" t="s">
        <v>108</v>
      </c>
      <c r="E100" t="s">
        <v>98</v>
      </c>
      <c r="F100" s="11">
        <f>'P1090'!$F$8</f>
        <v>6.285312061995213E-2</v>
      </c>
    </row>
    <row r="101" spans="1:6">
      <c r="A101" t="s">
        <v>126</v>
      </c>
      <c r="B101" t="s">
        <v>113</v>
      </c>
      <c r="C101" s="8" t="s">
        <v>114</v>
      </c>
      <c r="D101" s="8" t="s">
        <v>105</v>
      </c>
      <c r="E101" t="s">
        <v>98</v>
      </c>
      <c r="F101" s="11">
        <f>'P1090'!$F$9</f>
        <v>1.3581033866714869</v>
      </c>
    </row>
    <row r="102" spans="1:6">
      <c r="A102" t="s">
        <v>126</v>
      </c>
      <c r="B102" t="s">
        <v>115</v>
      </c>
      <c r="C102" s="8" t="s">
        <v>116</v>
      </c>
      <c r="D102" s="8" t="s">
        <v>108</v>
      </c>
      <c r="E102" t="s">
        <v>98</v>
      </c>
      <c r="F102" s="11">
        <f>'P1090'!$F$10</f>
        <v>0.39528926742615766</v>
      </c>
    </row>
    <row r="103" spans="1:6">
      <c r="A103" t="s">
        <v>127</v>
      </c>
      <c r="B103" t="s">
        <v>95</v>
      </c>
      <c r="C103" t="s">
        <v>96</v>
      </c>
      <c r="D103" t="s">
        <v>97</v>
      </c>
      <c r="E103" t="s">
        <v>98</v>
      </c>
    </row>
    <row r="104" spans="1:6">
      <c r="A104" t="s">
        <v>127</v>
      </c>
      <c r="B104" t="s">
        <v>99</v>
      </c>
      <c r="C104" t="s">
        <v>100</v>
      </c>
      <c r="D104" t="s">
        <v>97</v>
      </c>
      <c r="E104" t="s">
        <v>98</v>
      </c>
    </row>
    <row r="105" spans="1:6">
      <c r="A105" t="s">
        <v>127</v>
      </c>
      <c r="B105" t="s">
        <v>101</v>
      </c>
      <c r="C105" t="s">
        <v>102</v>
      </c>
      <c r="D105" t="s">
        <v>97</v>
      </c>
      <c r="E105" t="s">
        <v>98</v>
      </c>
    </row>
    <row r="106" spans="1:6">
      <c r="A106" t="s">
        <v>127</v>
      </c>
      <c r="B106" t="s">
        <v>103</v>
      </c>
      <c r="C106" t="s">
        <v>104</v>
      </c>
      <c r="D106" t="s">
        <v>105</v>
      </c>
      <c r="E106" t="s">
        <v>98</v>
      </c>
    </row>
    <row r="107" spans="1:6">
      <c r="A107" t="s">
        <v>127</v>
      </c>
      <c r="B107" t="s">
        <v>106</v>
      </c>
      <c r="C107" s="8" t="s">
        <v>107</v>
      </c>
      <c r="D107" s="8" t="s">
        <v>108</v>
      </c>
      <c r="E107" t="s">
        <v>98</v>
      </c>
      <c r="F107" s="11">
        <f>'P1090'!$F$7</f>
        <v>0.85515823211875863</v>
      </c>
    </row>
    <row r="108" spans="1:6">
      <c r="A108" t="s">
        <v>127</v>
      </c>
      <c r="B108" t="s">
        <v>109</v>
      </c>
      <c r="C108" s="8" t="s">
        <v>110</v>
      </c>
      <c r="D108" s="8" t="s">
        <v>108</v>
      </c>
      <c r="E108" t="s">
        <v>98</v>
      </c>
      <c r="F108" s="11">
        <f>'P1090'!$H$7</f>
        <v>0.63733333333333331</v>
      </c>
    </row>
    <row r="109" spans="1:6">
      <c r="A109" t="s">
        <v>127</v>
      </c>
      <c r="B109" t="s">
        <v>111</v>
      </c>
      <c r="C109" s="8" t="s">
        <v>112</v>
      </c>
      <c r="D109" s="8" t="s">
        <v>108</v>
      </c>
      <c r="E109" t="s">
        <v>98</v>
      </c>
      <c r="F109" s="11">
        <f>'P1090'!$F$8</f>
        <v>6.285312061995213E-2</v>
      </c>
    </row>
    <row r="110" spans="1:6">
      <c r="A110" t="s">
        <v>127</v>
      </c>
      <c r="B110" t="s">
        <v>113</v>
      </c>
      <c r="C110" s="8" t="s">
        <v>114</v>
      </c>
      <c r="D110" s="8" t="s">
        <v>105</v>
      </c>
      <c r="E110" t="s">
        <v>98</v>
      </c>
      <c r="F110" s="11">
        <f>'P1090'!$F$9</f>
        <v>1.3581033866714869</v>
      </c>
    </row>
    <row r="111" spans="1:6">
      <c r="A111" t="s">
        <v>127</v>
      </c>
      <c r="B111" t="s">
        <v>115</v>
      </c>
      <c r="C111" s="8" t="s">
        <v>116</v>
      </c>
      <c r="D111" s="8" t="s">
        <v>108</v>
      </c>
      <c r="E111" t="s">
        <v>98</v>
      </c>
      <c r="F111" s="11">
        <f>'P1090'!$F$10</f>
        <v>0.39528926742615766</v>
      </c>
    </row>
    <row r="112" spans="1:6">
      <c r="A112" t="s">
        <v>128</v>
      </c>
      <c r="B112" t="s">
        <v>95</v>
      </c>
      <c r="C112" t="s">
        <v>96</v>
      </c>
      <c r="D112" t="s">
        <v>97</v>
      </c>
      <c r="E112" t="s">
        <v>98</v>
      </c>
    </row>
    <row r="113" spans="1:6">
      <c r="A113" t="s">
        <v>128</v>
      </c>
      <c r="B113" t="s">
        <v>99</v>
      </c>
      <c r="C113" t="s">
        <v>100</v>
      </c>
      <c r="D113" t="s">
        <v>97</v>
      </c>
      <c r="E113" t="s">
        <v>98</v>
      </c>
    </row>
    <row r="114" spans="1:6">
      <c r="A114" t="s">
        <v>128</v>
      </c>
      <c r="B114" t="s">
        <v>101</v>
      </c>
      <c r="C114" t="s">
        <v>102</v>
      </c>
      <c r="D114" t="s">
        <v>97</v>
      </c>
      <c r="E114" t="s">
        <v>98</v>
      </c>
    </row>
    <row r="115" spans="1:6">
      <c r="A115" t="s">
        <v>128</v>
      </c>
      <c r="B115" t="s">
        <v>103</v>
      </c>
      <c r="C115" t="s">
        <v>104</v>
      </c>
      <c r="D115" t="s">
        <v>105</v>
      </c>
      <c r="E115" t="s">
        <v>98</v>
      </c>
    </row>
    <row r="116" spans="1:6">
      <c r="A116" t="s">
        <v>128</v>
      </c>
      <c r="B116" t="s">
        <v>106</v>
      </c>
      <c r="C116" s="8" t="s">
        <v>107</v>
      </c>
      <c r="D116" s="8" t="s">
        <v>108</v>
      </c>
      <c r="E116" t="s">
        <v>98</v>
      </c>
      <c r="F116" s="11">
        <f>'P1090'!$F$7</f>
        <v>0.85515823211875863</v>
      </c>
    </row>
    <row r="117" spans="1:6">
      <c r="A117" t="s">
        <v>128</v>
      </c>
      <c r="B117" t="s">
        <v>109</v>
      </c>
      <c r="C117" s="8" t="s">
        <v>110</v>
      </c>
      <c r="D117" s="8" t="s">
        <v>108</v>
      </c>
      <c r="E117" t="s">
        <v>98</v>
      </c>
      <c r="F117" s="11">
        <f>'P1090'!$H$7</f>
        <v>0.63733333333333331</v>
      </c>
    </row>
    <row r="118" spans="1:6">
      <c r="A118" t="s">
        <v>128</v>
      </c>
      <c r="B118" t="s">
        <v>111</v>
      </c>
      <c r="C118" s="8" t="s">
        <v>112</v>
      </c>
      <c r="D118" s="8" t="s">
        <v>108</v>
      </c>
      <c r="E118" t="s">
        <v>98</v>
      </c>
      <c r="F118" s="11">
        <f>'P1090'!$F$8</f>
        <v>6.285312061995213E-2</v>
      </c>
    </row>
    <row r="119" spans="1:6">
      <c r="A119" t="s">
        <v>128</v>
      </c>
      <c r="B119" t="s">
        <v>113</v>
      </c>
      <c r="C119" s="8" t="s">
        <v>114</v>
      </c>
      <c r="D119" s="8" t="s">
        <v>105</v>
      </c>
      <c r="E119" t="s">
        <v>98</v>
      </c>
      <c r="F119" s="11">
        <f>'P1090'!$F$9</f>
        <v>1.3581033866714869</v>
      </c>
    </row>
    <row r="120" spans="1:6">
      <c r="A120" t="s">
        <v>128</v>
      </c>
      <c r="B120" t="s">
        <v>115</v>
      </c>
      <c r="C120" s="8" t="s">
        <v>116</v>
      </c>
      <c r="D120" s="8" t="s">
        <v>108</v>
      </c>
      <c r="E120" t="s">
        <v>98</v>
      </c>
      <c r="F120" s="11">
        <f>'P1090'!$F$10</f>
        <v>0.39528926742615766</v>
      </c>
    </row>
    <row r="121" spans="1:6">
      <c r="A121" t="s">
        <v>129</v>
      </c>
      <c r="B121" t="s">
        <v>95</v>
      </c>
      <c r="C121" t="s">
        <v>96</v>
      </c>
      <c r="D121" t="s">
        <v>97</v>
      </c>
      <c r="E121" t="s">
        <v>98</v>
      </c>
    </row>
    <row r="122" spans="1:6">
      <c r="A122" t="s">
        <v>129</v>
      </c>
      <c r="B122" t="s">
        <v>99</v>
      </c>
      <c r="C122" t="s">
        <v>100</v>
      </c>
      <c r="D122" t="s">
        <v>97</v>
      </c>
      <c r="E122" t="s">
        <v>98</v>
      </c>
    </row>
    <row r="123" spans="1:6">
      <c r="A123" t="s">
        <v>129</v>
      </c>
      <c r="B123" t="s">
        <v>101</v>
      </c>
      <c r="C123" t="s">
        <v>102</v>
      </c>
      <c r="D123" t="s">
        <v>97</v>
      </c>
      <c r="E123" t="s">
        <v>98</v>
      </c>
    </row>
    <row r="124" spans="1:6">
      <c r="A124" t="s">
        <v>129</v>
      </c>
      <c r="B124" t="s">
        <v>103</v>
      </c>
      <c r="C124" t="s">
        <v>104</v>
      </c>
      <c r="D124" t="s">
        <v>105</v>
      </c>
      <c r="E124" t="s">
        <v>98</v>
      </c>
    </row>
    <row r="125" spans="1:6">
      <c r="A125" t="s">
        <v>129</v>
      </c>
      <c r="B125" t="s">
        <v>106</v>
      </c>
      <c r="C125" s="8" t="s">
        <v>107</v>
      </c>
      <c r="D125" s="8" t="s">
        <v>108</v>
      </c>
      <c r="E125" t="s">
        <v>98</v>
      </c>
      <c r="F125" s="11">
        <f>'P1090'!$F$7</f>
        <v>0.85515823211875863</v>
      </c>
    </row>
    <row r="126" spans="1:6">
      <c r="A126" t="s">
        <v>129</v>
      </c>
      <c r="B126" t="s">
        <v>109</v>
      </c>
      <c r="C126" s="8" t="s">
        <v>110</v>
      </c>
      <c r="D126" s="8" t="s">
        <v>108</v>
      </c>
      <c r="E126" t="s">
        <v>98</v>
      </c>
      <c r="F126" s="11">
        <f>'P1090'!$H$7</f>
        <v>0.63733333333333331</v>
      </c>
    </row>
    <row r="127" spans="1:6">
      <c r="A127" t="s">
        <v>129</v>
      </c>
      <c r="B127" t="s">
        <v>111</v>
      </c>
      <c r="C127" s="8" t="s">
        <v>112</v>
      </c>
      <c r="D127" s="8" t="s">
        <v>108</v>
      </c>
      <c r="E127" t="s">
        <v>98</v>
      </c>
      <c r="F127" s="11">
        <f>'P1090'!$F$8</f>
        <v>6.285312061995213E-2</v>
      </c>
    </row>
    <row r="128" spans="1:6">
      <c r="A128" t="s">
        <v>129</v>
      </c>
      <c r="B128" t="s">
        <v>113</v>
      </c>
      <c r="C128" s="8" t="s">
        <v>114</v>
      </c>
      <c r="D128" s="8" t="s">
        <v>105</v>
      </c>
      <c r="E128" t="s">
        <v>98</v>
      </c>
      <c r="F128" s="11">
        <f>'P1090'!$F$9</f>
        <v>1.3581033866714869</v>
      </c>
    </row>
    <row r="129" spans="1:6">
      <c r="A129" t="s">
        <v>129</v>
      </c>
      <c r="B129" t="s">
        <v>115</v>
      </c>
      <c r="C129" s="8" t="s">
        <v>116</v>
      </c>
      <c r="D129" s="8" t="s">
        <v>108</v>
      </c>
      <c r="E129" t="s">
        <v>98</v>
      </c>
      <c r="F129" s="11">
        <f>'P1090'!$F$10</f>
        <v>0.39528926742615766</v>
      </c>
    </row>
    <row r="130" spans="1:6">
      <c r="A130" t="s">
        <v>130</v>
      </c>
      <c r="B130" t="s">
        <v>95</v>
      </c>
      <c r="C130" t="s">
        <v>96</v>
      </c>
      <c r="D130" t="s">
        <v>97</v>
      </c>
      <c r="E130" t="s">
        <v>98</v>
      </c>
    </row>
    <row r="131" spans="1:6">
      <c r="A131" t="s">
        <v>130</v>
      </c>
      <c r="B131" t="s">
        <v>99</v>
      </c>
      <c r="C131" t="s">
        <v>100</v>
      </c>
      <c r="D131" t="s">
        <v>97</v>
      </c>
      <c r="E131" t="s">
        <v>98</v>
      </c>
    </row>
    <row r="132" spans="1:6">
      <c r="A132" t="s">
        <v>130</v>
      </c>
      <c r="B132" t="s">
        <v>101</v>
      </c>
      <c r="C132" t="s">
        <v>102</v>
      </c>
      <c r="D132" t="s">
        <v>97</v>
      </c>
      <c r="E132" t="s">
        <v>98</v>
      </c>
    </row>
    <row r="133" spans="1:6">
      <c r="A133" t="s">
        <v>130</v>
      </c>
      <c r="B133" t="s">
        <v>103</v>
      </c>
      <c r="C133" t="s">
        <v>104</v>
      </c>
      <c r="D133" t="s">
        <v>105</v>
      </c>
      <c r="E133" t="s">
        <v>98</v>
      </c>
    </row>
    <row r="134" spans="1:6">
      <c r="A134" t="s">
        <v>130</v>
      </c>
      <c r="B134" t="s">
        <v>106</v>
      </c>
      <c r="C134" s="8" t="s">
        <v>107</v>
      </c>
      <c r="D134" s="8" t="s">
        <v>108</v>
      </c>
      <c r="E134" t="s">
        <v>98</v>
      </c>
      <c r="F134" s="11">
        <f>'P1090'!$F$7</f>
        <v>0.85515823211875863</v>
      </c>
    </row>
    <row r="135" spans="1:6">
      <c r="A135" t="s">
        <v>130</v>
      </c>
      <c r="B135" t="s">
        <v>109</v>
      </c>
      <c r="C135" s="8" t="s">
        <v>110</v>
      </c>
      <c r="D135" s="8" t="s">
        <v>108</v>
      </c>
      <c r="E135" t="s">
        <v>98</v>
      </c>
      <c r="F135" s="11">
        <f>'P1090'!$H$7</f>
        <v>0.63733333333333331</v>
      </c>
    </row>
    <row r="136" spans="1:6">
      <c r="A136" t="s">
        <v>130</v>
      </c>
      <c r="B136" t="s">
        <v>111</v>
      </c>
      <c r="C136" s="8" t="s">
        <v>112</v>
      </c>
      <c r="D136" s="8" t="s">
        <v>108</v>
      </c>
      <c r="E136" t="s">
        <v>98</v>
      </c>
      <c r="F136" s="11">
        <f>'P1090'!$F$8</f>
        <v>6.285312061995213E-2</v>
      </c>
    </row>
    <row r="137" spans="1:6">
      <c r="A137" t="s">
        <v>130</v>
      </c>
      <c r="B137" t="s">
        <v>113</v>
      </c>
      <c r="C137" s="8" t="s">
        <v>114</v>
      </c>
      <c r="D137" s="8" t="s">
        <v>105</v>
      </c>
      <c r="E137" t="s">
        <v>98</v>
      </c>
      <c r="F137" s="11">
        <f>'P1090'!$F$9</f>
        <v>1.3581033866714869</v>
      </c>
    </row>
    <row r="138" spans="1:6">
      <c r="A138" t="s">
        <v>130</v>
      </c>
      <c r="B138" t="s">
        <v>115</v>
      </c>
      <c r="C138" s="8" t="s">
        <v>116</v>
      </c>
      <c r="D138" s="8" t="s">
        <v>108</v>
      </c>
      <c r="E138" t="s">
        <v>98</v>
      </c>
      <c r="F138" s="11">
        <f>'P1090'!$F$10</f>
        <v>0.39528926742615766</v>
      </c>
    </row>
    <row r="139" spans="1:6">
      <c r="A139" t="s">
        <v>131</v>
      </c>
      <c r="B139" t="s">
        <v>95</v>
      </c>
      <c r="C139" t="s">
        <v>96</v>
      </c>
      <c r="D139" t="s">
        <v>97</v>
      </c>
      <c r="E139" t="s">
        <v>98</v>
      </c>
    </row>
    <row r="140" spans="1:6">
      <c r="A140" t="s">
        <v>131</v>
      </c>
      <c r="B140" t="s">
        <v>99</v>
      </c>
      <c r="C140" t="s">
        <v>100</v>
      </c>
      <c r="D140" t="s">
        <v>97</v>
      </c>
      <c r="E140" t="s">
        <v>98</v>
      </c>
    </row>
    <row r="141" spans="1:6">
      <c r="A141" t="s">
        <v>131</v>
      </c>
      <c r="B141" t="s">
        <v>101</v>
      </c>
      <c r="C141" t="s">
        <v>102</v>
      </c>
      <c r="D141" t="s">
        <v>97</v>
      </c>
      <c r="E141" t="s">
        <v>98</v>
      </c>
    </row>
    <row r="142" spans="1:6">
      <c r="A142" t="s">
        <v>131</v>
      </c>
      <c r="B142" t="s">
        <v>103</v>
      </c>
      <c r="C142" t="s">
        <v>104</v>
      </c>
      <c r="D142" t="s">
        <v>105</v>
      </c>
      <c r="E142" t="s">
        <v>98</v>
      </c>
    </row>
    <row r="143" spans="1:6">
      <c r="A143" t="s">
        <v>131</v>
      </c>
      <c r="B143" t="s">
        <v>106</v>
      </c>
      <c r="C143" s="8" t="s">
        <v>107</v>
      </c>
      <c r="D143" s="8" t="s">
        <v>108</v>
      </c>
      <c r="E143" t="s">
        <v>98</v>
      </c>
      <c r="F143" s="11">
        <f>'P1090'!$F$7</f>
        <v>0.85515823211875863</v>
      </c>
    </row>
    <row r="144" spans="1:6">
      <c r="A144" t="s">
        <v>131</v>
      </c>
      <c r="B144" t="s">
        <v>109</v>
      </c>
      <c r="C144" s="8" t="s">
        <v>110</v>
      </c>
      <c r="D144" s="8" t="s">
        <v>108</v>
      </c>
      <c r="E144" t="s">
        <v>98</v>
      </c>
      <c r="F144" s="11">
        <f>'P1090'!$H$7</f>
        <v>0.63733333333333331</v>
      </c>
    </row>
    <row r="145" spans="1:6">
      <c r="A145" t="s">
        <v>131</v>
      </c>
      <c r="B145" t="s">
        <v>111</v>
      </c>
      <c r="C145" s="8" t="s">
        <v>112</v>
      </c>
      <c r="D145" s="8" t="s">
        <v>108</v>
      </c>
      <c r="E145" t="s">
        <v>98</v>
      </c>
      <c r="F145" s="11">
        <f>'P1090'!$F$8</f>
        <v>6.285312061995213E-2</v>
      </c>
    </row>
    <row r="146" spans="1:6">
      <c r="A146" t="s">
        <v>131</v>
      </c>
      <c r="B146" t="s">
        <v>113</v>
      </c>
      <c r="C146" s="8" t="s">
        <v>114</v>
      </c>
      <c r="D146" s="8" t="s">
        <v>105</v>
      </c>
      <c r="E146" t="s">
        <v>98</v>
      </c>
      <c r="F146" s="11">
        <f>'P1090'!$F$9</f>
        <v>1.3581033866714869</v>
      </c>
    </row>
    <row r="147" spans="1:6">
      <c r="A147" t="s">
        <v>131</v>
      </c>
      <c r="B147" t="s">
        <v>115</v>
      </c>
      <c r="C147" s="8" t="s">
        <v>116</v>
      </c>
      <c r="D147" s="8" t="s">
        <v>108</v>
      </c>
      <c r="E147" t="s">
        <v>98</v>
      </c>
      <c r="F147" s="11">
        <f>'P1090'!$F$10</f>
        <v>0.39528926742615766</v>
      </c>
    </row>
    <row r="148" spans="1:6">
      <c r="A148" t="s">
        <v>132</v>
      </c>
      <c r="B148" t="s">
        <v>95</v>
      </c>
      <c r="C148" t="s">
        <v>96</v>
      </c>
      <c r="D148" t="s">
        <v>97</v>
      </c>
      <c r="E148" t="s">
        <v>98</v>
      </c>
    </row>
    <row r="149" spans="1:6">
      <c r="A149" t="s">
        <v>132</v>
      </c>
      <c r="B149" t="s">
        <v>99</v>
      </c>
      <c r="C149" t="s">
        <v>100</v>
      </c>
      <c r="D149" t="s">
        <v>97</v>
      </c>
      <c r="E149" t="s">
        <v>98</v>
      </c>
    </row>
    <row r="150" spans="1:6">
      <c r="A150" t="s">
        <v>132</v>
      </c>
      <c r="B150" t="s">
        <v>101</v>
      </c>
      <c r="C150" t="s">
        <v>102</v>
      </c>
      <c r="D150" t="s">
        <v>97</v>
      </c>
      <c r="E150" t="s">
        <v>98</v>
      </c>
    </row>
    <row r="151" spans="1:6">
      <c r="A151" t="s">
        <v>132</v>
      </c>
      <c r="B151" t="s">
        <v>103</v>
      </c>
      <c r="C151" t="s">
        <v>104</v>
      </c>
      <c r="D151" t="s">
        <v>105</v>
      </c>
      <c r="E151" t="s">
        <v>98</v>
      </c>
    </row>
    <row r="152" spans="1:6">
      <c r="A152" t="s">
        <v>132</v>
      </c>
      <c r="B152" t="s">
        <v>106</v>
      </c>
      <c r="C152" s="8" t="s">
        <v>107</v>
      </c>
      <c r="D152" s="8" t="s">
        <v>108</v>
      </c>
      <c r="E152" t="s">
        <v>98</v>
      </c>
      <c r="F152" s="11">
        <f>'P1090'!$F$7</f>
        <v>0.85515823211875863</v>
      </c>
    </row>
    <row r="153" spans="1:6">
      <c r="A153" t="s">
        <v>132</v>
      </c>
      <c r="B153" t="s">
        <v>109</v>
      </c>
      <c r="C153" s="8" t="s">
        <v>110</v>
      </c>
      <c r="D153" s="8" t="s">
        <v>108</v>
      </c>
      <c r="E153" t="s">
        <v>98</v>
      </c>
      <c r="F153" s="11">
        <f>'P1090'!$H$7</f>
        <v>0.63733333333333331</v>
      </c>
    </row>
    <row r="154" spans="1:6">
      <c r="A154" t="s">
        <v>132</v>
      </c>
      <c r="B154" t="s">
        <v>111</v>
      </c>
      <c r="C154" s="8" t="s">
        <v>112</v>
      </c>
      <c r="D154" s="8" t="s">
        <v>108</v>
      </c>
      <c r="E154" t="s">
        <v>98</v>
      </c>
      <c r="F154" s="11">
        <f>'P1090'!$F$8</f>
        <v>6.285312061995213E-2</v>
      </c>
    </row>
    <row r="155" spans="1:6">
      <c r="A155" t="s">
        <v>132</v>
      </c>
      <c r="B155" t="s">
        <v>113</v>
      </c>
      <c r="C155" s="8" t="s">
        <v>114</v>
      </c>
      <c r="D155" s="8" t="s">
        <v>105</v>
      </c>
      <c r="E155" t="s">
        <v>98</v>
      </c>
      <c r="F155" s="11">
        <f>'P1090'!$F$9</f>
        <v>1.3581033866714869</v>
      </c>
    </row>
    <row r="156" spans="1:6">
      <c r="A156" t="s">
        <v>132</v>
      </c>
      <c r="B156" t="s">
        <v>115</v>
      </c>
      <c r="C156" s="8" t="s">
        <v>116</v>
      </c>
      <c r="D156" s="8" t="s">
        <v>108</v>
      </c>
      <c r="E156" t="s">
        <v>98</v>
      </c>
      <c r="F156" s="11">
        <f>'P1090'!$F$10</f>
        <v>0.39528926742615766</v>
      </c>
    </row>
  </sheetData>
  <pageMargins left="0.7" right="0.7" top="0.75" bottom="0.75" header="0.3" footer="0.3"/>
  <pageSetup paperSize="9" scale="96"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A653E-076D-4E6F-8FB5-01BB5EBD29B2}">
  <sheetPr codeName="Sheet7">
    <tabColor rgb="FF98C561"/>
    <pageSetUpPr fitToPage="1"/>
  </sheetPr>
  <dimension ref="A1:J22"/>
  <sheetViews>
    <sheetView showGridLines="0" zoomScale="140" zoomScaleNormal="140" workbookViewId="0">
      <selection activeCell="D9" sqref="D9:F9"/>
    </sheetView>
  </sheetViews>
  <sheetFormatPr defaultColWidth="0" defaultRowHeight="13.15" zeroHeight="1"/>
  <cols>
    <col min="1" max="1" width="10.625" style="14" customWidth="1"/>
    <col min="2" max="2" width="25" style="14" bestFit="1" customWidth="1"/>
    <col min="3" max="3" width="1.125" style="14" customWidth="1"/>
    <col min="4" max="5" width="9" style="14" customWidth="1"/>
    <col min="6" max="6" width="14.25" style="14" bestFit="1" customWidth="1"/>
    <col min="7" max="7" width="9.125" style="14" customWidth="1"/>
    <col min="8" max="10" width="9" style="14" customWidth="1"/>
    <col min="11" max="16384" width="9" style="14" hidden="1"/>
  </cols>
  <sheetData>
    <row r="1" spans="1:8" s="18" customFormat="1" ht="30.75">
      <c r="A1" s="18" t="e">
        <f ca="1" xml:space="preserve"> RIGHT(CELL("filename", A1), LEN(CELL("filename", A1)) - SEARCH("]", CELL("filename", A1)))</f>
        <v>#VALUE!</v>
      </c>
    </row>
    <row r="2" spans="1:8" s="12" customFormat="1">
      <c r="A2" s="12" t="s">
        <v>133</v>
      </c>
    </row>
    <row r="3" spans="1:8" s="13" customFormat="1">
      <c r="A3" s="27" t="s">
        <v>134</v>
      </c>
    </row>
    <row r="4" spans="1:8"/>
    <row r="5" spans="1:8">
      <c r="D5" s="36">
        <v>0.1</v>
      </c>
      <c r="E5" s="36">
        <v>0.9</v>
      </c>
      <c r="H5" s="36">
        <v>0.5</v>
      </c>
    </row>
    <row r="6" spans="1:8">
      <c r="D6" s="12" t="s">
        <v>135</v>
      </c>
      <c r="E6" s="12" t="s">
        <v>136</v>
      </c>
      <c r="F6" s="12" t="s">
        <v>137</v>
      </c>
      <c r="H6" s="12" t="s">
        <v>138</v>
      </c>
    </row>
    <row r="7" spans="1:8">
      <c r="B7" s="12" t="s">
        <v>56</v>
      </c>
      <c r="C7" s="12"/>
      <c r="D7" s="85">
        <f>'River.STW'!C7</f>
        <v>0.34524393643713397</v>
      </c>
      <c r="E7" s="85">
        <f>'River.STW'!D7</f>
        <v>0.85515823211875863</v>
      </c>
      <c r="F7" s="86">
        <f>MAX(ABS(D7),ABS(E7))</f>
        <v>0.85515823211875863</v>
      </c>
      <c r="H7" s="87">
        <f>'River.STW'!E7</f>
        <v>0.63733333333333331</v>
      </c>
    </row>
    <row r="8" spans="1:8">
      <c r="B8" s="12" t="s">
        <v>57</v>
      </c>
      <c r="C8" s="12"/>
      <c r="D8" s="83">
        <f>_xlfn.PERCENTILE.INC('d.%Dif to PCL'!E8:O17,D$5)</f>
        <v>-3.4272227000367694E-2</v>
      </c>
      <c r="E8" s="83">
        <f>_xlfn.PERCENTILE.INC('d.%Dif to PCL'!E8:O17,E$5)</f>
        <v>6.285312061995213E-2</v>
      </c>
      <c r="F8" s="86">
        <f t="shared" ref="F8:F9" si="0">MAX(ABS(D8),ABS(E8))</f>
        <v>6.285312061995213E-2</v>
      </c>
      <c r="H8" s="80"/>
    </row>
    <row r="9" spans="1:8">
      <c r="B9" s="12" t="s">
        <v>58</v>
      </c>
      <c r="C9" s="12"/>
      <c r="D9" s="84">
        <f>_xlfn.PERCENTILE.INC(SPI.ALL,D$5)</f>
        <v>-1.3581033866714869</v>
      </c>
      <c r="E9" s="84">
        <f>_xlfn.PERCENTILE.INC(SPI.ALL,E$5)</f>
        <v>1.0701484957522749</v>
      </c>
      <c r="F9" s="97">
        <f t="shared" si="0"/>
        <v>1.3581033866714869</v>
      </c>
      <c r="H9" s="80"/>
    </row>
    <row r="10" spans="1:8">
      <c r="B10" s="12" t="s">
        <v>59</v>
      </c>
      <c r="C10" s="12"/>
      <c r="D10" s="117">
        <f>_xlfn.PERCENTILE.INC('d.%Dif to PCL'!E45:J55,D$5)</f>
        <v>-0.35855325831057611</v>
      </c>
      <c r="E10" s="117">
        <f>_xlfn.PERCENTILE.INC('d.%Dif to PCL'!E45:J55,E$5)</f>
        <v>0.39528926742615766</v>
      </c>
      <c r="F10" s="117">
        <f>MAX(ABS(D10),ABS(E10))</f>
        <v>0.39528926742615766</v>
      </c>
      <c r="H10" s="80"/>
    </row>
    <row r="21" spans="1:1"/>
    <row r="22" spans="1:1" s="20" customFormat="1">
      <c r="A22" s="20" t="s">
        <v>53</v>
      </c>
    </row>
  </sheetData>
  <pageMargins left="0.7" right="0.7" top="0.75" bottom="0.75" header="0.3" footer="0.3"/>
  <pageSetup paperSize="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64D0C-C158-4A1C-8ABA-DD2DA0E53DE9}">
  <sheetPr codeName="Sheet8">
    <tabColor rgb="FFCCCCCE"/>
    <pageSetUpPr fitToPage="1"/>
  </sheetPr>
  <dimension ref="A1"/>
  <sheetViews>
    <sheetView showGridLines="0" topLeftCell="A1048576" zoomScale="80" zoomScaleNormal="80" workbookViewId="0"/>
  </sheetViews>
  <sheetFormatPr defaultColWidth="0" defaultRowHeight="14.25" customHeight="1" zeroHeight="1"/>
  <cols>
    <col min="1" max="1" width="10.625" customWidth="1"/>
    <col min="2" max="16384" width="9" hidden="1"/>
  </cols>
  <sheetData/>
  <sheetProtection sheet="1" objects="1" scenarios="1"/>
  <pageMargins left="0.7" right="0.7" top="0.75" bottom="0.75" header="0.3" footer="0.3"/>
  <pageSetup paperSize="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1FB4A-2E2F-412A-B0D5-1BA82E580224}">
  <sheetPr codeName="Sheet9">
    <tabColor rgb="FFCCCCCE"/>
    <pageSetUpPr fitToPage="1"/>
  </sheetPr>
  <dimension ref="A1:I20"/>
  <sheetViews>
    <sheetView showGridLines="0" zoomScale="80" zoomScaleNormal="80" workbookViewId="0">
      <selection activeCell="C7" sqref="C7"/>
    </sheetView>
  </sheetViews>
  <sheetFormatPr defaultColWidth="0" defaultRowHeight="0" customHeight="1" zeroHeight="1"/>
  <cols>
    <col min="1" max="1" width="15" style="14" customWidth="1"/>
    <col min="2" max="6" width="9" style="14" customWidth="1"/>
    <col min="7" max="7" width="21.25" style="14" bestFit="1" customWidth="1"/>
    <col min="8" max="9" width="9" style="14" customWidth="1"/>
    <col min="10" max="16384" width="9" style="14" hidden="1"/>
  </cols>
  <sheetData>
    <row r="1" spans="1:8" s="18" customFormat="1" ht="30.75">
      <c r="A1" s="18" t="e">
        <f ca="1" xml:space="preserve"> RIGHT(CELL("filename", A1), LEN(CELL("filename", A1)) - SEARCH("]", CELL("filename", A1)))</f>
        <v>#VALUE!</v>
      </c>
    </row>
    <row r="2" spans="1:8" s="12" customFormat="1" ht="13.15"/>
    <row r="3" spans="1:8" s="13" customFormat="1" ht="13.15">
      <c r="A3" s="13" t="s">
        <v>139</v>
      </c>
    </row>
    <row r="4" spans="1:8" ht="13.15"/>
    <row r="5" spans="1:8" ht="13.15">
      <c r="C5" s="36">
        <v>0.1</v>
      </c>
      <c r="D5" s="36">
        <v>0.9</v>
      </c>
      <c r="E5" s="36">
        <v>0.5</v>
      </c>
      <c r="G5" s="143" t="s">
        <v>140</v>
      </c>
      <c r="H5" s="143"/>
    </row>
    <row r="6" spans="1:8" ht="14.25" customHeight="1">
      <c r="C6" s="12" t="s">
        <v>135</v>
      </c>
      <c r="D6" s="12" t="s">
        <v>136</v>
      </c>
      <c r="E6" s="12" t="s">
        <v>138</v>
      </c>
      <c r="G6" s="14" t="s">
        <v>141</v>
      </c>
      <c r="H6" s="14">
        <f>COUNTA('Rivers.load'!$L$7:$L$3720)</f>
        <v>3714</v>
      </c>
    </row>
    <row r="7" spans="1:8" ht="14.25" customHeight="1">
      <c r="B7" s="14" t="s">
        <v>142</v>
      </c>
      <c r="C7" s="82">
        <f>_xlfn.PERCENTILE.INC('Rivers.load'!$L$7:$L$3720,C$5)</f>
        <v>0.34524393643713397</v>
      </c>
      <c r="D7" s="82">
        <f>_xlfn.PERCENTILE.INC('Rivers.load'!$L$7:$L$3720,D$5)</f>
        <v>0.85515823211875863</v>
      </c>
      <c r="E7" s="82">
        <f>_xlfn.PERCENTILE.INC('Rivers.load'!$L$7:$L$3720,E$5)</f>
        <v>0.63733333333333331</v>
      </c>
      <c r="G7" s="14" t="s">
        <v>143</v>
      </c>
      <c r="H7" s="14">
        <f>COUNTA('Rivers.load'!L:L)-1</f>
        <v>3714</v>
      </c>
    </row>
    <row r="8" spans="1:8" ht="14.25" customHeight="1">
      <c r="G8" s="14" t="s">
        <v>144</v>
      </c>
      <c r="H8" s="14" t="b">
        <f>H6=H7</f>
        <v>1</v>
      </c>
    </row>
    <row r="9" spans="1:8" ht="14.25" customHeight="1"/>
    <row r="10" spans="1:8" ht="40.5" customHeight="1">
      <c r="G10" s="144" t="s">
        <v>145</v>
      </c>
      <c r="H10" s="144"/>
    </row>
    <row r="11" spans="1:8" ht="14.25" customHeight="1"/>
    <row r="12" spans="1:8" ht="14.25" customHeight="1"/>
    <row r="13" spans="1:8" ht="14.25" customHeight="1"/>
    <row r="14" spans="1:8" s="20" customFormat="1" ht="13.15">
      <c r="A14" s="20" t="s">
        <v>53</v>
      </c>
    </row>
    <row r="17" s="14" customFormat="1" ht="0" hidden="1" customHeight="1"/>
    <row r="18" s="14" customFormat="1" ht="0" hidden="1" customHeight="1"/>
    <row r="19" s="14" customFormat="1" ht="0" hidden="1" customHeight="1"/>
    <row r="20" s="14" customFormat="1" ht="0" hidden="1" customHeight="1"/>
  </sheetData>
  <mergeCells count="2">
    <mergeCell ref="G5:H5"/>
    <mergeCell ref="G10:H10"/>
  </mergeCells>
  <conditionalFormatting sqref="H8">
    <cfRule type="cellIs" dxfId="1" priority="1" operator="equal">
      <formula>FALSE</formula>
    </cfRule>
    <cfRule type="cellIs" dxfId="0" priority="2" operator="equal">
      <formula>TRUE</formula>
    </cfRule>
  </conditionalFormatting>
  <pageMargins left="0.7" right="0.7" top="0.75" bottom="0.75" header="0.3" footer="0.3"/>
  <pageSetup paperSize="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B56F7-6ABB-4B44-B7AE-0A81447943C7}">
  <sheetPr codeName="Sheet10">
    <tabColor rgb="FFCCCCCE"/>
    <pageSetUpPr fitToPage="1"/>
  </sheetPr>
  <dimension ref="A1"/>
  <sheetViews>
    <sheetView showGridLines="0" zoomScale="80" zoomScaleNormal="80" workbookViewId="0"/>
  </sheetViews>
  <sheetFormatPr defaultColWidth="0" defaultRowHeight="14.25" customHeight="1" zeroHeight="1"/>
  <cols>
    <col min="1" max="1" width="10.625" customWidth="1"/>
    <col min="2" max="16384" width="9" hidden="1"/>
  </cols>
  <sheetData>
    <row r="1" ht="14.25" customHeight="1"/>
  </sheetData>
  <pageMargins left="0.7" right="0.7" top="0.75" bottom="0.75" header="0.3" footer="0.3"/>
  <pageSetup paperSize="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1C5B-8457-4819-98B7-E01E7B0868A3}">
  <sheetPr codeName="Sheet11">
    <tabColor rgb="FFCCCCCE"/>
    <pageSetUpPr fitToPage="1"/>
  </sheetPr>
  <dimension ref="A1:XES61"/>
  <sheetViews>
    <sheetView showGridLines="0" topLeftCell="A24" zoomScale="79" zoomScaleNormal="80" workbookViewId="0">
      <selection activeCell="I45" sqref="I45"/>
    </sheetView>
  </sheetViews>
  <sheetFormatPr defaultColWidth="0" defaultRowHeight="0" customHeight="1" zeroHeight="1"/>
  <cols>
    <col min="1" max="1" width="8.125" style="14" customWidth="1"/>
    <col min="2" max="2" width="9" style="14" customWidth="1"/>
    <col min="3" max="3" width="15.25" style="14" bestFit="1" customWidth="1"/>
    <col min="4" max="4" width="54.375" style="14" bestFit="1" customWidth="1"/>
    <col min="5" max="20" width="9" style="14" customWidth="1"/>
    <col min="21" max="16372" width="9" style="14" hidden="1"/>
    <col min="16373" max="16373" width="0" style="14" hidden="1"/>
    <col min="16374" max="16384" width="9" style="14" hidden="1"/>
  </cols>
  <sheetData>
    <row r="1" spans="1:15" s="18" customFormat="1" ht="30.75">
      <c r="A1" s="18" t="e">
        <f ca="1" xml:space="preserve"> RIGHT(CELL("filename", A1), LEN(CELL("filename", A1)) - SEARCH("]", CELL("filename", A1)))</f>
        <v>#VALUE!</v>
      </c>
    </row>
    <row r="2" spans="1:15" s="12" customFormat="1" ht="13.15"/>
    <row r="3" spans="1:15" s="13" customFormat="1" ht="13.15">
      <c r="A3" s="27" t="s">
        <v>146</v>
      </c>
    </row>
    <row r="4" spans="1:15" ht="13.15"/>
    <row r="5" spans="1:15" s="20" customFormat="1" ht="13.15">
      <c r="B5" s="20" t="s">
        <v>57</v>
      </c>
    </row>
    <row r="6" spans="1:15" ht="14.25" customHeight="1">
      <c r="B6" s="22"/>
      <c r="C6" s="22"/>
      <c r="D6" s="22"/>
      <c r="E6" s="143" t="s">
        <v>147</v>
      </c>
      <c r="F6" s="143"/>
      <c r="G6" s="143"/>
      <c r="H6" s="143"/>
      <c r="I6" s="143"/>
      <c r="J6" s="143"/>
      <c r="K6" s="143"/>
      <c r="L6" s="143"/>
    </row>
    <row r="7" spans="1:15" ht="14.25" customHeight="1">
      <c r="A7" s="62"/>
      <c r="B7" s="22" t="s">
        <v>148</v>
      </c>
      <c r="C7" s="22" t="s">
        <v>149</v>
      </c>
      <c r="D7" s="22" t="s">
        <v>91</v>
      </c>
      <c r="E7" s="22">
        <v>2015</v>
      </c>
      <c r="F7" s="22">
        <v>2016</v>
      </c>
      <c r="G7" s="22">
        <v>2017</v>
      </c>
      <c r="H7" s="22">
        <v>2018</v>
      </c>
      <c r="I7" s="22">
        <v>2019</v>
      </c>
      <c r="J7" s="22">
        <v>2020</v>
      </c>
      <c r="K7" s="22">
        <v>2021</v>
      </c>
      <c r="L7" s="22">
        <v>2022</v>
      </c>
      <c r="M7" s="22">
        <v>2023</v>
      </c>
      <c r="N7" s="138"/>
      <c r="O7" s="138"/>
    </row>
    <row r="8" spans="1:15" ht="14.25" customHeight="1">
      <c r="A8" s="63"/>
      <c r="B8" s="64" t="s">
        <v>94</v>
      </c>
      <c r="C8" s="64" t="s">
        <v>150</v>
      </c>
      <c r="D8" s="64" t="s">
        <v>105</v>
      </c>
      <c r="E8" s="94">
        <f>IF('c.Dif to PCL'!E9="","",'c.Dif to PCL'!E9/'b.Proxy PCL'!E9)</f>
        <v>-4.6036014014503641E-2</v>
      </c>
      <c r="F8" s="94">
        <f>IF('c.Dif to PCL'!F9="","",'c.Dif to PCL'!F9/'b.Proxy PCL'!F9)</f>
        <v>-3.2265949645563757E-2</v>
      </c>
      <c r="G8" s="94">
        <f>IF('c.Dif to PCL'!G9="","",'c.Dif to PCL'!G9/'b.Proxy PCL'!G9)</f>
        <v>8.310926423857062E-3</v>
      </c>
      <c r="H8" s="94">
        <f>IF('c.Dif to PCL'!H9="","",'c.Dif to PCL'!H9/'b.Proxy PCL'!H9)</f>
        <v>2.4199462234172353E-2</v>
      </c>
      <c r="I8" s="94">
        <f>IF('c.Dif to PCL'!I9="","",'c.Dif to PCL'!I9/'b.Proxy PCL'!I9)</f>
        <v>0</v>
      </c>
      <c r="J8" s="94">
        <f>IF('c.Dif to PCL'!J9="","",'c.Dif to PCL'!J9/'b.Proxy PCL'!J9)</f>
        <v>0</v>
      </c>
      <c r="K8" s="94">
        <f>IF('c.Dif to PCL'!K9="","",'c.Dif to PCL'!K9/'b.Proxy PCL'!K9)</f>
        <v>-1.2598794100871863E-2</v>
      </c>
      <c r="L8" s="94">
        <f>IF('c.Dif to PCL'!L9="","",'c.Dif to PCL'!L9/'b.Proxy PCL'!L9)</f>
        <v>-1.2598794100871863E-2</v>
      </c>
      <c r="M8" s="94">
        <f>IF('c.Dif to PCL'!M9="","",'c.Dif to PCL'!M9/'b.Proxy PCL'!M9)</f>
        <v>2.4185083468733257E-2</v>
      </c>
      <c r="N8" s="138"/>
      <c r="O8" s="138"/>
    </row>
    <row r="9" spans="1:15" ht="14.25" customHeight="1">
      <c r="A9" s="63"/>
      <c r="B9" s="64" t="s">
        <v>117</v>
      </c>
      <c r="C9" s="64" t="s">
        <v>150</v>
      </c>
      <c r="D9" s="64" t="s">
        <v>105</v>
      </c>
      <c r="E9" s="94">
        <f>IF('c.Dif to PCL'!E10="","",'c.Dif to PCL'!E10/'b.Proxy PCL'!E10)</f>
        <v>0</v>
      </c>
      <c r="F9" s="94">
        <f>IF('c.Dif to PCL'!F10="","",'c.Dif to PCL'!F10/'b.Proxy PCL'!F10)</f>
        <v>-1.2143876834573956E-2</v>
      </c>
      <c r="G9" s="94">
        <f>IF('c.Dif to PCL'!G10="","",'c.Dif to PCL'!G10/'b.Proxy PCL'!G10)</f>
        <v>1.2159459504882246E-2</v>
      </c>
      <c r="H9" s="94">
        <f>IF('c.Dif to PCL'!H10="","",'c.Dif to PCL'!H10/'b.Proxy PCL'!H10)</f>
        <v>5.1952908354482782E-3</v>
      </c>
      <c r="I9" s="94">
        <f>IF('c.Dif to PCL'!I10="","",'c.Dif to PCL'!I10/'b.Proxy PCL'!I10)</f>
        <v>-1.0374855644683083E-2</v>
      </c>
      <c r="J9" s="94">
        <f>IF('c.Dif to PCL'!J10="","",'c.Dif to PCL'!J10/'b.Proxy PCL'!J10)</f>
        <v>7.2411748181904628E-3</v>
      </c>
      <c r="K9" s="94">
        <f>IF('c.Dif to PCL'!K10="","",'c.Dif to PCL'!K10/'b.Proxy PCL'!K10)</f>
        <v>-3.2647710602702442E-3</v>
      </c>
      <c r="L9" s="94">
        <f>IF('c.Dif to PCL'!L10="","",'c.Dif to PCL'!L10/'b.Proxy PCL'!L10)</f>
        <v>-5.443715938489622E-3</v>
      </c>
      <c r="M9" s="94">
        <f>IF('c.Dif to PCL'!M10="","",'c.Dif to PCL'!M10/'b.Proxy PCL'!M10)</f>
        <v>3.3756737416640613E-2</v>
      </c>
      <c r="N9" s="138"/>
      <c r="O9" s="138"/>
    </row>
    <row r="10" spans="1:15" ht="14.25" customHeight="1">
      <c r="A10" s="63"/>
      <c r="B10" s="64" t="s">
        <v>119</v>
      </c>
      <c r="C10" s="64" t="s">
        <v>150</v>
      </c>
      <c r="D10" s="64" t="s">
        <v>105</v>
      </c>
      <c r="E10" s="94">
        <f>IF('c.Dif to PCL'!E11="","",'c.Dif to PCL'!E11/'b.Proxy PCL'!E11)</f>
        <v>9.0385307886208341E-2</v>
      </c>
      <c r="F10" s="94">
        <f>IF('c.Dif to PCL'!F11="","",'c.Dif to PCL'!F11/'b.Proxy PCL'!F11)</f>
        <v>-1.7644940583363335E-2</v>
      </c>
      <c r="G10" s="94">
        <f>IF('c.Dif to PCL'!G11="","",'c.Dif to PCL'!G11/'b.Proxy PCL'!G11)</f>
        <v>6.4818149081743038E-3</v>
      </c>
      <c r="H10" s="94">
        <f>IF('c.Dif to PCL'!H11="","",'c.Dif to PCL'!H11/'b.Proxy PCL'!H11)</f>
        <v>-1.800504141159525E-2</v>
      </c>
      <c r="I10" s="94">
        <f>IF('c.Dif to PCL'!I11="","",'c.Dif to PCL'!I11/'b.Proxy PCL'!I11)</f>
        <v>-6.4818149081741347E-3</v>
      </c>
      <c r="J10" s="94" t="str">
        <f>IF('c.Dif to PCL'!J11="","",'c.Dif to PCL'!J11/'b.Proxy PCL'!J11)</f>
        <v/>
      </c>
      <c r="K10" s="94">
        <f>IF('c.Dif to PCL'!K11="","",'c.Dif to PCL'!K11/'b.Proxy PCL'!K11)</f>
        <v>-1.800504141159525E-2</v>
      </c>
      <c r="L10" s="94">
        <f>IF('c.Dif to PCL'!L11="","",'c.Dif to PCL'!L11/'b.Proxy PCL'!L11)</f>
        <v>3.0608570399711942E-2</v>
      </c>
      <c r="M10" s="94">
        <f>IF('c.Dif to PCL'!M11="","",'c.Dif to PCL'!M11/'b.Proxy PCL'!M11)</f>
        <v>4.2491897731364803E-2</v>
      </c>
      <c r="N10" s="138"/>
      <c r="O10" s="138"/>
    </row>
    <row r="11" spans="1:15" ht="14.25" customHeight="1">
      <c r="A11" s="63"/>
      <c r="B11" s="64" t="s">
        <v>120</v>
      </c>
      <c r="C11" s="64" t="s">
        <v>150</v>
      </c>
      <c r="D11" s="64" t="s">
        <v>105</v>
      </c>
      <c r="E11" s="94" t="str">
        <f>IF('c.Dif to PCL'!E12="","",'c.Dif to PCL'!E12/'b.Proxy PCL'!E12)</f>
        <v/>
      </c>
      <c r="F11" s="94" t="str">
        <f>IF('c.Dif to PCL'!F12="","",'c.Dif to PCL'!F12/'b.Proxy PCL'!F12)</f>
        <v/>
      </c>
      <c r="G11" s="94" t="str">
        <f>IF('c.Dif to PCL'!G12="","",'c.Dif to PCL'!G12/'b.Proxy PCL'!G12)</f>
        <v/>
      </c>
      <c r="H11" s="94" t="str">
        <f>IF('c.Dif to PCL'!H12="","",'c.Dif to PCL'!H12/'b.Proxy PCL'!H12)</f>
        <v/>
      </c>
      <c r="I11" s="94" t="str">
        <f>IF('c.Dif to PCL'!I12="","",'c.Dif to PCL'!I12/'b.Proxy PCL'!I12)</f>
        <v/>
      </c>
      <c r="J11" s="94" t="str">
        <f>IF('c.Dif to PCL'!J12="","",'c.Dif to PCL'!J12/'b.Proxy PCL'!J12)</f>
        <v/>
      </c>
      <c r="K11" s="94" t="str">
        <f>IF('c.Dif to PCL'!K12="","",'c.Dif to PCL'!K12/'b.Proxy PCL'!K12)</f>
        <v/>
      </c>
      <c r="L11" s="94" t="str">
        <f>IF('c.Dif to PCL'!L12="","",'c.Dif to PCL'!L12/'b.Proxy PCL'!L12)</f>
        <v/>
      </c>
      <c r="M11" s="94" t="str">
        <f>IF('c.Dif to PCL'!M12="","",'c.Dif to PCL'!M12/'b.Proxy PCL'!M12)</f>
        <v/>
      </c>
      <c r="N11" s="138"/>
      <c r="O11" s="138"/>
    </row>
    <row r="12" spans="1:15" ht="14.25" customHeight="1">
      <c r="A12" s="63"/>
      <c r="B12" s="64" t="s">
        <v>121</v>
      </c>
      <c r="C12" s="64" t="s">
        <v>150</v>
      </c>
      <c r="D12" s="64" t="s">
        <v>105</v>
      </c>
      <c r="E12" s="94">
        <f>IF('c.Dif to PCL'!E13="","",'c.Dif to PCL'!E13/'b.Proxy PCL'!E13)</f>
        <v>4.9933822249700832E-2</v>
      </c>
      <c r="F12" s="94">
        <f>IF('c.Dif to PCL'!F13="","",'c.Dif to PCL'!F13/'b.Proxy PCL'!F13)</f>
        <v>-8.8660603284694932E-3</v>
      </c>
      <c r="G12" s="94">
        <f>IF('c.Dif to PCL'!G13="","",'c.Dif to PCL'!G13/'b.Proxy PCL'!G13)</f>
        <v>4.07846954132043E-2</v>
      </c>
      <c r="H12" s="94">
        <f>IF('c.Dif to PCL'!H13="","",'c.Dif to PCL'!H13/'b.Proxy PCL'!H13)</f>
        <v>2.1958922612426483E-2</v>
      </c>
      <c r="I12" s="94">
        <f>IF('c.Dif to PCL'!I13="","",'c.Dif to PCL'!I13/'b.Proxy PCL'!I13)</f>
        <v>-1.1434273375646122E-2</v>
      </c>
      <c r="J12" s="94" t="str">
        <f>IF('c.Dif to PCL'!J13="","",'c.Dif to PCL'!J13/'b.Proxy PCL'!J13)</f>
        <v/>
      </c>
      <c r="K12" s="94">
        <f>IF('c.Dif to PCL'!K13="","",'c.Dif to PCL'!K13/'b.Proxy PCL'!K13)</f>
        <v>8.8660603284694932E-3</v>
      </c>
      <c r="L12" s="94">
        <f>IF('c.Dif to PCL'!L13="","",'c.Dif to PCL'!L13/'b.Proxy PCL'!L13)</f>
        <v>-2.8049388729111963E-2</v>
      </c>
      <c r="M12" s="94">
        <f>IF('c.Dif to PCL'!M13="","",'c.Dif to PCL'!M13/'b.Proxy PCL'!M13)</f>
        <v>-2.7415810595650826E-2</v>
      </c>
      <c r="N12" s="138"/>
      <c r="O12" s="138"/>
    </row>
    <row r="13" spans="1:15" ht="14.25" customHeight="1">
      <c r="A13" s="63"/>
      <c r="B13" s="64" t="s">
        <v>122</v>
      </c>
      <c r="C13" s="64" t="s">
        <v>150</v>
      </c>
      <c r="D13" s="64" t="s">
        <v>105</v>
      </c>
      <c r="E13" s="94">
        <f>IF('c.Dif to PCL'!E14="","",'c.Dif to PCL'!E14/'b.Proxy PCL'!E14)</f>
        <v>7.711049413558619E-3</v>
      </c>
      <c r="F13" s="94">
        <f>IF('c.Dif to PCL'!F14="","",'c.Dif to PCL'!F14/'b.Proxy PCL'!F14)</f>
        <v>7.5668213684150047E-3</v>
      </c>
      <c r="G13" s="94">
        <f>IF('c.Dif to PCL'!G14="","",'c.Dif to PCL'!G14/'b.Proxy PCL'!G14)</f>
        <v>2.6630678335401304E-3</v>
      </c>
      <c r="H13" s="94">
        <f>IF('c.Dif to PCL'!H14="","",'c.Dif to PCL'!H14/'b.Proxy PCL'!H14)</f>
        <v>-3.6278504355171638E-2</v>
      </c>
      <c r="I13" s="94">
        <f>IF('c.Dif to PCL'!I14="","",'c.Dif to PCL'!I14/'b.Proxy PCL'!I14)</f>
        <v>-3.6278504355171638E-2</v>
      </c>
      <c r="J13" s="94">
        <f>IF('c.Dif to PCL'!J14="","",'c.Dif to PCL'!J14/'b.Proxy PCL'!J14)</f>
        <v>-3.6278504355171638E-2</v>
      </c>
      <c r="K13" s="94">
        <f>IF('c.Dif to PCL'!K14="","",'c.Dif to PCL'!K14/'b.Proxy PCL'!K14)</f>
        <v>-2.6615225330565671E-2</v>
      </c>
      <c r="L13" s="94">
        <f>IF('c.Dif to PCL'!L14="","",'c.Dif to PCL'!L14/'b.Proxy PCL'!L14)</f>
        <v>0</v>
      </c>
      <c r="M13" s="94">
        <f>IF('c.Dif to PCL'!M14="","",'c.Dif to PCL'!M14/'b.Proxy PCL'!M14)</f>
        <v>8.593415989739206E-2</v>
      </c>
      <c r="N13" s="138"/>
      <c r="O13" s="138"/>
    </row>
    <row r="14" spans="1:15" ht="14.25" customHeight="1">
      <c r="A14" s="63"/>
      <c r="B14" s="64" t="s">
        <v>123</v>
      </c>
      <c r="C14" s="64" t="s">
        <v>150</v>
      </c>
      <c r="D14" s="64" t="s">
        <v>105</v>
      </c>
      <c r="E14" s="94">
        <f>IF('c.Dif to PCL'!E15="","",'c.Dif to PCL'!E15/'b.Proxy PCL'!E15)</f>
        <v>0.34</v>
      </c>
      <c r="F14" s="94">
        <f>IF('c.Dif to PCL'!F15="","",'c.Dif to PCL'!F15/'b.Proxy PCL'!F15)</f>
        <v>0</v>
      </c>
      <c r="G14" s="94">
        <f>IF('c.Dif to PCL'!G15="","",'c.Dif to PCL'!G15/'b.Proxy PCL'!G15)</f>
        <v>0</v>
      </c>
      <c r="H14" s="94">
        <f>IF('c.Dif to PCL'!H15="","",'c.Dif to PCL'!H15/'b.Proxy PCL'!H15)</f>
        <v>0</v>
      </c>
      <c r="I14" s="94">
        <f>IF('c.Dif to PCL'!I15="","",'c.Dif to PCL'!I15/'b.Proxy PCL'!I15)</f>
        <v>0</v>
      </c>
      <c r="J14" s="94" t="str">
        <f>IF('c.Dif to PCL'!J15="","",'c.Dif to PCL'!J15/'b.Proxy PCL'!J15)</f>
        <v/>
      </c>
      <c r="K14" s="94">
        <f>IF('c.Dif to PCL'!K15="","",'c.Dif to PCL'!K15/'b.Proxy PCL'!K15)</f>
        <v>0</v>
      </c>
      <c r="L14" s="94">
        <f>IF('c.Dif to PCL'!L15="","",'c.Dif to PCL'!L15/'b.Proxy PCL'!L15)</f>
        <v>0.5</v>
      </c>
      <c r="M14" s="94">
        <f>IF('c.Dif to PCL'!M15="","",'c.Dif to PCL'!M15/'b.Proxy PCL'!M15)</f>
        <v>0.5</v>
      </c>
      <c r="N14" s="138"/>
      <c r="O14" s="138"/>
    </row>
    <row r="15" spans="1:15" ht="14.25" customHeight="1">
      <c r="A15" s="63"/>
      <c r="B15" s="64" t="s">
        <v>151</v>
      </c>
      <c r="C15" s="64" t="s">
        <v>150</v>
      </c>
      <c r="D15" s="64" t="s">
        <v>105</v>
      </c>
      <c r="E15" s="94">
        <f>IF('c.Dif to PCL'!E16="","",'c.Dif to PCL'!E16/'b.Proxy PCL'!E16)</f>
        <v>0.18585401144381911</v>
      </c>
      <c r="F15" s="94">
        <f>IF('c.Dif to PCL'!F16="","",'c.Dif to PCL'!F16/'b.Proxy PCL'!F16)</f>
        <v>-3.0488664230079E-2</v>
      </c>
      <c r="G15" s="94">
        <f>IF('c.Dif to PCL'!G16="","",'c.Dif to PCL'!G16/'b.Proxy PCL'!G16)</f>
        <v>6.0225681884376169E-3</v>
      </c>
      <c r="H15" s="94">
        <f>IF('c.Dif to PCL'!H16="","",'c.Dif to PCL'!H16/'b.Proxy PCL'!H16)</f>
        <v>1.0055152067497977E-2</v>
      </c>
      <c r="I15" s="94">
        <f>IF('c.Dif to PCL'!I16="","",'c.Dif to PCL'!I16/'b.Proxy PCL'!I16)</f>
        <v>1.3783319083367001E-2</v>
      </c>
      <c r="J15" s="94" t="str">
        <f>IF('c.Dif to PCL'!J16="","",'c.Dif to PCL'!J16/'b.Proxy PCL'!J16)</f>
        <v/>
      </c>
      <c r="K15" s="94">
        <f>IF('c.Dif to PCL'!K16="","",'c.Dif to PCL'!K16/'b.Proxy PCL'!K16)</f>
        <v>-2.4663403267783466E-2</v>
      </c>
      <c r="L15" s="94">
        <f>IF('c.Dif to PCL'!L16="","",'c.Dif to PCL'!L16/'b.Proxy PCL'!L16)</f>
        <v>-4.4469290539588202E-2</v>
      </c>
      <c r="M15" s="94">
        <f>IF('c.Dif to PCL'!M16="","",'c.Dif to PCL'!M16/'b.Proxy PCL'!M16)</f>
        <v>-6.0225681884376169E-3</v>
      </c>
      <c r="N15" s="138"/>
      <c r="O15" s="138"/>
    </row>
    <row r="16" spans="1:15" ht="14.25" customHeight="1">
      <c r="A16" s="63"/>
      <c r="B16" s="64" t="s">
        <v>125</v>
      </c>
      <c r="C16" s="64" t="s">
        <v>150</v>
      </c>
      <c r="D16" s="64" t="s">
        <v>105</v>
      </c>
      <c r="E16" s="94">
        <f>IF('c.Dif to PCL'!E17="","",'c.Dif to PCL'!E17/'b.Proxy PCL'!E17)</f>
        <v>9.9329525701496784E-4</v>
      </c>
      <c r="F16" s="94">
        <f>IF('c.Dif to PCL'!F17="","",'c.Dif to PCL'!F17/'b.Proxy PCL'!F17)</f>
        <v>-1.6389371740750037E-2</v>
      </c>
      <c r="G16" s="94">
        <f>IF('c.Dif to PCL'!G17="","",'c.Dif to PCL'!G17/'b.Proxy PCL'!G17)</f>
        <v>2.4832381425378343E-4</v>
      </c>
      <c r="H16" s="94">
        <f>IF('c.Dif to PCL'!H17="","",'c.Dif to PCL'!H17/'b.Proxy PCL'!H17)</f>
        <v>-2.4832381425394931E-4</v>
      </c>
      <c r="I16" s="94">
        <f>IF('c.Dif to PCL'!I17="","",'c.Dif to PCL'!I17/'b.Proxy PCL'!I17)</f>
        <v>-1.2235121264796131E-2</v>
      </c>
      <c r="J16" s="94" t="str">
        <f>IF('c.Dif to PCL'!J17="","",'c.Dif to PCL'!J17/'b.Proxy PCL'!J17)</f>
        <v/>
      </c>
      <c r="K16" s="94">
        <f>IF('c.Dif to PCL'!K17="","",'c.Dif to PCL'!K17/'b.Proxy PCL'!K17)</f>
        <v>2.8614146179951824E-2</v>
      </c>
      <c r="L16" s="94">
        <f>IF('c.Dif to PCL'!L17="","",'c.Dif to PCL'!L17/'b.Proxy PCL'!L17)</f>
        <v>-4.9664762850773275E-4</v>
      </c>
      <c r="M16" s="94">
        <f>IF('c.Dif to PCL'!M17="","",'c.Dif to PCL'!M17/'b.Proxy PCL'!M17)</f>
        <v>2.4335733796871109E-2</v>
      </c>
      <c r="N16" s="138"/>
      <c r="O16" s="138"/>
    </row>
    <row r="17" spans="1:18" ht="14.25" customHeight="1">
      <c r="A17" s="63"/>
      <c r="B17" s="64" t="s">
        <v>126</v>
      </c>
      <c r="C17" s="64" t="s">
        <v>150</v>
      </c>
      <c r="D17" s="64" t="s">
        <v>105</v>
      </c>
      <c r="E17" s="94">
        <f>IF('c.Dif to PCL'!E18="","",'c.Dif to PCL'!E18/'b.Proxy PCL'!E18)</f>
        <v>-6.8839487565938148E-2</v>
      </c>
      <c r="F17" s="94">
        <f>IF('c.Dif to PCL'!F18="","",'c.Dif to PCL'!F18/'b.Proxy PCL'!F18)</f>
        <v>-2.1590052750565372E-2</v>
      </c>
      <c r="G17" s="94">
        <f>IF('c.Dif to PCL'!G18="","",'c.Dif to PCL'!G18/'b.Proxy PCL'!G18)</f>
        <v>7.5772418990203441E-2</v>
      </c>
      <c r="H17" s="94">
        <f>IF('c.Dif to PCL'!H18="","",'c.Dif to PCL'!H18/'b.Proxy PCL'!H18)</f>
        <v>9.939713639788994E-2</v>
      </c>
      <c r="I17" s="94">
        <f>IF('c.Dif to PCL'!I18="","",'c.Dif to PCL'!I18/'b.Proxy PCL'!I18)</f>
        <v>2.0346646571212214E-3</v>
      </c>
      <c r="J17" s="94">
        <f>IF('c.Dif to PCL'!J18="","",'c.Dif to PCL'!J18/'b.Proxy PCL'!J18)</f>
        <v>-5.0489826676714609E-2</v>
      </c>
      <c r="K17" s="94">
        <f>IF('c.Dif to PCL'!K18="","",'c.Dif to PCL'!K18/'b.Proxy PCL'!K18)</f>
        <v>0</v>
      </c>
      <c r="L17" s="94">
        <f>IF('c.Dif to PCL'!L18="","",'c.Dif to PCL'!L18/'b.Proxy PCL'!L18)</f>
        <v>-0.15297663903541833</v>
      </c>
      <c r="M17" s="94">
        <f>IF('c.Dif to PCL'!M18="","",'c.Dif to PCL'!M18/'b.Proxy PCL'!M18)</f>
        <v>4.9736247174076854E-2</v>
      </c>
      <c r="N17" s="138"/>
      <c r="O17" s="138"/>
    </row>
    <row r="18" spans="1:18" ht="14.25" customHeight="1">
      <c r="H18" s="43"/>
      <c r="I18" s="43"/>
      <c r="J18" s="43"/>
      <c r="K18" s="43"/>
      <c r="L18" s="43"/>
      <c r="M18" s="25"/>
    </row>
    <row r="19" spans="1:18" ht="14.25" customHeight="1">
      <c r="E19" s="80"/>
      <c r="F19" s="80"/>
      <c r="G19" s="80"/>
      <c r="H19" s="80"/>
      <c r="I19" s="80"/>
      <c r="J19" s="80"/>
      <c r="K19" s="80"/>
    </row>
    <row r="20" spans="1:18" s="20" customFormat="1" ht="13.15">
      <c r="B20" s="20" t="s">
        <v>152</v>
      </c>
    </row>
    <row r="21" spans="1:18" ht="13.15">
      <c r="B21" s="22"/>
      <c r="C21" s="22"/>
      <c r="D21" s="71"/>
      <c r="E21" s="143" t="s">
        <v>153</v>
      </c>
      <c r="F21" s="143"/>
      <c r="G21" s="143"/>
      <c r="H21" s="143"/>
      <c r="I21" s="143"/>
      <c r="J21" s="143"/>
      <c r="K21" s="143"/>
      <c r="L21" s="143"/>
      <c r="M21" s="143"/>
      <c r="N21" s="143"/>
      <c r="O21" s="143"/>
      <c r="P21" s="143"/>
      <c r="Q21" s="143"/>
      <c r="R21" s="143"/>
    </row>
    <row r="22" spans="1:18" ht="13.15">
      <c r="B22" s="22" t="s">
        <v>148</v>
      </c>
      <c r="C22" s="22" t="s">
        <v>149</v>
      </c>
      <c r="D22" s="22" t="s">
        <v>91</v>
      </c>
      <c r="E22" s="22" t="s">
        <v>154</v>
      </c>
      <c r="F22" s="22" t="s">
        <v>155</v>
      </c>
      <c r="G22" s="22" t="s">
        <v>156</v>
      </c>
      <c r="H22" s="22" t="s">
        <v>157</v>
      </c>
      <c r="I22" s="22" t="s">
        <v>158</v>
      </c>
      <c r="J22" s="22" t="s">
        <v>159</v>
      </c>
      <c r="K22" s="22" t="s">
        <v>160</v>
      </c>
      <c r="L22" s="22" t="s">
        <v>161</v>
      </c>
      <c r="M22" s="22" t="s">
        <v>162</v>
      </c>
      <c r="N22" s="22" t="s">
        <v>163</v>
      </c>
      <c r="O22" s="22" t="s">
        <v>164</v>
      </c>
      <c r="P22" s="22" t="s">
        <v>165</v>
      </c>
      <c r="Q22" s="22" t="s">
        <v>166</v>
      </c>
      <c r="R22" s="22" t="s">
        <v>167</v>
      </c>
    </row>
    <row r="23" spans="1:18" ht="13.15">
      <c r="B23" s="64" t="s">
        <v>94</v>
      </c>
      <c r="C23" s="64" t="s">
        <v>168</v>
      </c>
      <c r="D23" s="64" t="s">
        <v>169</v>
      </c>
      <c r="E23" s="145" t="s">
        <v>170</v>
      </c>
      <c r="F23" s="145"/>
      <c r="G23" s="145"/>
      <c r="H23" s="145"/>
      <c r="I23" s="145"/>
      <c r="J23" s="145"/>
      <c r="K23" s="145"/>
      <c r="L23" s="145"/>
      <c r="M23" s="145"/>
      <c r="N23" s="145"/>
      <c r="O23" s="145"/>
      <c r="P23" s="145"/>
      <c r="Q23" s="145"/>
      <c r="R23" s="145"/>
    </row>
    <row r="24" spans="1:18" ht="13.15">
      <c r="B24" s="64" t="s">
        <v>117</v>
      </c>
      <c r="C24" s="64" t="s">
        <v>168</v>
      </c>
      <c r="D24" s="64" t="s">
        <v>169</v>
      </c>
      <c r="E24" s="145"/>
      <c r="F24" s="145"/>
      <c r="G24" s="145"/>
      <c r="H24" s="145"/>
      <c r="I24" s="145"/>
      <c r="J24" s="145"/>
      <c r="K24" s="145"/>
      <c r="L24" s="145"/>
      <c r="M24" s="145"/>
      <c r="N24" s="145"/>
      <c r="O24" s="145"/>
      <c r="P24" s="145"/>
      <c r="Q24" s="145"/>
      <c r="R24" s="145"/>
    </row>
    <row r="25" spans="1:18" ht="13.15">
      <c r="B25" s="64" t="s">
        <v>118</v>
      </c>
      <c r="C25" s="64" t="s">
        <v>168</v>
      </c>
      <c r="D25" s="64" t="s">
        <v>169</v>
      </c>
      <c r="E25" s="145"/>
      <c r="F25" s="145"/>
      <c r="G25" s="145"/>
      <c r="H25" s="145"/>
      <c r="I25" s="145"/>
      <c r="J25" s="145"/>
      <c r="K25" s="145"/>
      <c r="L25" s="145"/>
      <c r="M25" s="145"/>
      <c r="N25" s="145"/>
      <c r="O25" s="145"/>
      <c r="P25" s="145"/>
      <c r="Q25" s="145"/>
      <c r="R25" s="145"/>
    </row>
    <row r="26" spans="1:18" ht="13.15">
      <c r="B26" s="64" t="s">
        <v>119</v>
      </c>
      <c r="C26" s="64" t="s">
        <v>168</v>
      </c>
      <c r="D26" s="64" t="s">
        <v>169</v>
      </c>
      <c r="E26" s="145"/>
      <c r="F26" s="145"/>
      <c r="G26" s="145"/>
      <c r="H26" s="145"/>
      <c r="I26" s="145"/>
      <c r="J26" s="145"/>
      <c r="K26" s="145"/>
      <c r="L26" s="145"/>
      <c r="M26" s="145"/>
      <c r="N26" s="145"/>
      <c r="O26" s="145"/>
      <c r="P26" s="145"/>
      <c r="Q26" s="145"/>
      <c r="R26" s="145"/>
    </row>
    <row r="27" spans="1:18" ht="13.15">
      <c r="B27" s="64" t="s">
        <v>120</v>
      </c>
      <c r="C27" s="64" t="s">
        <v>168</v>
      </c>
      <c r="D27" s="64" t="s">
        <v>169</v>
      </c>
      <c r="E27" s="145"/>
      <c r="F27" s="145"/>
      <c r="G27" s="145"/>
      <c r="H27" s="145"/>
      <c r="I27" s="145"/>
      <c r="J27" s="145"/>
      <c r="K27" s="145"/>
      <c r="L27" s="145"/>
      <c r="M27" s="145"/>
      <c r="N27" s="145"/>
      <c r="O27" s="145"/>
      <c r="P27" s="145"/>
      <c r="Q27" s="145"/>
      <c r="R27" s="145"/>
    </row>
    <row r="28" spans="1:18" ht="13.15">
      <c r="B28" s="64" t="s">
        <v>121</v>
      </c>
      <c r="C28" s="64" t="s">
        <v>168</v>
      </c>
      <c r="D28" s="64" t="s">
        <v>169</v>
      </c>
      <c r="E28" s="145"/>
      <c r="F28" s="145"/>
      <c r="G28" s="145"/>
      <c r="H28" s="145"/>
      <c r="I28" s="145"/>
      <c r="J28" s="145"/>
      <c r="K28" s="145"/>
      <c r="L28" s="145"/>
      <c r="M28" s="145"/>
      <c r="N28" s="145"/>
      <c r="O28" s="145"/>
      <c r="P28" s="145"/>
      <c r="Q28" s="145"/>
      <c r="R28" s="145"/>
    </row>
    <row r="29" spans="1:18" ht="13.15">
      <c r="B29" s="64" t="s">
        <v>122</v>
      </c>
      <c r="C29" s="64" t="s">
        <v>168</v>
      </c>
      <c r="D29" s="64" t="s">
        <v>169</v>
      </c>
      <c r="E29" s="145"/>
      <c r="F29" s="145"/>
      <c r="G29" s="145"/>
      <c r="H29" s="145"/>
      <c r="I29" s="145"/>
      <c r="J29" s="145"/>
      <c r="K29" s="145"/>
      <c r="L29" s="145"/>
      <c r="M29" s="145"/>
      <c r="N29" s="145"/>
      <c r="O29" s="145"/>
      <c r="P29" s="145"/>
      <c r="Q29" s="145"/>
      <c r="R29" s="145"/>
    </row>
    <row r="30" spans="1:18" ht="13.15">
      <c r="B30" s="64" t="s">
        <v>123</v>
      </c>
      <c r="C30" s="64" t="s">
        <v>168</v>
      </c>
      <c r="D30" s="64" t="s">
        <v>169</v>
      </c>
      <c r="E30" s="145"/>
      <c r="F30" s="145"/>
      <c r="G30" s="145"/>
      <c r="H30" s="145"/>
      <c r="I30" s="145"/>
      <c r="J30" s="145"/>
      <c r="K30" s="145"/>
      <c r="L30" s="145"/>
      <c r="M30" s="145"/>
      <c r="N30" s="145"/>
      <c r="O30" s="145"/>
      <c r="P30" s="145"/>
      <c r="Q30" s="145"/>
      <c r="R30" s="145"/>
    </row>
    <row r="31" spans="1:18" ht="13.15">
      <c r="B31" s="64" t="s">
        <v>151</v>
      </c>
      <c r="C31" s="64" t="s">
        <v>168</v>
      </c>
      <c r="D31" s="64" t="s">
        <v>169</v>
      </c>
      <c r="E31" s="145"/>
      <c r="F31" s="145"/>
      <c r="G31" s="145"/>
      <c r="H31" s="145"/>
      <c r="I31" s="145"/>
      <c r="J31" s="145"/>
      <c r="K31" s="145"/>
      <c r="L31" s="145"/>
      <c r="M31" s="145"/>
      <c r="N31" s="145"/>
      <c r="O31" s="145"/>
      <c r="P31" s="145"/>
      <c r="Q31" s="145"/>
      <c r="R31" s="145"/>
    </row>
    <row r="32" spans="1:18" ht="13.15">
      <c r="B32" s="64" t="s">
        <v>125</v>
      </c>
      <c r="C32" s="64" t="s">
        <v>168</v>
      </c>
      <c r="D32" s="64" t="s">
        <v>169</v>
      </c>
      <c r="E32" s="145"/>
      <c r="F32" s="145"/>
      <c r="G32" s="145"/>
      <c r="H32" s="145"/>
      <c r="I32" s="145"/>
      <c r="J32" s="145"/>
      <c r="K32" s="145"/>
      <c r="L32" s="145"/>
      <c r="M32" s="145"/>
      <c r="N32" s="145"/>
      <c r="O32" s="145"/>
      <c r="P32" s="145"/>
      <c r="Q32" s="145"/>
      <c r="R32" s="145"/>
    </row>
    <row r="33" spans="2:18" ht="13.15">
      <c r="B33" s="64" t="s">
        <v>126</v>
      </c>
      <c r="C33" s="64" t="s">
        <v>168</v>
      </c>
      <c r="D33" s="64" t="s">
        <v>169</v>
      </c>
      <c r="E33" s="145"/>
      <c r="F33" s="145"/>
      <c r="G33" s="145"/>
      <c r="H33" s="145"/>
      <c r="I33" s="145"/>
      <c r="J33" s="145"/>
      <c r="K33" s="145"/>
      <c r="L33" s="145"/>
      <c r="M33" s="145"/>
      <c r="N33" s="145"/>
      <c r="O33" s="145"/>
      <c r="P33" s="145"/>
      <c r="Q33" s="145"/>
      <c r="R33" s="145"/>
    </row>
    <row r="34" spans="2:18" ht="13.15">
      <c r="B34" s="64" t="s">
        <v>127</v>
      </c>
      <c r="C34" s="64" t="s">
        <v>168</v>
      </c>
      <c r="D34" s="64" t="s">
        <v>169</v>
      </c>
      <c r="E34" s="145"/>
      <c r="F34" s="145"/>
      <c r="G34" s="145"/>
      <c r="H34" s="145"/>
      <c r="I34" s="145"/>
      <c r="J34" s="145"/>
      <c r="K34" s="145"/>
      <c r="L34" s="145"/>
      <c r="M34" s="145"/>
      <c r="N34" s="145"/>
      <c r="O34" s="145"/>
      <c r="P34" s="145"/>
      <c r="Q34" s="145"/>
      <c r="R34" s="145"/>
    </row>
    <row r="35" spans="2:18" ht="13.15">
      <c r="B35" s="64" t="s">
        <v>128</v>
      </c>
      <c r="C35" s="64" t="s">
        <v>168</v>
      </c>
      <c r="D35" s="64" t="s">
        <v>169</v>
      </c>
      <c r="E35" s="145"/>
      <c r="F35" s="145"/>
      <c r="G35" s="145"/>
      <c r="H35" s="145"/>
      <c r="I35" s="145"/>
      <c r="J35" s="145"/>
      <c r="K35" s="145"/>
      <c r="L35" s="145"/>
      <c r="M35" s="145"/>
      <c r="N35" s="145"/>
      <c r="O35" s="145"/>
      <c r="P35" s="145"/>
      <c r="Q35" s="145"/>
      <c r="R35" s="145"/>
    </row>
    <row r="36" spans="2:18" ht="13.15">
      <c r="B36" s="64" t="s">
        <v>129</v>
      </c>
      <c r="C36" s="64" t="s">
        <v>168</v>
      </c>
      <c r="D36" s="64" t="s">
        <v>169</v>
      </c>
      <c r="E36" s="145"/>
      <c r="F36" s="145"/>
      <c r="G36" s="145"/>
      <c r="H36" s="145"/>
      <c r="I36" s="145"/>
      <c r="J36" s="145"/>
      <c r="K36" s="145"/>
      <c r="L36" s="145"/>
      <c r="M36" s="145"/>
      <c r="N36" s="145"/>
      <c r="O36" s="145"/>
      <c r="P36" s="145"/>
      <c r="Q36" s="145"/>
      <c r="R36" s="145"/>
    </row>
    <row r="37" spans="2:18" ht="13.15">
      <c r="B37" s="64" t="s">
        <v>130</v>
      </c>
      <c r="C37" s="64" t="s">
        <v>168</v>
      </c>
      <c r="D37" s="64" t="s">
        <v>169</v>
      </c>
      <c r="E37" s="145"/>
      <c r="F37" s="145"/>
      <c r="G37" s="145"/>
      <c r="H37" s="145"/>
      <c r="I37" s="145"/>
      <c r="J37" s="145"/>
      <c r="K37" s="145"/>
      <c r="L37" s="145"/>
      <c r="M37" s="145"/>
      <c r="N37" s="145"/>
      <c r="O37" s="145"/>
      <c r="P37" s="145"/>
      <c r="Q37" s="145"/>
      <c r="R37" s="145"/>
    </row>
    <row r="38" spans="2:18" ht="13.15">
      <c r="B38" s="64" t="s">
        <v>131</v>
      </c>
      <c r="C38" s="64" t="s">
        <v>168</v>
      </c>
      <c r="D38" s="64" t="s">
        <v>169</v>
      </c>
      <c r="E38" s="145"/>
      <c r="F38" s="145"/>
      <c r="G38" s="145"/>
      <c r="H38" s="145"/>
      <c r="I38" s="145"/>
      <c r="J38" s="145"/>
      <c r="K38" s="145"/>
      <c r="L38" s="145"/>
      <c r="M38" s="145"/>
      <c r="N38" s="145"/>
      <c r="O38" s="145"/>
      <c r="P38" s="145"/>
      <c r="Q38" s="145"/>
      <c r="R38" s="145"/>
    </row>
    <row r="39" spans="2:18" ht="13.15">
      <c r="B39" s="64" t="s">
        <v>132</v>
      </c>
      <c r="C39" s="64" t="s">
        <v>168</v>
      </c>
      <c r="D39" s="64" t="s">
        <v>169</v>
      </c>
      <c r="E39" s="145"/>
      <c r="F39" s="145"/>
      <c r="G39" s="145"/>
      <c r="H39" s="145"/>
      <c r="I39" s="145"/>
      <c r="J39" s="145"/>
      <c r="K39" s="145"/>
      <c r="L39" s="145"/>
      <c r="M39" s="145"/>
      <c r="N39" s="145"/>
      <c r="O39" s="145"/>
      <c r="P39" s="145"/>
      <c r="Q39" s="145"/>
      <c r="R39" s="145"/>
    </row>
    <row r="40" spans="2:18" ht="14.25" customHeight="1"/>
    <row r="41" spans="2:18" ht="14.25" customHeight="1"/>
    <row r="42" spans="2:18" s="20" customFormat="1" ht="13.15">
      <c r="B42" s="20" t="s">
        <v>59</v>
      </c>
    </row>
    <row r="43" spans="2:18" ht="14.25" customHeight="1">
      <c r="B43" s="12"/>
      <c r="C43" s="22"/>
      <c r="D43" s="22"/>
      <c r="E43" s="143" t="s">
        <v>171</v>
      </c>
      <c r="F43" s="143"/>
      <c r="G43" s="143"/>
    </row>
    <row r="44" spans="2:18" ht="14.25" customHeight="1">
      <c r="B44" s="22" t="s">
        <v>148</v>
      </c>
      <c r="C44" s="22" t="s">
        <v>149</v>
      </c>
      <c r="D44" s="22" t="s">
        <v>91</v>
      </c>
      <c r="E44" s="22">
        <v>2020</v>
      </c>
      <c r="F44" s="22">
        <v>2021</v>
      </c>
      <c r="G44" s="22">
        <v>2022</v>
      </c>
      <c r="H44" s="22">
        <v>2023</v>
      </c>
      <c r="I44" s="22">
        <v>2024</v>
      </c>
      <c r="J44" s="138"/>
    </row>
    <row r="45" spans="2:18" ht="14.25" customHeight="1">
      <c r="B45" s="14" t="s">
        <v>94</v>
      </c>
      <c r="C45" s="64" t="s">
        <v>168</v>
      </c>
      <c r="D45" s="64" t="s">
        <v>172</v>
      </c>
      <c r="E45" s="94">
        <f>'c.Dif to PCL'!E47/'b.Proxy PCL'!E$61</f>
        <v>0.33198058142317927</v>
      </c>
      <c r="F45" s="94">
        <f>'c.Dif to PCL'!F47/'b.Proxy PCL'!F$61</f>
        <v>0.35734114891502539</v>
      </c>
      <c r="G45" s="94">
        <f>'c.Dif to PCL'!G47/'b.Proxy PCL'!G$61</f>
        <v>-0.27673133524663768</v>
      </c>
      <c r="H45" s="94">
        <f>'c.Dif to PCL'!H47/'b.Proxy PCL'!H$61</f>
        <v>-0.40246217762459569</v>
      </c>
      <c r="I45" s="117">
        <f>'c.Dif to PCL'!I47/'b.Proxy PCL'!I$61</f>
        <v>-0.10068939766550339</v>
      </c>
      <c r="J45" s="138"/>
    </row>
    <row r="46" spans="2:18" ht="14.25" customHeight="1">
      <c r="B46" s="14" t="s">
        <v>117</v>
      </c>
      <c r="C46" s="64" t="s">
        <v>168</v>
      </c>
      <c r="D46" s="64" t="s">
        <v>172</v>
      </c>
      <c r="E46" s="94">
        <f>'c.Dif to PCL'!E48/'b.Proxy PCL'!E$61</f>
        <v>0.42591061379364925</v>
      </c>
      <c r="F46" s="94">
        <f>'c.Dif to PCL'!F48/'b.Proxy PCL'!F$61</f>
        <v>0.3275466964937262</v>
      </c>
      <c r="G46" s="94">
        <f>'c.Dif to PCL'!G48/'b.Proxy PCL'!G$61</f>
        <v>0.35936133124094322</v>
      </c>
      <c r="H46" s="94">
        <f>'c.Dif to PCL'!H48/'b.Proxy PCL'!H$61</f>
        <v>0.45550905418339266</v>
      </c>
      <c r="I46" s="117">
        <f>'c.Dif to PCL'!I48/'b.Proxy PCL'!I$61</f>
        <v>0.45362856227850518</v>
      </c>
      <c r="J46" s="138"/>
    </row>
    <row r="47" spans="2:18" ht="14.25" customHeight="1">
      <c r="B47" s="14" t="s">
        <v>118</v>
      </c>
      <c r="C47" s="64" t="s">
        <v>168</v>
      </c>
      <c r="D47" s="64" t="s">
        <v>172</v>
      </c>
      <c r="E47" s="94">
        <f>'c.Dif to PCL'!E49/'b.Proxy PCL'!E$61</f>
        <v>-0.23094761856977705</v>
      </c>
      <c r="F47" s="94">
        <f>'c.Dif to PCL'!F49/'b.Proxy PCL'!F$61</f>
        <v>0.27193495012053559</v>
      </c>
      <c r="G47" s="94">
        <f>'c.Dif to PCL'!G49/'b.Proxy PCL'!G$61</f>
        <v>0.12572552490478739</v>
      </c>
      <c r="H47" s="94">
        <f>'c.Dif to PCL'!H49/'b.Proxy PCL'!H$61</f>
        <v>6.5274087012564902E-2</v>
      </c>
      <c r="I47" s="117">
        <f>'c.Dif to PCL'!I49/'b.Proxy PCL'!I$61</f>
        <v>8.7795003252862838E-2</v>
      </c>
      <c r="J47" s="138"/>
    </row>
    <row r="48" spans="2:18" ht="14.25" customHeight="1">
      <c r="B48" s="14" t="s">
        <v>119</v>
      </c>
      <c r="C48" s="64" t="s">
        <v>168</v>
      </c>
      <c r="D48" s="64" t="s">
        <v>172</v>
      </c>
      <c r="E48" s="94">
        <f>'c.Dif to PCL'!E50/'b.Proxy PCL'!E$61</f>
        <v>-0.42591061379364925</v>
      </c>
      <c r="F48" s="94">
        <f>'c.Dif to PCL'!F50/'b.Proxy PCL'!F$61</f>
        <v>-0.17768003565040449</v>
      </c>
      <c r="G48" s="94">
        <f>'c.Dif to PCL'!G50/'b.Proxy PCL'!G$61</f>
        <v>-0.25036748707442413</v>
      </c>
      <c r="H48" s="94">
        <f>'c.Dif to PCL'!H50/'b.Proxy PCL'!H$61</f>
        <v>-0.16305408211314423</v>
      </c>
      <c r="I48" s="117">
        <f>'c.Dif to PCL'!I50/'b.Proxy PCL'!I$61</f>
        <v>-0.2048875948049442</v>
      </c>
      <c r="J48" s="138"/>
    </row>
    <row r="49" spans="1:10" ht="14.25" customHeight="1">
      <c r="B49" s="14" t="s">
        <v>120</v>
      </c>
      <c r="C49" s="64" t="s">
        <v>168</v>
      </c>
      <c r="D49" s="64" t="s">
        <v>172</v>
      </c>
      <c r="E49" s="94">
        <f>'c.Dif to PCL'!E51/'b.Proxy PCL'!E$61</f>
        <v>-0.10036652362316489</v>
      </c>
      <c r="F49" s="94">
        <f>'c.Dif to PCL'!F51/'b.Proxy PCL'!F$61</f>
        <v>-0.136377542191115</v>
      </c>
      <c r="G49" s="94">
        <f>'c.Dif to PCL'!G51/'b.Proxy PCL'!G$61</f>
        <v>-0.28140654015505295</v>
      </c>
      <c r="H49" s="94">
        <f>'c.Dif to PCL'!H51/'b.Proxy PCL'!H$61</f>
        <v>-0.27980007263080242</v>
      </c>
      <c r="I49" s="117">
        <f>'c.Dif to PCL'!I51/'b.Proxy PCL'!I$61</f>
        <v>-0.24997229313720942</v>
      </c>
      <c r="J49" s="138"/>
    </row>
    <row r="50" spans="1:10" ht="14.25" customHeight="1">
      <c r="B50" s="14" t="s">
        <v>121</v>
      </c>
      <c r="C50" s="64" t="s">
        <v>168</v>
      </c>
      <c r="D50" s="64" t="s">
        <v>172</v>
      </c>
      <c r="E50" s="94">
        <f>'c.Dif to PCL'!E52/'b.Proxy PCL'!E$61</f>
        <v>-6.089247471297754E-2</v>
      </c>
      <c r="F50" s="94">
        <f>'c.Dif to PCL'!F52/'b.Proxy PCL'!F$61</f>
        <v>0.11284798409184452</v>
      </c>
      <c r="G50" s="94">
        <f>'c.Dif to PCL'!G52/'b.Proxy PCL'!G$61</f>
        <v>-5.5739453518261872E-2</v>
      </c>
      <c r="H50" s="94">
        <f>'c.Dif to PCL'!H52/'b.Proxy PCL'!H$61</f>
        <v>0.13044036052115404</v>
      </c>
      <c r="I50" s="117">
        <f>'c.Dif to PCL'!I52/'b.Proxy PCL'!I$61</f>
        <v>0.20488759480494401</v>
      </c>
      <c r="J50" s="138"/>
    </row>
    <row r="51" spans="1:10" ht="14.25" customHeight="1">
      <c r="B51" s="14" t="s">
        <v>122</v>
      </c>
      <c r="C51" s="64" t="s">
        <v>168</v>
      </c>
      <c r="D51" s="64" t="s">
        <v>172</v>
      </c>
      <c r="E51" s="94">
        <f>'c.Dif to PCL'!E53/'b.Proxy PCL'!E$61</f>
        <v>-0.45006544645034768</v>
      </c>
      <c r="F51" s="94">
        <f>'c.Dif to PCL'!F53/'b.Proxy PCL'!F$61</f>
        <v>-0.36891149102357829</v>
      </c>
      <c r="G51" s="94">
        <f>'c.Dif to PCL'!G53/'b.Proxy PCL'!G$61</f>
        <v>-0.35936133124094322</v>
      </c>
      <c r="H51" s="94">
        <f>'c.Dif to PCL'!H53/'b.Proxy PCL'!H$61</f>
        <v>-0.13816351214730996</v>
      </c>
      <c r="I51" s="117">
        <f>'c.Dif to PCL'!I53/'b.Proxy PCL'!I$61</f>
        <v>-7.8102932000806619E-2</v>
      </c>
      <c r="J51" s="138"/>
    </row>
    <row r="52" spans="1:10" ht="14.25" customHeight="1">
      <c r="B52" s="14" t="s">
        <v>123</v>
      </c>
      <c r="C52" s="64" t="s">
        <v>168</v>
      </c>
      <c r="D52" s="64" t="s">
        <v>172</v>
      </c>
      <c r="E52" s="94">
        <f>'c.Dif to PCL'!E54/'b.Proxy PCL'!E$61</f>
        <v>0.35643224478107044</v>
      </c>
      <c r="F52" s="94">
        <f>'c.Dif to PCL'!F54/'b.Proxy PCL'!F$61</f>
        <v>0.30035209363965215</v>
      </c>
      <c r="G52" s="94">
        <f>'c.Dif to PCL'!G54/'b.Proxy PCL'!G$61</f>
        <v>-0.20661119187395885</v>
      </c>
      <c r="H52" s="94">
        <f>'c.Dif to PCL'!H54/'b.Proxy PCL'!H$61</f>
        <v>-0.19668201480614789</v>
      </c>
      <c r="I52" s="117">
        <f>'c.Dif to PCL'!I54/'b.Proxy PCL'!I$61</f>
        <v>0.14906365743864314</v>
      </c>
      <c r="J52" s="138"/>
    </row>
    <row r="53" spans="1:10" ht="14.25" customHeight="1">
      <c r="B53" s="14" t="s">
        <v>151</v>
      </c>
      <c r="C53" s="64" t="s">
        <v>168</v>
      </c>
      <c r="D53" s="64" t="s">
        <v>172</v>
      </c>
      <c r="E53" s="94">
        <f>'c.Dif to PCL'!E55/'b.Proxy PCL'!E$61</f>
        <v>0.51973930244656608</v>
      </c>
      <c r="F53" s="94">
        <f>'c.Dif to PCL'!F55/'b.Proxy PCL'!F$61</f>
        <v>0.41924122488296717</v>
      </c>
      <c r="G53" s="94">
        <f>'c.Dif to PCL'!G55/'b.Proxy PCL'!G$61</f>
        <v>0.43929809138087256</v>
      </c>
      <c r="H53" s="94">
        <f>'c.Dif to PCL'!H55/'b.Proxy PCL'!H$61</f>
        <v>0.27980007263080242</v>
      </c>
      <c r="I53" s="117">
        <f>'c.Dif to PCL'!I55/'b.Proxy PCL'!I$61</f>
        <v>3.1201526325187249E-2</v>
      </c>
      <c r="J53" s="138"/>
    </row>
    <row r="54" spans="1:10" ht="14.25" customHeight="1">
      <c r="B54" s="14" t="s">
        <v>125</v>
      </c>
      <c r="C54" s="64" t="s">
        <v>168</v>
      </c>
      <c r="D54" s="64" t="s">
        <v>172</v>
      </c>
      <c r="E54" s="94">
        <f>'c.Dif to PCL'!E56/'b.Proxy PCL'!E$61</f>
        <v>-0.2693307451329307</v>
      </c>
      <c r="F54" s="94">
        <f>'c.Dif to PCL'!F56/'b.Proxy PCL'!F$61</f>
        <v>-0.3573411489150255</v>
      </c>
      <c r="G54" s="94">
        <f>'c.Dif to PCL'!G56/'b.Proxy PCL'!G$61</f>
        <v>-0.38583030322671802</v>
      </c>
      <c r="H54" s="94">
        <f>'c.Dif to PCL'!H56/'b.Proxy PCL'!H$61</f>
        <v>-0.16632285661118779</v>
      </c>
      <c r="I54" s="117">
        <f>'c.Dif to PCL'!I56/'b.Proxy PCL'!I$61</f>
        <v>-1.4263046588311842E-2</v>
      </c>
      <c r="J54" s="138"/>
    </row>
    <row r="55" spans="1:10" ht="14.25" customHeight="1">
      <c r="B55" s="14" t="s">
        <v>126</v>
      </c>
      <c r="C55" s="64" t="s">
        <v>168</v>
      </c>
      <c r="D55" s="64" t="s">
        <v>172</v>
      </c>
      <c r="E55" s="94">
        <f>'c.Dif to PCL'!E57/'b.Proxy PCL'!E$61</f>
        <v>-0.17608144228097414</v>
      </c>
      <c r="F55" s="94">
        <f>'c.Dif to PCL'!F57/'b.Proxy PCL'!F$61</f>
        <v>0.10476888487277013</v>
      </c>
      <c r="G55" s="94">
        <f>'c.Dif to PCL'!G57/'b.Proxy PCL'!G$61</f>
        <v>-1.6689545385723512E-2</v>
      </c>
      <c r="H55" s="94">
        <f>'c.Dif to PCL'!H57/'b.Proxy PCL'!H$61</f>
        <v>1.030278216219192E-2</v>
      </c>
      <c r="I55" s="117">
        <f>'c.Dif to PCL'!I57/'b.Proxy PCL'!I$61</f>
        <v>-5.9200687789772541E-2</v>
      </c>
      <c r="J55" s="138"/>
    </row>
    <row r="56" spans="1:10" ht="14.25" customHeight="1">
      <c r="H56" s="25"/>
    </row>
    <row r="57" spans="1:10" ht="14.25" customHeight="1"/>
    <row r="58" spans="1:10" ht="14.25" customHeight="1"/>
    <row r="59" spans="1:10" ht="14.25" customHeight="1"/>
    <row r="60" spans="1:10" ht="14.25" customHeight="1"/>
    <row r="61" spans="1:10" s="20" customFormat="1" ht="13.15">
      <c r="A61" s="20" t="s">
        <v>53</v>
      </c>
    </row>
  </sheetData>
  <mergeCells count="4">
    <mergeCell ref="E6:L6"/>
    <mergeCell ref="E21:R21"/>
    <mergeCell ref="E23:R39"/>
    <mergeCell ref="E43:G43"/>
  </mergeCells>
  <pageMargins left="0.7" right="0.7" top="0.75" bottom="0.75" header="0.3" footer="0.3"/>
  <pageSetup paperSize="9" scale="56"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04A9F-9EB7-4CD7-B327-F09CB7581EC2}">
  <sheetPr codeName="Sheet12">
    <tabColor rgb="FFCCCCCE"/>
    <pageSetUpPr fitToPage="1"/>
  </sheetPr>
  <dimension ref="A1:U61"/>
  <sheetViews>
    <sheetView showGridLines="0" topLeftCell="A24" zoomScale="80" zoomScaleNormal="80" workbookViewId="0">
      <selection activeCell="I47" sqref="I47:I57"/>
    </sheetView>
  </sheetViews>
  <sheetFormatPr defaultColWidth="0" defaultRowHeight="0" customHeight="1" zeroHeight="1"/>
  <cols>
    <col min="1" max="1" width="7.375" style="14" customWidth="1"/>
    <col min="2" max="2" width="23.125" style="14" bestFit="1" customWidth="1"/>
    <col min="3" max="3" width="15.25" style="14" bestFit="1" customWidth="1"/>
    <col min="4" max="4" width="54" style="14" bestFit="1" customWidth="1"/>
    <col min="5" max="18" width="9" style="14" customWidth="1"/>
    <col min="19" max="19" width="10.375" style="14" bestFit="1" customWidth="1"/>
    <col min="20" max="21" width="9" style="14" customWidth="1"/>
    <col min="22" max="16384" width="9" style="14" hidden="1"/>
  </cols>
  <sheetData>
    <row r="1" spans="1:13" s="18" customFormat="1" ht="30.75">
      <c r="A1" s="18" t="e">
        <f ca="1" xml:space="preserve"> RIGHT(CELL("filename", A1), LEN(CELL("filename", A1)) - SEARCH("]", CELL("filename", A1)))</f>
        <v>#VALUE!</v>
      </c>
    </row>
    <row r="2" spans="1:13" s="12" customFormat="1" ht="13.15"/>
    <row r="3" spans="1:13" s="13" customFormat="1" ht="13.15">
      <c r="A3" s="27" t="s">
        <v>173</v>
      </c>
    </row>
    <row r="4" spans="1:13" ht="13.15">
      <c r="E4" s="12"/>
    </row>
    <row r="5" spans="1:13" ht="13.15"/>
    <row r="6" spans="1:13" s="20" customFormat="1" ht="13.15">
      <c r="B6" s="20" t="s">
        <v>57</v>
      </c>
    </row>
    <row r="7" spans="1:13" ht="14.25" customHeight="1">
      <c r="B7" s="22"/>
      <c r="C7" s="22"/>
      <c r="D7" s="22"/>
      <c r="E7" s="143" t="s">
        <v>174</v>
      </c>
      <c r="F7" s="143"/>
      <c r="G7" s="143"/>
      <c r="H7" s="143"/>
      <c r="I7" s="143"/>
      <c r="J7" s="143"/>
      <c r="K7" s="143"/>
      <c r="L7" s="143"/>
    </row>
    <row r="8" spans="1:13" ht="14.25" customHeight="1">
      <c r="A8" s="62"/>
      <c r="B8" s="22" t="s">
        <v>148</v>
      </c>
      <c r="C8" s="22" t="s">
        <v>149</v>
      </c>
      <c r="D8" s="22" t="s">
        <v>91</v>
      </c>
      <c r="E8" s="22">
        <v>2015</v>
      </c>
      <c r="F8" s="22">
        <v>2016</v>
      </c>
      <c r="G8" s="22">
        <v>2017</v>
      </c>
      <c r="H8" s="22">
        <v>2018</v>
      </c>
      <c r="I8" s="22">
        <v>2019</v>
      </c>
      <c r="J8" s="22">
        <v>2020</v>
      </c>
      <c r="K8" s="22">
        <v>2021</v>
      </c>
      <c r="L8" s="22">
        <v>2022</v>
      </c>
      <c r="M8" s="22">
        <v>2023</v>
      </c>
    </row>
    <row r="9" spans="1:13" ht="14.25" customHeight="1">
      <c r="A9" s="63"/>
      <c r="B9" s="64" t="s">
        <v>94</v>
      </c>
      <c r="C9" s="64" t="s">
        <v>168</v>
      </c>
      <c r="D9" s="64" t="s">
        <v>105</v>
      </c>
      <c r="E9" s="69">
        <f>IF(a.Performance!F10="","",'b.Proxy PCL'!E9-a.Performance!F10)</f>
        <v>-3.8435374149660078</v>
      </c>
      <c r="F9" s="69">
        <f>IF(a.Performance!G10="","",'b.Proxy PCL'!F9-a.Performance!G10)</f>
        <v>-2.6938775510204351</v>
      </c>
      <c r="G9" s="69">
        <f>IF(a.Performance!H10="","",'b.Proxy PCL'!G9-a.Performance!H10)</f>
        <v>0.6938775510203925</v>
      </c>
      <c r="H9" s="69">
        <f>IF(a.Performance!I10="","",'b.Proxy PCL'!H9-a.Performance!I10)</f>
        <v>2.0204081632652873</v>
      </c>
      <c r="I9" s="69">
        <f>IF(a.Performance!J10="","",'b.Proxy PCL'!I9-a.Performance!J10)</f>
        <v>0</v>
      </c>
      <c r="J9" s="69">
        <f>IF(a.Performance!K10="","",'b.Proxy PCL'!J9-a.Performance!K10)</f>
        <v>0</v>
      </c>
      <c r="K9" s="69">
        <f>IF(a.Performance!L10="","",'b.Proxy PCL'!K9-a.Performance!L10)</f>
        <v>-1.0518707482993221</v>
      </c>
      <c r="L9" s="69">
        <f>IF(a.Performance!M10="","",'b.Proxy PCL'!L9-a.Performance!M10)</f>
        <v>-1.0518707482993221</v>
      </c>
      <c r="M9" s="69">
        <f>IF(a.Performance!N10="","",'b.Proxy PCL'!M9-a.Performance!N10)</f>
        <v>2.0192076830732191</v>
      </c>
    </row>
    <row r="10" spans="1:13" ht="14.25" customHeight="1">
      <c r="A10" s="63"/>
      <c r="B10" s="64" t="s">
        <v>117</v>
      </c>
      <c r="C10" s="64" t="s">
        <v>168</v>
      </c>
      <c r="D10" s="64" t="s">
        <v>105</v>
      </c>
      <c r="E10" s="69">
        <f>IF(a.Performance!F11="","",'b.Proxy PCL'!E10-a.Performance!F11)</f>
        <v>0</v>
      </c>
      <c r="F10" s="69">
        <f>IF(a.Performance!G11="","",'b.Proxy PCL'!F10-a.Performance!G11)</f>
        <v>-1.0898534170950001</v>
      </c>
      <c r="G10" s="69">
        <f>IF(a.Performance!H11="","",'b.Proxy PCL'!G10-a.Performance!H11)</f>
        <v>1.0912518853695303</v>
      </c>
      <c r="H10" s="69">
        <f>IF(a.Performance!I11="","",'b.Proxy PCL'!H10-a.Performance!I11)</f>
        <v>0.46625188536954454</v>
      </c>
      <c r="I10" s="69">
        <f>IF(a.Performance!J11="","",'b.Proxy PCL'!I10-a.Performance!J11)</f>
        <v>-0.93109243697479371</v>
      </c>
      <c r="J10" s="69">
        <f>IF(a.Performance!K11="","",'b.Proxy PCL'!J10-a.Performance!K11)</f>
        <v>0.64985994397760294</v>
      </c>
      <c r="K10" s="69">
        <f>IF(a.Performance!L11="","",'b.Proxy PCL'!K10-a.Performance!L11)</f>
        <v>-0.29299719887954723</v>
      </c>
      <c r="L10" s="69">
        <f>IF(a.Performance!M11="","",'b.Proxy PCL'!L10-a.Performance!M11)</f>
        <v>-0.48854682059739218</v>
      </c>
      <c r="M10" s="69">
        <f>IF(a.Performance!N11="","",'b.Proxy PCL'!M10-a.Performance!N11)</f>
        <v>3.0295017089404723</v>
      </c>
    </row>
    <row r="11" spans="1:13" ht="14.25" customHeight="1">
      <c r="A11" s="63"/>
      <c r="B11" s="64" t="s">
        <v>119</v>
      </c>
      <c r="C11" s="64" t="s">
        <v>168</v>
      </c>
      <c r="D11" s="64" t="s">
        <v>105</v>
      </c>
      <c r="E11" s="69">
        <f>IF(a.Performance!F12="","",'b.Proxy PCL'!E11-a.Performance!F12)</f>
        <v>7.6060606060606233</v>
      </c>
      <c r="F11" s="69">
        <f>IF(a.Performance!G12="","",'b.Proxy PCL'!F11-a.Performance!G12)</f>
        <v>-1.4848484848484844</v>
      </c>
      <c r="G11" s="69">
        <f>IF(a.Performance!H12="","",'b.Proxy PCL'!G11-a.Performance!H12)</f>
        <v>0.54545454545454675</v>
      </c>
      <c r="H11" s="69">
        <f>IF(a.Performance!I12="","",'b.Proxy PCL'!H11-a.Performance!I12)</f>
        <v>-1.5151515151515156</v>
      </c>
      <c r="I11" s="69">
        <f>IF(a.Performance!J12="","",'b.Proxy PCL'!I11-a.Performance!J12)</f>
        <v>-0.54545454545453254</v>
      </c>
      <c r="J11" s="69" t="str">
        <f>IF(a.Performance!K12="","",'b.Proxy PCL'!J11-a.Performance!K12)</f>
        <v/>
      </c>
      <c r="K11" s="69">
        <f>IF(a.Performance!L12="","",'b.Proxy PCL'!K11-a.Performance!L12)</f>
        <v>-1.5151515151515156</v>
      </c>
      <c r="L11" s="69">
        <f>IF(a.Performance!M12="","",'b.Proxy PCL'!L11-a.Performance!M12)</f>
        <v>2.5757575757575779</v>
      </c>
      <c r="M11" s="69">
        <f>IF(a.Performance!N12="","",'b.Proxy PCL'!M11-a.Performance!N12)</f>
        <v>3.5757575757575779</v>
      </c>
    </row>
    <row r="12" spans="1:13" ht="14.25" customHeight="1">
      <c r="A12" s="63"/>
      <c r="B12" s="64" t="s">
        <v>120</v>
      </c>
      <c r="C12" s="64" t="s">
        <v>168</v>
      </c>
      <c r="D12" s="64" t="s">
        <v>105</v>
      </c>
      <c r="E12" s="69" t="str">
        <f>IF(a.Performance!F13="","",'b.Proxy PCL'!E12-a.Performance!F13)</f>
        <v/>
      </c>
      <c r="F12" s="69" t="str">
        <f>IF(a.Performance!G13="","",'b.Proxy PCL'!F12-a.Performance!G13)</f>
        <v/>
      </c>
      <c r="G12" s="69" t="str">
        <f>IF(a.Performance!H13="","",'b.Proxy PCL'!G12-a.Performance!H13)</f>
        <v/>
      </c>
      <c r="H12" s="69" t="str">
        <f>IF(a.Performance!I13="","",'b.Proxy PCL'!H12-a.Performance!I13)</f>
        <v/>
      </c>
      <c r="I12" s="69" t="str">
        <f>IF(a.Performance!J13="","",'b.Proxy PCL'!I12-a.Performance!J13)</f>
        <v/>
      </c>
      <c r="J12" s="69" t="str">
        <f>IF(a.Performance!K13="","",'b.Proxy PCL'!J12-a.Performance!K13)</f>
        <v/>
      </c>
      <c r="K12" s="69" t="str">
        <f>IF(a.Performance!L13="","",'b.Proxy PCL'!K12-a.Performance!L13)</f>
        <v/>
      </c>
      <c r="L12" s="69" t="str">
        <f>IF(a.Performance!M13="","",'b.Proxy PCL'!L12-a.Performance!M13)</f>
        <v/>
      </c>
      <c r="M12" s="69" t="str">
        <f>IF(a.Performance!N13="","",'b.Proxy PCL'!M12-a.Performance!N13)</f>
        <v/>
      </c>
    </row>
    <row r="13" spans="1:13" ht="14.25" customHeight="1">
      <c r="A13" s="63"/>
      <c r="B13" s="64" t="s">
        <v>121</v>
      </c>
      <c r="C13" s="64" t="s">
        <v>168</v>
      </c>
      <c r="D13" s="64" t="s">
        <v>105</v>
      </c>
      <c r="E13" s="69">
        <f>IF(a.Performance!F14="","",'b.Proxy PCL'!E13-a.Performance!F14)</f>
        <v>4.4016646312454384</v>
      </c>
      <c r="F13" s="69">
        <f>IF(a.Performance!G14="","",'b.Proxy PCL'!F13-a.Performance!G14)</f>
        <v>-0.78154289834174051</v>
      </c>
      <c r="G13" s="69">
        <f>IF(a.Performance!H14="","",'b.Proxy PCL'!G13-a.Performance!H14)</f>
        <v>3.5951694304253863</v>
      </c>
      <c r="H13" s="69">
        <f>IF(a.Performance!I14="","",'b.Proxy PCL'!H13-a.Performance!I14)</f>
        <v>1.9356782366876075</v>
      </c>
      <c r="I13" s="69">
        <f>IF(a.Performance!J14="","",'b.Proxy PCL'!I13-a.Performance!J14)</f>
        <v>-1.0079307858687798</v>
      </c>
      <c r="J13" s="69" t="str">
        <f>IF(a.Performance!K14="","",'b.Proxy PCL'!J13-a.Performance!K14)</f>
        <v/>
      </c>
      <c r="K13" s="69">
        <f>IF(a.Performance!L14="","",'b.Proxy PCL'!K13-a.Performance!L14)</f>
        <v>0.78154289834174051</v>
      </c>
      <c r="L13" s="69">
        <f>IF(a.Performance!M14="","",'b.Proxy PCL'!L13-a.Performance!M14)</f>
        <v>-2.4725526053180573</v>
      </c>
      <c r="M13" s="69">
        <f>IF(a.Performance!N14="","",'b.Proxy PCL'!M13-a.Performance!N14)</f>
        <v>-2.4167027156933329</v>
      </c>
    </row>
    <row r="14" spans="1:13" ht="14.25" customHeight="1">
      <c r="A14" s="63"/>
      <c r="B14" s="64" t="s">
        <v>122</v>
      </c>
      <c r="C14" s="64" t="s">
        <v>168</v>
      </c>
      <c r="D14" s="64" t="s">
        <v>105</v>
      </c>
      <c r="E14" s="69">
        <f>IF(a.Performance!F15="","",'b.Proxy PCL'!E14-a.Performance!F15)</f>
        <v>0.64414802065405752</v>
      </c>
      <c r="F14" s="69">
        <f>IF(a.Performance!G15="","",'b.Proxy PCL'!F14-a.Performance!G15)</f>
        <v>0.63209982788295349</v>
      </c>
      <c r="G14" s="69">
        <f>IF(a.Performance!H15="","",'b.Proxy PCL'!G14-a.Performance!H15)</f>
        <v>0.22246127366608448</v>
      </c>
      <c r="H14" s="69">
        <f>IF(a.Performance!I15="","",'b.Proxy PCL'!H14-a.Performance!I15)</f>
        <v>-3.0305507745266596</v>
      </c>
      <c r="I14" s="69">
        <f>IF(a.Performance!J15="","",'b.Proxy PCL'!I14-a.Performance!J15)</f>
        <v>-3.0305507745266596</v>
      </c>
      <c r="J14" s="69">
        <f>IF(a.Performance!K15="","",'b.Proxy PCL'!J14-a.Performance!K15)</f>
        <v>-3.0305507745266596</v>
      </c>
      <c r="K14" s="69">
        <f>IF(a.Performance!L15="","",'b.Proxy PCL'!K14-a.Performance!L15)</f>
        <v>-2.2233218588640398</v>
      </c>
      <c r="L14" s="69">
        <f>IF(a.Performance!M15="","",'b.Proxy PCL'!L14-a.Performance!M15)</f>
        <v>0</v>
      </c>
      <c r="M14" s="69">
        <f>IF(a.Performance!N15="","",'b.Proxy PCL'!M14-a.Performance!N15)</f>
        <v>7.1785714285714306</v>
      </c>
    </row>
    <row r="15" spans="1:13" ht="14.25" customHeight="1">
      <c r="A15" s="63"/>
      <c r="B15" s="64" t="s">
        <v>123</v>
      </c>
      <c r="C15" s="64" t="s">
        <v>168</v>
      </c>
      <c r="D15" s="64" t="s">
        <v>105</v>
      </c>
      <c r="E15" s="69">
        <f>IF(a.Performance!F16="","",'b.Proxy PCL'!E15-a.Performance!F16)</f>
        <v>34</v>
      </c>
      <c r="F15" s="69">
        <f>IF(a.Performance!G16="","",'b.Proxy PCL'!F15-a.Performance!G16)</f>
        <v>0</v>
      </c>
      <c r="G15" s="69">
        <f>IF(a.Performance!H16="","",'b.Proxy PCL'!G15-a.Performance!H16)</f>
        <v>0</v>
      </c>
      <c r="H15" s="69">
        <f>IF(a.Performance!I16="","",'b.Proxy PCL'!H15-a.Performance!I16)</f>
        <v>0</v>
      </c>
      <c r="I15" s="69">
        <f>IF(a.Performance!J16="","",'b.Proxy PCL'!I15-a.Performance!J16)</f>
        <v>0</v>
      </c>
      <c r="J15" s="69" t="str">
        <f>IF(a.Performance!K16="","",'b.Proxy PCL'!J15-a.Performance!K16)</f>
        <v/>
      </c>
      <c r="K15" s="69">
        <f>IF(a.Performance!L16="","",'b.Proxy PCL'!K15-a.Performance!L16)</f>
        <v>0</v>
      </c>
      <c r="L15" s="69">
        <f>IF(a.Performance!M16="","",'b.Proxy PCL'!L15-a.Performance!M16)</f>
        <v>50</v>
      </c>
      <c r="M15" s="69">
        <f>IF(a.Performance!N16="","",'b.Proxy PCL'!M15-a.Performance!N16)</f>
        <v>50</v>
      </c>
    </row>
    <row r="16" spans="1:13" ht="14.25" customHeight="1">
      <c r="A16" s="63"/>
      <c r="B16" s="64" t="s">
        <v>151</v>
      </c>
      <c r="C16" s="64" t="s">
        <v>168</v>
      </c>
      <c r="D16" s="64" t="s">
        <v>105</v>
      </c>
      <c r="E16" s="69">
        <f>IF(a.Performance!F17="","",'b.Proxy PCL'!E16-a.Performance!F17)</f>
        <v>11.00166852057842</v>
      </c>
      <c r="F16" s="69">
        <f>IF(a.Performance!G17="","",'b.Proxy PCL'!F16-a.Performance!G17)</f>
        <v>-1.8047830923248043</v>
      </c>
      <c r="G16" s="69">
        <f>IF(a.Performance!H17="","",'b.Proxy PCL'!G16-a.Performance!H17)</f>
        <v>0.3565072302558292</v>
      </c>
      <c r="H16" s="69">
        <f>IF(a.Performance!I17="","",'b.Proxy PCL'!H16-a.Performance!I17)</f>
        <v>0.59521690767520141</v>
      </c>
      <c r="I16" s="69">
        <f>IF(a.Performance!J17="","",'b.Proxy PCL'!I16-a.Performance!J17)</f>
        <v>0.81590656284760854</v>
      </c>
      <c r="J16" s="69" t="str">
        <f>IF(a.Performance!K17="","",'b.Proxy PCL'!J16-a.Performance!K17)</f>
        <v/>
      </c>
      <c r="K16" s="69">
        <f>IF(a.Performance!L17="","",'b.Proxy PCL'!K16-a.Performance!L17)</f>
        <v>-1.4599555061179075</v>
      </c>
      <c r="L16" s="69">
        <f>IF(a.Performance!M17="","",'b.Proxy PCL'!L16-a.Performance!M17)</f>
        <v>-2.6323692992213523</v>
      </c>
      <c r="M16" s="69">
        <f>IF(a.Performance!N17="","",'b.Proxy PCL'!M16-a.Performance!N17)</f>
        <v>-0.3565072302558292</v>
      </c>
    </row>
    <row r="17" spans="1:18" ht="14.25" customHeight="1">
      <c r="A17" s="63"/>
      <c r="B17" s="64" t="s">
        <v>125</v>
      </c>
      <c r="C17" s="64" t="s">
        <v>168</v>
      </c>
      <c r="D17" s="64" t="s">
        <v>105</v>
      </c>
      <c r="E17" s="69">
        <f>IF(a.Performance!F18="","",'b.Proxy PCL'!E17-a.Performance!F18)</f>
        <v>8.5106382978707984E-2</v>
      </c>
      <c r="F17" s="69">
        <f>IF(a.Performance!G18="","",'b.Proxy PCL'!F17-a.Performance!G18)</f>
        <v>-1.4042553191489446</v>
      </c>
      <c r="G17" s="69">
        <f>IF(a.Performance!H18="","",'b.Proxy PCL'!G17-a.Performance!H18)</f>
        <v>2.1276595744680549E-2</v>
      </c>
      <c r="H17" s="69">
        <f>IF(a.Performance!I18="","",'b.Proxy PCL'!H17-a.Performance!I18)</f>
        <v>-2.127659574469476E-2</v>
      </c>
      <c r="I17" s="69">
        <f>IF(a.Performance!J18="","",'b.Proxy PCL'!I17-a.Performance!J18)</f>
        <v>-1.0483156028368938</v>
      </c>
      <c r="J17" s="69" t="str">
        <f>IF(a.Performance!K18="","",'b.Proxy PCL'!J17-a.Performance!K18)</f>
        <v/>
      </c>
      <c r="K17" s="69">
        <f>IF(a.Performance!L18="","",'b.Proxy PCL'!K17-a.Performance!L18)</f>
        <v>2.4516843971631062</v>
      </c>
      <c r="L17" s="69">
        <f>IF(a.Performance!M18="","",'b.Proxy PCL'!L17-a.Performance!M18)</f>
        <v>-4.2553191489375308E-2</v>
      </c>
      <c r="M17" s="69">
        <f>IF(a.Performance!N18="","",'b.Proxy PCL'!M17-a.Performance!N18)</f>
        <v>2.0851063829787222</v>
      </c>
    </row>
    <row r="18" spans="1:18" ht="14.25" customHeight="1">
      <c r="A18" s="63"/>
      <c r="B18" s="64" t="s">
        <v>126</v>
      </c>
      <c r="C18" s="64" t="s">
        <v>168</v>
      </c>
      <c r="D18" s="64" t="s">
        <v>105</v>
      </c>
      <c r="E18" s="69">
        <f>IF(a.Performance!F19="","",'b.Proxy PCL'!E18-a.Performance!F19)</f>
        <v>-4.8078947368421012</v>
      </c>
      <c r="F18" s="69">
        <f>IF(a.Performance!G19="","",'b.Proxy PCL'!F18-a.Performance!G19)</f>
        <v>-1.5078947368421183</v>
      </c>
      <c r="G18" s="69">
        <f>IF(a.Performance!H19="","",'b.Proxy PCL'!G18-a.Performance!H19)</f>
        <v>5.2921052631578931</v>
      </c>
      <c r="H18" s="69">
        <f>IF(a.Performance!I19="","",'b.Proxy PCL'!H18-a.Performance!I19)</f>
        <v>6.9421052631578917</v>
      </c>
      <c r="I18" s="69">
        <f>IF(a.Performance!J19="","",'b.Proxy PCL'!I18-a.Performance!J19)</f>
        <v>0.14210526315788741</v>
      </c>
      <c r="J18" s="69">
        <f>IF(a.Performance!K19="","",'b.Proxy PCL'!J18-a.Performance!K19)</f>
        <v>-3.5263157894736992</v>
      </c>
      <c r="K18" s="69">
        <f>IF(a.Performance!L19="","",'b.Proxy PCL'!K18-a.Performance!L19)</f>
        <v>0</v>
      </c>
      <c r="L18" s="69">
        <f>IF(a.Performance!M19="","",'b.Proxy PCL'!L18-a.Performance!M19)</f>
        <v>-10.684210526315795</v>
      </c>
      <c r="M18" s="69">
        <f>IF(a.Performance!N19="","",'b.Proxy PCL'!M18-a.Performance!N19)</f>
        <v>3.473684210526315</v>
      </c>
    </row>
    <row r="19" spans="1:18" ht="14.25" customHeight="1">
      <c r="H19" s="43"/>
      <c r="I19" s="43"/>
      <c r="J19" s="43"/>
      <c r="K19" s="43"/>
      <c r="L19" s="43"/>
    </row>
    <row r="20" spans="1:18" ht="14.25" customHeight="1">
      <c r="H20" s="43"/>
      <c r="I20" s="43"/>
      <c r="J20" s="43"/>
      <c r="K20" s="43"/>
      <c r="L20" s="43"/>
    </row>
    <row r="21" spans="1:18" s="20" customFormat="1" ht="13.15">
      <c r="B21" s="20" t="s">
        <v>58</v>
      </c>
    </row>
    <row r="22" spans="1:18" ht="14.25" customHeight="1">
      <c r="B22" s="12"/>
      <c r="E22" s="80"/>
      <c r="F22" s="80"/>
      <c r="G22" s="80"/>
      <c r="H22" s="80"/>
      <c r="I22" s="80"/>
      <c r="J22" s="80"/>
      <c r="K22" s="80"/>
    </row>
    <row r="23" spans="1:18" ht="14.25" customHeight="1">
      <c r="B23" s="16"/>
      <c r="C23" s="16"/>
      <c r="D23" s="67"/>
      <c r="E23" s="146" t="s">
        <v>153</v>
      </c>
      <c r="F23" s="146"/>
      <c r="G23" s="146"/>
      <c r="H23" s="146"/>
      <c r="I23" s="146"/>
      <c r="J23" s="146"/>
      <c r="K23" s="146"/>
      <c r="L23" s="146"/>
      <c r="M23" s="146"/>
      <c r="N23" s="146"/>
      <c r="O23" s="146"/>
      <c r="P23" s="146"/>
      <c r="Q23" s="146"/>
      <c r="R23" s="146"/>
    </row>
    <row r="24" spans="1:18" ht="14.25" customHeight="1">
      <c r="B24" s="16" t="s">
        <v>148</v>
      </c>
      <c r="C24" s="16" t="s">
        <v>149</v>
      </c>
      <c r="D24" s="16" t="s">
        <v>91</v>
      </c>
      <c r="E24" s="16" t="s">
        <v>154</v>
      </c>
      <c r="F24" s="16" t="s">
        <v>155</v>
      </c>
      <c r="G24" s="16" t="s">
        <v>156</v>
      </c>
      <c r="H24" s="16" t="s">
        <v>157</v>
      </c>
      <c r="I24" s="16" t="s">
        <v>158</v>
      </c>
      <c r="J24" s="16" t="s">
        <v>159</v>
      </c>
      <c r="K24" s="16" t="s">
        <v>160</v>
      </c>
      <c r="L24" s="16" t="s">
        <v>161</v>
      </c>
      <c r="M24" s="16" t="s">
        <v>162</v>
      </c>
      <c r="N24" s="16" t="s">
        <v>163</v>
      </c>
      <c r="O24" s="16" t="s">
        <v>164</v>
      </c>
      <c r="P24" s="16" t="s">
        <v>165</v>
      </c>
      <c r="Q24" s="16" t="s">
        <v>166</v>
      </c>
      <c r="R24" s="16"/>
    </row>
    <row r="25" spans="1:18" ht="14.25" customHeight="1">
      <c r="B25" s="64" t="s">
        <v>94</v>
      </c>
      <c r="C25" s="64" t="s">
        <v>168</v>
      </c>
      <c r="D25" s="64" t="s">
        <v>169</v>
      </c>
      <c r="E25" s="73">
        <f>IF('b.Proxy PCL'!E25="","",'b.Proxy PCL'!E25-a.Performance!F26)</f>
        <v>0.39509339915477781</v>
      </c>
      <c r="F25" s="73">
        <f>IF('b.Proxy PCL'!F25="","",'b.Proxy PCL'!F25-a.Performance!G26)</f>
        <v>1.1849871977348521</v>
      </c>
      <c r="G25" s="73">
        <f>IF('b.Proxy PCL'!G25="","",'b.Proxy PCL'!G25-a.Performance!H26)</f>
        <v>0.26251432826042298</v>
      </c>
      <c r="H25" s="73">
        <f>IF('b.Proxy PCL'!H25="","",'b.Proxy PCL'!H25-a.Performance!I26)</f>
        <v>0.39300554613899075</v>
      </c>
      <c r="I25" s="73">
        <f>IF('b.Proxy PCL'!I25="","",'b.Proxy PCL'!I25-a.Performance!J26)</f>
        <v>-0.13058445064597812</v>
      </c>
      <c r="J25" s="73">
        <f>IF('b.Proxy PCL'!J25="","",'b.Proxy PCL'!J25-a.Performance!K26)</f>
        <v>-0.91116802930270413</v>
      </c>
      <c r="K25" s="73">
        <f>IF('b.Proxy PCL'!K25="","",'b.Proxy PCL'!K25-a.Performance!L26)</f>
        <v>-1.9624055428798695</v>
      </c>
      <c r="L25" s="73">
        <f>IF('b.Proxy PCL'!L25="","",'b.Proxy PCL'!L25-a.Performance!M26)</f>
        <v>-0.78361192631766352</v>
      </c>
      <c r="M25" s="73">
        <f>IF('b.Proxy PCL'!M25="","",'b.Proxy PCL'!M25-a.Performance!N26)</f>
        <v>-1.3011176600700001</v>
      </c>
      <c r="N25" s="73">
        <f>IF('b.Proxy PCL'!N25="","",'b.Proxy PCL'!N25-a.Performance!O26)</f>
        <v>-1.046613551028952</v>
      </c>
      <c r="O25" s="73">
        <f>IF('b.Proxy PCL'!O25="","",'b.Proxy PCL'!O25-a.Performance!P26)</f>
        <v>-1.4390936326648087</v>
      </c>
      <c r="P25" s="73">
        <f>IF('b.Proxy PCL'!P25="","",'b.Proxy PCL'!P25-a.Performance!Q26)</f>
        <v>-1.1774402449075709</v>
      </c>
      <c r="Q25" s="73">
        <f>IF('b.Proxy PCL'!Q25="","",'b.Proxy PCL'!Q25-a.Performance!R26)</f>
        <v>-1.1774402449075709</v>
      </c>
      <c r="R25" s="73" t="str">
        <f>IF('b.Proxy PCL'!R25="","",'b.Proxy PCL'!R25-a.Performance!S26)</f>
        <v/>
      </c>
    </row>
    <row r="26" spans="1:18" ht="14.25" customHeight="1">
      <c r="B26" s="64" t="s">
        <v>117</v>
      </c>
      <c r="C26" s="64" t="s">
        <v>168</v>
      </c>
      <c r="D26" s="64" t="s">
        <v>169</v>
      </c>
      <c r="E26" s="73">
        <f>IF('b.Proxy PCL'!E26="","",'b.Proxy PCL'!E26-a.Performance!F27)</f>
        <v>0.55914964521955013</v>
      </c>
      <c r="F26" s="73">
        <f>IF('b.Proxy PCL'!F26="","",'b.Proxy PCL'!F26-a.Performance!G27)</f>
        <v>-0.27901630013225365</v>
      </c>
      <c r="G26" s="73">
        <f>IF('b.Proxy PCL'!G26="","",'b.Proxy PCL'!G26-a.Performance!H27)</f>
        <v>1.1133901589113973</v>
      </c>
      <c r="H26" s="73">
        <f>IF('b.Proxy PCL'!H26="","",'b.Proxy PCL'!H26-a.Performance!I27)</f>
        <v>0.27787812265540346</v>
      </c>
      <c r="I26" s="73">
        <f>IF('b.Proxy PCL'!I26="","",'b.Proxy PCL'!I26-a.Performance!J27)</f>
        <v>1.1095638859146413</v>
      </c>
      <c r="J26" s="73">
        <f>IF('b.Proxy PCL'!J26="","",'b.Proxy PCL'!J26-a.Performance!K27)</f>
        <v>0</v>
      </c>
      <c r="K26" s="73">
        <f>IF('b.Proxy PCL'!K26="","",'b.Proxy PCL'!K26-a.Performance!L27)</f>
        <v>-0.27578599007170435</v>
      </c>
      <c r="L26" s="73">
        <f>IF('b.Proxy PCL'!L26="","",'b.Proxy PCL'!L26-a.Performance!M27)</f>
        <v>-0.82295495693202403</v>
      </c>
      <c r="M26" s="73">
        <f>IF('b.Proxy PCL'!M26="","",'b.Proxy PCL'!M26-a.Performance!N27)</f>
        <v>0</v>
      </c>
      <c r="N26" s="73">
        <f>IF('b.Proxy PCL'!N26="","",'b.Proxy PCL'!N26-a.Performance!O27)</f>
        <v>-0.55173935832712617</v>
      </c>
      <c r="O26" s="73">
        <f>IF('b.Proxy PCL'!O26="","",'b.Proxy PCL'!O26-a.Performance!P27)</f>
        <v>-0.55173935832712617</v>
      </c>
      <c r="P26" s="73">
        <f>IF('b.Proxy PCL'!P26="","",'b.Proxy PCL'!P26-a.Performance!Q27)</f>
        <v>-1.1034787166542528</v>
      </c>
      <c r="Q26" s="73">
        <f>IF('b.Proxy PCL'!Q26="","",'b.Proxy PCL'!Q26-a.Performance!R27)</f>
        <v>-1.6552180749813787</v>
      </c>
      <c r="R26" s="73" t="str">
        <f>IF('b.Proxy PCL'!R26="","",'b.Proxy PCL'!R26-a.Performance!S27)</f>
        <v/>
      </c>
    </row>
    <row r="27" spans="1:18" ht="14.25" customHeight="1">
      <c r="B27" s="64" t="s">
        <v>118</v>
      </c>
      <c r="C27" s="64" t="s">
        <v>168</v>
      </c>
      <c r="D27" s="64" t="s">
        <v>169</v>
      </c>
      <c r="E27" s="73" t="str">
        <f>IF('b.Proxy PCL'!E27="","",'b.Proxy PCL'!E27-a.Performance!F28)</f>
        <v/>
      </c>
      <c r="F27" s="73" t="str">
        <f>IF('b.Proxy PCL'!F27="","",'b.Proxy PCL'!F27-a.Performance!G28)</f>
        <v/>
      </c>
      <c r="G27" s="73" t="str">
        <f>IF('b.Proxy PCL'!G27="","",'b.Proxy PCL'!G27-a.Performance!H28)</f>
        <v/>
      </c>
      <c r="H27" s="73" t="str">
        <f>IF('b.Proxy PCL'!H27="","",'b.Proxy PCL'!H27-a.Performance!I28)</f>
        <v/>
      </c>
      <c r="I27" s="73" t="str">
        <f>IF('b.Proxy PCL'!I27="","",'b.Proxy PCL'!I27-a.Performance!J28)</f>
        <v/>
      </c>
      <c r="J27" s="73" t="str">
        <f>IF('b.Proxy PCL'!J27="","",'b.Proxy PCL'!J27-a.Performance!K28)</f>
        <v/>
      </c>
      <c r="K27" s="73">
        <f>IF('b.Proxy PCL'!K27="","",'b.Proxy PCL'!K27-a.Performance!L28)</f>
        <v>19.931417229062664</v>
      </c>
      <c r="L27" s="73">
        <f>IF('b.Proxy PCL'!L27="","",'b.Proxy PCL'!L27-a.Performance!M28)</f>
        <v>19.949098001234635</v>
      </c>
      <c r="M27" s="73">
        <f>IF('b.Proxy PCL'!M27="","",'b.Proxy PCL'!M27-a.Performance!N28)</f>
        <v>20.379132193335138</v>
      </c>
      <c r="N27" s="73">
        <f>IF('b.Proxy PCL'!N27="","",'b.Proxy PCL'!N27-a.Performance!O28)</f>
        <v>19.920318725099602</v>
      </c>
      <c r="O27" s="73">
        <f>IF('b.Proxy PCL'!O27="","",'b.Proxy PCL'!O27-a.Performance!P28)</f>
        <v>19.920318725099602</v>
      </c>
      <c r="P27" s="73">
        <f>IF('b.Proxy PCL'!P27="","",'b.Proxy PCL'!P27-a.Performance!Q28)</f>
        <v>19.920318725099602</v>
      </c>
      <c r="Q27" s="73">
        <f>IF('b.Proxy PCL'!Q27="","",'b.Proxy PCL'!Q27-a.Performance!R28)</f>
        <v>19.920318725099602</v>
      </c>
      <c r="R27" s="73" t="str">
        <f>IF('b.Proxy PCL'!R27="","",'b.Proxy PCL'!R27-a.Performance!S28)</f>
        <v/>
      </c>
    </row>
    <row r="28" spans="1:18" ht="14.25" customHeight="1">
      <c r="B28" s="64" t="s">
        <v>119</v>
      </c>
      <c r="C28" s="64" t="s">
        <v>168</v>
      </c>
      <c r="D28" s="64" t="s">
        <v>169</v>
      </c>
      <c r="E28" s="73">
        <f>IF('b.Proxy PCL'!E28="","",'b.Proxy PCL'!E28-a.Performance!F29)</f>
        <v>-2.0111282429442916</v>
      </c>
      <c r="F28" s="73">
        <f>IF('b.Proxy PCL'!F28="","",'b.Proxy PCL'!F28-a.Performance!G29)</f>
        <v>0.66970265202250201</v>
      </c>
      <c r="G28" s="73">
        <f>IF('b.Proxy PCL'!G28="","",'b.Proxy PCL'!G28-a.Performance!H29)</f>
        <v>0</v>
      </c>
      <c r="H28" s="73">
        <f>IF('b.Proxy PCL'!H28="","",'b.Proxy PCL'!H28-a.Performance!I29)</f>
        <v>0.66835984494051592</v>
      </c>
      <c r="I28" s="73">
        <f>IF('b.Proxy PCL'!I28="","",'b.Proxy PCL'!I28-a.Performance!J29)</f>
        <v>0</v>
      </c>
      <c r="J28" s="73">
        <f>IF('b.Proxy PCL'!J28="","",'b.Proxy PCL'!J28-a.Performance!K29)</f>
        <v>-2.3346563052396356</v>
      </c>
      <c r="K28" s="73">
        <f>IF('b.Proxy PCL'!K28="","",'b.Proxy PCL'!K28-a.Performance!L29)</f>
        <v>-0.66608938919603011</v>
      </c>
      <c r="L28" s="73">
        <f>IF('b.Proxy PCL'!L28="","",'b.Proxy PCL'!L28-a.Performance!M29)</f>
        <v>0</v>
      </c>
      <c r="M28" s="73">
        <f>IF('b.Proxy PCL'!M28="","",'b.Proxy PCL'!M28-a.Performance!N29)</f>
        <v>-0.33215970238490655</v>
      </c>
      <c r="N28" s="73">
        <f>IF('b.Proxy PCL'!N28="","",'b.Proxy PCL'!N28-a.Performance!O29)</f>
        <v>-0.99913408379404522</v>
      </c>
      <c r="O28" s="73">
        <f>IF('b.Proxy PCL'!O28="","",'b.Proxy PCL'!O28-a.Performance!P29)</f>
        <v>0</v>
      </c>
      <c r="P28" s="73">
        <f>IF('b.Proxy PCL'!P28="","",'b.Proxy PCL'!P28-a.Performance!Q29)</f>
        <v>0.33304469459801506</v>
      </c>
      <c r="Q28" s="73">
        <f>IF('b.Proxy PCL'!Q28="","",'b.Proxy PCL'!Q28-a.Performance!R29)</f>
        <v>0.33304469459801506</v>
      </c>
      <c r="R28" s="73" t="str">
        <f>IF('b.Proxy PCL'!R28="","",'b.Proxy PCL'!R28-a.Performance!S29)</f>
        <v/>
      </c>
    </row>
    <row r="29" spans="1:18" ht="14.25" customHeight="1">
      <c r="B29" s="64" t="s">
        <v>120</v>
      </c>
      <c r="C29" s="64" t="s">
        <v>168</v>
      </c>
      <c r="D29" s="64" t="s">
        <v>169</v>
      </c>
      <c r="E29" s="73">
        <f>IF('b.Proxy PCL'!E29="","",'b.Proxy PCL'!E29-a.Performance!F30)</f>
        <v>-0.10847120297378909</v>
      </c>
      <c r="F29" s="73">
        <f>IF('b.Proxy PCL'!F29="","",'b.Proxy PCL'!F29-a.Performance!G30)</f>
        <v>0</v>
      </c>
      <c r="G29" s="73">
        <f>IF('b.Proxy PCL'!G29="","",'b.Proxy PCL'!G29-a.Performance!H30)</f>
        <v>0.74970670633542691</v>
      </c>
      <c r="H29" s="73">
        <f>IF('b.Proxy PCL'!H29="","",'b.Proxy PCL'!H29-a.Performance!I30)</f>
        <v>0.42946553040970636</v>
      </c>
      <c r="I29" s="73">
        <f>IF('b.Proxy PCL'!I29="","",'b.Proxy PCL'!I29-a.Performance!J30)</f>
        <v>1.2865562776715864</v>
      </c>
      <c r="J29" s="73">
        <f>IF('b.Proxy PCL'!J29="","",'b.Proxy PCL'!J29-a.Performance!K30)</f>
        <v>-0.21338554312415081</v>
      </c>
      <c r="K29" s="73">
        <f>IF('b.Proxy PCL'!K29="","",'b.Proxy PCL'!K29-a.Performance!L30)</f>
        <v>0.32076938609682515</v>
      </c>
      <c r="L29" s="73">
        <f>IF('b.Proxy PCL'!L29="","",'b.Proxy PCL'!L29-a.Performance!M30)</f>
        <v>-0.21686542558582833</v>
      </c>
      <c r="M29" s="73">
        <f>IF('b.Proxy PCL'!M29="","",'b.Proxy PCL'!M29-a.Performance!N30)</f>
        <v>0.10824504313364769</v>
      </c>
      <c r="N29" s="73">
        <f>IF('b.Proxy PCL'!N29="","",'b.Proxy PCL'!N29-a.Performance!O30)</f>
        <v>0.10692328254477412</v>
      </c>
      <c r="O29" s="73">
        <f>IF('b.Proxy PCL'!O29="","",'b.Proxy PCL'!O29-a.Performance!P30)</f>
        <v>-0.10692328254477412</v>
      </c>
      <c r="P29" s="73">
        <f>IF('b.Proxy PCL'!P29="","",'b.Proxy PCL'!P29-a.Performance!Q30)</f>
        <v>0.10692328254477412</v>
      </c>
      <c r="Q29" s="73">
        <f>IF('b.Proxy PCL'!Q29="","",'b.Proxy PCL'!Q29-a.Performance!R30)</f>
        <v>0.21384656508954825</v>
      </c>
      <c r="R29" s="73" t="str">
        <f>IF('b.Proxy PCL'!R29="","",'b.Proxy PCL'!R29-a.Performance!S30)</f>
        <v/>
      </c>
    </row>
    <row r="30" spans="1:18" ht="14.25" customHeight="1">
      <c r="B30" s="64" t="s">
        <v>121</v>
      </c>
      <c r="C30" s="64" t="s">
        <v>168</v>
      </c>
      <c r="D30" s="64" t="s">
        <v>169</v>
      </c>
      <c r="E30" s="73">
        <f>IF('b.Proxy PCL'!E30="","",'b.Proxy PCL'!E30-a.Performance!F31)</f>
        <v>-5.7725440045469885</v>
      </c>
      <c r="F30" s="73">
        <f>IF('b.Proxy PCL'!F30="","",'b.Proxy PCL'!F30-a.Performance!G31)</f>
        <v>0</v>
      </c>
      <c r="G30" s="73">
        <f>IF('b.Proxy PCL'!G30="","",'b.Proxy PCL'!G30-a.Performance!H31)</f>
        <v>-2.6597159423373582</v>
      </c>
      <c r="H30" s="73">
        <f>IF('b.Proxy PCL'!H30="","",'b.Proxy PCL'!H30-a.Performance!I31)</f>
        <v>0.44203779423140666</v>
      </c>
      <c r="I30" s="73">
        <f>IF('b.Proxy PCL'!I30="","",'b.Proxy PCL'!I30-a.Performance!J31)</f>
        <v>-1.3257617606116181</v>
      </c>
      <c r="J30" s="73">
        <f>IF('b.Proxy PCL'!J30="","",'b.Proxy PCL'!J30-a.Performance!K31)</f>
        <v>-0.88391539161871424</v>
      </c>
      <c r="K30" s="73">
        <f>IF('b.Proxy PCL'!K30="","",'b.Proxy PCL'!K30-a.Performance!L31)</f>
        <v>-0.44029587883057408</v>
      </c>
      <c r="L30" s="73">
        <f>IF('b.Proxy PCL'!L30="","",'b.Proxy PCL'!L30-a.Performance!M31)</f>
        <v>0</v>
      </c>
      <c r="M30" s="73">
        <f>IF('b.Proxy PCL'!M30="","",'b.Proxy PCL'!M30-a.Performance!N31)</f>
        <v>0.43892452956068928</v>
      </c>
      <c r="N30" s="73">
        <f>IF('b.Proxy PCL'!N30="","",'b.Proxy PCL'!N30-a.Performance!O31)</f>
        <v>-1.1467889908256881</v>
      </c>
      <c r="O30" s="73">
        <f>IF('b.Proxy PCL'!O30="","",'b.Proxy PCL'!O30-a.Performance!P31)</f>
        <v>-4.0137614678899087</v>
      </c>
      <c r="P30" s="73">
        <f>IF('b.Proxy PCL'!P30="","",'b.Proxy PCL'!P30-a.Performance!Q31)</f>
        <v>-0.57339449541284404</v>
      </c>
      <c r="Q30" s="73">
        <f>IF('b.Proxy PCL'!Q30="","",'b.Proxy PCL'!Q30-a.Performance!R31)</f>
        <v>-0.57339449541284404</v>
      </c>
      <c r="R30" s="73" t="str">
        <f>IF('b.Proxy PCL'!R30="","",'b.Proxy PCL'!R30-a.Performance!S31)</f>
        <v/>
      </c>
    </row>
    <row r="31" spans="1:18" ht="14.25" customHeight="1">
      <c r="B31" s="64" t="s">
        <v>122</v>
      </c>
      <c r="C31" s="64" t="s">
        <v>168</v>
      </c>
      <c r="D31" s="64" t="s">
        <v>169</v>
      </c>
      <c r="E31" s="73">
        <f>IF('b.Proxy PCL'!E31="","",'b.Proxy PCL'!E31-a.Performance!F32)</f>
        <v>-3.8542913422852241</v>
      </c>
      <c r="F31" s="73">
        <f>IF('b.Proxy PCL'!F31="","",'b.Proxy PCL'!F31-a.Performance!G32)</f>
        <v>-1.0220076573923758</v>
      </c>
      <c r="G31" s="73">
        <f>IF('b.Proxy PCL'!G31="","",'b.Proxy PCL'!G31-a.Performance!H32)</f>
        <v>-0.76390595299177422</v>
      </c>
      <c r="H31" s="73">
        <f>IF('b.Proxy PCL'!H31="","",'b.Proxy PCL'!H31-a.Performance!I32)</f>
        <v>-1.5223519322451902</v>
      </c>
      <c r="I31" s="73">
        <f>IF('b.Proxy PCL'!I31="","",'b.Proxy PCL'!I31-a.Performance!J32)</f>
        <v>-0.25376092726272925</v>
      </c>
      <c r="J31" s="73">
        <f>IF('b.Proxy PCL'!J31="","",'b.Proxy PCL'!J31-a.Performance!K32)</f>
        <v>-0.25353683890269252</v>
      </c>
      <c r="K31" s="73">
        <f>IF('b.Proxy PCL'!K31="","",'b.Proxy PCL'!K31-a.Performance!L32)</f>
        <v>-0.5058041020712678</v>
      </c>
      <c r="L31" s="73">
        <f>IF('b.Proxy PCL'!L31="","",'b.Proxy PCL'!L31-a.Performance!M32)</f>
        <v>-1.2619570429822571</v>
      </c>
      <c r="M31" s="73">
        <f>IF('b.Proxy PCL'!M31="","",'b.Proxy PCL'!M31-a.Performance!N32)</f>
        <v>-1.2598583919167488</v>
      </c>
      <c r="N31" s="73">
        <f>IF('b.Proxy PCL'!N31="","",'b.Proxy PCL'!N31-a.Performance!O32)</f>
        <v>-0.7551159102922298</v>
      </c>
      <c r="O31" s="73">
        <f>IF('b.Proxy PCL'!O31="","",'b.Proxy PCL'!O31-a.Performance!P32)</f>
        <v>-2.7687583377381761</v>
      </c>
      <c r="P31" s="73">
        <f>IF('b.Proxy PCL'!P31="","",'b.Proxy PCL'!P31-a.Performance!Q32)</f>
        <v>-1.0068212137229731</v>
      </c>
      <c r="Q31" s="73">
        <f>IF('b.Proxy PCL'!Q31="","",'b.Proxy PCL'!Q31-a.Performance!R32)</f>
        <v>-3.0204636411689201</v>
      </c>
      <c r="R31" s="73" t="str">
        <f>IF('b.Proxy PCL'!R31="","",'b.Proxy PCL'!R31-a.Performance!S32)</f>
        <v/>
      </c>
    </row>
    <row r="32" spans="1:18" ht="14.25" customHeight="1">
      <c r="B32" s="64" t="s">
        <v>123</v>
      </c>
      <c r="C32" s="64" t="s">
        <v>168</v>
      </c>
      <c r="D32" s="64" t="s">
        <v>169</v>
      </c>
      <c r="E32" s="73">
        <f>IF('b.Proxy PCL'!E32="","",'b.Proxy PCL'!E32-a.Performance!F33)</f>
        <v>-0.36813043302998771</v>
      </c>
      <c r="F32" s="73">
        <f>IF('b.Proxy PCL'!F32="","",'b.Proxy PCL'!F32-a.Performance!G33)</f>
        <v>0.18389353741102554</v>
      </c>
      <c r="G32" s="73">
        <f>IF('b.Proxy PCL'!G32="","",'b.Proxy PCL'!G32-a.Performance!H33)</f>
        <v>-0.45977683719697615</v>
      </c>
      <c r="H32" s="73">
        <f>IF('b.Proxy PCL'!H32="","",'b.Proxy PCL'!H32-a.Performance!I33)</f>
        <v>9.191214485721666E-2</v>
      </c>
      <c r="I32" s="73">
        <f>IF('b.Proxy PCL'!I32="","",'b.Proxy PCL'!I32-a.Performance!J33)</f>
        <v>0.45937102184695089</v>
      </c>
      <c r="J32" s="73">
        <f>IF('b.Proxy PCL'!J32="","",'b.Proxy PCL'!J32-a.Performance!K33)</f>
        <v>-0.36730385928001463</v>
      </c>
      <c r="K32" s="73">
        <f>IF('b.Proxy PCL'!K32="","",'b.Proxy PCL'!K32-a.Performance!L33)</f>
        <v>-0.36703979014132959</v>
      </c>
      <c r="L32" s="73">
        <f>IF('b.Proxy PCL'!L32="","",'b.Proxy PCL'!L32-a.Performance!M33)</f>
        <v>-0.27506868235774584</v>
      </c>
      <c r="M32" s="73">
        <f>IF('b.Proxy PCL'!M32="","",'b.Proxy PCL'!M32-a.Performance!N33)</f>
        <v>-0.82462408136877341</v>
      </c>
      <c r="N32" s="73">
        <f>IF('b.Proxy PCL'!N32="","",'b.Proxy PCL'!N32-a.Performance!O33)</f>
        <v>-0.91759955955221151</v>
      </c>
      <c r="O32" s="73">
        <f>IF('b.Proxy PCL'!O32="","",'b.Proxy PCL'!O32-a.Performance!P33)</f>
        <v>-0.82583960359699016</v>
      </c>
      <c r="P32" s="73">
        <f>IF('b.Proxy PCL'!P32="","",'b.Proxy PCL'!P32-a.Performance!Q33)</f>
        <v>-1.3763993393283172</v>
      </c>
      <c r="Q32" s="73">
        <f>IF('b.Proxy PCL'!Q32="","",'b.Proxy PCL'!Q32-a.Performance!R33)</f>
        <v>-1.1011194714626538</v>
      </c>
      <c r="R32" s="73" t="str">
        <f>IF('b.Proxy PCL'!R32="","",'b.Proxy PCL'!R32-a.Performance!S33)</f>
        <v/>
      </c>
    </row>
    <row r="33" spans="2:18" ht="14.25" customHeight="1">
      <c r="B33" s="64" t="s">
        <v>151</v>
      </c>
      <c r="C33" s="64" t="s">
        <v>168</v>
      </c>
      <c r="D33" s="64" t="s">
        <v>169</v>
      </c>
      <c r="E33" s="73">
        <f>IF('b.Proxy PCL'!E33="","",'b.Proxy PCL'!E33-a.Performance!F34)</f>
        <v>1.0438715689773632</v>
      </c>
      <c r="F33" s="73">
        <f>IF('b.Proxy PCL'!F33="","",'b.Proxy PCL'!F33-a.Performance!G34)</f>
        <v>0.78180500716742352</v>
      </c>
      <c r="G33" s="73">
        <f>IF('b.Proxy PCL'!G33="","",'b.Proxy PCL'!G33-a.Performance!H34)</f>
        <v>0.64937089708607565</v>
      </c>
      <c r="H33" s="73">
        <f>IF('b.Proxy PCL'!H33="","",'b.Proxy PCL'!H33-a.Performance!I34)</f>
        <v>1.2970043578751813</v>
      </c>
      <c r="I33" s="73">
        <f>IF('b.Proxy PCL'!I33="","",'b.Proxy PCL'!I33-a.Performance!J34)</f>
        <v>0.77727903457314806</v>
      </c>
      <c r="J33" s="73">
        <f>IF('b.Proxy PCL'!J33="","",'b.Proxy PCL'!J33-a.Performance!K34)</f>
        <v>0.12931424655054247</v>
      </c>
      <c r="K33" s="73">
        <f>IF('b.Proxy PCL'!K33="","",'b.Proxy PCL'!K33-a.Performance!L34)</f>
        <v>0.25860174038971284</v>
      </c>
      <c r="L33" s="73">
        <f>IF('b.Proxy PCL'!L33="","",'b.Proxy PCL'!L33-a.Performance!M34)</f>
        <v>0.38221429481462604</v>
      </c>
      <c r="M33" s="73">
        <f>IF('b.Proxy PCL'!M33="","",'b.Proxy PCL'!M33-a.Performance!N34)</f>
        <v>0.50854999682156254</v>
      </c>
      <c r="N33" s="73">
        <f>IF('b.Proxy PCL'!N33="","",'b.Proxy PCL'!N33-a.Performance!O34)</f>
        <v>0.38790261058456921</v>
      </c>
      <c r="O33" s="73">
        <f>IF('b.Proxy PCL'!O33="","",'b.Proxy PCL'!O33-a.Performance!P34)</f>
        <v>0.25860174038971279</v>
      </c>
      <c r="P33" s="73">
        <f>IF('b.Proxy PCL'!P33="","",'b.Proxy PCL'!P33-a.Performance!Q34)</f>
        <v>0.25860174038971284</v>
      </c>
      <c r="Q33" s="73">
        <f>IF('b.Proxy PCL'!Q33="","",'b.Proxy PCL'!Q33-a.Performance!R34)</f>
        <v>0.12930087019485642</v>
      </c>
      <c r="R33" s="73" t="str">
        <f>IF('b.Proxy PCL'!R33="","",'b.Proxy PCL'!R33-a.Performance!S34)</f>
        <v/>
      </c>
    </row>
    <row r="34" spans="2:18" ht="14.25" customHeight="1">
      <c r="B34" s="64" t="s">
        <v>125</v>
      </c>
      <c r="C34" s="64" t="s">
        <v>168</v>
      </c>
      <c r="D34" s="64" t="s">
        <v>169</v>
      </c>
      <c r="E34" s="73">
        <f>IF('b.Proxy PCL'!E34="","",'b.Proxy PCL'!E34-a.Performance!F35)</f>
        <v>1.1665875331456683</v>
      </c>
      <c r="F34" s="73">
        <f>IF('b.Proxy PCL'!F34="","",'b.Proxy PCL'!F34-a.Performance!G35)</f>
        <v>1.7364211145334685</v>
      </c>
      <c r="G34" s="73">
        <f>IF('b.Proxy PCL'!G34="","",'b.Proxy PCL'!G34-a.Performance!H35)</f>
        <v>0</v>
      </c>
      <c r="H34" s="73">
        <f>IF('b.Proxy PCL'!H34="","",'b.Proxy PCL'!H34-a.Performance!I35)</f>
        <v>0.86623911029158474</v>
      </c>
      <c r="I34" s="73">
        <f>IF('b.Proxy PCL'!I34="","",'b.Proxy PCL'!I34-a.Performance!J35)</f>
        <v>0.86429253190751953</v>
      </c>
      <c r="J34" s="73">
        <f>IF('b.Proxy PCL'!J34="","",'b.Proxy PCL'!J34-a.Performance!K35)</f>
        <v>0</v>
      </c>
      <c r="K34" s="73">
        <f>IF('b.Proxy PCL'!K34="","",'b.Proxy PCL'!K34-a.Performance!L35)</f>
        <v>-0.28616814839764437</v>
      </c>
      <c r="L34" s="73">
        <f>IF('b.Proxy PCL'!L34="","",'b.Proxy PCL'!L34-a.Performance!M35)</f>
        <v>-0.57424681070499428</v>
      </c>
      <c r="M34" s="73">
        <f>IF('b.Proxy PCL'!M34="","",'b.Proxy PCL'!M34-a.Performance!N35)</f>
        <v>0.28629767858390298</v>
      </c>
      <c r="N34" s="73">
        <f>IF('b.Proxy PCL'!N34="","",'b.Proxy PCL'!N34-a.Performance!O35)</f>
        <v>-0.85851648351648346</v>
      </c>
      <c r="O34" s="73">
        <f>IF('b.Proxy PCL'!O34="","",'b.Proxy PCL'!O34-a.Performance!P35)</f>
        <v>-1.1446886446886446</v>
      </c>
      <c r="P34" s="73">
        <f>IF('b.Proxy PCL'!P34="","",'b.Proxy PCL'!P34-a.Performance!Q35)</f>
        <v>-1.1446886446886446</v>
      </c>
      <c r="Q34" s="73">
        <f>IF('b.Proxy PCL'!Q34="","",'b.Proxy PCL'!Q34-a.Performance!R35)</f>
        <v>0</v>
      </c>
      <c r="R34" s="73" t="str">
        <f>IF('b.Proxy PCL'!R34="","",'b.Proxy PCL'!R34-a.Performance!S35)</f>
        <v/>
      </c>
    </row>
    <row r="35" spans="2:18" ht="14.25" customHeight="1">
      <c r="B35" s="64" t="s">
        <v>126</v>
      </c>
      <c r="C35" s="64" t="s">
        <v>168</v>
      </c>
      <c r="D35" s="64" t="s">
        <v>169</v>
      </c>
      <c r="E35" s="73">
        <f>IF('b.Proxy PCL'!E35="","",'b.Proxy PCL'!E35-a.Performance!F36)</f>
        <v>-1.3459060849002666</v>
      </c>
      <c r="F35" s="73">
        <f>IF('b.Proxy PCL'!F35="","",'b.Proxy PCL'!F35-a.Performance!G36)</f>
        <v>0.38428429836732025</v>
      </c>
      <c r="G35" s="73">
        <f>IF('b.Proxy PCL'!G35="","",'b.Proxy PCL'!G35-a.Performance!H36)</f>
        <v>-0.57591352830912235</v>
      </c>
      <c r="H35" s="73">
        <f>IF('b.Proxy PCL'!H35="","",'b.Proxy PCL'!H35-a.Performance!I36)</f>
        <v>0.76740922019419966</v>
      </c>
      <c r="I35" s="73">
        <f>IF('b.Proxy PCL'!I35="","",'b.Proxy PCL'!I35-a.Performance!J36)</f>
        <v>0.19164430148511391</v>
      </c>
      <c r="J35" s="73">
        <f>IF('b.Proxy PCL'!J35="","",'b.Proxy PCL'!J35-a.Performance!K36)</f>
        <v>-0.76585358882909105</v>
      </c>
      <c r="K35" s="73">
        <f>IF('b.Proxy PCL'!K35="","",'b.Proxy PCL'!K35-a.Performance!L36)</f>
        <v>-0.57400887800397982</v>
      </c>
      <c r="L35" s="73">
        <f>IF('b.Proxy PCL'!L35="","",'b.Proxy PCL'!L35-a.Performance!M36)</f>
        <v>-2.103556196407073</v>
      </c>
      <c r="M35" s="73">
        <f>IF('b.Proxy PCL'!M35="","",'b.Proxy PCL'!M35-a.Performance!N36)</f>
        <v>-0.76459906336614758</v>
      </c>
      <c r="N35" s="73">
        <f>IF('b.Proxy PCL'!N35="","",'b.Proxy PCL'!N35-a.Performance!O36)</f>
        <v>-0.3826799073914624</v>
      </c>
      <c r="O35" s="73">
        <f>IF('b.Proxy PCL'!O35="","",'b.Proxy PCL'!O35-a.Performance!P36)</f>
        <v>-0.76535981478292481</v>
      </c>
      <c r="P35" s="73">
        <f>IF('b.Proxy PCL'!P35="","",'b.Proxy PCL'!P35-a.Performance!Q36)</f>
        <v>-0.3826799073914624</v>
      </c>
      <c r="Q35" s="73">
        <f>IF('b.Proxy PCL'!Q35="","",'b.Proxy PCL'!Q35-a.Performance!R36)</f>
        <v>-0.76535981478292481</v>
      </c>
      <c r="R35" s="73" t="str">
        <f>IF('b.Proxy PCL'!R35="","",'b.Proxy PCL'!R35-a.Performance!S36)</f>
        <v/>
      </c>
    </row>
    <row r="36" spans="2:18" ht="14.25" customHeight="1">
      <c r="B36" s="64" t="s">
        <v>127</v>
      </c>
      <c r="C36" s="64" t="s">
        <v>168</v>
      </c>
      <c r="D36" s="64" t="s">
        <v>169</v>
      </c>
      <c r="E36" s="73" t="str">
        <f>IF('b.Proxy PCL'!E36="","",'b.Proxy PCL'!E36-a.Performance!F37)</f>
        <v/>
      </c>
      <c r="F36" s="73" t="str">
        <f>IF('b.Proxy PCL'!F36="","",'b.Proxy PCL'!F36-a.Performance!G37)</f>
        <v/>
      </c>
      <c r="G36" s="73" t="str">
        <f>IF('b.Proxy PCL'!G36="","",'b.Proxy PCL'!G36-a.Performance!H37)</f>
        <v/>
      </c>
      <c r="H36" s="73" t="str">
        <f>IF('b.Proxy PCL'!H36="","",'b.Proxy PCL'!H36-a.Performance!I37)</f>
        <v/>
      </c>
      <c r="I36" s="73" t="str">
        <f>IF('b.Proxy PCL'!I36="","",'b.Proxy PCL'!I36-a.Performance!J37)</f>
        <v/>
      </c>
      <c r="J36" s="73" t="str">
        <f>IF('b.Proxy PCL'!J36="","",'b.Proxy PCL'!J36-a.Performance!K37)</f>
        <v/>
      </c>
      <c r="K36" s="73" t="str">
        <f>IF('b.Proxy PCL'!K36="","",'b.Proxy PCL'!K36-a.Performance!L37)</f>
        <v/>
      </c>
      <c r="L36" s="73" t="str">
        <f>IF('b.Proxy PCL'!L36="","",'b.Proxy PCL'!L36-a.Performance!M37)</f>
        <v/>
      </c>
      <c r="M36" s="73" t="str">
        <f>IF('b.Proxy PCL'!M36="","",'b.Proxy PCL'!M36-a.Performance!N37)</f>
        <v/>
      </c>
      <c r="N36" s="73" t="str">
        <f>IF('b.Proxy PCL'!N36="","",'b.Proxy PCL'!N36-a.Performance!O37)</f>
        <v/>
      </c>
      <c r="O36" s="73" t="str">
        <f>IF('b.Proxy PCL'!O36="","",'b.Proxy PCL'!O36-a.Performance!P37)</f>
        <v/>
      </c>
      <c r="P36" s="73" t="str">
        <f>IF('b.Proxy PCL'!P36="","",'b.Proxy PCL'!P36-a.Performance!Q37)</f>
        <v/>
      </c>
      <c r="Q36" s="73" t="str">
        <f>IF('b.Proxy PCL'!Q36="","",'b.Proxy PCL'!Q36-a.Performance!R37)</f>
        <v/>
      </c>
      <c r="R36" s="73" t="str">
        <f>IF('b.Proxy PCL'!R36="","",'b.Proxy PCL'!R36-a.Performance!S37)</f>
        <v/>
      </c>
    </row>
    <row r="37" spans="2:18" ht="14.25" customHeight="1">
      <c r="B37" s="64" t="s">
        <v>128</v>
      </c>
      <c r="C37" s="64" t="s">
        <v>168</v>
      </c>
      <c r="D37" s="64" t="s">
        <v>169</v>
      </c>
      <c r="E37" s="73" t="str">
        <f>IF('b.Proxy PCL'!E37="","",'b.Proxy PCL'!E37-a.Performance!F38)</f>
        <v/>
      </c>
      <c r="F37" s="73" t="str">
        <f>IF('b.Proxy PCL'!F37="","",'b.Proxy PCL'!F37-a.Performance!G38)</f>
        <v/>
      </c>
      <c r="G37" s="73" t="str">
        <f>IF('b.Proxy PCL'!G37="","",'b.Proxy PCL'!G37-a.Performance!H38)</f>
        <v/>
      </c>
      <c r="H37" s="73" t="str">
        <f>IF('b.Proxy PCL'!H37="","",'b.Proxy PCL'!H37-a.Performance!I38)</f>
        <v/>
      </c>
      <c r="I37" s="73" t="str">
        <f>IF('b.Proxy PCL'!I37="","",'b.Proxy PCL'!I37-a.Performance!J38)</f>
        <v/>
      </c>
      <c r="J37" s="73" t="str">
        <f>IF('b.Proxy PCL'!J37="","",'b.Proxy PCL'!J37-a.Performance!K38)</f>
        <v/>
      </c>
      <c r="K37" s="73" t="str">
        <f>IF('b.Proxy PCL'!K37="","",'b.Proxy PCL'!K37-a.Performance!L38)</f>
        <v/>
      </c>
      <c r="L37" s="73" t="str">
        <f>IF('b.Proxy PCL'!L37="","",'b.Proxy PCL'!L37-a.Performance!M38)</f>
        <v/>
      </c>
      <c r="M37" s="73" t="str">
        <f>IF('b.Proxy PCL'!M37="","",'b.Proxy PCL'!M37-a.Performance!N38)</f>
        <v/>
      </c>
      <c r="N37" s="73" t="str">
        <f>IF('b.Proxy PCL'!N37="","",'b.Proxy PCL'!N37-a.Performance!O38)</f>
        <v/>
      </c>
      <c r="O37" s="73" t="str">
        <f>IF('b.Proxy PCL'!O37="","",'b.Proxy PCL'!O37-a.Performance!P38)</f>
        <v/>
      </c>
      <c r="P37" s="73" t="str">
        <f>IF('b.Proxy PCL'!P37="","",'b.Proxy PCL'!P37-a.Performance!Q38)</f>
        <v/>
      </c>
      <c r="Q37" s="73" t="str">
        <f>IF('b.Proxy PCL'!Q37="","",'b.Proxy PCL'!Q37-a.Performance!R38)</f>
        <v/>
      </c>
      <c r="R37" s="73" t="str">
        <f>IF('b.Proxy PCL'!R37="","",'b.Proxy PCL'!R37-a.Performance!S38)</f>
        <v/>
      </c>
    </row>
    <row r="38" spans="2:18" ht="14.25" customHeight="1">
      <c r="B38" s="64" t="s">
        <v>129</v>
      </c>
      <c r="C38" s="64" t="s">
        <v>168</v>
      </c>
      <c r="D38" s="64" t="s">
        <v>169</v>
      </c>
      <c r="E38" s="73" t="str">
        <f>IF('b.Proxy PCL'!E38="","",'b.Proxy PCL'!E38-a.Performance!F39)</f>
        <v/>
      </c>
      <c r="F38" s="73" t="str">
        <f>IF('b.Proxy PCL'!F38="","",'b.Proxy PCL'!F38-a.Performance!G39)</f>
        <v/>
      </c>
      <c r="G38" s="73" t="str">
        <f>IF('b.Proxy PCL'!G38="","",'b.Proxy PCL'!G38-a.Performance!H39)</f>
        <v/>
      </c>
      <c r="H38" s="73" t="str">
        <f>IF('b.Proxy PCL'!H38="","",'b.Proxy PCL'!H38-a.Performance!I39)</f>
        <v/>
      </c>
      <c r="I38" s="73" t="str">
        <f>IF('b.Proxy PCL'!I38="","",'b.Proxy PCL'!I38-a.Performance!J39)</f>
        <v/>
      </c>
      <c r="J38" s="73" t="str">
        <f>IF('b.Proxy PCL'!J38="","",'b.Proxy PCL'!J38-a.Performance!K39)</f>
        <v/>
      </c>
      <c r="K38" s="73" t="str">
        <f>IF('b.Proxy PCL'!K38="","",'b.Proxy PCL'!K38-a.Performance!L39)</f>
        <v/>
      </c>
      <c r="L38" s="73" t="str">
        <f>IF('b.Proxy PCL'!L38="","",'b.Proxy PCL'!L38-a.Performance!M39)</f>
        <v/>
      </c>
      <c r="M38" s="73" t="str">
        <f>IF('b.Proxy PCL'!M38="","",'b.Proxy PCL'!M38-a.Performance!N39)</f>
        <v/>
      </c>
      <c r="N38" s="73" t="str">
        <f>IF('b.Proxy PCL'!N38="","",'b.Proxy PCL'!N38-a.Performance!O39)</f>
        <v/>
      </c>
      <c r="O38" s="73" t="str">
        <f>IF('b.Proxy PCL'!O38="","",'b.Proxy PCL'!O38-a.Performance!P39)</f>
        <v/>
      </c>
      <c r="P38" s="73" t="str">
        <f>IF('b.Proxy PCL'!P38="","",'b.Proxy PCL'!P38-a.Performance!Q39)</f>
        <v/>
      </c>
      <c r="Q38" s="73" t="str">
        <f>IF('b.Proxy PCL'!Q38="","",'b.Proxy PCL'!Q38-a.Performance!R39)</f>
        <v/>
      </c>
      <c r="R38" s="73" t="str">
        <f>IF('b.Proxy PCL'!R38="","",'b.Proxy PCL'!R38-a.Performance!S39)</f>
        <v/>
      </c>
    </row>
    <row r="39" spans="2:18" ht="14.25" customHeight="1">
      <c r="B39" s="64" t="s">
        <v>130</v>
      </c>
      <c r="C39" s="64" t="s">
        <v>168</v>
      </c>
      <c r="D39" s="64" t="s">
        <v>169</v>
      </c>
      <c r="E39" s="73" t="str">
        <f>IF('b.Proxy PCL'!E39="","",'b.Proxy PCL'!E39-a.Performance!F40)</f>
        <v/>
      </c>
      <c r="F39" s="73" t="str">
        <f>IF('b.Proxy PCL'!F39="","",'b.Proxy PCL'!F39-a.Performance!G40)</f>
        <v/>
      </c>
      <c r="G39" s="73" t="str">
        <f>IF('b.Proxy PCL'!G39="","",'b.Proxy PCL'!G39-a.Performance!H40)</f>
        <v/>
      </c>
      <c r="H39" s="73" t="str">
        <f>IF('b.Proxy PCL'!H39="","",'b.Proxy PCL'!H39-a.Performance!I40)</f>
        <v/>
      </c>
      <c r="I39" s="73" t="str">
        <f>IF('b.Proxy PCL'!I39="","",'b.Proxy PCL'!I39-a.Performance!J40)</f>
        <v/>
      </c>
      <c r="J39" s="73" t="str">
        <f>IF('b.Proxy PCL'!J39="","",'b.Proxy PCL'!J39-a.Performance!K40)</f>
        <v/>
      </c>
      <c r="K39" s="73" t="str">
        <f>IF('b.Proxy PCL'!K39="","",'b.Proxy PCL'!K39-a.Performance!L40)</f>
        <v/>
      </c>
      <c r="L39" s="73" t="str">
        <f>IF('b.Proxy PCL'!L39="","",'b.Proxy PCL'!L39-a.Performance!M40)</f>
        <v/>
      </c>
      <c r="M39" s="73" t="str">
        <f>IF('b.Proxy PCL'!M39="","",'b.Proxy PCL'!M39-a.Performance!N40)</f>
        <v/>
      </c>
      <c r="N39" s="73" t="str">
        <f>IF('b.Proxy PCL'!N39="","",'b.Proxy PCL'!N39-a.Performance!O40)</f>
        <v/>
      </c>
      <c r="O39" s="73" t="str">
        <f>IF('b.Proxy PCL'!O39="","",'b.Proxy PCL'!O39-a.Performance!P40)</f>
        <v/>
      </c>
      <c r="P39" s="73" t="str">
        <f>IF('b.Proxy PCL'!P39="","",'b.Proxy PCL'!P39-a.Performance!Q40)</f>
        <v/>
      </c>
      <c r="Q39" s="73" t="str">
        <f>IF('b.Proxy PCL'!Q39="","",'b.Proxy PCL'!Q39-a.Performance!R40)</f>
        <v/>
      </c>
      <c r="R39" s="73" t="str">
        <f>IF('b.Proxy PCL'!R39="","",'b.Proxy PCL'!R39-a.Performance!S40)</f>
        <v/>
      </c>
    </row>
    <row r="40" spans="2:18" ht="14.25" customHeight="1">
      <c r="B40" s="64" t="s">
        <v>131</v>
      </c>
      <c r="C40" s="64" t="s">
        <v>168</v>
      </c>
      <c r="D40" s="64" t="s">
        <v>169</v>
      </c>
      <c r="E40" s="73" t="str">
        <f>IF('b.Proxy PCL'!E40="","",'b.Proxy PCL'!E40-a.Performance!F41)</f>
        <v/>
      </c>
      <c r="F40" s="73" t="str">
        <f>IF('b.Proxy PCL'!F40="","",'b.Proxy PCL'!F40-a.Performance!G41)</f>
        <v/>
      </c>
      <c r="G40" s="73" t="str">
        <f>IF('b.Proxy PCL'!G40="","",'b.Proxy PCL'!G40-a.Performance!H41)</f>
        <v/>
      </c>
      <c r="H40" s="73" t="str">
        <f>IF('b.Proxy PCL'!H40="","",'b.Proxy PCL'!H40-a.Performance!I41)</f>
        <v/>
      </c>
      <c r="I40" s="73" t="str">
        <f>IF('b.Proxy PCL'!I40="","",'b.Proxy PCL'!I40-a.Performance!J41)</f>
        <v/>
      </c>
      <c r="J40" s="73" t="str">
        <f>IF('b.Proxy PCL'!J40="","",'b.Proxy PCL'!J40-a.Performance!K41)</f>
        <v/>
      </c>
      <c r="K40" s="73" t="str">
        <f>IF('b.Proxy PCL'!K40="","",'b.Proxy PCL'!K40-a.Performance!L41)</f>
        <v/>
      </c>
      <c r="L40" s="73" t="str">
        <f>IF('b.Proxy PCL'!L40="","",'b.Proxy PCL'!L40-a.Performance!M41)</f>
        <v/>
      </c>
      <c r="M40" s="73" t="str">
        <f>IF('b.Proxy PCL'!M40="","",'b.Proxy PCL'!M40-a.Performance!N41)</f>
        <v/>
      </c>
      <c r="N40" s="73" t="str">
        <f>IF('b.Proxy PCL'!N40="","",'b.Proxy PCL'!N40-a.Performance!O41)</f>
        <v/>
      </c>
      <c r="O40" s="73" t="str">
        <f>IF('b.Proxy PCL'!O40="","",'b.Proxy PCL'!O40-a.Performance!P41)</f>
        <v/>
      </c>
      <c r="P40" s="73" t="str">
        <f>IF('b.Proxy PCL'!P40="","",'b.Proxy PCL'!P40-a.Performance!Q41)</f>
        <v/>
      </c>
      <c r="Q40" s="73" t="str">
        <f>IF('b.Proxy PCL'!Q40="","",'b.Proxy PCL'!Q40-a.Performance!R41)</f>
        <v/>
      </c>
      <c r="R40" s="73" t="str">
        <f>IF('b.Proxy PCL'!R40="","",'b.Proxy PCL'!R40-a.Performance!S41)</f>
        <v/>
      </c>
    </row>
    <row r="41" spans="2:18" ht="14.25" customHeight="1">
      <c r="B41" s="64" t="s">
        <v>132</v>
      </c>
      <c r="C41" s="64" t="s">
        <v>168</v>
      </c>
      <c r="D41" s="64" t="s">
        <v>169</v>
      </c>
      <c r="E41" s="73" t="str">
        <f>IF('b.Proxy PCL'!E41="","",'b.Proxy PCL'!E41-a.Performance!F42)</f>
        <v/>
      </c>
      <c r="F41" s="73" t="str">
        <f>IF('b.Proxy PCL'!F41="","",'b.Proxy PCL'!F41-a.Performance!G42)</f>
        <v/>
      </c>
      <c r="G41" s="73" t="str">
        <f>IF('b.Proxy PCL'!G41="","",'b.Proxy PCL'!G41-a.Performance!H42)</f>
        <v/>
      </c>
      <c r="H41" s="73" t="str">
        <f>IF('b.Proxy PCL'!H41="","",'b.Proxy PCL'!H41-a.Performance!I42)</f>
        <v/>
      </c>
      <c r="I41" s="73" t="str">
        <f>IF('b.Proxy PCL'!I41="","",'b.Proxy PCL'!I41-a.Performance!J42)</f>
        <v/>
      </c>
      <c r="J41" s="73" t="str">
        <f>IF('b.Proxy PCL'!J41="","",'b.Proxy PCL'!J41-a.Performance!K42)</f>
        <v/>
      </c>
      <c r="K41" s="73" t="str">
        <f>IF('b.Proxy PCL'!K41="","",'b.Proxy PCL'!K41-a.Performance!L42)</f>
        <v/>
      </c>
      <c r="L41" s="73" t="str">
        <f>IF('b.Proxy PCL'!L41="","",'b.Proxy PCL'!L41-a.Performance!M42)</f>
        <v/>
      </c>
      <c r="M41" s="73" t="str">
        <f>IF('b.Proxy PCL'!M41="","",'b.Proxy PCL'!M41-a.Performance!N42)</f>
        <v/>
      </c>
      <c r="N41" s="73" t="str">
        <f>IF('b.Proxy PCL'!N41="","",'b.Proxy PCL'!N41-a.Performance!O42)</f>
        <v/>
      </c>
      <c r="O41" s="73" t="str">
        <f>IF('b.Proxy PCL'!O41="","",'b.Proxy PCL'!O41-a.Performance!P42)</f>
        <v/>
      </c>
      <c r="P41" s="73" t="str">
        <f>IF('b.Proxy PCL'!P41="","",'b.Proxy PCL'!P41-a.Performance!Q42)</f>
        <v/>
      </c>
      <c r="Q41" s="73" t="str">
        <f>IF('b.Proxy PCL'!Q41="","",'b.Proxy PCL'!Q41-a.Performance!R42)</f>
        <v/>
      </c>
      <c r="R41" s="73" t="str">
        <f>IF('b.Proxy PCL'!R41="","",'b.Proxy PCL'!R41-a.Performance!S42)</f>
        <v/>
      </c>
    </row>
    <row r="42" spans="2:18" ht="14.25" customHeight="1"/>
    <row r="43" spans="2:18" ht="14.25" customHeight="1"/>
    <row r="44" spans="2:18" s="20" customFormat="1" ht="13.15">
      <c r="B44" s="20" t="s">
        <v>59</v>
      </c>
    </row>
    <row r="45" spans="2:18" ht="14.25" customHeight="1">
      <c r="C45" s="22"/>
      <c r="D45" s="22"/>
      <c r="E45" s="146" t="s">
        <v>171</v>
      </c>
      <c r="F45" s="146"/>
      <c r="G45" s="146"/>
    </row>
    <row r="46" spans="2:18" ht="14.25" customHeight="1">
      <c r="B46" s="16" t="s">
        <v>148</v>
      </c>
      <c r="C46" s="16" t="s">
        <v>149</v>
      </c>
      <c r="D46" s="16" t="s">
        <v>91</v>
      </c>
      <c r="E46" s="16">
        <v>2020</v>
      </c>
      <c r="F46" s="16">
        <v>2021</v>
      </c>
      <c r="G46" s="16">
        <v>2022</v>
      </c>
      <c r="H46" s="16">
        <v>2023</v>
      </c>
      <c r="I46" s="16">
        <v>2023</v>
      </c>
    </row>
    <row r="47" spans="2:18" ht="14.25" customHeight="1">
      <c r="B47" s="14" t="s">
        <v>94</v>
      </c>
      <c r="C47" s="64" t="s">
        <v>168</v>
      </c>
      <c r="D47" s="64" t="s">
        <v>172</v>
      </c>
      <c r="E47" s="81">
        <f>a.Performance!G48-'b.Proxy PCL'!E$61</f>
        <v>13.576262436848488</v>
      </c>
      <c r="F47" s="81">
        <f>a.Performance!H48-'b.Proxy PCL'!F$61</f>
        <v>12.481087394715267</v>
      </c>
      <c r="G47" s="81">
        <f>a.Performance!I48-'b.Proxy PCL'!G$61</f>
        <v>-8.3398856421741598</v>
      </c>
      <c r="H47" s="81">
        <f>a.Performance!J48-'b.Proxy PCL'!H$61</f>
        <v>-15.453020329280161</v>
      </c>
      <c r="I47" s="117">
        <f>a.Performance!K48-'b.Proxy PCL'!I$61</f>
        <v>-3.5197215357823843</v>
      </c>
    </row>
    <row r="48" spans="2:18" ht="14.25" customHeight="1">
      <c r="B48" s="14" t="s">
        <v>117</v>
      </c>
      <c r="C48" s="64" t="s">
        <v>168</v>
      </c>
      <c r="D48" s="64" t="s">
        <v>172</v>
      </c>
      <c r="E48" s="81">
        <f>a.Performance!G49-'b.Proxy PCL'!E$61</f>
        <v>17.417507502136324</v>
      </c>
      <c r="F48" s="81">
        <f>a.Performance!H49-'b.Proxy PCL'!F$61</f>
        <v>11.440437120664825</v>
      </c>
      <c r="G48" s="81">
        <f>a.Performance!I49-'b.Proxy PCL'!G$61</f>
        <v>10.830115802020831</v>
      </c>
      <c r="H48" s="81">
        <f>a.Performance!J49-'b.Proxy PCL'!H$61</f>
        <v>17.489819083155929</v>
      </c>
      <c r="I48" s="117">
        <f>a.Performance!K49-'b.Proxy PCL'!I$61</f>
        <v>15.857143422406956</v>
      </c>
    </row>
    <row r="49" spans="1:9" ht="14.25" customHeight="1">
      <c r="B49" s="14" t="s">
        <v>118</v>
      </c>
      <c r="C49" s="64" t="s">
        <v>168</v>
      </c>
      <c r="D49" s="64" t="s">
        <v>172</v>
      </c>
      <c r="E49" s="81">
        <f>a.Performance!G50-'b.Proxy PCL'!E$61</f>
        <v>-9.4445448147213789</v>
      </c>
      <c r="F49" s="81">
        <f>a.Performance!H50-'b.Proxy PCL'!F$61</f>
        <v>9.4980493806467123</v>
      </c>
      <c r="G49" s="81">
        <f>a.Performance!I50-'b.Proxy PCL'!G$61</f>
        <v>3.7890053147531511</v>
      </c>
      <c r="H49" s="81">
        <f>a.Performance!J50-'b.Proxy PCL'!H$61</f>
        <v>2.5062772346305664</v>
      </c>
      <c r="I49" s="117">
        <f>a.Performance!K50-'b.Proxy PCL'!I$61</f>
        <v>3.068982145565613</v>
      </c>
    </row>
    <row r="50" spans="1:9" ht="14.25" customHeight="1">
      <c r="B50" s="14" t="s">
        <v>119</v>
      </c>
      <c r="C50" s="64" t="s">
        <v>168</v>
      </c>
      <c r="D50" s="64" t="s">
        <v>172</v>
      </c>
      <c r="E50" s="81">
        <f>a.Performance!G51-'b.Proxy PCL'!E$61</f>
        <v>-17.417507502136324</v>
      </c>
      <c r="F50" s="81">
        <f>a.Performance!H51-'b.Proxy PCL'!F$61</f>
        <v>-6.2059465023329032</v>
      </c>
      <c r="G50" s="81">
        <f>a.Performance!I51-'b.Proxy PCL'!G$61</f>
        <v>-7.5453551686087366</v>
      </c>
      <c r="H50" s="81">
        <f>a.Performance!J51-'b.Proxy PCL'!H$61</f>
        <v>-6.2606579841567438</v>
      </c>
      <c r="I50" s="117">
        <f>a.Performance!K51-'b.Proxy PCL'!I$61</f>
        <v>-7.1620974657661023</v>
      </c>
    </row>
    <row r="51" spans="1:9" ht="14.25" customHeight="1">
      <c r="B51" s="14" t="s">
        <v>120</v>
      </c>
      <c r="C51" s="64" t="s">
        <v>168</v>
      </c>
      <c r="D51" s="64" t="s">
        <v>172</v>
      </c>
      <c r="E51" s="81">
        <f>a.Performance!G52-'b.Proxy PCL'!E$61</f>
        <v>-4.1044637573102989</v>
      </c>
      <c r="F51" s="81">
        <f>a.Performance!H52-'b.Proxy PCL'!F$61</f>
        <v>-4.7633473724811317</v>
      </c>
      <c r="G51" s="81">
        <f>a.Performance!I52-'b.Proxy PCL'!G$61</f>
        <v>-8.4807828566336809</v>
      </c>
      <c r="H51" s="81">
        <f>a.Performance!J52-'b.Proxy PCL'!H$61</f>
        <v>-10.743260984218303</v>
      </c>
      <c r="I51" s="117">
        <f>a.Performance!K52-'b.Proxy PCL'!I$61</f>
        <v>-8.7380884572058335</v>
      </c>
    </row>
    <row r="52" spans="1:9" ht="14.25" customHeight="1">
      <c r="B52" s="14" t="s">
        <v>121</v>
      </c>
      <c r="C52" s="64" t="s">
        <v>168</v>
      </c>
      <c r="D52" s="64" t="s">
        <v>172</v>
      </c>
      <c r="E52" s="81">
        <f>a.Performance!G53-'b.Proxy PCL'!E$61</f>
        <v>-2.4901824485895148</v>
      </c>
      <c r="F52" s="81">
        <f>a.Performance!H53-'b.Proxy PCL'!F$61</f>
        <v>3.9415151488827789</v>
      </c>
      <c r="G52" s="81">
        <f>a.Performance!I53-'b.Proxy PCL'!G$61</f>
        <v>-1.6798266364930363</v>
      </c>
      <c r="H52" s="81">
        <f>a.Performance!J53-'b.Proxy PCL'!H$61</f>
        <v>5.0084148398466581</v>
      </c>
      <c r="I52" s="117">
        <f>a.Performance!K53-'b.Proxy PCL'!I$61</f>
        <v>7.1620974657660952</v>
      </c>
    </row>
    <row r="53" spans="1:9" ht="14.25" customHeight="1">
      <c r="B53" s="14" t="s">
        <v>122</v>
      </c>
      <c r="C53" s="64" t="s">
        <v>168</v>
      </c>
      <c r="D53" s="64" t="s">
        <v>172</v>
      </c>
      <c r="E53" s="81">
        <f>a.Performance!G54-'b.Proxy PCL'!E$61</f>
        <v>-18.405313312523401</v>
      </c>
      <c r="F53" s="81">
        <f>a.Performance!H54-'b.Proxy PCL'!F$61</f>
        <v>-12.885212280645892</v>
      </c>
      <c r="G53" s="81">
        <f>a.Performance!I54-'b.Proxy PCL'!G$61</f>
        <v>-10.830115802020831</v>
      </c>
      <c r="H53" s="81">
        <f>a.Performance!J54-'b.Proxy PCL'!H$61</f>
        <v>-5.3049545539373142</v>
      </c>
      <c r="I53" s="117">
        <f>a.Performance!K54-'b.Proxy PCL'!I$61</f>
        <v>-2.7301838936828631</v>
      </c>
    </row>
    <row r="54" spans="1:9" ht="14.25" customHeight="1">
      <c r="B54" s="14" t="s">
        <v>123</v>
      </c>
      <c r="C54" s="64" t="s">
        <v>168</v>
      </c>
      <c r="D54" s="64" t="s">
        <v>172</v>
      </c>
      <c r="E54" s="81">
        <f>a.Performance!G55-'b.Proxy PCL'!E$61</f>
        <v>14.576207064155007</v>
      </c>
      <c r="F54" s="81">
        <f>a.Performance!H55-'b.Proxy PCL'!F$61</f>
        <v>10.490593488279281</v>
      </c>
      <c r="G54" s="81">
        <f>a.Performance!I55-'b.Proxy PCL'!G$61</f>
        <v>-6.2266664202895186</v>
      </c>
      <c r="H54" s="81">
        <f>a.Performance!J55-'b.Proxy PCL'!H$61</f>
        <v>-7.5518429859468164</v>
      </c>
      <c r="I54" s="117">
        <f>a.Performance!K55-'b.Proxy PCL'!I$61</f>
        <v>5.2107031867669207</v>
      </c>
    </row>
    <row r="55" spans="1:9" ht="14.25" customHeight="1">
      <c r="B55" s="14" t="s">
        <v>151</v>
      </c>
      <c r="C55" s="64" t="s">
        <v>168</v>
      </c>
      <c r="D55" s="64" t="s">
        <v>172</v>
      </c>
      <c r="E55" s="81">
        <f>a.Performance!G56-'b.Proxy PCL'!E$61</f>
        <v>21.254608141566692</v>
      </c>
      <c r="F55" s="81">
        <f>a.Performance!H56-'b.Proxy PCL'!F$61</f>
        <v>14.64311172424221</v>
      </c>
      <c r="G55" s="81">
        <f>a.Performance!I56-'b.Proxy PCL'!G$61</f>
        <v>13.239179587944282</v>
      </c>
      <c r="H55" s="81">
        <f>a.Performance!J56-'b.Proxy PCL'!H$61</f>
        <v>10.743260984218303</v>
      </c>
      <c r="I55" s="117">
        <f>a.Performance!K56-'b.Proxy PCL'!I$61</f>
        <v>1.0906876662513554</v>
      </c>
    </row>
    <row r="56" spans="1:9" ht="14.25" customHeight="1">
      <c r="B56" s="14" t="s">
        <v>125</v>
      </c>
      <c r="C56" s="64" t="s">
        <v>168</v>
      </c>
      <c r="D56" s="64" t="s">
        <v>172</v>
      </c>
      <c r="E56" s="81">
        <f>a.Performance!G57-'b.Proxy PCL'!E$61</f>
        <v>-11.014213128254131</v>
      </c>
      <c r="F56" s="81">
        <f>a.Performance!H57-'b.Proxy PCL'!F$61</f>
        <v>-12.481087394715271</v>
      </c>
      <c r="G56" s="81">
        <f>a.Performance!I57-'b.Proxy PCL'!G$61</f>
        <v>-11.62781440464034</v>
      </c>
      <c r="H56" s="81">
        <f>a.Performance!J57-'b.Proxy PCL'!H$61</f>
        <v>-6.3861665203084712</v>
      </c>
      <c r="I56" s="117">
        <f>a.Performance!K57-'b.Proxy PCL'!I$61</f>
        <v>-0.49858230763801714</v>
      </c>
    </row>
    <row r="57" spans="1:9" ht="14.25" customHeight="1">
      <c r="B57" s="14" t="s">
        <v>126</v>
      </c>
      <c r="C57" s="64" t="s">
        <v>168</v>
      </c>
      <c r="D57" s="64" t="s">
        <v>172</v>
      </c>
      <c r="E57" s="81">
        <f>a.Performance!G58-'b.Proxy PCL'!E$61</f>
        <v>-7.2008063255304151</v>
      </c>
      <c r="F57" s="81">
        <f>a.Performance!H58-'b.Proxy PCL'!F$61</f>
        <v>3.6593311806216207</v>
      </c>
      <c r="G57" s="81">
        <f>a.Performance!I58-'b.Proxy PCL'!G$61</f>
        <v>-0.50297484313714236</v>
      </c>
      <c r="H57" s="81">
        <f>a.Performance!J58-'b.Proxy PCL'!H$61</f>
        <v>0.39558773731280183</v>
      </c>
      <c r="I57" s="117">
        <f>a.Performance!K58-'b.Proxy PCL'!I$61</f>
        <v>-2.0694327364933685</v>
      </c>
    </row>
    <row r="58" spans="1:9" ht="14.25" customHeight="1"/>
    <row r="59" spans="1:9" ht="14.25" customHeight="1"/>
    <row r="60" spans="1:9" ht="14.25" customHeight="1"/>
    <row r="61" spans="1:9" s="20" customFormat="1" ht="13.15">
      <c r="A61" s="20" t="s">
        <v>53</v>
      </c>
    </row>
  </sheetData>
  <mergeCells count="3">
    <mergeCell ref="E45:G45"/>
    <mergeCell ref="E7:L7"/>
    <mergeCell ref="E23:R23"/>
  </mergeCells>
  <pageMargins left="0.7" right="0.7" top="0.75" bottom="0.75" header="0.3" footer="0.3"/>
  <pageSetup paperSize="9" scale="53"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831F6-5581-4C13-9DDD-12833002D0EF}">
  <sheetPr codeName="Sheet13">
    <tabColor rgb="FFCCCCCE"/>
    <pageSetUpPr fitToPage="1"/>
  </sheetPr>
  <dimension ref="A1:BO65"/>
  <sheetViews>
    <sheetView showGridLines="0" topLeftCell="A35" zoomScale="85" zoomScaleNormal="85" workbookViewId="0">
      <selection activeCell="I47" sqref="I47:I57"/>
    </sheetView>
  </sheetViews>
  <sheetFormatPr defaultColWidth="0" defaultRowHeight="0" customHeight="1" zeroHeight="1"/>
  <cols>
    <col min="1" max="1" width="6.5" style="14" customWidth="1"/>
    <col min="2" max="3" width="23.125" style="14" bestFit="1" customWidth="1"/>
    <col min="4" max="4" width="28" style="14" bestFit="1" customWidth="1"/>
    <col min="5" max="20" width="9" style="14" customWidth="1"/>
    <col min="21" max="21" width="10.25" style="14" bestFit="1" customWidth="1"/>
    <col min="22" max="56" width="9" style="14" customWidth="1"/>
    <col min="57" max="67" width="0" style="14" hidden="1" customWidth="1"/>
    <col min="68" max="16384" width="9" style="14" hidden="1"/>
  </cols>
  <sheetData>
    <row r="1" spans="1:38" s="18" customFormat="1" ht="30.75">
      <c r="A1" s="18" t="e">
        <f ca="1" xml:space="preserve"> RIGHT(CELL("filename", A1), LEN(CELL("filename", A1)) - SEARCH("]", CELL("filename", A1)))</f>
        <v>#VALUE!</v>
      </c>
    </row>
    <row r="2" spans="1:38" s="12" customFormat="1" ht="13.15"/>
    <row r="3" spans="1:38" s="13" customFormat="1" ht="13.15">
      <c r="A3" s="27" t="s">
        <v>175</v>
      </c>
    </row>
    <row r="4" spans="1:38" ht="13.15">
      <c r="E4" s="12"/>
    </row>
    <row r="5" spans="1:38" ht="13.15">
      <c r="O5" s="12"/>
    </row>
    <row r="6" spans="1:38" s="20" customFormat="1" ht="13.15">
      <c r="B6" s="20" t="s">
        <v>57</v>
      </c>
    </row>
    <row r="7" spans="1:38" ht="14.25" customHeight="1">
      <c r="B7" s="22"/>
      <c r="C7" s="22"/>
      <c r="D7" s="22"/>
      <c r="E7" s="143" t="s">
        <v>176</v>
      </c>
      <c r="F7" s="143"/>
      <c r="G7" s="143"/>
      <c r="H7" s="143"/>
      <c r="I7" s="143"/>
      <c r="J7" s="143"/>
      <c r="K7" s="143"/>
      <c r="L7" s="143"/>
      <c r="N7" s="22"/>
      <c r="O7" s="22"/>
      <c r="P7" s="22"/>
      <c r="Q7" s="146"/>
      <c r="R7" s="146"/>
      <c r="S7" s="146"/>
      <c r="T7" s="146"/>
      <c r="U7" s="146"/>
      <c r="V7" s="146"/>
      <c r="W7" s="146"/>
      <c r="X7" s="146"/>
      <c r="Y7" s="146"/>
      <c r="AA7" s="22"/>
      <c r="AB7" s="22"/>
      <c r="AC7" s="22"/>
      <c r="AD7" s="146"/>
      <c r="AE7" s="146"/>
      <c r="AF7" s="146"/>
      <c r="AG7" s="146"/>
      <c r="AH7" s="146"/>
      <c r="AI7" s="146"/>
      <c r="AJ7" s="146"/>
      <c r="AK7" s="146"/>
      <c r="AL7" s="146"/>
    </row>
    <row r="8" spans="1:38" ht="14.25" customHeight="1">
      <c r="A8" s="62"/>
      <c r="B8" s="22" t="s">
        <v>148</v>
      </c>
      <c r="C8" s="22" t="s">
        <v>149</v>
      </c>
      <c r="D8" s="22" t="s">
        <v>91</v>
      </c>
      <c r="E8" s="22">
        <v>2015</v>
      </c>
      <c r="F8" s="22">
        <v>2016</v>
      </c>
      <c r="G8" s="22">
        <v>2017</v>
      </c>
      <c r="H8" s="22">
        <v>2018</v>
      </c>
      <c r="I8" s="22">
        <v>2019</v>
      </c>
      <c r="J8" s="22">
        <v>2020</v>
      </c>
      <c r="K8" s="22">
        <v>2021</v>
      </c>
      <c r="L8" s="22">
        <v>2022</v>
      </c>
      <c r="M8" s="22">
        <v>2023</v>
      </c>
      <c r="N8" s="16"/>
      <c r="O8" s="16"/>
      <c r="P8" s="16"/>
      <c r="Q8" s="16"/>
      <c r="R8" s="16"/>
      <c r="S8" s="16"/>
      <c r="T8" s="16"/>
      <c r="U8" s="16"/>
      <c r="V8" s="16"/>
      <c r="W8" s="16"/>
      <c r="X8" s="16"/>
      <c r="Y8" s="16"/>
      <c r="AA8" s="16"/>
      <c r="AB8" s="16"/>
      <c r="AC8" s="16"/>
      <c r="AD8" s="16"/>
      <c r="AE8" s="16"/>
      <c r="AF8" s="16"/>
      <c r="AG8" s="16"/>
      <c r="AH8" s="16"/>
      <c r="AI8" s="16"/>
      <c r="AJ8" s="16"/>
      <c r="AK8" s="16"/>
      <c r="AL8" s="16"/>
    </row>
    <row r="9" spans="1:38" ht="14.25" customHeight="1">
      <c r="A9" s="63"/>
      <c r="B9" s="64" t="s">
        <v>94</v>
      </c>
      <c r="C9" s="64" t="s">
        <v>177</v>
      </c>
      <c r="D9" s="64" t="s">
        <v>105</v>
      </c>
      <c r="E9" s="69">
        <f>MEDIAN(a.Performance!$F10:$N10)</f>
        <v>83.489795918367335</v>
      </c>
      <c r="F9" s="69">
        <f>MEDIAN(a.Performance!$F10:$N10)</f>
        <v>83.489795918367335</v>
      </c>
      <c r="G9" s="69">
        <f>MEDIAN(a.Performance!$F10:$N10)</f>
        <v>83.489795918367335</v>
      </c>
      <c r="H9" s="69">
        <f>MEDIAN(a.Performance!$F10:$N10)</f>
        <v>83.489795918367335</v>
      </c>
      <c r="I9" s="69">
        <f>MEDIAN(a.Performance!$F10:$N10)</f>
        <v>83.489795918367335</v>
      </c>
      <c r="J9" s="69">
        <f>MEDIAN(a.Performance!$F10:$N10)</f>
        <v>83.489795918367335</v>
      </c>
      <c r="K9" s="69">
        <f>MEDIAN(a.Performance!$F10:$N10)</f>
        <v>83.489795918367335</v>
      </c>
      <c r="L9" s="69">
        <f>MEDIAN(a.Performance!$F10:$N10)</f>
        <v>83.489795918367335</v>
      </c>
      <c r="M9" s="69">
        <f>MEDIAN(a.Performance!$F10:$N10)</f>
        <v>83.489795918367335</v>
      </c>
      <c r="N9" s="64"/>
      <c r="O9" s="64"/>
      <c r="P9" s="64"/>
      <c r="Q9" s="66"/>
      <c r="R9" s="66"/>
      <c r="S9" s="66"/>
      <c r="T9" s="66"/>
      <c r="U9" s="66"/>
      <c r="V9" s="66"/>
      <c r="W9" s="66"/>
      <c r="X9" s="66"/>
      <c r="Y9" s="66"/>
      <c r="AA9" s="64"/>
      <c r="AB9" s="64"/>
      <c r="AC9" s="64"/>
      <c r="AD9" s="66"/>
      <c r="AE9" s="66"/>
      <c r="AF9" s="66"/>
      <c r="AG9" s="66"/>
      <c r="AH9" s="66"/>
      <c r="AI9" s="66"/>
      <c r="AJ9" s="66"/>
      <c r="AK9" s="66"/>
      <c r="AL9" s="66"/>
    </row>
    <row r="10" spans="1:38" ht="14.25" customHeight="1">
      <c r="A10" s="63"/>
      <c r="B10" s="64" t="s">
        <v>117</v>
      </c>
      <c r="C10" s="64" t="s">
        <v>177</v>
      </c>
      <c r="D10" s="64" t="s">
        <v>105</v>
      </c>
      <c r="E10" s="69">
        <f>MEDIAN(a.Performance!$F11:$N11)</f>
        <v>89.745098039215691</v>
      </c>
      <c r="F10" s="69">
        <f>MEDIAN(a.Performance!$F11:$N11)</f>
        <v>89.745098039215691</v>
      </c>
      <c r="G10" s="69">
        <f>MEDIAN(a.Performance!$F11:$N11)</f>
        <v>89.745098039215691</v>
      </c>
      <c r="H10" s="69">
        <f>MEDIAN(a.Performance!$F11:$N11)</f>
        <v>89.745098039215691</v>
      </c>
      <c r="I10" s="69">
        <f>MEDIAN(a.Performance!$F11:$N11)</f>
        <v>89.745098039215691</v>
      </c>
      <c r="J10" s="69">
        <f>MEDIAN(a.Performance!$F11:$N11)</f>
        <v>89.745098039215691</v>
      </c>
      <c r="K10" s="69">
        <f>MEDIAN(a.Performance!$F11:$N11)</f>
        <v>89.745098039215691</v>
      </c>
      <c r="L10" s="69">
        <f>MEDIAN(a.Performance!$F11:$N11)</f>
        <v>89.745098039215691</v>
      </c>
      <c r="M10" s="69">
        <f>MEDIAN(a.Performance!$F11:$N11)</f>
        <v>89.745098039215691</v>
      </c>
      <c r="N10" s="64"/>
      <c r="O10" s="64"/>
      <c r="P10" s="64"/>
      <c r="Q10" s="66"/>
      <c r="R10" s="66"/>
      <c r="S10" s="66"/>
      <c r="T10" s="66"/>
      <c r="U10" s="66"/>
      <c r="V10" s="66"/>
      <c r="W10" s="66"/>
      <c r="X10" s="66"/>
      <c r="Y10" s="66"/>
      <c r="AA10" s="64"/>
      <c r="AB10" s="64"/>
      <c r="AC10" s="64"/>
      <c r="AD10" s="66"/>
      <c r="AE10" s="66"/>
      <c r="AF10" s="66"/>
      <c r="AG10" s="66"/>
      <c r="AH10" s="66"/>
      <c r="AI10" s="66"/>
      <c r="AJ10" s="66"/>
      <c r="AK10" s="66"/>
      <c r="AL10" s="66"/>
    </row>
    <row r="11" spans="1:38" ht="14.25" customHeight="1">
      <c r="A11" s="63"/>
      <c r="B11" s="64" t="s">
        <v>119</v>
      </c>
      <c r="C11" s="64" t="s">
        <v>177</v>
      </c>
      <c r="D11" s="64" t="s">
        <v>105</v>
      </c>
      <c r="E11" s="69">
        <f>MEDIAN(a.Performance!$F12:$N12)</f>
        <v>84.151515151515156</v>
      </c>
      <c r="F11" s="69">
        <f>MEDIAN(a.Performance!$F12:$N12)</f>
        <v>84.151515151515156</v>
      </c>
      <c r="G11" s="69">
        <f>MEDIAN(a.Performance!$F12:$N12)</f>
        <v>84.151515151515156</v>
      </c>
      <c r="H11" s="69">
        <f>MEDIAN(a.Performance!$F12:$N12)</f>
        <v>84.151515151515156</v>
      </c>
      <c r="I11" s="69">
        <f>MEDIAN(a.Performance!$F12:$N12)</f>
        <v>84.151515151515156</v>
      </c>
      <c r="J11" s="69">
        <f>MEDIAN(a.Performance!$F12:$N12)</f>
        <v>84.151515151515156</v>
      </c>
      <c r="K11" s="69">
        <f>MEDIAN(a.Performance!$F12:$N12)</f>
        <v>84.151515151515156</v>
      </c>
      <c r="L11" s="69">
        <f>MEDIAN(a.Performance!$F12:$N12)</f>
        <v>84.151515151515156</v>
      </c>
      <c r="M11" s="69">
        <f>MEDIAN(a.Performance!$F12:$N12)</f>
        <v>84.151515151515156</v>
      </c>
      <c r="N11" s="64"/>
      <c r="O11" s="64"/>
      <c r="P11" s="64"/>
      <c r="Q11" s="66"/>
      <c r="R11" s="66"/>
      <c r="S11" s="66"/>
      <c r="T11" s="66"/>
      <c r="U11" s="66"/>
      <c r="V11" s="66"/>
      <c r="W11" s="66"/>
      <c r="X11" s="66"/>
      <c r="Y11" s="66"/>
      <c r="AA11" s="64"/>
      <c r="AB11" s="64"/>
      <c r="AC11" s="64"/>
      <c r="AD11" s="66"/>
      <c r="AE11" s="66"/>
      <c r="AF11" s="66"/>
      <c r="AG11" s="66"/>
      <c r="AH11" s="66"/>
      <c r="AI11" s="66"/>
      <c r="AJ11" s="66"/>
      <c r="AK11" s="66"/>
      <c r="AL11" s="66"/>
    </row>
    <row r="12" spans="1:38" ht="14.25" customHeight="1">
      <c r="A12" s="63"/>
      <c r="B12" s="64" t="s">
        <v>120</v>
      </c>
      <c r="C12" s="64" t="s">
        <v>177</v>
      </c>
      <c r="D12" s="64" t="s">
        <v>105</v>
      </c>
      <c r="E12" s="96"/>
      <c r="F12" s="96"/>
      <c r="G12" s="96"/>
      <c r="H12" s="96"/>
      <c r="I12" s="96"/>
      <c r="J12" s="96"/>
      <c r="K12" s="96"/>
      <c r="L12" s="96"/>
      <c r="M12" s="96"/>
      <c r="N12" s="64"/>
      <c r="O12" s="64"/>
      <c r="P12" s="64"/>
      <c r="Q12" s="66"/>
      <c r="R12" s="66"/>
      <c r="S12" s="66"/>
      <c r="T12" s="66"/>
      <c r="U12" s="66"/>
      <c r="V12" s="66"/>
      <c r="W12" s="66"/>
      <c r="X12" s="66"/>
      <c r="Y12" s="66"/>
      <c r="AA12" s="64"/>
      <c r="AB12" s="64"/>
      <c r="AC12" s="64"/>
      <c r="AD12" s="66"/>
      <c r="AE12" s="66"/>
      <c r="AF12" s="66"/>
      <c r="AG12" s="66"/>
      <c r="AH12" s="66"/>
      <c r="AI12" s="66"/>
      <c r="AJ12" s="66"/>
      <c r="AK12" s="66"/>
      <c r="AL12" s="66"/>
    </row>
    <row r="13" spans="1:38" ht="14.25" customHeight="1">
      <c r="A13" s="63"/>
      <c r="B13" s="64" t="s">
        <v>121</v>
      </c>
      <c r="C13" s="64" t="s">
        <v>177</v>
      </c>
      <c r="D13" s="64" t="s">
        <v>105</v>
      </c>
      <c r="E13" s="69">
        <f>MEDIAN(a.Performance!$F14:$N14)</f>
        <v>88.14996395097333</v>
      </c>
      <c r="F13" s="69">
        <f>MEDIAN(a.Performance!$F14:$N14)</f>
        <v>88.14996395097333</v>
      </c>
      <c r="G13" s="69">
        <f>MEDIAN(a.Performance!$F14:$N14)</f>
        <v>88.14996395097333</v>
      </c>
      <c r="H13" s="69">
        <f>MEDIAN(a.Performance!$F14:$N14)</f>
        <v>88.14996395097333</v>
      </c>
      <c r="I13" s="69">
        <f>MEDIAN(a.Performance!$F14:$N14)</f>
        <v>88.14996395097333</v>
      </c>
      <c r="J13" s="69">
        <f>MEDIAN(a.Performance!$F14:$N14)</f>
        <v>88.14996395097333</v>
      </c>
      <c r="K13" s="69">
        <f>MEDIAN(a.Performance!$F14:$N14)</f>
        <v>88.14996395097333</v>
      </c>
      <c r="L13" s="69">
        <f>MEDIAN(a.Performance!$F14:$N14)</f>
        <v>88.14996395097333</v>
      </c>
      <c r="M13" s="69">
        <f>MEDIAN(a.Performance!$F14:$N14)</f>
        <v>88.14996395097333</v>
      </c>
      <c r="N13" s="64"/>
      <c r="O13" s="64"/>
      <c r="P13" s="64"/>
      <c r="Q13" s="66"/>
      <c r="R13" s="66"/>
      <c r="S13" s="66"/>
      <c r="T13" s="66"/>
      <c r="U13" s="66"/>
      <c r="V13" s="66"/>
      <c r="W13" s="66"/>
      <c r="X13" s="66"/>
      <c r="Y13" s="66"/>
      <c r="AA13" s="64"/>
      <c r="AB13" s="64"/>
      <c r="AC13" s="64"/>
      <c r="AD13" s="66"/>
      <c r="AE13" s="66"/>
      <c r="AF13" s="66"/>
      <c r="AG13" s="66"/>
      <c r="AH13" s="66"/>
      <c r="AI13" s="66"/>
      <c r="AJ13" s="66"/>
      <c r="AK13" s="66"/>
      <c r="AL13" s="66"/>
    </row>
    <row r="14" spans="1:38" ht="14.25" customHeight="1">
      <c r="A14" s="63"/>
      <c r="B14" s="64" t="s">
        <v>122</v>
      </c>
      <c r="C14" s="64" t="s">
        <v>177</v>
      </c>
      <c r="D14" s="64" t="s">
        <v>105</v>
      </c>
      <c r="E14" s="69">
        <f>MEDIAN(a.Performance!$F15:$N15)</f>
        <v>83.535714285714292</v>
      </c>
      <c r="F14" s="69">
        <f>MEDIAN(a.Performance!$F15:$N15)</f>
        <v>83.535714285714292</v>
      </c>
      <c r="G14" s="69">
        <f>MEDIAN(a.Performance!$F15:$N15)</f>
        <v>83.535714285714292</v>
      </c>
      <c r="H14" s="69">
        <f>MEDIAN(a.Performance!$F15:$N15)</f>
        <v>83.535714285714292</v>
      </c>
      <c r="I14" s="69">
        <f>MEDIAN(a.Performance!$F15:$N15)</f>
        <v>83.535714285714292</v>
      </c>
      <c r="J14" s="69">
        <f>MEDIAN(a.Performance!$F15:$N15)</f>
        <v>83.535714285714292</v>
      </c>
      <c r="K14" s="69">
        <f>MEDIAN(a.Performance!$F15:$N15)</f>
        <v>83.535714285714292</v>
      </c>
      <c r="L14" s="69">
        <f>MEDIAN(a.Performance!$F15:$N15)</f>
        <v>83.535714285714292</v>
      </c>
      <c r="M14" s="69">
        <f>MEDIAN(a.Performance!$F15:$N15)</f>
        <v>83.535714285714292</v>
      </c>
      <c r="N14" s="64"/>
      <c r="O14" s="64"/>
      <c r="P14" s="64"/>
      <c r="Q14" s="66"/>
      <c r="R14" s="66"/>
      <c r="S14" s="66"/>
      <c r="T14" s="66"/>
      <c r="U14" s="66"/>
      <c r="V14" s="66"/>
      <c r="W14" s="66"/>
      <c r="X14" s="66"/>
      <c r="Y14" s="66"/>
      <c r="AA14" s="64"/>
      <c r="AB14" s="64"/>
      <c r="AC14" s="64"/>
      <c r="AD14" s="66"/>
      <c r="AE14" s="66"/>
      <c r="AF14" s="66"/>
      <c r="AG14" s="66"/>
      <c r="AH14" s="66"/>
      <c r="AI14" s="66"/>
      <c r="AJ14" s="66"/>
      <c r="AK14" s="66"/>
      <c r="AL14" s="66"/>
    </row>
    <row r="15" spans="1:38" ht="14.25" customHeight="1">
      <c r="A15" s="63"/>
      <c r="B15" s="64" t="s">
        <v>123</v>
      </c>
      <c r="C15" s="64" t="s">
        <v>177</v>
      </c>
      <c r="D15" s="64" t="s">
        <v>105</v>
      </c>
      <c r="E15" s="69">
        <f>MEDIAN(a.Performance!$F16:$N16)</f>
        <v>100</v>
      </c>
      <c r="F15" s="69">
        <f>MEDIAN(a.Performance!$F16:$N16)</f>
        <v>100</v>
      </c>
      <c r="G15" s="69">
        <f>MEDIAN(a.Performance!$F16:$N16)</f>
        <v>100</v>
      </c>
      <c r="H15" s="69">
        <f>MEDIAN(a.Performance!$F16:$N16)</f>
        <v>100</v>
      </c>
      <c r="I15" s="69">
        <f>MEDIAN(a.Performance!$F16:$N16)</f>
        <v>100</v>
      </c>
      <c r="J15" s="69">
        <f>MEDIAN(a.Performance!$F16:$N16)</f>
        <v>100</v>
      </c>
      <c r="K15" s="69">
        <f>MEDIAN(a.Performance!$F16:$N16)</f>
        <v>100</v>
      </c>
      <c r="L15" s="69">
        <f>MEDIAN(a.Performance!$F16:$N16)</f>
        <v>100</v>
      </c>
      <c r="M15" s="69">
        <f>MEDIAN(a.Performance!$F16:$N16)</f>
        <v>100</v>
      </c>
      <c r="N15" s="64"/>
      <c r="O15" s="64"/>
      <c r="P15" s="64"/>
      <c r="Q15" s="66"/>
      <c r="R15" s="66"/>
      <c r="S15" s="66"/>
      <c r="T15" s="66"/>
      <c r="U15" s="66"/>
      <c r="V15" s="66"/>
      <c r="W15" s="66"/>
      <c r="X15" s="66"/>
      <c r="Y15" s="66"/>
      <c r="AA15" s="64"/>
      <c r="AB15" s="64"/>
      <c r="AC15" s="64"/>
      <c r="AD15" s="66"/>
      <c r="AE15" s="66"/>
      <c r="AF15" s="66"/>
      <c r="AG15" s="66"/>
      <c r="AH15" s="66"/>
      <c r="AI15" s="66"/>
      <c r="AJ15" s="66"/>
      <c r="AK15" s="66"/>
      <c r="AL15" s="66"/>
    </row>
    <row r="16" spans="1:38" ht="14.25" customHeight="1">
      <c r="A16" s="63"/>
      <c r="B16" s="64" t="s">
        <v>151</v>
      </c>
      <c r="C16" s="64" t="s">
        <v>177</v>
      </c>
      <c r="D16" s="64" t="s">
        <v>105</v>
      </c>
      <c r="E16" s="69">
        <f>MEDIAN(a.Performance!$F17:$N17)</f>
        <v>59.195216907675196</v>
      </c>
      <c r="F16" s="69">
        <f>MEDIAN(a.Performance!$F17:$N17)</f>
        <v>59.195216907675196</v>
      </c>
      <c r="G16" s="69">
        <f>MEDIAN(a.Performance!$F17:$N17)</f>
        <v>59.195216907675196</v>
      </c>
      <c r="H16" s="69">
        <f>MEDIAN(a.Performance!$F17:$N17)</f>
        <v>59.195216907675196</v>
      </c>
      <c r="I16" s="69">
        <f>MEDIAN(a.Performance!$F17:$N17)</f>
        <v>59.195216907675196</v>
      </c>
      <c r="J16" s="69">
        <f>MEDIAN(a.Performance!$F17:$N17)</f>
        <v>59.195216907675196</v>
      </c>
      <c r="K16" s="69">
        <f>MEDIAN(a.Performance!$F17:$N17)</f>
        <v>59.195216907675196</v>
      </c>
      <c r="L16" s="69">
        <f>MEDIAN(a.Performance!$F17:$N17)</f>
        <v>59.195216907675196</v>
      </c>
      <c r="M16" s="69">
        <f>MEDIAN(a.Performance!$F17:$N17)</f>
        <v>59.195216907675196</v>
      </c>
      <c r="N16" s="64"/>
      <c r="O16" s="64"/>
      <c r="P16" s="64"/>
      <c r="Q16" s="66"/>
      <c r="R16" s="66"/>
      <c r="S16" s="66"/>
      <c r="T16" s="66"/>
      <c r="U16" s="66"/>
      <c r="V16" s="66"/>
      <c r="W16" s="66"/>
      <c r="X16" s="66"/>
      <c r="Y16" s="66"/>
      <c r="AA16" s="64"/>
      <c r="AB16" s="64"/>
      <c r="AC16" s="64"/>
      <c r="AD16" s="66"/>
      <c r="AE16" s="66"/>
      <c r="AF16" s="66"/>
      <c r="AG16" s="66"/>
      <c r="AH16" s="66"/>
      <c r="AI16" s="66"/>
      <c r="AJ16" s="66"/>
      <c r="AK16" s="66"/>
      <c r="AL16" s="66"/>
    </row>
    <row r="17" spans="1:67" ht="14.25" customHeight="1">
      <c r="A17" s="63"/>
      <c r="B17" s="64" t="s">
        <v>125</v>
      </c>
      <c r="C17" s="64" t="s">
        <v>177</v>
      </c>
      <c r="D17" s="64" t="s">
        <v>105</v>
      </c>
      <c r="E17" s="69">
        <f>MEDIAN(a.Performance!$F18:$N18)</f>
        <v>85.680851063829778</v>
      </c>
      <c r="F17" s="69">
        <f>MEDIAN(a.Performance!$F18:$N18)</f>
        <v>85.680851063829778</v>
      </c>
      <c r="G17" s="69">
        <f>MEDIAN(a.Performance!$F18:$N18)</f>
        <v>85.680851063829778</v>
      </c>
      <c r="H17" s="69">
        <f>MEDIAN(a.Performance!$F18:$N18)</f>
        <v>85.680851063829778</v>
      </c>
      <c r="I17" s="69">
        <f>MEDIAN(a.Performance!$F18:$N18)</f>
        <v>85.680851063829778</v>
      </c>
      <c r="J17" s="69">
        <f>MEDIAN(a.Performance!$F18:$N18)</f>
        <v>85.680851063829778</v>
      </c>
      <c r="K17" s="69">
        <f>MEDIAN(a.Performance!$F18:$N18)</f>
        <v>85.680851063829778</v>
      </c>
      <c r="L17" s="69">
        <f>MEDIAN(a.Performance!$F18:$N18)</f>
        <v>85.680851063829778</v>
      </c>
      <c r="M17" s="69">
        <f>MEDIAN(a.Performance!$F18:$N18)</f>
        <v>85.680851063829778</v>
      </c>
      <c r="N17" s="64"/>
      <c r="O17" s="64"/>
      <c r="P17" s="64"/>
      <c r="Q17" s="66"/>
      <c r="R17" s="66"/>
      <c r="S17" s="66"/>
      <c r="T17" s="66"/>
      <c r="U17" s="66"/>
      <c r="V17" s="66"/>
      <c r="W17" s="66"/>
      <c r="X17" s="66"/>
      <c r="Y17" s="66"/>
      <c r="AA17" s="64"/>
      <c r="AB17" s="64"/>
      <c r="AC17" s="64"/>
      <c r="AD17" s="66"/>
      <c r="AE17" s="66"/>
      <c r="AF17" s="66"/>
      <c r="AG17" s="66"/>
      <c r="AH17" s="66"/>
      <c r="AI17" s="66"/>
      <c r="AJ17" s="66"/>
      <c r="AK17" s="66"/>
      <c r="AL17" s="66"/>
    </row>
    <row r="18" spans="1:67" ht="14.25" customHeight="1">
      <c r="A18" s="63"/>
      <c r="B18" s="64" t="s">
        <v>126</v>
      </c>
      <c r="C18" s="64" t="s">
        <v>177</v>
      </c>
      <c r="D18" s="64" t="s">
        <v>105</v>
      </c>
      <c r="E18" s="69">
        <f>MEDIAN(a.Performance!$F19:$N19)</f>
        <v>69.84210526315789</v>
      </c>
      <c r="F18" s="69">
        <f>MEDIAN(a.Performance!$F19:$N19)</f>
        <v>69.84210526315789</v>
      </c>
      <c r="G18" s="69">
        <f>MEDIAN(a.Performance!$F19:$N19)</f>
        <v>69.84210526315789</v>
      </c>
      <c r="H18" s="69">
        <f>MEDIAN(a.Performance!$F19:$N19)</f>
        <v>69.84210526315789</v>
      </c>
      <c r="I18" s="69">
        <f>MEDIAN(a.Performance!$F19:$N19)</f>
        <v>69.84210526315789</v>
      </c>
      <c r="J18" s="69">
        <f>MEDIAN(a.Performance!$F19:$N19)</f>
        <v>69.84210526315789</v>
      </c>
      <c r="K18" s="69">
        <f>MEDIAN(a.Performance!$F19:$N19)</f>
        <v>69.84210526315789</v>
      </c>
      <c r="L18" s="69">
        <f>MEDIAN(a.Performance!$F19:$N19)</f>
        <v>69.84210526315789</v>
      </c>
      <c r="M18" s="69">
        <f>MEDIAN(a.Performance!$F19:$N19)</f>
        <v>69.84210526315789</v>
      </c>
      <c r="N18" s="64"/>
      <c r="O18" s="64"/>
      <c r="P18" s="64"/>
      <c r="Q18" s="66"/>
      <c r="R18" s="66"/>
      <c r="S18" s="66"/>
      <c r="T18" s="66"/>
      <c r="U18" s="66"/>
      <c r="V18" s="66"/>
      <c r="W18" s="66"/>
      <c r="X18" s="66"/>
      <c r="Y18" s="66"/>
      <c r="AA18" s="64"/>
      <c r="AB18" s="64"/>
      <c r="AC18" s="64"/>
      <c r="AD18" s="66"/>
      <c r="AE18" s="66"/>
      <c r="AF18" s="66"/>
      <c r="AG18" s="66"/>
      <c r="AH18" s="66"/>
      <c r="AI18" s="66"/>
      <c r="AJ18" s="66"/>
      <c r="AK18" s="66"/>
      <c r="AL18" s="66"/>
    </row>
    <row r="19" spans="1:67" ht="14.25" customHeight="1">
      <c r="H19" s="43"/>
      <c r="I19" s="43"/>
      <c r="J19" s="43"/>
      <c r="K19" s="43"/>
      <c r="L19" s="43"/>
    </row>
    <row r="20" spans="1:67" ht="14.25" customHeight="1"/>
    <row r="21" spans="1:67" s="20" customFormat="1" ht="13.15">
      <c r="B21" s="20" t="s">
        <v>58</v>
      </c>
    </row>
    <row r="22" spans="1:67" ht="14.25" customHeight="1">
      <c r="B22" s="12"/>
      <c r="C22" s="14" t="s">
        <v>178</v>
      </c>
      <c r="E22" s="36">
        <v>10000</v>
      </c>
      <c r="F22" s="36">
        <v>10000</v>
      </c>
      <c r="G22" s="36">
        <v>10000</v>
      </c>
      <c r="H22" s="36">
        <v>10000</v>
      </c>
      <c r="I22" s="36">
        <v>10000</v>
      </c>
      <c r="J22" s="36">
        <v>10000</v>
      </c>
      <c r="K22" s="36">
        <v>10000</v>
      </c>
      <c r="L22" s="36">
        <v>10000</v>
      </c>
      <c r="M22" s="36">
        <v>10000</v>
      </c>
      <c r="N22" s="36">
        <v>10000</v>
      </c>
      <c r="O22" s="36">
        <v>10000</v>
      </c>
      <c r="P22" s="36">
        <v>10000</v>
      </c>
      <c r="Q22" s="36">
        <v>10000</v>
      </c>
      <c r="R22" s="36">
        <v>10000</v>
      </c>
    </row>
    <row r="23" spans="1:67" ht="14.25" customHeight="1">
      <c r="B23" s="22"/>
      <c r="C23" s="22"/>
      <c r="D23" s="71"/>
      <c r="E23" s="143" t="s">
        <v>179</v>
      </c>
      <c r="F23" s="143"/>
      <c r="G23" s="143"/>
      <c r="H23" s="143"/>
      <c r="I23" s="143"/>
      <c r="J23" s="143"/>
      <c r="K23" s="143"/>
      <c r="L23" s="143"/>
      <c r="M23" s="143"/>
      <c r="N23" s="143"/>
      <c r="O23" s="143"/>
      <c r="P23" s="143"/>
      <c r="Q23" s="143"/>
      <c r="R23" s="143"/>
      <c r="S23" s="15"/>
      <c r="T23" s="22"/>
      <c r="U23" s="22"/>
      <c r="V23" s="71"/>
      <c r="W23" s="143" t="s">
        <v>180</v>
      </c>
      <c r="X23" s="143"/>
      <c r="Y23" s="143"/>
      <c r="Z23" s="143"/>
      <c r="AA23" s="143"/>
      <c r="AB23" s="143"/>
      <c r="AC23" s="143"/>
      <c r="AD23" s="143"/>
      <c r="AE23" s="143"/>
      <c r="AF23" s="143"/>
      <c r="AG23" s="143"/>
      <c r="AH23" s="143"/>
      <c r="AI23" s="143"/>
      <c r="AJ23" s="143"/>
      <c r="AK23" s="21"/>
      <c r="AL23" s="22"/>
      <c r="AM23" s="22"/>
      <c r="AN23" s="71"/>
      <c r="AO23" s="143" t="s">
        <v>181</v>
      </c>
      <c r="AP23" s="143"/>
      <c r="AQ23" s="143"/>
      <c r="AR23" s="143"/>
      <c r="AS23" s="143"/>
      <c r="AT23" s="143"/>
      <c r="AU23" s="143"/>
      <c r="AV23" s="143"/>
      <c r="AW23" s="143"/>
      <c r="AX23" s="143"/>
      <c r="AY23" s="143"/>
      <c r="AZ23" s="143"/>
      <c r="BA23" s="143"/>
      <c r="BB23" s="143"/>
    </row>
    <row r="24" spans="1:67" ht="14.25" customHeight="1">
      <c r="B24" s="22" t="s">
        <v>148</v>
      </c>
      <c r="C24" s="22" t="s">
        <v>149</v>
      </c>
      <c r="D24" s="22" t="s">
        <v>91</v>
      </c>
      <c r="E24" s="22" t="s">
        <v>154</v>
      </c>
      <c r="F24" s="22" t="s">
        <v>155</v>
      </c>
      <c r="G24" s="22" t="s">
        <v>156</v>
      </c>
      <c r="H24" s="22" t="s">
        <v>157</v>
      </c>
      <c r="I24" s="22" t="s">
        <v>158</v>
      </c>
      <c r="J24" s="22" t="s">
        <v>159</v>
      </c>
      <c r="K24" s="22" t="s">
        <v>160</v>
      </c>
      <c r="L24" s="22" t="s">
        <v>161</v>
      </c>
      <c r="M24" s="22" t="s">
        <v>162</v>
      </c>
      <c r="N24" s="22" t="s">
        <v>163</v>
      </c>
      <c r="O24" s="22" t="s">
        <v>164</v>
      </c>
      <c r="P24" s="22" t="s">
        <v>165</v>
      </c>
      <c r="Q24" s="22" t="s">
        <v>166</v>
      </c>
      <c r="R24" s="22" t="s">
        <v>167</v>
      </c>
      <c r="S24" s="16"/>
      <c r="T24" s="22" t="s">
        <v>148</v>
      </c>
      <c r="U24" s="22" t="s">
        <v>149</v>
      </c>
      <c r="V24" s="22" t="s">
        <v>91</v>
      </c>
      <c r="W24" s="22" t="s">
        <v>154</v>
      </c>
      <c r="X24" s="22" t="s">
        <v>155</v>
      </c>
      <c r="Y24" s="22" t="s">
        <v>156</v>
      </c>
      <c r="Z24" s="22" t="s">
        <v>157</v>
      </c>
      <c r="AA24" s="22" t="s">
        <v>158</v>
      </c>
      <c r="AB24" s="22" t="s">
        <v>159</v>
      </c>
      <c r="AC24" s="22" t="s">
        <v>160</v>
      </c>
      <c r="AD24" s="22" t="s">
        <v>161</v>
      </c>
      <c r="AE24" s="22" t="s">
        <v>162</v>
      </c>
      <c r="AF24" s="22" t="s">
        <v>163</v>
      </c>
      <c r="AG24" s="22" t="s">
        <v>164</v>
      </c>
      <c r="AH24" s="22" t="s">
        <v>165</v>
      </c>
      <c r="AI24" s="22" t="s">
        <v>166</v>
      </c>
      <c r="AJ24" s="22"/>
      <c r="AK24" s="22"/>
      <c r="AL24" s="22" t="s">
        <v>148</v>
      </c>
      <c r="AM24" s="22" t="s">
        <v>149</v>
      </c>
      <c r="AN24" s="22" t="s">
        <v>91</v>
      </c>
      <c r="AO24" s="22" t="s">
        <v>154</v>
      </c>
      <c r="AP24" s="22" t="s">
        <v>155</v>
      </c>
      <c r="AQ24" s="22" t="s">
        <v>156</v>
      </c>
      <c r="AR24" s="22" t="s">
        <v>157</v>
      </c>
      <c r="AS24" s="22" t="s">
        <v>158</v>
      </c>
      <c r="AT24" s="22" t="s">
        <v>159</v>
      </c>
      <c r="AU24" s="22" t="s">
        <v>160</v>
      </c>
      <c r="AV24" s="22" t="s">
        <v>161</v>
      </c>
      <c r="AW24" s="22" t="s">
        <v>162</v>
      </c>
      <c r="AX24" s="22" t="s">
        <v>163</v>
      </c>
      <c r="AY24" s="22" t="s">
        <v>164</v>
      </c>
      <c r="AZ24" s="22" t="s">
        <v>165</v>
      </c>
      <c r="BA24" s="22" t="s">
        <v>166</v>
      </c>
      <c r="BB24" s="22" t="s">
        <v>167</v>
      </c>
    </row>
    <row r="25" spans="1:67" ht="14.25" customHeight="1">
      <c r="B25" s="64" t="s">
        <v>94</v>
      </c>
      <c r="C25" s="64" t="s">
        <v>177</v>
      </c>
      <c r="D25" s="64" t="s">
        <v>169</v>
      </c>
      <c r="E25" s="73">
        <f t="shared" ref="E25:E41" si="0">IF(W25=0,"",(AO25/W25)*E$22)</f>
        <v>1.580373596619111</v>
      </c>
      <c r="F25" s="73">
        <f t="shared" ref="F25:F41" si="1">IF(X25=0,"",(AP25/X25)*F$22)</f>
        <v>1.5799829303131361</v>
      </c>
      <c r="G25" s="73">
        <f t="shared" ref="G25:G41" si="2">IF(Y25=0,"",(AQ25/Y25)*G$22)</f>
        <v>1.5750859695625374</v>
      </c>
      <c r="H25" s="73">
        <f t="shared" ref="H25:H41" si="3">IF(Z25=0,"",(AR25/Z25)*H$22)</f>
        <v>1.5720221845559628</v>
      </c>
      <c r="I25" s="73">
        <f t="shared" ref="I25:I41" si="4">IF(AA25=0,"",(AS25/AA25)*I$22)</f>
        <v>1.5670134077517381</v>
      </c>
      <c r="J25" s="73">
        <f t="shared" ref="J25:J41" si="5">IF(AB25=0,"",(AT25/AB25)*J$22)</f>
        <v>0.52066744531583098</v>
      </c>
      <c r="K25" s="73">
        <f t="shared" ref="K25:K41" si="6">IF(AC25=0,"",(AU25/AC25)*K$22)</f>
        <v>0.52330814476796517</v>
      </c>
      <c r="L25" s="73">
        <f t="shared" ref="L25:L41" si="7">IF(AD25=0,"",(AV25/AD25)*L$22)</f>
        <v>0.52240795087844227</v>
      </c>
      <c r="M25" s="73">
        <f t="shared" ref="M25:M41" si="8">IF(AE25=0,"",(AW25/AE25)*M$22)</f>
        <v>0.52044706402800001</v>
      </c>
      <c r="N25" s="73">
        <f t="shared" ref="N25:N41" si="9">IF(AF25=0,"",(AX25/AF25)*N$22)</f>
        <v>0.39248008163585701</v>
      </c>
      <c r="O25" s="73">
        <f t="shared" ref="O25:O41" si="10">IF(AG25=0,"",(AY25/AG25)*O$22)</f>
        <v>0.39248008163585701</v>
      </c>
      <c r="P25" s="73">
        <f t="shared" ref="P25:P41" si="11">IF(AH25=0,"",(AZ25/AH25)*P$22)</f>
        <v>0.26165338775723795</v>
      </c>
      <c r="Q25" s="73">
        <f t="shared" ref="Q25:R41" si="12">IF(AI25=0,"",(BA25/AI25)*Q$22)</f>
        <v>0.26165338775723795</v>
      </c>
      <c r="R25" s="73" t="str">
        <f t="shared" si="12"/>
        <v/>
      </c>
      <c r="S25" s="68"/>
      <c r="T25" s="64" t="s">
        <v>94</v>
      </c>
      <c r="U25" s="64" t="s">
        <v>180</v>
      </c>
      <c r="V25" s="64" t="s">
        <v>182</v>
      </c>
      <c r="W25" s="70">
        <f>a.Performance!X26</f>
        <v>75931.41283600009</v>
      </c>
      <c r="X25" s="70">
        <f>a.Performance!Y26</f>
        <v>75950.187623999998</v>
      </c>
      <c r="Y25" s="70">
        <f>a.Performance!Z26</f>
        <v>76186.317648000302</v>
      </c>
      <c r="Z25" s="70">
        <f>a.Performance!AA26</f>
        <v>76334.80060200009</v>
      </c>
      <c r="AA25" s="70">
        <f>a.Performance!AB26</f>
        <v>76578.795947999693</v>
      </c>
      <c r="AB25" s="70">
        <f>a.Performance!AC26</f>
        <v>76824.468977000201</v>
      </c>
      <c r="AC25" s="70">
        <f>a.Performance!AD26</f>
        <v>76436.800000000003</v>
      </c>
      <c r="AD25" s="70">
        <f>a.Performance!AE26</f>
        <v>76568.513041845901</v>
      </c>
      <c r="AE25" s="70">
        <f>a.Performance!AF26</f>
        <v>76857</v>
      </c>
      <c r="AF25" s="70">
        <f>a.Performance!AG26</f>
        <v>76437</v>
      </c>
      <c r="AG25" s="70">
        <f>a.Performance!AH26</f>
        <v>76437</v>
      </c>
      <c r="AH25" s="70">
        <f>a.Performance!AI26</f>
        <v>76437</v>
      </c>
      <c r="AI25" s="70">
        <f>a.Performance!AJ26</f>
        <v>76437</v>
      </c>
      <c r="AJ25" s="70"/>
      <c r="AK25" s="64"/>
      <c r="AL25" s="64" t="s">
        <v>94</v>
      </c>
      <c r="AM25" s="64" t="s">
        <v>177</v>
      </c>
      <c r="AN25" s="64" t="s">
        <v>183</v>
      </c>
      <c r="AO25" s="72">
        <f>'SPL.EPA.targets'!C44</f>
        <v>12</v>
      </c>
      <c r="AP25" s="72">
        <f>'SPL.EPA.targets'!D44</f>
        <v>12</v>
      </c>
      <c r="AQ25" s="72">
        <f>'SPL.EPA.targets'!E44</f>
        <v>12</v>
      </c>
      <c r="AR25" s="72">
        <f>'SPL.EPA.targets'!F44</f>
        <v>12</v>
      </c>
      <c r="AS25" s="72">
        <f>'SPL.EPA.targets'!G44</f>
        <v>12</v>
      </c>
      <c r="AT25" s="72">
        <f>'SPL.EPA.targets'!H44</f>
        <v>4</v>
      </c>
      <c r="AU25" s="72">
        <f>'SPL.EPA.targets'!I44</f>
        <v>4</v>
      </c>
      <c r="AV25" s="72">
        <f>'SPL.EPA.targets'!J44</f>
        <v>4</v>
      </c>
      <c r="AW25" s="72">
        <f>'SPL.EPA.targets'!K44</f>
        <v>4</v>
      </c>
      <c r="AX25" s="72">
        <f>'SPL.EPA.targets'!L44</f>
        <v>3</v>
      </c>
      <c r="AY25" s="72">
        <f>'SPL.EPA.targets'!M44</f>
        <v>3</v>
      </c>
      <c r="AZ25" s="72">
        <f>'SPL.EPA.targets'!N44</f>
        <v>2</v>
      </c>
      <c r="BA25" s="72">
        <f>'SPL.EPA.targets'!O44</f>
        <v>2</v>
      </c>
      <c r="BB25" s="72">
        <f>'SPL.EPA.targets'!P44</f>
        <v>1</v>
      </c>
      <c r="BD25" s="75"/>
      <c r="BE25" s="75"/>
      <c r="BF25" s="75"/>
      <c r="BG25" s="75"/>
      <c r="BH25" s="75"/>
      <c r="BI25" s="75"/>
      <c r="BJ25" s="75"/>
      <c r="BK25" s="75"/>
      <c r="BL25" s="75"/>
      <c r="BM25" s="75"/>
      <c r="BN25" s="75"/>
      <c r="BO25" s="75"/>
    </row>
    <row r="26" spans="1:67" ht="14.25" customHeight="1">
      <c r="B26" s="64" t="s">
        <v>117</v>
      </c>
      <c r="C26" s="64" t="s">
        <v>177</v>
      </c>
      <c r="D26" s="64" t="s">
        <v>169</v>
      </c>
      <c r="E26" s="73">
        <f t="shared" si="0"/>
        <v>1.6774489356586504</v>
      </c>
      <c r="F26" s="73">
        <f t="shared" si="1"/>
        <v>1.6740978007935226</v>
      </c>
      <c r="G26" s="73">
        <f t="shared" si="2"/>
        <v>1.6700852383670957</v>
      </c>
      <c r="H26" s="73">
        <f t="shared" si="3"/>
        <v>1.6672687359324201</v>
      </c>
      <c r="I26" s="73">
        <f t="shared" si="4"/>
        <v>1.6643458288719619</v>
      </c>
      <c r="J26" s="73">
        <f t="shared" si="5"/>
        <v>0.55373285158575247</v>
      </c>
      <c r="K26" s="73">
        <f t="shared" si="6"/>
        <v>0.55157198014340869</v>
      </c>
      <c r="L26" s="73">
        <f t="shared" si="7"/>
        <v>0.54863663795468254</v>
      </c>
      <c r="M26" s="73">
        <f t="shared" si="8"/>
        <v>0.54600054600054604</v>
      </c>
      <c r="N26" s="73">
        <f t="shared" si="9"/>
        <v>0.27586967916356314</v>
      </c>
      <c r="O26" s="73">
        <f t="shared" si="10"/>
        <v>0.27586967916356314</v>
      </c>
      <c r="P26" s="73">
        <f t="shared" si="11"/>
        <v>0.27586967916356314</v>
      </c>
      <c r="Q26" s="73">
        <f t="shared" si="12"/>
        <v>0.27586967916356314</v>
      </c>
      <c r="R26" s="73" t="str">
        <f t="shared" si="12"/>
        <v/>
      </c>
      <c r="S26" s="68"/>
      <c r="T26" s="64" t="s">
        <v>117</v>
      </c>
      <c r="U26" s="64" t="s">
        <v>180</v>
      </c>
      <c r="V26" s="64" t="s">
        <v>182</v>
      </c>
      <c r="W26" s="70">
        <f>a.Performance!X27</f>
        <v>35768.6</v>
      </c>
      <c r="X26" s="70">
        <f>a.Performance!Y27</f>
        <v>35840.199999999997</v>
      </c>
      <c r="Y26" s="70">
        <f>a.Performance!Z27</f>
        <v>35926.309999999896</v>
      </c>
      <c r="Z26" s="70">
        <f>a.Performance!AA27</f>
        <v>35987</v>
      </c>
      <c r="AA26" s="70">
        <f>a.Performance!AB27</f>
        <v>36050.199999999997</v>
      </c>
      <c r="AB26" s="70">
        <f>a.Performance!AC27</f>
        <v>36118.5</v>
      </c>
      <c r="AC26" s="70">
        <f>a.Performance!AD27</f>
        <v>36260</v>
      </c>
      <c r="AD26" s="70">
        <f>a.Performance!AE27</f>
        <v>36454</v>
      </c>
      <c r="AE26" s="70">
        <f>a.Performance!AF27</f>
        <v>36630</v>
      </c>
      <c r="AF26" s="70">
        <f>a.Performance!AG27</f>
        <v>36249</v>
      </c>
      <c r="AG26" s="70">
        <f>a.Performance!AH27</f>
        <v>36249</v>
      </c>
      <c r="AH26" s="70">
        <f>a.Performance!AI27</f>
        <v>36249</v>
      </c>
      <c r="AI26" s="70">
        <f>a.Performance!AJ27</f>
        <v>36249</v>
      </c>
      <c r="AJ26" s="70"/>
      <c r="AK26" s="64"/>
      <c r="AL26" s="64" t="s">
        <v>117</v>
      </c>
      <c r="AM26" s="64" t="s">
        <v>177</v>
      </c>
      <c r="AN26" s="64" t="s">
        <v>183</v>
      </c>
      <c r="AO26" s="72">
        <f>'SPL.EPA.targets'!C45</f>
        <v>6</v>
      </c>
      <c r="AP26" s="72">
        <f>'SPL.EPA.targets'!D45</f>
        <v>6</v>
      </c>
      <c r="AQ26" s="72">
        <f>'SPL.EPA.targets'!E45</f>
        <v>6</v>
      </c>
      <c r="AR26" s="72">
        <f>'SPL.EPA.targets'!F45</f>
        <v>6</v>
      </c>
      <c r="AS26" s="72">
        <f>'SPL.EPA.targets'!G45</f>
        <v>6</v>
      </c>
      <c r="AT26" s="72">
        <f>'SPL.EPA.targets'!H45</f>
        <v>2</v>
      </c>
      <c r="AU26" s="72">
        <f>'SPL.EPA.targets'!I45</f>
        <v>2</v>
      </c>
      <c r="AV26" s="72">
        <f>'SPL.EPA.targets'!J45</f>
        <v>2</v>
      </c>
      <c r="AW26" s="72">
        <f>'SPL.EPA.targets'!K45</f>
        <v>2</v>
      </c>
      <c r="AX26" s="72">
        <f>'SPL.EPA.targets'!L45</f>
        <v>1</v>
      </c>
      <c r="AY26" s="72">
        <f>'SPL.EPA.targets'!M45</f>
        <v>1</v>
      </c>
      <c r="AZ26" s="72">
        <f>'SPL.EPA.targets'!N45</f>
        <v>1</v>
      </c>
      <c r="BA26" s="72">
        <f>'SPL.EPA.targets'!O45</f>
        <v>1</v>
      </c>
      <c r="BB26" s="72">
        <f>'SPL.EPA.targets'!P45</f>
        <v>0</v>
      </c>
      <c r="BD26" s="75"/>
      <c r="BE26" s="75"/>
      <c r="BF26" s="75"/>
      <c r="BG26" s="75"/>
      <c r="BH26" s="75"/>
      <c r="BI26" s="75"/>
      <c r="BJ26" s="75"/>
      <c r="BK26" s="75"/>
      <c r="BL26" s="75"/>
      <c r="BM26" s="75"/>
      <c r="BN26" s="75"/>
      <c r="BO26" s="75"/>
    </row>
    <row r="27" spans="1:67" ht="14.25" customHeight="1">
      <c r="B27" s="64" t="s">
        <v>118</v>
      </c>
      <c r="C27" s="64" t="s">
        <v>177</v>
      </c>
      <c r="D27" s="64" t="s">
        <v>169</v>
      </c>
      <c r="E27" s="73" t="str">
        <f t="shared" si="0"/>
        <v/>
      </c>
      <c r="F27" s="73" t="str">
        <f t="shared" si="1"/>
        <v/>
      </c>
      <c r="G27" s="73" t="str">
        <f t="shared" si="2"/>
        <v/>
      </c>
      <c r="H27" s="73" t="str">
        <f t="shared" si="3"/>
        <v/>
      </c>
      <c r="I27" s="73" t="str">
        <f t="shared" si="4"/>
        <v/>
      </c>
      <c r="J27" s="73" t="str">
        <f t="shared" si="5"/>
        <v/>
      </c>
      <c r="K27" s="73">
        <f t="shared" si="6"/>
        <v>19.931417229062664</v>
      </c>
      <c r="L27" s="73">
        <f t="shared" si="7"/>
        <v>19.949098001234635</v>
      </c>
      <c r="M27" s="73">
        <f t="shared" si="8"/>
        <v>20.379132193335138</v>
      </c>
      <c r="N27" s="73">
        <f t="shared" si="9"/>
        <v>19.920318725099602</v>
      </c>
      <c r="O27" s="73">
        <f t="shared" si="10"/>
        <v>19.920318725099602</v>
      </c>
      <c r="P27" s="73">
        <f t="shared" si="11"/>
        <v>19.920318725099602</v>
      </c>
      <c r="Q27" s="73">
        <f t="shared" si="12"/>
        <v>19.920318725099602</v>
      </c>
      <c r="R27" s="73" t="str">
        <f t="shared" si="12"/>
        <v/>
      </c>
      <c r="S27" s="68"/>
      <c r="T27" s="64" t="s">
        <v>118</v>
      </c>
      <c r="U27" s="64" t="s">
        <v>180</v>
      </c>
      <c r="V27" s="64" t="s">
        <v>182</v>
      </c>
      <c r="W27" s="70">
        <f>a.Performance!X28</f>
        <v>0</v>
      </c>
      <c r="X27" s="70">
        <f>a.Performance!Y28</f>
        <v>0</v>
      </c>
      <c r="Y27" s="70">
        <f>a.Performance!Z28</f>
        <v>0</v>
      </c>
      <c r="Z27" s="70">
        <f>a.Performance!AA28</f>
        <v>0</v>
      </c>
      <c r="AA27" s="70">
        <f>a.Performance!AB28</f>
        <v>0</v>
      </c>
      <c r="AB27" s="70">
        <f>a.Performance!AC28</f>
        <v>0</v>
      </c>
      <c r="AC27" s="70">
        <f>a.Performance!AD28</f>
        <v>501.72046899999998</v>
      </c>
      <c r="AD27" s="70">
        <f>a.Performance!AE28</f>
        <v>501.27579700000001</v>
      </c>
      <c r="AE27" s="70">
        <f>a.Performance!AF28</f>
        <v>490.69802900000002</v>
      </c>
      <c r="AF27" s="70">
        <f>a.Performance!AG28</f>
        <v>502</v>
      </c>
      <c r="AG27" s="70">
        <f>a.Performance!AH28</f>
        <v>502</v>
      </c>
      <c r="AH27" s="70">
        <f>a.Performance!AI28</f>
        <v>502</v>
      </c>
      <c r="AI27" s="70">
        <f>a.Performance!AJ28</f>
        <v>502</v>
      </c>
      <c r="AJ27" s="70"/>
      <c r="AK27" s="64"/>
      <c r="AL27" s="64" t="s">
        <v>118</v>
      </c>
      <c r="AM27" s="64" t="s">
        <v>177</v>
      </c>
      <c r="AN27" s="64" t="s">
        <v>183</v>
      </c>
      <c r="AO27" s="72">
        <f>'SPL.EPA.targets'!C46</f>
        <v>0</v>
      </c>
      <c r="AP27" s="72">
        <f>'SPL.EPA.targets'!D46</f>
        <v>0</v>
      </c>
      <c r="AQ27" s="72">
        <f>'SPL.EPA.targets'!E46</f>
        <v>0</v>
      </c>
      <c r="AR27" s="72">
        <f>'SPL.EPA.targets'!F46</f>
        <v>0</v>
      </c>
      <c r="AS27" s="72">
        <f>'SPL.EPA.targets'!G46</f>
        <v>0</v>
      </c>
      <c r="AT27" s="72">
        <f>'SPL.EPA.targets'!H46</f>
        <v>0</v>
      </c>
      <c r="AU27" s="72">
        <f>'SPL.EPA.targets'!I46</f>
        <v>1</v>
      </c>
      <c r="AV27" s="72">
        <f>'SPL.EPA.targets'!J46</f>
        <v>1</v>
      </c>
      <c r="AW27" s="72">
        <f>'SPL.EPA.targets'!K46</f>
        <v>1</v>
      </c>
      <c r="AX27" s="72">
        <f>'SPL.EPA.targets'!L46</f>
        <v>1</v>
      </c>
      <c r="AY27" s="72">
        <f>'SPL.EPA.targets'!M46</f>
        <v>1</v>
      </c>
      <c r="AZ27" s="72">
        <f>'SPL.EPA.targets'!N46</f>
        <v>1</v>
      </c>
      <c r="BA27" s="72">
        <f>'SPL.EPA.targets'!O46</f>
        <v>1</v>
      </c>
      <c r="BB27" s="72">
        <f>'SPL.EPA.targets'!P46</f>
        <v>0</v>
      </c>
      <c r="BD27" s="75"/>
      <c r="BE27" s="75"/>
      <c r="BF27" s="75"/>
      <c r="BG27" s="75"/>
      <c r="BH27" s="75"/>
      <c r="BI27" s="75"/>
      <c r="BJ27" s="75"/>
      <c r="BK27" s="75"/>
      <c r="BL27" s="75"/>
      <c r="BM27" s="75"/>
      <c r="BN27" s="75"/>
      <c r="BO27" s="75"/>
    </row>
    <row r="28" spans="1:67" ht="14.25" customHeight="1">
      <c r="B28" s="64" t="s">
        <v>119</v>
      </c>
      <c r="C28" s="64" t="s">
        <v>177</v>
      </c>
      <c r="D28" s="64" t="s">
        <v>169</v>
      </c>
      <c r="E28" s="73">
        <f t="shared" si="0"/>
        <v>1.6759402024535766</v>
      </c>
      <c r="F28" s="73">
        <f t="shared" si="1"/>
        <v>1.6742566300562549</v>
      </c>
      <c r="G28" s="73">
        <f t="shared" si="2"/>
        <v>1.6734721199544818</v>
      </c>
      <c r="H28" s="73">
        <f t="shared" si="3"/>
        <v>1.67089961235129</v>
      </c>
      <c r="I28" s="73">
        <f t="shared" si="4"/>
        <v>1.6686133822793259</v>
      </c>
      <c r="J28" s="73">
        <f t="shared" si="5"/>
        <v>0.66704465863989604</v>
      </c>
      <c r="K28" s="73">
        <f t="shared" si="6"/>
        <v>0.66608938919603011</v>
      </c>
      <c r="L28" s="73">
        <f t="shared" si="7"/>
        <v>0.66511473229132034</v>
      </c>
      <c r="M28" s="73">
        <f t="shared" si="8"/>
        <v>0.66431940476981333</v>
      </c>
      <c r="N28" s="73">
        <f t="shared" si="9"/>
        <v>0.33304469459801506</v>
      </c>
      <c r="O28" s="73">
        <f t="shared" si="10"/>
        <v>0.33304469459801506</v>
      </c>
      <c r="P28" s="73">
        <f t="shared" si="11"/>
        <v>0.33304469459801506</v>
      </c>
      <c r="Q28" s="73">
        <f t="shared" si="12"/>
        <v>0.33304469459801506</v>
      </c>
      <c r="R28" s="73" t="str">
        <f t="shared" si="12"/>
        <v/>
      </c>
      <c r="S28" s="68"/>
      <c r="T28" s="64" t="s">
        <v>119</v>
      </c>
      <c r="U28" s="64" t="s">
        <v>180</v>
      </c>
      <c r="V28" s="64" t="s">
        <v>182</v>
      </c>
      <c r="W28" s="70">
        <f>a.Performance!X29</f>
        <v>29834</v>
      </c>
      <c r="X28" s="70">
        <f>a.Performance!Y29</f>
        <v>29864</v>
      </c>
      <c r="Y28" s="70">
        <f>a.Performance!Z29</f>
        <v>29878</v>
      </c>
      <c r="Z28" s="70">
        <f>a.Performance!AA29</f>
        <v>29924</v>
      </c>
      <c r="AA28" s="70">
        <f>a.Performance!AB29</f>
        <v>29965</v>
      </c>
      <c r="AB28" s="70">
        <f>a.Performance!AC29</f>
        <v>29983</v>
      </c>
      <c r="AC28" s="70">
        <f>a.Performance!AD29</f>
        <v>30026</v>
      </c>
      <c r="AD28" s="70">
        <f>a.Performance!AE29</f>
        <v>30070</v>
      </c>
      <c r="AE28" s="70">
        <f>a.Performance!AF29</f>
        <v>30106</v>
      </c>
      <c r="AF28" s="70">
        <f>a.Performance!AG29</f>
        <v>30026</v>
      </c>
      <c r="AG28" s="70">
        <f>a.Performance!AH29</f>
        <v>30026</v>
      </c>
      <c r="AH28" s="70">
        <f>a.Performance!AI29</f>
        <v>30026</v>
      </c>
      <c r="AI28" s="70">
        <f>a.Performance!AJ29</f>
        <v>30026</v>
      </c>
      <c r="AJ28" s="70"/>
      <c r="AK28" s="64"/>
      <c r="AL28" s="64" t="s">
        <v>119</v>
      </c>
      <c r="AM28" s="64" t="s">
        <v>177</v>
      </c>
      <c r="AN28" s="64" t="s">
        <v>183</v>
      </c>
      <c r="AO28" s="72">
        <f>'SPL.EPA.targets'!C47</f>
        <v>5</v>
      </c>
      <c r="AP28" s="72">
        <f>'SPL.EPA.targets'!D47</f>
        <v>5</v>
      </c>
      <c r="AQ28" s="72">
        <f>'SPL.EPA.targets'!E47</f>
        <v>5</v>
      </c>
      <c r="AR28" s="72">
        <f>'SPL.EPA.targets'!F47</f>
        <v>5</v>
      </c>
      <c r="AS28" s="72">
        <f>'SPL.EPA.targets'!G47</f>
        <v>5</v>
      </c>
      <c r="AT28" s="72">
        <f>'SPL.EPA.targets'!H47</f>
        <v>2</v>
      </c>
      <c r="AU28" s="72">
        <f>'SPL.EPA.targets'!I47</f>
        <v>2</v>
      </c>
      <c r="AV28" s="72">
        <f>'SPL.EPA.targets'!J47</f>
        <v>2</v>
      </c>
      <c r="AW28" s="72">
        <f>'SPL.EPA.targets'!K47</f>
        <v>2</v>
      </c>
      <c r="AX28" s="72">
        <f>'SPL.EPA.targets'!L47</f>
        <v>1</v>
      </c>
      <c r="AY28" s="72">
        <f>'SPL.EPA.targets'!M47</f>
        <v>1</v>
      </c>
      <c r="AZ28" s="72">
        <f>'SPL.EPA.targets'!N47</f>
        <v>1</v>
      </c>
      <c r="BA28" s="72">
        <f>'SPL.EPA.targets'!O47</f>
        <v>1</v>
      </c>
      <c r="BB28" s="72">
        <f>'SPL.EPA.targets'!P47</f>
        <v>0</v>
      </c>
      <c r="BD28" s="75"/>
      <c r="BE28" s="75"/>
      <c r="BF28" s="75"/>
      <c r="BG28" s="75"/>
      <c r="BH28" s="75"/>
      <c r="BI28" s="75"/>
      <c r="BJ28" s="75"/>
      <c r="BK28" s="75"/>
      <c r="BL28" s="75"/>
      <c r="BM28" s="75"/>
      <c r="BN28" s="75"/>
      <c r="BO28" s="75"/>
    </row>
    <row r="29" spans="1:67" ht="14.25" customHeight="1">
      <c r="B29" s="64" t="s">
        <v>120</v>
      </c>
      <c r="C29" s="64" t="s">
        <v>177</v>
      </c>
      <c r="D29" s="64" t="s">
        <v>169</v>
      </c>
      <c r="E29" s="73">
        <f t="shared" si="0"/>
        <v>1.5185968416330469</v>
      </c>
      <c r="F29" s="73">
        <f t="shared" si="1"/>
        <v>1.5065319554480954</v>
      </c>
      <c r="G29" s="73">
        <f t="shared" si="2"/>
        <v>1.6065143707187721</v>
      </c>
      <c r="H29" s="73">
        <f t="shared" si="3"/>
        <v>1.5031293564339721</v>
      </c>
      <c r="I29" s="73">
        <f t="shared" si="4"/>
        <v>1.500982323950184</v>
      </c>
      <c r="J29" s="73">
        <f t="shared" si="5"/>
        <v>0.5334638578103772</v>
      </c>
      <c r="K29" s="73">
        <f t="shared" si="6"/>
        <v>0.53461564349470858</v>
      </c>
      <c r="L29" s="73">
        <f t="shared" si="7"/>
        <v>0.54216356396457088</v>
      </c>
      <c r="M29" s="73">
        <f t="shared" si="8"/>
        <v>0.54122521566823845</v>
      </c>
      <c r="N29" s="73">
        <f t="shared" si="9"/>
        <v>0.32076984763432237</v>
      </c>
      <c r="O29" s="73">
        <f t="shared" si="10"/>
        <v>0.32076984763432237</v>
      </c>
      <c r="P29" s="73">
        <f t="shared" si="11"/>
        <v>0.21384656508954825</v>
      </c>
      <c r="Q29" s="73">
        <f t="shared" si="12"/>
        <v>0.21384656508954825</v>
      </c>
      <c r="R29" s="73" t="str">
        <f t="shared" si="12"/>
        <v/>
      </c>
      <c r="S29" s="68"/>
      <c r="T29" s="64" t="s">
        <v>120</v>
      </c>
      <c r="U29" s="64" t="s">
        <v>180</v>
      </c>
      <c r="V29" s="64" t="s">
        <v>182</v>
      </c>
      <c r="W29" s="70">
        <f>a.Performance!X30</f>
        <v>92190.366897806001</v>
      </c>
      <c r="X29" s="70">
        <f>a.Performance!Y30</f>
        <v>92928.662743405992</v>
      </c>
      <c r="Y29" s="70">
        <f>a.Performance!Z30</f>
        <v>93369.846379206894</v>
      </c>
      <c r="Z29" s="70">
        <f>a.Performance!AA30</f>
        <v>93139.023198998897</v>
      </c>
      <c r="AA29" s="70">
        <f>a.Performance!AB30</f>
        <v>93272.250955998898</v>
      </c>
      <c r="AB29" s="70">
        <f>a.Performance!AC30</f>
        <v>93727.061857998997</v>
      </c>
      <c r="AC29" s="70">
        <f>a.Performance!AD30</f>
        <v>93525.134567999005</v>
      </c>
      <c r="AD29" s="70">
        <f>a.Performance!AE30</f>
        <v>92223.091559999011</v>
      </c>
      <c r="AE29" s="70">
        <f>a.Performance!AF30</f>
        <v>92382.983187998994</v>
      </c>
      <c r="AF29" s="70">
        <f>a.Performance!AG30</f>
        <v>93525</v>
      </c>
      <c r="AG29" s="70">
        <f>a.Performance!AH30</f>
        <v>93525</v>
      </c>
      <c r="AH29" s="70">
        <f>a.Performance!AI30</f>
        <v>93525</v>
      </c>
      <c r="AI29" s="70">
        <f>a.Performance!AJ30</f>
        <v>93525</v>
      </c>
      <c r="AJ29" s="70"/>
      <c r="AK29" s="64"/>
      <c r="AL29" s="64" t="s">
        <v>120</v>
      </c>
      <c r="AM29" s="64" t="s">
        <v>177</v>
      </c>
      <c r="AN29" s="64" t="s">
        <v>183</v>
      </c>
      <c r="AO29" s="72">
        <f>'SPL.EPA.targets'!C48</f>
        <v>14</v>
      </c>
      <c r="AP29" s="72">
        <f>'SPL.EPA.targets'!D48</f>
        <v>14</v>
      </c>
      <c r="AQ29" s="72">
        <f>'SPL.EPA.targets'!E48</f>
        <v>15</v>
      </c>
      <c r="AR29" s="72">
        <f>'SPL.EPA.targets'!F48</f>
        <v>14</v>
      </c>
      <c r="AS29" s="72">
        <f>'SPL.EPA.targets'!G48</f>
        <v>14</v>
      </c>
      <c r="AT29" s="72">
        <f>'SPL.EPA.targets'!H48</f>
        <v>5</v>
      </c>
      <c r="AU29" s="72">
        <f>'SPL.EPA.targets'!I48</f>
        <v>5</v>
      </c>
      <c r="AV29" s="72">
        <f>'SPL.EPA.targets'!J48</f>
        <v>5</v>
      </c>
      <c r="AW29" s="72">
        <f>'SPL.EPA.targets'!K48</f>
        <v>5</v>
      </c>
      <c r="AX29" s="72">
        <f>'SPL.EPA.targets'!L48</f>
        <v>3</v>
      </c>
      <c r="AY29" s="72">
        <f>'SPL.EPA.targets'!M48</f>
        <v>3</v>
      </c>
      <c r="AZ29" s="72">
        <f>'SPL.EPA.targets'!N48</f>
        <v>2</v>
      </c>
      <c r="BA29" s="72">
        <f>'SPL.EPA.targets'!O48</f>
        <v>2</v>
      </c>
      <c r="BB29" s="72">
        <f>'SPL.EPA.targets'!P48</f>
        <v>1</v>
      </c>
      <c r="BD29" s="75"/>
      <c r="BE29" s="75"/>
      <c r="BF29" s="75"/>
      <c r="BG29" s="75"/>
      <c r="BH29" s="75"/>
      <c r="BI29" s="75"/>
      <c r="BJ29" s="75"/>
      <c r="BK29" s="75"/>
      <c r="BL29" s="75"/>
      <c r="BM29" s="75"/>
      <c r="BN29" s="75"/>
      <c r="BO29" s="75"/>
    </row>
    <row r="30" spans="1:67" ht="14.25" customHeight="1">
      <c r="B30" s="64" t="s">
        <v>121</v>
      </c>
      <c r="C30" s="64" t="s">
        <v>177</v>
      </c>
      <c r="D30" s="64" t="s">
        <v>169</v>
      </c>
      <c r="E30" s="73">
        <f t="shared" si="0"/>
        <v>1.7761673860144578</v>
      </c>
      <c r="F30" s="73">
        <f t="shared" si="1"/>
        <v>1.7781729273171816</v>
      </c>
      <c r="G30" s="73">
        <f t="shared" si="2"/>
        <v>1.7731439615582389</v>
      </c>
      <c r="H30" s="73">
        <f t="shared" si="3"/>
        <v>1.7681511769256271</v>
      </c>
      <c r="I30" s="73">
        <f t="shared" si="4"/>
        <v>1.7676823474821575</v>
      </c>
      <c r="J30" s="73">
        <f t="shared" si="5"/>
        <v>0.88391539161871424</v>
      </c>
      <c r="K30" s="73">
        <f t="shared" si="6"/>
        <v>0.88059175766114828</v>
      </c>
      <c r="L30" s="73">
        <f t="shared" si="7"/>
        <v>0.87875045200726376</v>
      </c>
      <c r="M30" s="73">
        <f t="shared" si="8"/>
        <v>0.87784905912137856</v>
      </c>
      <c r="N30" s="73">
        <f t="shared" si="9"/>
        <v>0.57339449541284404</v>
      </c>
      <c r="O30" s="73">
        <f t="shared" si="10"/>
        <v>0.57339449541284404</v>
      </c>
      <c r="P30" s="73">
        <f t="shared" si="11"/>
        <v>0.57339449541284404</v>
      </c>
      <c r="Q30" s="73">
        <f t="shared" si="12"/>
        <v>0.57339449541284404</v>
      </c>
      <c r="R30" s="73" t="str">
        <f t="shared" si="12"/>
        <v/>
      </c>
      <c r="S30" s="68"/>
      <c r="T30" s="64" t="s">
        <v>121</v>
      </c>
      <c r="U30" s="64" t="s">
        <v>180</v>
      </c>
      <c r="V30" s="64" t="s">
        <v>182</v>
      </c>
      <c r="W30" s="70">
        <f>a.Performance!X31</f>
        <v>22520.400000000001</v>
      </c>
      <c r="X30" s="70">
        <f>a.Performance!Y31</f>
        <v>22495</v>
      </c>
      <c r="Y30" s="70">
        <f>a.Performance!Z31</f>
        <v>22558.799999999999</v>
      </c>
      <c r="Z30" s="70">
        <f>a.Performance!AA31</f>
        <v>22622.5</v>
      </c>
      <c r="AA30" s="70">
        <f>a.Performance!AB31</f>
        <v>22628.5</v>
      </c>
      <c r="AB30" s="70">
        <f>a.Performance!AC31</f>
        <v>22626.6</v>
      </c>
      <c r="AC30" s="70">
        <f>a.Performance!AD31</f>
        <v>22712</v>
      </c>
      <c r="AD30" s="70">
        <f>a.Performance!AE31</f>
        <v>22759.59</v>
      </c>
      <c r="AE30" s="70">
        <f>a.Performance!AF31</f>
        <v>22782.959999999999</v>
      </c>
      <c r="AF30" s="70">
        <f>a.Performance!AG31</f>
        <v>17440</v>
      </c>
      <c r="AG30" s="70">
        <f>a.Performance!AH31</f>
        <v>17440</v>
      </c>
      <c r="AH30" s="70">
        <f>a.Performance!AI31</f>
        <v>17440</v>
      </c>
      <c r="AI30" s="70">
        <f>a.Performance!AJ31</f>
        <v>17440</v>
      </c>
      <c r="AJ30" s="70"/>
      <c r="AK30" s="64"/>
      <c r="AL30" s="64" t="s">
        <v>121</v>
      </c>
      <c r="AM30" s="64" t="s">
        <v>177</v>
      </c>
      <c r="AN30" s="64" t="s">
        <v>183</v>
      </c>
      <c r="AO30" s="72">
        <f>'SPL.EPA.targets'!C49</f>
        <v>4</v>
      </c>
      <c r="AP30" s="72">
        <f>'SPL.EPA.targets'!D49</f>
        <v>4</v>
      </c>
      <c r="AQ30" s="72">
        <f>'SPL.EPA.targets'!E49</f>
        <v>4</v>
      </c>
      <c r="AR30" s="72">
        <f>'SPL.EPA.targets'!F49</f>
        <v>4</v>
      </c>
      <c r="AS30" s="72">
        <f>'SPL.EPA.targets'!G49</f>
        <v>4</v>
      </c>
      <c r="AT30" s="72">
        <f>'SPL.EPA.targets'!H49</f>
        <v>2</v>
      </c>
      <c r="AU30" s="72">
        <f>'SPL.EPA.targets'!I49</f>
        <v>2</v>
      </c>
      <c r="AV30" s="72">
        <f>'SPL.EPA.targets'!J49</f>
        <v>2</v>
      </c>
      <c r="AW30" s="72">
        <f>'SPL.EPA.targets'!K49</f>
        <v>2</v>
      </c>
      <c r="AX30" s="72">
        <f>'SPL.EPA.targets'!L49</f>
        <v>1</v>
      </c>
      <c r="AY30" s="72">
        <f>'SPL.EPA.targets'!M49</f>
        <v>1</v>
      </c>
      <c r="AZ30" s="72">
        <f>'SPL.EPA.targets'!N49</f>
        <v>1</v>
      </c>
      <c r="BA30" s="72">
        <f>'SPL.EPA.targets'!O49</f>
        <v>1</v>
      </c>
      <c r="BB30" s="72">
        <f>'SPL.EPA.targets'!P49</f>
        <v>0</v>
      </c>
      <c r="BD30" s="75"/>
      <c r="BE30" s="75"/>
      <c r="BF30" s="75"/>
      <c r="BG30" s="75"/>
      <c r="BH30" s="75"/>
      <c r="BI30" s="75"/>
      <c r="BJ30" s="75"/>
      <c r="BK30" s="75"/>
      <c r="BL30" s="75"/>
      <c r="BM30" s="75"/>
      <c r="BN30" s="75"/>
      <c r="BO30" s="75"/>
    </row>
    <row r="31" spans="1:67" ht="14.25" customHeight="1">
      <c r="B31" s="64" t="s">
        <v>122</v>
      </c>
      <c r="C31" s="64" t="s">
        <v>177</v>
      </c>
      <c r="D31" s="64" t="s">
        <v>169</v>
      </c>
      <c r="E31" s="73">
        <f t="shared" si="0"/>
        <v>1.5417165369140899</v>
      </c>
      <c r="F31" s="73">
        <f t="shared" si="1"/>
        <v>1.5330114860885635</v>
      </c>
      <c r="G31" s="73">
        <f t="shared" si="2"/>
        <v>1.527811905983548</v>
      </c>
      <c r="H31" s="73">
        <f t="shared" si="3"/>
        <v>1.5223519322451902</v>
      </c>
      <c r="I31" s="73">
        <f t="shared" si="4"/>
        <v>1.5225655635763744</v>
      </c>
      <c r="J31" s="73">
        <f t="shared" si="5"/>
        <v>0.50707367780538515</v>
      </c>
      <c r="K31" s="73">
        <f t="shared" si="6"/>
        <v>0.5058041020712678</v>
      </c>
      <c r="L31" s="73">
        <f t="shared" si="7"/>
        <v>0.50478281719290274</v>
      </c>
      <c r="M31" s="73">
        <f t="shared" si="8"/>
        <v>0.50394335676669944</v>
      </c>
      <c r="N31" s="73">
        <f t="shared" si="9"/>
        <v>0.25170530343074327</v>
      </c>
      <c r="O31" s="73">
        <f t="shared" si="10"/>
        <v>0.25170530343074327</v>
      </c>
      <c r="P31" s="73">
        <f t="shared" si="11"/>
        <v>0.25170530343074327</v>
      </c>
      <c r="Q31" s="73">
        <f t="shared" si="12"/>
        <v>0.25170530343074327</v>
      </c>
      <c r="R31" s="73" t="str">
        <f t="shared" si="12"/>
        <v/>
      </c>
      <c r="S31" s="68"/>
      <c r="T31" s="64" t="s">
        <v>122</v>
      </c>
      <c r="U31" s="64" t="s">
        <v>180</v>
      </c>
      <c r="V31" s="64" t="s">
        <v>182</v>
      </c>
      <c r="W31" s="70">
        <f>a.Performance!X32</f>
        <v>38917.660000000003</v>
      </c>
      <c r="X31" s="70">
        <f>a.Performance!Y32</f>
        <v>39138.6499999999</v>
      </c>
      <c r="Y31" s="70">
        <f>a.Performance!Z32</f>
        <v>39271.85</v>
      </c>
      <c r="Z31" s="70">
        <f>a.Performance!AA32</f>
        <v>39412.699999999997</v>
      </c>
      <c r="AA31" s="70">
        <f>a.Performance!AB32</f>
        <v>39407.17</v>
      </c>
      <c r="AB31" s="70">
        <f>a.Performance!AC32</f>
        <v>39442</v>
      </c>
      <c r="AC31" s="70">
        <f>a.Performance!AD32</f>
        <v>39541</v>
      </c>
      <c r="AD31" s="70">
        <f>a.Performance!AE32</f>
        <v>39621</v>
      </c>
      <c r="AE31" s="70">
        <f>a.Performance!AF32</f>
        <v>39687</v>
      </c>
      <c r="AF31" s="70">
        <f>a.Performance!AG32</f>
        <v>39729</v>
      </c>
      <c r="AG31" s="70">
        <f>a.Performance!AH32</f>
        <v>39729</v>
      </c>
      <c r="AH31" s="70">
        <f>a.Performance!AI32</f>
        <v>39729</v>
      </c>
      <c r="AI31" s="70">
        <f>a.Performance!AJ32</f>
        <v>39729</v>
      </c>
      <c r="AJ31" s="70"/>
      <c r="AK31" s="64"/>
      <c r="AL31" s="64" t="s">
        <v>122</v>
      </c>
      <c r="AM31" s="64" t="s">
        <v>177</v>
      </c>
      <c r="AN31" s="64" t="s">
        <v>183</v>
      </c>
      <c r="AO31" s="72">
        <f>'SPL.EPA.targets'!C50</f>
        <v>6</v>
      </c>
      <c r="AP31" s="72">
        <f>'SPL.EPA.targets'!D50</f>
        <v>6</v>
      </c>
      <c r="AQ31" s="72">
        <f>'SPL.EPA.targets'!E50</f>
        <v>6</v>
      </c>
      <c r="AR31" s="72">
        <f>'SPL.EPA.targets'!F50</f>
        <v>6</v>
      </c>
      <c r="AS31" s="72">
        <f>'SPL.EPA.targets'!G50</f>
        <v>6</v>
      </c>
      <c r="AT31" s="72">
        <f>'SPL.EPA.targets'!H50</f>
        <v>2</v>
      </c>
      <c r="AU31" s="72">
        <f>'SPL.EPA.targets'!I50</f>
        <v>2</v>
      </c>
      <c r="AV31" s="72">
        <f>'SPL.EPA.targets'!J50</f>
        <v>2</v>
      </c>
      <c r="AW31" s="72">
        <f>'SPL.EPA.targets'!K50</f>
        <v>2</v>
      </c>
      <c r="AX31" s="72">
        <f>'SPL.EPA.targets'!L50</f>
        <v>1</v>
      </c>
      <c r="AY31" s="72">
        <f>'SPL.EPA.targets'!M50</f>
        <v>1</v>
      </c>
      <c r="AZ31" s="72">
        <f>'SPL.EPA.targets'!N50</f>
        <v>1</v>
      </c>
      <c r="BA31" s="72">
        <f>'SPL.EPA.targets'!O50</f>
        <v>1</v>
      </c>
      <c r="BB31" s="72">
        <f>'SPL.EPA.targets'!P50</f>
        <v>0</v>
      </c>
      <c r="BD31" s="75"/>
      <c r="BE31" s="75"/>
      <c r="BF31" s="75"/>
      <c r="BG31" s="75"/>
      <c r="BH31" s="75"/>
      <c r="BI31" s="75"/>
      <c r="BJ31" s="75"/>
      <c r="BK31" s="75"/>
      <c r="BL31" s="75"/>
      <c r="BM31" s="75"/>
      <c r="BN31" s="75"/>
      <c r="BO31" s="75"/>
    </row>
    <row r="32" spans="1:67" ht="14.25" customHeight="1">
      <c r="B32" s="64" t="s">
        <v>123</v>
      </c>
      <c r="C32" s="64" t="s">
        <v>177</v>
      </c>
      <c r="D32" s="64" t="s">
        <v>169</v>
      </c>
      <c r="E32" s="73">
        <f t="shared" si="0"/>
        <v>1.5645543403774478</v>
      </c>
      <c r="F32" s="73">
        <f t="shared" si="1"/>
        <v>1.5630950679937161</v>
      </c>
      <c r="G32" s="73">
        <f t="shared" si="2"/>
        <v>1.5632412464697201</v>
      </c>
      <c r="H32" s="73">
        <f t="shared" si="3"/>
        <v>1.5625064625726852</v>
      </c>
      <c r="I32" s="73">
        <f t="shared" si="4"/>
        <v>1.5618614742796328</v>
      </c>
      <c r="J32" s="73">
        <f t="shared" si="5"/>
        <v>0.55095578892002195</v>
      </c>
      <c r="K32" s="73">
        <f t="shared" si="6"/>
        <v>0.55055968521199439</v>
      </c>
      <c r="L32" s="73">
        <f t="shared" si="7"/>
        <v>0.55013736471549135</v>
      </c>
      <c r="M32" s="73">
        <f t="shared" si="8"/>
        <v>0.54974938757918224</v>
      </c>
      <c r="N32" s="73">
        <f t="shared" si="9"/>
        <v>0.27527986786566339</v>
      </c>
      <c r="O32" s="73">
        <f t="shared" si="10"/>
        <v>0.27527986786566339</v>
      </c>
      <c r="P32" s="73">
        <f t="shared" si="11"/>
        <v>0.18351991191044228</v>
      </c>
      <c r="Q32" s="73">
        <f t="shared" si="12"/>
        <v>0.18351991191044228</v>
      </c>
      <c r="R32" s="73" t="str">
        <f t="shared" si="12"/>
        <v/>
      </c>
      <c r="S32" s="68"/>
      <c r="T32" s="64" t="s">
        <v>123</v>
      </c>
      <c r="U32" s="64" t="s">
        <v>180</v>
      </c>
      <c r="V32" s="64" t="s">
        <v>182</v>
      </c>
      <c r="W32" s="70">
        <f>a.Performance!X33</f>
        <v>108657.14</v>
      </c>
      <c r="X32" s="70">
        <f>a.Performance!Y33</f>
        <v>108758.58</v>
      </c>
      <c r="Y32" s="70">
        <f>a.Performance!Z33</f>
        <v>108748.4099999999</v>
      </c>
      <c r="Z32" s="70">
        <f>a.Performance!AA33</f>
        <v>108799.55</v>
      </c>
      <c r="AA32" s="70">
        <f>a.Performance!AB33</f>
        <v>108844.48</v>
      </c>
      <c r="AB32" s="70">
        <f>a.Performance!AC33</f>
        <v>108901.66</v>
      </c>
      <c r="AC32" s="70">
        <f>a.Performance!AD33</f>
        <v>108980.01</v>
      </c>
      <c r="AD32" s="70">
        <f>a.Performance!AE33</f>
        <v>109063.67</v>
      </c>
      <c r="AE32" s="70">
        <f>a.Performance!AF33</f>
        <v>109140.64</v>
      </c>
      <c r="AF32" s="70">
        <f>a.Performance!AG33</f>
        <v>108980</v>
      </c>
      <c r="AG32" s="70">
        <f>a.Performance!AH33</f>
        <v>108980</v>
      </c>
      <c r="AH32" s="70">
        <f>a.Performance!AI33</f>
        <v>108980</v>
      </c>
      <c r="AI32" s="70">
        <f>a.Performance!AJ33</f>
        <v>108980</v>
      </c>
      <c r="AJ32" s="70"/>
      <c r="AK32" s="64"/>
      <c r="AL32" s="64" t="s">
        <v>123</v>
      </c>
      <c r="AM32" s="64" t="s">
        <v>177</v>
      </c>
      <c r="AN32" s="64" t="s">
        <v>183</v>
      </c>
      <c r="AO32" s="72">
        <f>'SPL.EPA.targets'!C51</f>
        <v>17</v>
      </c>
      <c r="AP32" s="72">
        <f>'SPL.EPA.targets'!D51</f>
        <v>17</v>
      </c>
      <c r="AQ32" s="72">
        <f>'SPL.EPA.targets'!E51</f>
        <v>17</v>
      </c>
      <c r="AR32" s="72">
        <f>'SPL.EPA.targets'!F51</f>
        <v>17</v>
      </c>
      <c r="AS32" s="72">
        <f>'SPL.EPA.targets'!G51</f>
        <v>17</v>
      </c>
      <c r="AT32" s="72">
        <f>'SPL.EPA.targets'!H51</f>
        <v>6</v>
      </c>
      <c r="AU32" s="72">
        <f>'SPL.EPA.targets'!I51</f>
        <v>6</v>
      </c>
      <c r="AV32" s="72">
        <f>'SPL.EPA.targets'!J51</f>
        <v>6</v>
      </c>
      <c r="AW32" s="72">
        <f>'SPL.EPA.targets'!K51</f>
        <v>6</v>
      </c>
      <c r="AX32" s="72">
        <f>'SPL.EPA.targets'!L51</f>
        <v>3</v>
      </c>
      <c r="AY32" s="72">
        <f>'SPL.EPA.targets'!M51</f>
        <v>3</v>
      </c>
      <c r="AZ32" s="72">
        <f>'SPL.EPA.targets'!N51</f>
        <v>2</v>
      </c>
      <c r="BA32" s="72">
        <f>'SPL.EPA.targets'!O51</f>
        <v>2</v>
      </c>
      <c r="BB32" s="72">
        <f>'SPL.EPA.targets'!P51</f>
        <v>1</v>
      </c>
      <c r="BD32" s="75"/>
      <c r="BE32" s="75"/>
      <c r="BF32" s="75"/>
      <c r="BG32" s="75"/>
      <c r="BH32" s="75"/>
      <c r="BI32" s="75"/>
      <c r="BJ32" s="75"/>
      <c r="BK32" s="75"/>
      <c r="BL32" s="75"/>
      <c r="BM32" s="75"/>
      <c r="BN32" s="75"/>
      <c r="BO32" s="75"/>
    </row>
    <row r="33" spans="2:67" ht="14.25" customHeight="1">
      <c r="B33" s="64" t="s">
        <v>151</v>
      </c>
      <c r="C33" s="64" t="s">
        <v>177</v>
      </c>
      <c r="D33" s="64" t="s">
        <v>169</v>
      </c>
      <c r="E33" s="73">
        <f t="shared" si="0"/>
        <v>1.5658073534660448</v>
      </c>
      <c r="F33" s="73">
        <f t="shared" si="1"/>
        <v>1.563610014334847</v>
      </c>
      <c r="G33" s="73">
        <f t="shared" si="2"/>
        <v>1.5584901530065816</v>
      </c>
      <c r="H33" s="73">
        <f t="shared" si="3"/>
        <v>1.5564052294502175</v>
      </c>
      <c r="I33" s="73">
        <f t="shared" si="4"/>
        <v>1.5545580691462961</v>
      </c>
      <c r="J33" s="73">
        <f t="shared" si="5"/>
        <v>0.51725698620216987</v>
      </c>
      <c r="K33" s="73">
        <f t="shared" si="6"/>
        <v>0.51720348077942568</v>
      </c>
      <c r="L33" s="73">
        <f t="shared" si="7"/>
        <v>0.50961905975283472</v>
      </c>
      <c r="M33" s="73">
        <f t="shared" si="8"/>
        <v>0.50854999682156254</v>
      </c>
      <c r="N33" s="73">
        <f t="shared" si="9"/>
        <v>0.38790261058456921</v>
      </c>
      <c r="O33" s="73">
        <f t="shared" si="10"/>
        <v>0.38790261058456921</v>
      </c>
      <c r="P33" s="73">
        <f t="shared" si="11"/>
        <v>0.25860174038971284</v>
      </c>
      <c r="Q33" s="73">
        <f t="shared" si="12"/>
        <v>0.25860174038971284</v>
      </c>
      <c r="R33" s="73" t="str">
        <f t="shared" si="12"/>
        <v/>
      </c>
      <c r="S33" s="68"/>
      <c r="T33" s="64" t="s">
        <v>151</v>
      </c>
      <c r="U33" s="64" t="s">
        <v>180</v>
      </c>
      <c r="V33" s="64" t="s">
        <v>182</v>
      </c>
      <c r="W33" s="70">
        <f>a.Performance!X34</f>
        <v>76637.780333813105</v>
      </c>
      <c r="X33" s="70">
        <f>a.Performance!Y34</f>
        <v>76745.4793074138</v>
      </c>
      <c r="Y33" s="70">
        <f>a.Performance!Z34</f>
        <v>76997.599098396895</v>
      </c>
      <c r="Z33" s="70">
        <f>a.Performance!AA34</f>
        <v>77100.743257196998</v>
      </c>
      <c r="AA33" s="70">
        <f>a.Performance!AB34</f>
        <v>77192.356066762703</v>
      </c>
      <c r="AB33" s="70">
        <f>a.Performance!AC34</f>
        <v>77331</v>
      </c>
      <c r="AC33" s="70">
        <f>a.Performance!AD34</f>
        <v>77339</v>
      </c>
      <c r="AD33" s="70">
        <f>a.Performance!AE34</f>
        <v>78490</v>
      </c>
      <c r="AE33" s="70">
        <f>a.Performance!AF34</f>
        <v>78655</v>
      </c>
      <c r="AF33" s="70">
        <f>a.Performance!AG34</f>
        <v>77339</v>
      </c>
      <c r="AG33" s="70">
        <f>a.Performance!AH34</f>
        <v>77339</v>
      </c>
      <c r="AH33" s="70">
        <f>a.Performance!AI34</f>
        <v>77339</v>
      </c>
      <c r="AI33" s="70">
        <f>a.Performance!AJ34</f>
        <v>77339</v>
      </c>
      <c r="AJ33" s="70"/>
      <c r="AK33" s="64"/>
      <c r="AL33" s="64" t="s">
        <v>151</v>
      </c>
      <c r="AM33" s="64" t="s">
        <v>177</v>
      </c>
      <c r="AN33" s="64" t="s">
        <v>183</v>
      </c>
      <c r="AO33" s="72">
        <f>'SPL.EPA.targets'!C52</f>
        <v>12</v>
      </c>
      <c r="AP33" s="72">
        <f>'SPL.EPA.targets'!D52</f>
        <v>12</v>
      </c>
      <c r="AQ33" s="72">
        <f>'SPL.EPA.targets'!E52</f>
        <v>12</v>
      </c>
      <c r="AR33" s="72">
        <f>'SPL.EPA.targets'!F52</f>
        <v>12</v>
      </c>
      <c r="AS33" s="72">
        <f>'SPL.EPA.targets'!G52</f>
        <v>12</v>
      </c>
      <c r="AT33" s="72">
        <f>'SPL.EPA.targets'!H52</f>
        <v>4</v>
      </c>
      <c r="AU33" s="72">
        <f>'SPL.EPA.targets'!I52</f>
        <v>4</v>
      </c>
      <c r="AV33" s="72">
        <f>'SPL.EPA.targets'!J52</f>
        <v>4</v>
      </c>
      <c r="AW33" s="72">
        <f>'SPL.EPA.targets'!K52</f>
        <v>4</v>
      </c>
      <c r="AX33" s="72">
        <f>'SPL.EPA.targets'!L52</f>
        <v>3</v>
      </c>
      <c r="AY33" s="72">
        <f>'SPL.EPA.targets'!M52</f>
        <v>3</v>
      </c>
      <c r="AZ33" s="72">
        <f>'SPL.EPA.targets'!N52</f>
        <v>2</v>
      </c>
      <c r="BA33" s="72">
        <f>'SPL.EPA.targets'!O52</f>
        <v>2</v>
      </c>
      <c r="BB33" s="72">
        <f>'SPL.EPA.targets'!P52</f>
        <v>1</v>
      </c>
      <c r="BD33" s="75"/>
      <c r="BE33" s="75"/>
      <c r="BF33" s="75"/>
      <c r="BG33" s="75"/>
      <c r="BH33" s="75"/>
      <c r="BI33" s="75"/>
      <c r="BJ33" s="75"/>
      <c r="BK33" s="75"/>
      <c r="BL33" s="75"/>
      <c r="BM33" s="75"/>
      <c r="BN33" s="75"/>
      <c r="BO33" s="75"/>
    </row>
    <row r="34" spans="2:67" ht="14.25" customHeight="1">
      <c r="B34" s="64" t="s">
        <v>125</v>
      </c>
      <c r="C34" s="64" t="s">
        <v>177</v>
      </c>
      <c r="D34" s="64" t="s">
        <v>169</v>
      </c>
      <c r="E34" s="73">
        <f t="shared" si="0"/>
        <v>1.7498812997185023</v>
      </c>
      <c r="F34" s="73">
        <f t="shared" si="1"/>
        <v>1.7364211145334685</v>
      </c>
      <c r="G34" s="73">
        <f t="shared" si="2"/>
        <v>1.7352490096789299</v>
      </c>
      <c r="H34" s="73">
        <f t="shared" si="3"/>
        <v>1.7324782205831695</v>
      </c>
      <c r="I34" s="73">
        <f t="shared" si="4"/>
        <v>1.7285850638150391</v>
      </c>
      <c r="J34" s="73">
        <f t="shared" si="5"/>
        <v>0.57494840556745552</v>
      </c>
      <c r="K34" s="73">
        <f t="shared" si="6"/>
        <v>0.57233629679528863</v>
      </c>
      <c r="L34" s="73">
        <f t="shared" si="7"/>
        <v>0.57424681070499428</v>
      </c>
      <c r="M34" s="73">
        <f t="shared" si="8"/>
        <v>0.57259535716780596</v>
      </c>
      <c r="N34" s="73">
        <f t="shared" si="9"/>
        <v>0.28617216117216115</v>
      </c>
      <c r="O34" s="73">
        <f t="shared" si="10"/>
        <v>0.28617216117216115</v>
      </c>
      <c r="P34" s="73">
        <f t="shared" si="11"/>
        <v>0.28617216117216115</v>
      </c>
      <c r="Q34" s="73">
        <f t="shared" si="12"/>
        <v>0.28617216117216115</v>
      </c>
      <c r="R34" s="73" t="str">
        <f t="shared" si="12"/>
        <v/>
      </c>
      <c r="S34" s="68"/>
      <c r="T34" s="64" t="s">
        <v>125</v>
      </c>
      <c r="U34" s="64" t="s">
        <v>180</v>
      </c>
      <c r="V34" s="64" t="s">
        <v>182</v>
      </c>
      <c r="W34" s="70">
        <f>a.Performance!X35</f>
        <v>34288.04</v>
      </c>
      <c r="X34" s="70">
        <f>a.Performance!Y35</f>
        <v>34553.83</v>
      </c>
      <c r="Y34" s="70">
        <f>a.Performance!Z35</f>
        <v>34577.17</v>
      </c>
      <c r="Z34" s="70">
        <f>a.Performance!AA35</f>
        <v>34632.47</v>
      </c>
      <c r="AA34" s="70">
        <f>a.Performance!AB35</f>
        <v>34710.47</v>
      </c>
      <c r="AB34" s="70">
        <f>a.Performance!AC35</f>
        <v>34785.729999999996</v>
      </c>
      <c r="AC34" s="70">
        <f>a.Performance!AD35</f>
        <v>34944.490000000005</v>
      </c>
      <c r="AD34" s="70">
        <f>a.Performance!AE35</f>
        <v>34828.229999999996</v>
      </c>
      <c r="AE34" s="70">
        <f>a.Performance!AF35</f>
        <v>34928.68</v>
      </c>
      <c r="AF34" s="70">
        <f>a.Performance!AG35</f>
        <v>34944</v>
      </c>
      <c r="AG34" s="70">
        <f>a.Performance!AH35</f>
        <v>34944</v>
      </c>
      <c r="AH34" s="70">
        <f>a.Performance!AI35</f>
        <v>34944</v>
      </c>
      <c r="AI34" s="70">
        <f>a.Performance!AJ35</f>
        <v>34944</v>
      </c>
      <c r="AJ34" s="70"/>
      <c r="AK34" s="64"/>
      <c r="AL34" s="64" t="s">
        <v>125</v>
      </c>
      <c r="AM34" s="64" t="s">
        <v>177</v>
      </c>
      <c r="AN34" s="64" t="s">
        <v>183</v>
      </c>
      <c r="AO34" s="72">
        <f>'SPL.EPA.targets'!C53</f>
        <v>6</v>
      </c>
      <c r="AP34" s="72">
        <f>'SPL.EPA.targets'!D53</f>
        <v>6</v>
      </c>
      <c r="AQ34" s="72">
        <f>'SPL.EPA.targets'!E53</f>
        <v>6</v>
      </c>
      <c r="AR34" s="72">
        <f>'SPL.EPA.targets'!F53</f>
        <v>6</v>
      </c>
      <c r="AS34" s="72">
        <f>'SPL.EPA.targets'!G53</f>
        <v>6</v>
      </c>
      <c r="AT34" s="72">
        <f>'SPL.EPA.targets'!H53</f>
        <v>2</v>
      </c>
      <c r="AU34" s="72">
        <f>'SPL.EPA.targets'!I53</f>
        <v>2</v>
      </c>
      <c r="AV34" s="72">
        <f>'SPL.EPA.targets'!J53</f>
        <v>2</v>
      </c>
      <c r="AW34" s="72">
        <f>'SPL.EPA.targets'!K53</f>
        <v>2</v>
      </c>
      <c r="AX34" s="72">
        <f>'SPL.EPA.targets'!L53</f>
        <v>1</v>
      </c>
      <c r="AY34" s="72">
        <f>'SPL.EPA.targets'!M53</f>
        <v>1</v>
      </c>
      <c r="AZ34" s="72">
        <f>'SPL.EPA.targets'!N53</f>
        <v>1</v>
      </c>
      <c r="BA34" s="72">
        <f>'SPL.EPA.targets'!O53</f>
        <v>1</v>
      </c>
      <c r="BB34" s="72">
        <f>'SPL.EPA.targets'!P53</f>
        <v>0</v>
      </c>
      <c r="BD34" s="75"/>
      <c r="BE34" s="75"/>
      <c r="BF34" s="75"/>
      <c r="BG34" s="75"/>
      <c r="BH34" s="75"/>
      <c r="BI34" s="75"/>
      <c r="BJ34" s="75"/>
      <c r="BK34" s="75"/>
      <c r="BL34" s="75"/>
      <c r="BM34" s="75"/>
      <c r="BN34" s="75"/>
      <c r="BO34" s="75"/>
    </row>
    <row r="35" spans="2:67" ht="14.25" customHeight="1">
      <c r="B35" s="64" t="s">
        <v>126</v>
      </c>
      <c r="C35" s="64" t="s">
        <v>177</v>
      </c>
      <c r="D35" s="64" t="s">
        <v>169</v>
      </c>
      <c r="E35" s="73">
        <f t="shared" si="0"/>
        <v>1.5381783827431623</v>
      </c>
      <c r="F35" s="73">
        <f t="shared" si="1"/>
        <v>1.5371371934692806</v>
      </c>
      <c r="G35" s="73">
        <f t="shared" si="2"/>
        <v>1.5357694088243259</v>
      </c>
      <c r="H35" s="73">
        <f t="shared" si="3"/>
        <v>1.5348184403883993</v>
      </c>
      <c r="I35" s="73">
        <f t="shared" si="4"/>
        <v>1.5331544118809117</v>
      </c>
      <c r="J35" s="73">
        <f t="shared" si="5"/>
        <v>0.57439019162181826</v>
      </c>
      <c r="K35" s="73">
        <f t="shared" si="6"/>
        <v>0.57400887800397982</v>
      </c>
      <c r="L35" s="73">
        <f t="shared" si="7"/>
        <v>0.57369714447465614</v>
      </c>
      <c r="M35" s="73">
        <f t="shared" si="8"/>
        <v>0.57344929752461049</v>
      </c>
      <c r="N35" s="73">
        <f t="shared" si="9"/>
        <v>0.1913399536957312</v>
      </c>
      <c r="O35" s="73">
        <f t="shared" si="10"/>
        <v>0.1913399536957312</v>
      </c>
      <c r="P35" s="73">
        <f t="shared" si="11"/>
        <v>0.1913399536957312</v>
      </c>
      <c r="Q35" s="73">
        <f t="shared" si="12"/>
        <v>0.1913399536957312</v>
      </c>
      <c r="R35" s="73" t="str">
        <f t="shared" si="12"/>
        <v/>
      </c>
      <c r="S35" s="68"/>
      <c r="T35" s="64" t="s">
        <v>126</v>
      </c>
      <c r="U35" s="64" t="s">
        <v>180</v>
      </c>
      <c r="V35" s="64" t="s">
        <v>182</v>
      </c>
      <c r="W35" s="70">
        <f>a.Performance!X36</f>
        <v>52009.572425097605</v>
      </c>
      <c r="X35" s="70">
        <f>a.Performance!Y36</f>
        <v>52044.801426892795</v>
      </c>
      <c r="Y35" s="70">
        <f>a.Performance!Z36</f>
        <v>52091.153489795201</v>
      </c>
      <c r="Z35" s="70">
        <f>a.Performance!AA36</f>
        <v>52123.4289964325</v>
      </c>
      <c r="AA35" s="70">
        <f>a.Performance!AB36</f>
        <v>52180.001818508303</v>
      </c>
      <c r="AB35" s="70">
        <f>a.Performance!AC36</f>
        <v>52229.304116934101</v>
      </c>
      <c r="AC35" s="70">
        <f>a.Performance!AD36</f>
        <v>52264</v>
      </c>
      <c r="AD35" s="70">
        <f>a.Performance!AE36</f>
        <v>52292.399027838095</v>
      </c>
      <c r="AE35" s="70">
        <f>a.Performance!AF36</f>
        <v>52315</v>
      </c>
      <c r="AF35" s="70">
        <f>a.Performance!AG36</f>
        <v>52263</v>
      </c>
      <c r="AG35" s="70">
        <f>a.Performance!AH36</f>
        <v>52263</v>
      </c>
      <c r="AH35" s="70">
        <f>a.Performance!AI36</f>
        <v>52263</v>
      </c>
      <c r="AI35" s="70">
        <f>a.Performance!AJ36</f>
        <v>52263</v>
      </c>
      <c r="AJ35" s="70"/>
      <c r="AK35" s="64"/>
      <c r="AL35" s="64" t="s">
        <v>126</v>
      </c>
      <c r="AM35" s="64" t="s">
        <v>177</v>
      </c>
      <c r="AN35" s="64" t="s">
        <v>183</v>
      </c>
      <c r="AO35" s="72">
        <f>'SPL.EPA.targets'!C54</f>
        <v>8</v>
      </c>
      <c r="AP35" s="72">
        <f>'SPL.EPA.targets'!D54</f>
        <v>8</v>
      </c>
      <c r="AQ35" s="72">
        <f>'SPL.EPA.targets'!E54</f>
        <v>8</v>
      </c>
      <c r="AR35" s="72">
        <f>'SPL.EPA.targets'!F54</f>
        <v>8</v>
      </c>
      <c r="AS35" s="72">
        <f>'SPL.EPA.targets'!G54</f>
        <v>8</v>
      </c>
      <c r="AT35" s="72">
        <f>'SPL.EPA.targets'!H54</f>
        <v>3</v>
      </c>
      <c r="AU35" s="72">
        <f>'SPL.EPA.targets'!I54</f>
        <v>3</v>
      </c>
      <c r="AV35" s="72">
        <f>'SPL.EPA.targets'!J54</f>
        <v>3</v>
      </c>
      <c r="AW35" s="72">
        <f>'SPL.EPA.targets'!K54</f>
        <v>3</v>
      </c>
      <c r="AX35" s="72">
        <f>'SPL.EPA.targets'!L54</f>
        <v>1</v>
      </c>
      <c r="AY35" s="72">
        <f>'SPL.EPA.targets'!M54</f>
        <v>1</v>
      </c>
      <c r="AZ35" s="72">
        <f>'SPL.EPA.targets'!N54</f>
        <v>1</v>
      </c>
      <c r="BA35" s="72">
        <f>'SPL.EPA.targets'!O54</f>
        <v>1</v>
      </c>
      <c r="BB35" s="72">
        <f>'SPL.EPA.targets'!P54</f>
        <v>0</v>
      </c>
      <c r="BD35" s="75"/>
      <c r="BE35" s="75"/>
      <c r="BF35" s="75"/>
      <c r="BG35" s="75"/>
      <c r="BH35" s="75"/>
      <c r="BI35" s="75"/>
      <c r="BJ35" s="75"/>
      <c r="BK35" s="75"/>
      <c r="BL35" s="75"/>
      <c r="BM35" s="75"/>
      <c r="BN35" s="75"/>
      <c r="BO35" s="75"/>
    </row>
    <row r="36" spans="2:67" ht="14.25" customHeight="1">
      <c r="B36" s="64" t="s">
        <v>127</v>
      </c>
      <c r="C36" s="64" t="s">
        <v>177</v>
      </c>
      <c r="D36" s="64" t="s">
        <v>169</v>
      </c>
      <c r="E36" s="73" t="str">
        <f t="shared" si="0"/>
        <v/>
      </c>
      <c r="F36" s="73" t="str">
        <f t="shared" si="1"/>
        <v/>
      </c>
      <c r="G36" s="73" t="str">
        <f t="shared" si="2"/>
        <v/>
      </c>
      <c r="H36" s="73" t="str">
        <f t="shared" si="3"/>
        <v/>
      </c>
      <c r="I36" s="73" t="str">
        <f t="shared" si="4"/>
        <v/>
      </c>
      <c r="J36" s="73" t="str">
        <f t="shared" si="5"/>
        <v/>
      </c>
      <c r="K36" s="73" t="str">
        <f t="shared" si="6"/>
        <v/>
      </c>
      <c r="L36" s="73" t="str">
        <f t="shared" si="7"/>
        <v/>
      </c>
      <c r="M36" s="73" t="str">
        <f t="shared" si="8"/>
        <v/>
      </c>
      <c r="N36" s="73" t="str">
        <f t="shared" si="9"/>
        <v/>
      </c>
      <c r="O36" s="73" t="str">
        <f t="shared" si="10"/>
        <v/>
      </c>
      <c r="P36" s="73" t="str">
        <f t="shared" si="11"/>
        <v/>
      </c>
      <c r="Q36" s="73" t="str">
        <f t="shared" si="12"/>
        <v/>
      </c>
      <c r="R36" s="73" t="str">
        <f t="shared" si="12"/>
        <v/>
      </c>
      <c r="S36" s="68"/>
      <c r="T36" s="64" t="s">
        <v>127</v>
      </c>
      <c r="U36" s="64" t="s">
        <v>180</v>
      </c>
      <c r="V36" s="64" t="s">
        <v>182</v>
      </c>
      <c r="W36" s="70">
        <f>a.Performance!X37</f>
        <v>0</v>
      </c>
      <c r="X36" s="70">
        <f>a.Performance!Y37</f>
        <v>0</v>
      </c>
      <c r="Y36" s="70">
        <f>a.Performance!Z37</f>
        <v>0</v>
      </c>
      <c r="Z36" s="70">
        <f>a.Performance!AA37</f>
        <v>0</v>
      </c>
      <c r="AA36" s="70">
        <f>a.Performance!AB37</f>
        <v>0</v>
      </c>
      <c r="AB36" s="70">
        <f>a.Performance!AC37</f>
        <v>0</v>
      </c>
      <c r="AC36" s="70">
        <f>a.Performance!AD37</f>
        <v>0</v>
      </c>
      <c r="AD36" s="70">
        <f>a.Performance!AE37</f>
        <v>0</v>
      </c>
      <c r="AE36" s="70">
        <f>a.Performance!AF37</f>
        <v>0</v>
      </c>
      <c r="AF36" s="70">
        <f>a.Performance!AG37</f>
        <v>0</v>
      </c>
      <c r="AG36" s="70">
        <f>a.Performance!AH37</f>
        <v>0</v>
      </c>
      <c r="AH36" s="70">
        <f>a.Performance!AI37</f>
        <v>0</v>
      </c>
      <c r="AI36" s="70">
        <f>a.Performance!AJ37</f>
        <v>0</v>
      </c>
      <c r="AJ36" s="70"/>
      <c r="AK36" s="64"/>
      <c r="AL36" s="64" t="s">
        <v>127</v>
      </c>
      <c r="AM36" s="64" t="s">
        <v>177</v>
      </c>
      <c r="AN36" s="64" t="s">
        <v>183</v>
      </c>
      <c r="AO36" s="72">
        <f>'SPL.EPA.targets'!C55</f>
        <v>0</v>
      </c>
      <c r="AP36" s="72">
        <f>'SPL.EPA.targets'!D55</f>
        <v>0</v>
      </c>
      <c r="AQ36" s="72">
        <f>'SPL.EPA.targets'!E55</f>
        <v>0</v>
      </c>
      <c r="AR36" s="72">
        <f>'SPL.EPA.targets'!F55</f>
        <v>0</v>
      </c>
      <c r="AS36" s="72">
        <f>'SPL.EPA.targets'!G55</f>
        <v>0</v>
      </c>
      <c r="AT36" s="72">
        <f>'SPL.EPA.targets'!H55</f>
        <v>0</v>
      </c>
      <c r="AU36" s="72">
        <f>'SPL.EPA.targets'!I55</f>
        <v>0</v>
      </c>
      <c r="AV36" s="72">
        <f>'SPL.EPA.targets'!J55</f>
        <v>0</v>
      </c>
      <c r="AW36" s="72">
        <f>'SPL.EPA.targets'!K55</f>
        <v>0</v>
      </c>
      <c r="AX36" s="72">
        <f>'SPL.EPA.targets'!L55</f>
        <v>0</v>
      </c>
      <c r="AY36" s="72">
        <f>'SPL.EPA.targets'!M55</f>
        <v>0</v>
      </c>
      <c r="AZ36" s="72">
        <f>'SPL.EPA.targets'!N55</f>
        <v>0</v>
      </c>
      <c r="BA36" s="72">
        <f>'SPL.EPA.targets'!O55</f>
        <v>0</v>
      </c>
      <c r="BB36" s="72">
        <f>'SPL.EPA.targets'!P55</f>
        <v>0</v>
      </c>
      <c r="BD36" s="75"/>
      <c r="BE36" s="75"/>
      <c r="BF36" s="75"/>
      <c r="BG36" s="75"/>
      <c r="BH36" s="75"/>
      <c r="BI36" s="75"/>
      <c r="BJ36" s="75"/>
      <c r="BK36" s="75"/>
      <c r="BL36" s="75"/>
      <c r="BM36" s="75"/>
      <c r="BN36" s="75"/>
      <c r="BO36" s="75"/>
    </row>
    <row r="37" spans="2:67" ht="14.25" customHeight="1">
      <c r="B37" s="64" t="s">
        <v>128</v>
      </c>
      <c r="C37" s="64" t="s">
        <v>177</v>
      </c>
      <c r="D37" s="64" t="s">
        <v>169</v>
      </c>
      <c r="E37" s="73" t="str">
        <f t="shared" si="0"/>
        <v/>
      </c>
      <c r="F37" s="73" t="str">
        <f t="shared" si="1"/>
        <v/>
      </c>
      <c r="G37" s="73" t="str">
        <f t="shared" si="2"/>
        <v/>
      </c>
      <c r="H37" s="73" t="str">
        <f t="shared" si="3"/>
        <v/>
      </c>
      <c r="I37" s="73" t="str">
        <f t="shared" si="4"/>
        <v/>
      </c>
      <c r="J37" s="73" t="str">
        <f t="shared" si="5"/>
        <v/>
      </c>
      <c r="K37" s="73" t="str">
        <f t="shared" si="6"/>
        <v/>
      </c>
      <c r="L37" s="73" t="str">
        <f t="shared" si="7"/>
        <v/>
      </c>
      <c r="M37" s="73" t="str">
        <f t="shared" si="8"/>
        <v/>
      </c>
      <c r="N37" s="73" t="str">
        <f t="shared" si="9"/>
        <v/>
      </c>
      <c r="O37" s="73" t="str">
        <f t="shared" si="10"/>
        <v/>
      </c>
      <c r="P37" s="73" t="str">
        <f t="shared" si="11"/>
        <v/>
      </c>
      <c r="Q37" s="73" t="str">
        <f t="shared" si="12"/>
        <v/>
      </c>
      <c r="R37" s="73" t="str">
        <f t="shared" si="12"/>
        <v/>
      </c>
      <c r="S37" s="68"/>
      <c r="T37" s="64" t="s">
        <v>128</v>
      </c>
      <c r="U37" s="64" t="s">
        <v>180</v>
      </c>
      <c r="V37" s="64" t="s">
        <v>182</v>
      </c>
      <c r="W37" s="70">
        <f>a.Performance!X38</f>
        <v>0</v>
      </c>
      <c r="X37" s="70">
        <f>a.Performance!Y38</f>
        <v>0</v>
      </c>
      <c r="Y37" s="70">
        <f>a.Performance!Z38</f>
        <v>0</v>
      </c>
      <c r="Z37" s="70">
        <f>a.Performance!AA38</f>
        <v>0</v>
      </c>
      <c r="AA37" s="70">
        <f>a.Performance!AB38</f>
        <v>0</v>
      </c>
      <c r="AB37" s="70">
        <f>a.Performance!AC38</f>
        <v>0</v>
      </c>
      <c r="AC37" s="70">
        <f>a.Performance!AD38</f>
        <v>0</v>
      </c>
      <c r="AD37" s="70">
        <f>a.Performance!AE38</f>
        <v>0</v>
      </c>
      <c r="AE37" s="70">
        <f>a.Performance!AF38</f>
        <v>0</v>
      </c>
      <c r="AF37" s="70">
        <f>a.Performance!AG38</f>
        <v>0</v>
      </c>
      <c r="AG37" s="70">
        <f>a.Performance!AH38</f>
        <v>0</v>
      </c>
      <c r="AH37" s="70">
        <f>a.Performance!AI38</f>
        <v>0</v>
      </c>
      <c r="AI37" s="70">
        <f>a.Performance!AJ38</f>
        <v>0</v>
      </c>
      <c r="AJ37" s="70"/>
      <c r="AK37" s="64"/>
      <c r="AL37" s="64" t="s">
        <v>128</v>
      </c>
      <c r="AM37" s="64" t="s">
        <v>177</v>
      </c>
      <c r="AN37" s="64" t="s">
        <v>183</v>
      </c>
      <c r="AO37" s="72">
        <f>'SPL.EPA.targets'!C56</f>
        <v>0</v>
      </c>
      <c r="AP37" s="72">
        <f>'SPL.EPA.targets'!D56</f>
        <v>0</v>
      </c>
      <c r="AQ37" s="72">
        <f>'SPL.EPA.targets'!E56</f>
        <v>0</v>
      </c>
      <c r="AR37" s="72">
        <f>'SPL.EPA.targets'!F56</f>
        <v>0</v>
      </c>
      <c r="AS37" s="72">
        <f>'SPL.EPA.targets'!G56</f>
        <v>0</v>
      </c>
      <c r="AT37" s="72">
        <f>'SPL.EPA.targets'!H56</f>
        <v>0</v>
      </c>
      <c r="AU37" s="72">
        <f>'SPL.EPA.targets'!I56</f>
        <v>0</v>
      </c>
      <c r="AV37" s="72">
        <f>'SPL.EPA.targets'!J56</f>
        <v>0</v>
      </c>
      <c r="AW37" s="72">
        <f>'SPL.EPA.targets'!K56</f>
        <v>0</v>
      </c>
      <c r="AX37" s="72">
        <f>'SPL.EPA.targets'!L56</f>
        <v>0</v>
      </c>
      <c r="AY37" s="72">
        <f>'SPL.EPA.targets'!M56</f>
        <v>0</v>
      </c>
      <c r="AZ37" s="72">
        <f>'SPL.EPA.targets'!N56</f>
        <v>0</v>
      </c>
      <c r="BA37" s="72">
        <f>'SPL.EPA.targets'!O56</f>
        <v>0</v>
      </c>
      <c r="BB37" s="72">
        <f>'SPL.EPA.targets'!P56</f>
        <v>0</v>
      </c>
      <c r="BD37" s="75"/>
      <c r="BE37" s="75"/>
      <c r="BF37" s="75"/>
      <c r="BG37" s="75"/>
      <c r="BH37" s="75"/>
      <c r="BI37" s="75"/>
      <c r="BJ37" s="75"/>
      <c r="BK37" s="75"/>
      <c r="BL37" s="75"/>
      <c r="BM37" s="75"/>
      <c r="BN37" s="75"/>
      <c r="BO37" s="75"/>
    </row>
    <row r="38" spans="2:67" ht="14.25" customHeight="1">
      <c r="B38" s="64" t="s">
        <v>129</v>
      </c>
      <c r="C38" s="64" t="s">
        <v>177</v>
      </c>
      <c r="D38" s="64" t="s">
        <v>169</v>
      </c>
      <c r="E38" s="73" t="str">
        <f t="shared" si="0"/>
        <v/>
      </c>
      <c r="F38" s="73" t="str">
        <f t="shared" si="1"/>
        <v/>
      </c>
      <c r="G38" s="73" t="str">
        <f t="shared" si="2"/>
        <v/>
      </c>
      <c r="H38" s="73" t="str">
        <f t="shared" si="3"/>
        <v/>
      </c>
      <c r="I38" s="73" t="str">
        <f t="shared" si="4"/>
        <v/>
      </c>
      <c r="J38" s="73" t="str">
        <f t="shared" si="5"/>
        <v/>
      </c>
      <c r="K38" s="73" t="str">
        <f t="shared" si="6"/>
        <v/>
      </c>
      <c r="L38" s="73" t="str">
        <f t="shared" si="7"/>
        <v/>
      </c>
      <c r="M38" s="73" t="str">
        <f t="shared" si="8"/>
        <v/>
      </c>
      <c r="N38" s="73" t="str">
        <f t="shared" si="9"/>
        <v/>
      </c>
      <c r="O38" s="73" t="str">
        <f t="shared" si="10"/>
        <v/>
      </c>
      <c r="P38" s="73" t="str">
        <f t="shared" si="11"/>
        <v/>
      </c>
      <c r="Q38" s="73" t="str">
        <f t="shared" si="12"/>
        <v/>
      </c>
      <c r="R38" s="73" t="str">
        <f t="shared" si="12"/>
        <v/>
      </c>
      <c r="S38" s="68"/>
      <c r="T38" s="64" t="s">
        <v>129</v>
      </c>
      <c r="U38" s="64" t="s">
        <v>180</v>
      </c>
      <c r="V38" s="64" t="s">
        <v>182</v>
      </c>
      <c r="W38" s="70">
        <f>a.Performance!X39</f>
        <v>0</v>
      </c>
      <c r="X38" s="70">
        <f>a.Performance!Y39</f>
        <v>0</v>
      </c>
      <c r="Y38" s="70">
        <f>a.Performance!Z39</f>
        <v>0</v>
      </c>
      <c r="Z38" s="70">
        <f>a.Performance!AA39</f>
        <v>0</v>
      </c>
      <c r="AA38" s="70">
        <f>a.Performance!AB39</f>
        <v>0</v>
      </c>
      <c r="AB38" s="70">
        <f>a.Performance!AC39</f>
        <v>0</v>
      </c>
      <c r="AC38" s="70">
        <f>a.Performance!AD39</f>
        <v>0</v>
      </c>
      <c r="AD38" s="70">
        <f>a.Performance!AE39</f>
        <v>0</v>
      </c>
      <c r="AE38" s="70">
        <f>a.Performance!AF39</f>
        <v>0</v>
      </c>
      <c r="AF38" s="70">
        <f>a.Performance!AG39</f>
        <v>0</v>
      </c>
      <c r="AG38" s="70">
        <f>a.Performance!AH39</f>
        <v>0</v>
      </c>
      <c r="AH38" s="70">
        <f>a.Performance!AI39</f>
        <v>0</v>
      </c>
      <c r="AI38" s="70">
        <f>a.Performance!AJ39</f>
        <v>0</v>
      </c>
      <c r="AJ38" s="70"/>
      <c r="AK38" s="64"/>
      <c r="AL38" s="64" t="s">
        <v>129</v>
      </c>
      <c r="AM38" s="64" t="s">
        <v>177</v>
      </c>
      <c r="AN38" s="64" t="s">
        <v>183</v>
      </c>
      <c r="AO38" s="72">
        <f>'SPL.EPA.targets'!C57</f>
        <v>0</v>
      </c>
      <c r="AP38" s="72">
        <f>'SPL.EPA.targets'!D57</f>
        <v>0</v>
      </c>
      <c r="AQ38" s="72">
        <f>'SPL.EPA.targets'!E57</f>
        <v>0</v>
      </c>
      <c r="AR38" s="72">
        <f>'SPL.EPA.targets'!F57</f>
        <v>0</v>
      </c>
      <c r="AS38" s="72">
        <f>'SPL.EPA.targets'!G57</f>
        <v>0</v>
      </c>
      <c r="AT38" s="72">
        <f>'SPL.EPA.targets'!H57</f>
        <v>0</v>
      </c>
      <c r="AU38" s="72">
        <f>'SPL.EPA.targets'!I57</f>
        <v>0</v>
      </c>
      <c r="AV38" s="72">
        <f>'SPL.EPA.targets'!J57</f>
        <v>0</v>
      </c>
      <c r="AW38" s="72">
        <f>'SPL.EPA.targets'!K57</f>
        <v>0</v>
      </c>
      <c r="AX38" s="72">
        <f>'SPL.EPA.targets'!L57</f>
        <v>0</v>
      </c>
      <c r="AY38" s="72">
        <f>'SPL.EPA.targets'!M57</f>
        <v>0</v>
      </c>
      <c r="AZ38" s="72">
        <f>'SPL.EPA.targets'!N57</f>
        <v>0</v>
      </c>
      <c r="BA38" s="72">
        <f>'SPL.EPA.targets'!O57</f>
        <v>0</v>
      </c>
      <c r="BB38" s="72">
        <f>'SPL.EPA.targets'!P57</f>
        <v>0</v>
      </c>
      <c r="BD38" s="75"/>
      <c r="BE38" s="75"/>
      <c r="BF38" s="75"/>
      <c r="BG38" s="75"/>
      <c r="BH38" s="75"/>
      <c r="BI38" s="75"/>
      <c r="BJ38" s="75"/>
      <c r="BK38" s="75"/>
      <c r="BL38" s="75"/>
      <c r="BM38" s="75"/>
      <c r="BN38" s="75"/>
      <c r="BO38" s="75"/>
    </row>
    <row r="39" spans="2:67" ht="14.25" customHeight="1">
      <c r="B39" s="64" t="s">
        <v>130</v>
      </c>
      <c r="C39" s="64" t="s">
        <v>177</v>
      </c>
      <c r="D39" s="64" t="s">
        <v>169</v>
      </c>
      <c r="E39" s="73" t="str">
        <f t="shared" si="0"/>
        <v/>
      </c>
      <c r="F39" s="73" t="str">
        <f t="shared" si="1"/>
        <v/>
      </c>
      <c r="G39" s="73" t="str">
        <f t="shared" si="2"/>
        <v/>
      </c>
      <c r="H39" s="73" t="str">
        <f t="shared" si="3"/>
        <v/>
      </c>
      <c r="I39" s="73" t="str">
        <f t="shared" si="4"/>
        <v/>
      </c>
      <c r="J39" s="73" t="str">
        <f t="shared" si="5"/>
        <v/>
      </c>
      <c r="K39" s="73" t="str">
        <f t="shared" si="6"/>
        <v/>
      </c>
      <c r="L39" s="73" t="str">
        <f t="shared" si="7"/>
        <v/>
      </c>
      <c r="M39" s="73" t="str">
        <f t="shared" si="8"/>
        <v/>
      </c>
      <c r="N39" s="73" t="str">
        <f t="shared" si="9"/>
        <v/>
      </c>
      <c r="O39" s="73" t="str">
        <f t="shared" si="10"/>
        <v/>
      </c>
      <c r="P39" s="73" t="str">
        <f t="shared" si="11"/>
        <v/>
      </c>
      <c r="Q39" s="73" t="str">
        <f t="shared" si="12"/>
        <v/>
      </c>
      <c r="R39" s="73" t="str">
        <f t="shared" si="12"/>
        <v/>
      </c>
      <c r="S39" s="68"/>
      <c r="T39" s="64" t="s">
        <v>130</v>
      </c>
      <c r="U39" s="64" t="s">
        <v>180</v>
      </c>
      <c r="V39" s="64" t="s">
        <v>182</v>
      </c>
      <c r="W39" s="70">
        <f>a.Performance!X40</f>
        <v>0</v>
      </c>
      <c r="X39" s="70">
        <f>a.Performance!Y40</f>
        <v>0</v>
      </c>
      <c r="Y39" s="70">
        <f>a.Performance!Z40</f>
        <v>0</v>
      </c>
      <c r="Z39" s="70">
        <f>a.Performance!AA40</f>
        <v>0</v>
      </c>
      <c r="AA39" s="70">
        <f>a.Performance!AB40</f>
        <v>0</v>
      </c>
      <c r="AB39" s="70">
        <f>a.Performance!AC40</f>
        <v>0</v>
      </c>
      <c r="AC39" s="70">
        <f>a.Performance!AD40</f>
        <v>0</v>
      </c>
      <c r="AD39" s="70">
        <f>a.Performance!AE40</f>
        <v>0</v>
      </c>
      <c r="AE39" s="70">
        <f>a.Performance!AF40</f>
        <v>0</v>
      </c>
      <c r="AF39" s="70">
        <f>a.Performance!AG40</f>
        <v>0</v>
      </c>
      <c r="AG39" s="70">
        <f>a.Performance!AH40</f>
        <v>0</v>
      </c>
      <c r="AH39" s="70">
        <f>a.Performance!AI40</f>
        <v>0</v>
      </c>
      <c r="AI39" s="70">
        <f>a.Performance!AJ40</f>
        <v>0</v>
      </c>
      <c r="AJ39" s="70"/>
      <c r="AK39" s="64"/>
      <c r="AL39" s="64" t="s">
        <v>130</v>
      </c>
      <c r="AM39" s="64" t="s">
        <v>177</v>
      </c>
      <c r="AN39" s="64" t="s">
        <v>183</v>
      </c>
      <c r="AO39" s="72">
        <f>'SPL.EPA.targets'!C58</f>
        <v>0</v>
      </c>
      <c r="AP39" s="72">
        <f>'SPL.EPA.targets'!D58</f>
        <v>0</v>
      </c>
      <c r="AQ39" s="72">
        <f>'SPL.EPA.targets'!E58</f>
        <v>0</v>
      </c>
      <c r="AR39" s="72">
        <f>'SPL.EPA.targets'!F58</f>
        <v>0</v>
      </c>
      <c r="AS39" s="72">
        <f>'SPL.EPA.targets'!G58</f>
        <v>0</v>
      </c>
      <c r="AT39" s="72">
        <f>'SPL.EPA.targets'!H58</f>
        <v>0</v>
      </c>
      <c r="AU39" s="72">
        <f>'SPL.EPA.targets'!I58</f>
        <v>0</v>
      </c>
      <c r="AV39" s="72">
        <f>'SPL.EPA.targets'!J58</f>
        <v>0</v>
      </c>
      <c r="AW39" s="72">
        <f>'SPL.EPA.targets'!K58</f>
        <v>0</v>
      </c>
      <c r="AX39" s="72">
        <f>'SPL.EPA.targets'!L58</f>
        <v>0</v>
      </c>
      <c r="AY39" s="72">
        <f>'SPL.EPA.targets'!M58</f>
        <v>0</v>
      </c>
      <c r="AZ39" s="72">
        <f>'SPL.EPA.targets'!N58</f>
        <v>0</v>
      </c>
      <c r="BA39" s="72">
        <f>'SPL.EPA.targets'!O58</f>
        <v>0</v>
      </c>
      <c r="BB39" s="72">
        <f>'SPL.EPA.targets'!P58</f>
        <v>0</v>
      </c>
      <c r="BD39" s="75"/>
      <c r="BE39" s="75"/>
      <c r="BF39" s="75"/>
      <c r="BG39" s="75"/>
      <c r="BH39" s="75"/>
      <c r="BI39" s="75"/>
      <c r="BJ39" s="75"/>
      <c r="BK39" s="75"/>
      <c r="BL39" s="75"/>
      <c r="BM39" s="75"/>
      <c r="BN39" s="75"/>
      <c r="BO39" s="75"/>
    </row>
    <row r="40" spans="2:67" ht="14.25" customHeight="1">
      <c r="B40" s="64" t="s">
        <v>131</v>
      </c>
      <c r="C40" s="64" t="s">
        <v>177</v>
      </c>
      <c r="D40" s="64" t="s">
        <v>169</v>
      </c>
      <c r="E40" s="73" t="str">
        <f t="shared" si="0"/>
        <v/>
      </c>
      <c r="F40" s="73" t="str">
        <f t="shared" si="1"/>
        <v/>
      </c>
      <c r="G40" s="73" t="str">
        <f t="shared" si="2"/>
        <v/>
      </c>
      <c r="H40" s="73" t="str">
        <f t="shared" si="3"/>
        <v/>
      </c>
      <c r="I40" s="73" t="str">
        <f t="shared" si="4"/>
        <v/>
      </c>
      <c r="J40" s="73" t="str">
        <f t="shared" si="5"/>
        <v/>
      </c>
      <c r="K40" s="73" t="str">
        <f t="shared" si="6"/>
        <v/>
      </c>
      <c r="L40" s="73" t="str">
        <f t="shared" si="7"/>
        <v/>
      </c>
      <c r="M40" s="73" t="str">
        <f t="shared" si="8"/>
        <v/>
      </c>
      <c r="N40" s="73" t="str">
        <f t="shared" si="9"/>
        <v/>
      </c>
      <c r="O40" s="73" t="str">
        <f t="shared" si="10"/>
        <v/>
      </c>
      <c r="P40" s="73" t="str">
        <f t="shared" si="11"/>
        <v/>
      </c>
      <c r="Q40" s="73" t="str">
        <f t="shared" si="12"/>
        <v/>
      </c>
      <c r="R40" s="73" t="str">
        <f t="shared" si="12"/>
        <v/>
      </c>
      <c r="S40" s="68"/>
      <c r="T40" s="64" t="s">
        <v>131</v>
      </c>
      <c r="U40" s="64" t="s">
        <v>180</v>
      </c>
      <c r="V40" s="64" t="s">
        <v>182</v>
      </c>
      <c r="W40" s="70">
        <f>a.Performance!X41</f>
        <v>0</v>
      </c>
      <c r="X40" s="70">
        <f>a.Performance!Y41</f>
        <v>0</v>
      </c>
      <c r="Y40" s="70">
        <f>a.Performance!Z41</f>
        <v>0</v>
      </c>
      <c r="Z40" s="70">
        <f>a.Performance!AA41</f>
        <v>0</v>
      </c>
      <c r="AA40" s="70">
        <f>a.Performance!AB41</f>
        <v>0</v>
      </c>
      <c r="AB40" s="70">
        <f>a.Performance!AC41</f>
        <v>0</v>
      </c>
      <c r="AC40" s="70">
        <f>a.Performance!AD41</f>
        <v>0</v>
      </c>
      <c r="AD40" s="70">
        <f>a.Performance!AE41</f>
        <v>0</v>
      </c>
      <c r="AE40" s="70">
        <f>a.Performance!AF41</f>
        <v>0</v>
      </c>
      <c r="AF40" s="70">
        <f>a.Performance!AG41</f>
        <v>0</v>
      </c>
      <c r="AG40" s="70">
        <f>a.Performance!AH41</f>
        <v>0</v>
      </c>
      <c r="AH40" s="70">
        <f>a.Performance!AI41</f>
        <v>0</v>
      </c>
      <c r="AI40" s="70">
        <f>a.Performance!AJ41</f>
        <v>0</v>
      </c>
      <c r="AJ40" s="70"/>
      <c r="AK40" s="64"/>
      <c r="AL40" s="64" t="s">
        <v>131</v>
      </c>
      <c r="AM40" s="64" t="s">
        <v>177</v>
      </c>
      <c r="AN40" s="64" t="s">
        <v>183</v>
      </c>
      <c r="AO40" s="72">
        <f>'SPL.EPA.targets'!C59</f>
        <v>0</v>
      </c>
      <c r="AP40" s="72">
        <f>'SPL.EPA.targets'!D59</f>
        <v>0</v>
      </c>
      <c r="AQ40" s="72">
        <f>'SPL.EPA.targets'!E59</f>
        <v>0</v>
      </c>
      <c r="AR40" s="72">
        <f>'SPL.EPA.targets'!F59</f>
        <v>0</v>
      </c>
      <c r="AS40" s="72">
        <f>'SPL.EPA.targets'!G59</f>
        <v>0</v>
      </c>
      <c r="AT40" s="72">
        <f>'SPL.EPA.targets'!H59</f>
        <v>0</v>
      </c>
      <c r="AU40" s="72">
        <f>'SPL.EPA.targets'!I59</f>
        <v>0</v>
      </c>
      <c r="AV40" s="72">
        <f>'SPL.EPA.targets'!J59</f>
        <v>0</v>
      </c>
      <c r="AW40" s="72">
        <f>'SPL.EPA.targets'!K59</f>
        <v>0</v>
      </c>
      <c r="AX40" s="72">
        <f>'SPL.EPA.targets'!L59</f>
        <v>0</v>
      </c>
      <c r="AY40" s="72">
        <f>'SPL.EPA.targets'!M59</f>
        <v>0</v>
      </c>
      <c r="AZ40" s="72">
        <f>'SPL.EPA.targets'!N59</f>
        <v>0</v>
      </c>
      <c r="BA40" s="72">
        <f>'SPL.EPA.targets'!O59</f>
        <v>0</v>
      </c>
      <c r="BB40" s="72">
        <f>'SPL.EPA.targets'!P59</f>
        <v>0</v>
      </c>
      <c r="BD40" s="75"/>
      <c r="BE40" s="75"/>
      <c r="BF40" s="75"/>
      <c r="BG40" s="75"/>
      <c r="BH40" s="75"/>
      <c r="BI40" s="75"/>
      <c r="BJ40" s="75"/>
      <c r="BK40" s="75"/>
      <c r="BL40" s="75"/>
      <c r="BM40" s="75"/>
      <c r="BN40" s="75"/>
      <c r="BO40" s="75"/>
    </row>
    <row r="41" spans="2:67" ht="14.25" customHeight="1">
      <c r="B41" s="64" t="s">
        <v>132</v>
      </c>
      <c r="C41" s="64" t="s">
        <v>177</v>
      </c>
      <c r="D41" s="64" t="s">
        <v>169</v>
      </c>
      <c r="E41" s="73" t="str">
        <f t="shared" si="0"/>
        <v/>
      </c>
      <c r="F41" s="73" t="str">
        <f t="shared" si="1"/>
        <v/>
      </c>
      <c r="G41" s="73" t="str">
        <f t="shared" si="2"/>
        <v/>
      </c>
      <c r="H41" s="73" t="str">
        <f t="shared" si="3"/>
        <v/>
      </c>
      <c r="I41" s="73" t="str">
        <f t="shared" si="4"/>
        <v/>
      </c>
      <c r="J41" s="73" t="str">
        <f t="shared" si="5"/>
        <v/>
      </c>
      <c r="K41" s="73" t="str">
        <f t="shared" si="6"/>
        <v/>
      </c>
      <c r="L41" s="73" t="str">
        <f t="shared" si="7"/>
        <v/>
      </c>
      <c r="M41" s="73" t="str">
        <f t="shared" si="8"/>
        <v/>
      </c>
      <c r="N41" s="73" t="str">
        <f t="shared" si="9"/>
        <v/>
      </c>
      <c r="O41" s="73" t="str">
        <f t="shared" si="10"/>
        <v/>
      </c>
      <c r="P41" s="73" t="str">
        <f t="shared" si="11"/>
        <v/>
      </c>
      <c r="Q41" s="73" t="str">
        <f t="shared" si="12"/>
        <v/>
      </c>
      <c r="R41" s="73" t="str">
        <f t="shared" si="12"/>
        <v/>
      </c>
      <c r="S41" s="68"/>
      <c r="T41" s="64" t="s">
        <v>132</v>
      </c>
      <c r="U41" s="64" t="s">
        <v>180</v>
      </c>
      <c r="V41" s="64" t="s">
        <v>182</v>
      </c>
      <c r="W41" s="70">
        <f>a.Performance!X42</f>
        <v>0</v>
      </c>
      <c r="X41" s="70">
        <f>a.Performance!Y42</f>
        <v>0</v>
      </c>
      <c r="Y41" s="70">
        <f>a.Performance!Z42</f>
        <v>0</v>
      </c>
      <c r="Z41" s="70">
        <f>a.Performance!AA42</f>
        <v>0</v>
      </c>
      <c r="AA41" s="70">
        <f>a.Performance!AB42</f>
        <v>0</v>
      </c>
      <c r="AB41" s="70">
        <f>a.Performance!AC42</f>
        <v>0</v>
      </c>
      <c r="AC41" s="70">
        <f>a.Performance!AD42</f>
        <v>0</v>
      </c>
      <c r="AD41" s="70">
        <f>a.Performance!AE42</f>
        <v>0</v>
      </c>
      <c r="AE41" s="70">
        <f>a.Performance!AF42</f>
        <v>0</v>
      </c>
      <c r="AF41" s="70">
        <f>a.Performance!AG42</f>
        <v>0</v>
      </c>
      <c r="AG41" s="70">
        <f>a.Performance!AH42</f>
        <v>0</v>
      </c>
      <c r="AH41" s="70">
        <f>a.Performance!AI42</f>
        <v>0</v>
      </c>
      <c r="AI41" s="70">
        <f>a.Performance!AJ42</f>
        <v>0</v>
      </c>
      <c r="AJ41" s="70"/>
      <c r="AK41" s="64"/>
      <c r="AL41" s="64" t="s">
        <v>132</v>
      </c>
      <c r="AM41" s="64" t="s">
        <v>177</v>
      </c>
      <c r="AN41" s="64" t="s">
        <v>183</v>
      </c>
      <c r="AO41" s="72">
        <f>'SPL.EPA.targets'!C60</f>
        <v>0</v>
      </c>
      <c r="AP41" s="72">
        <f>'SPL.EPA.targets'!D60</f>
        <v>0</v>
      </c>
      <c r="AQ41" s="72">
        <f>'SPL.EPA.targets'!E60</f>
        <v>0</v>
      </c>
      <c r="AR41" s="72">
        <f>'SPL.EPA.targets'!F60</f>
        <v>0</v>
      </c>
      <c r="AS41" s="72">
        <f>'SPL.EPA.targets'!G60</f>
        <v>0</v>
      </c>
      <c r="AT41" s="72">
        <f>'SPL.EPA.targets'!H60</f>
        <v>0</v>
      </c>
      <c r="AU41" s="72">
        <f>'SPL.EPA.targets'!I60</f>
        <v>0</v>
      </c>
      <c r="AV41" s="72">
        <f>'SPL.EPA.targets'!J60</f>
        <v>0</v>
      </c>
      <c r="AW41" s="72">
        <f>'SPL.EPA.targets'!K60</f>
        <v>0</v>
      </c>
      <c r="AX41" s="72">
        <f>'SPL.EPA.targets'!L60</f>
        <v>0</v>
      </c>
      <c r="AY41" s="72">
        <f>'SPL.EPA.targets'!M60</f>
        <v>0</v>
      </c>
      <c r="AZ41" s="72">
        <f>'SPL.EPA.targets'!N60</f>
        <v>0</v>
      </c>
      <c r="BA41" s="72">
        <f>'SPL.EPA.targets'!O60</f>
        <v>0</v>
      </c>
      <c r="BB41" s="72">
        <f>'SPL.EPA.targets'!P60</f>
        <v>0</v>
      </c>
      <c r="BD41" s="75"/>
      <c r="BE41" s="75"/>
      <c r="BF41" s="75"/>
      <c r="BG41" s="75"/>
      <c r="BH41" s="75"/>
      <c r="BI41" s="75"/>
      <c r="BJ41" s="75"/>
      <c r="BK41" s="75"/>
      <c r="BL41" s="75"/>
      <c r="BM41" s="75"/>
      <c r="BN41" s="75"/>
      <c r="BO41" s="75"/>
    </row>
    <row r="42" spans="2:67" ht="14.25" customHeight="1">
      <c r="R42" s="73"/>
    </row>
    <row r="43" spans="2:67" ht="14.25" customHeight="1"/>
    <row r="44" spans="2:67" s="20" customFormat="1" ht="13.15">
      <c r="B44" s="20" t="s">
        <v>59</v>
      </c>
    </row>
    <row r="45" spans="2:67" ht="14.25" customHeight="1">
      <c r="B45" s="12"/>
      <c r="C45" s="22"/>
      <c r="D45" s="22"/>
      <c r="E45" s="143" t="s">
        <v>177</v>
      </c>
      <c r="F45" s="143"/>
      <c r="G45" s="143"/>
    </row>
    <row r="46" spans="2:67" ht="14.25" customHeight="1">
      <c r="B46" s="22" t="s">
        <v>148</v>
      </c>
      <c r="C46" s="22" t="s">
        <v>149</v>
      </c>
      <c r="D46" s="22" t="s">
        <v>91</v>
      </c>
      <c r="E46" s="22">
        <v>2020</v>
      </c>
      <c r="F46" s="22">
        <v>2021</v>
      </c>
      <c r="G46" s="22">
        <v>2022</v>
      </c>
      <c r="H46" s="22">
        <v>2023</v>
      </c>
      <c r="I46" s="116">
        <v>2023</v>
      </c>
    </row>
    <row r="47" spans="2:67" ht="14.25" customHeight="1">
      <c r="B47" s="14" t="s">
        <v>94</v>
      </c>
      <c r="C47" s="14" t="s">
        <v>184</v>
      </c>
      <c r="D47" s="14" t="s">
        <v>185</v>
      </c>
      <c r="E47" s="78">
        <f>a.Performance!G48</f>
        <v>54.471011095483668</v>
      </c>
      <c r="F47" s="78">
        <f>a.Performance!H48</f>
        <v>47.408739674926721</v>
      </c>
      <c r="G47" s="78">
        <f>a.Performance!I48</f>
        <v>21.797235023041477</v>
      </c>
      <c r="H47" s="78">
        <f>a.Performance!J48</f>
        <v>22.943184801066923</v>
      </c>
      <c r="I47" s="117">
        <f>a.Performance!K48</f>
        <v>31.43650640268562</v>
      </c>
    </row>
    <row r="48" spans="2:67" ht="14.25" customHeight="1">
      <c r="B48" s="14" t="s">
        <v>117</v>
      </c>
      <c r="C48" s="14" t="s">
        <v>184</v>
      </c>
      <c r="D48" s="14" t="s">
        <v>185</v>
      </c>
      <c r="E48" s="78">
        <f>a.Performance!G49</f>
        <v>58.312256160771504</v>
      </c>
      <c r="F48" s="78">
        <f>a.Performance!H49</f>
        <v>46.368089400876279</v>
      </c>
      <c r="G48" s="78">
        <f>a.Performance!I49</f>
        <v>40.967236467236468</v>
      </c>
      <c r="H48" s="78">
        <f>a.Performance!J49</f>
        <v>55.886024213503013</v>
      </c>
      <c r="I48" s="117">
        <f>a.Performance!K49</f>
        <v>50.81337136087496</v>
      </c>
    </row>
    <row r="49" spans="1:9" ht="14.25" customHeight="1">
      <c r="B49" s="14" t="s">
        <v>118</v>
      </c>
      <c r="C49" s="14" t="s">
        <v>184</v>
      </c>
      <c r="D49" s="14" t="s">
        <v>185</v>
      </c>
      <c r="E49" s="78">
        <f>a.Performance!G50</f>
        <v>31.450203843913801</v>
      </c>
      <c r="F49" s="78">
        <f>a.Performance!H50</f>
        <v>44.425701660858167</v>
      </c>
      <c r="G49" s="78">
        <f>a.Performance!I50</f>
        <v>33.926125979968788</v>
      </c>
      <c r="H49" s="78">
        <f>a.Performance!J50</f>
        <v>40.902482364977651</v>
      </c>
      <c r="I49" s="117">
        <f>a.Performance!K50</f>
        <v>38.025210084033617</v>
      </c>
    </row>
    <row r="50" spans="1:9" ht="14.25" customHeight="1">
      <c r="B50" s="14" t="s">
        <v>119</v>
      </c>
      <c r="C50" s="14" t="s">
        <v>184</v>
      </c>
      <c r="D50" s="14" t="s">
        <v>185</v>
      </c>
      <c r="E50" s="78">
        <f>a.Performance!G51</f>
        <v>23.477241156498856</v>
      </c>
      <c r="F50" s="78">
        <f>a.Performance!H51</f>
        <v>28.721705777878551</v>
      </c>
      <c r="G50" s="78">
        <f>a.Performance!I51</f>
        <v>22.5917654966069</v>
      </c>
      <c r="H50" s="78">
        <f>a.Performance!J51</f>
        <v>32.135547146190341</v>
      </c>
      <c r="I50" s="117">
        <f>a.Performance!K51</f>
        <v>27.794130472701902</v>
      </c>
    </row>
    <row r="51" spans="1:9" ht="14.25" customHeight="1">
      <c r="B51" s="14" t="s">
        <v>120</v>
      </c>
      <c r="C51" s="14" t="s">
        <v>184</v>
      </c>
      <c r="D51" s="14" t="s">
        <v>185</v>
      </c>
      <c r="E51" s="78">
        <f>a.Performance!G52</f>
        <v>36.790284901324881</v>
      </c>
      <c r="F51" s="78">
        <f>a.Performance!H52</f>
        <v>30.164304907730322</v>
      </c>
      <c r="G51" s="78">
        <f>a.Performance!I52</f>
        <v>21.656337808581956</v>
      </c>
      <c r="H51" s="78">
        <f>a.Performance!J52</f>
        <v>27.652944146128782</v>
      </c>
      <c r="I51" s="117">
        <f>a.Performance!K52</f>
        <v>26.21813948126217</v>
      </c>
    </row>
    <row r="52" spans="1:9" ht="14.25" customHeight="1">
      <c r="B52" s="14" t="s">
        <v>121</v>
      </c>
      <c r="C52" s="14" t="s">
        <v>184</v>
      </c>
      <c r="D52" s="14" t="s">
        <v>185</v>
      </c>
      <c r="E52" s="78">
        <f>a.Performance!G53</f>
        <v>38.404566210045665</v>
      </c>
      <c r="F52" s="78">
        <f>a.Performance!H53</f>
        <v>38.869167429094233</v>
      </c>
      <c r="G52" s="78">
        <f>a.Performance!I53</f>
        <v>28.4572940287226</v>
      </c>
      <c r="H52" s="78">
        <f>a.Performance!J53</f>
        <v>43.404619970193743</v>
      </c>
      <c r="I52" s="117">
        <f>a.Performance!K53</f>
        <v>42.118325404234099</v>
      </c>
    </row>
    <row r="53" spans="1:9" ht="14.25" customHeight="1">
      <c r="B53" s="14" t="s">
        <v>122</v>
      </c>
      <c r="C53" s="14" t="s">
        <v>184</v>
      </c>
      <c r="D53" s="14" t="s">
        <v>185</v>
      </c>
      <c r="E53" s="78">
        <f>a.Performance!G54</f>
        <v>22.48943534611178</v>
      </c>
      <c r="F53" s="78">
        <f>a.Performance!H54</f>
        <v>22.042439999565563</v>
      </c>
      <c r="G53" s="78">
        <f>a.Performance!I54</f>
        <v>19.307004863194805</v>
      </c>
      <c r="H53" s="78">
        <f>a.Performance!J54</f>
        <v>33.09125057640977</v>
      </c>
      <c r="I53" s="117">
        <f>a.Performance!K54</f>
        <v>32.226044044785141</v>
      </c>
    </row>
    <row r="54" spans="1:9" ht="14.25" customHeight="1">
      <c r="B54" s="14" t="s">
        <v>123</v>
      </c>
      <c r="C54" s="14" t="s">
        <v>184</v>
      </c>
      <c r="D54" s="14" t="s">
        <v>185</v>
      </c>
      <c r="E54" s="78">
        <f>a.Performance!G55</f>
        <v>55.470955722790187</v>
      </c>
      <c r="F54" s="78">
        <f>a.Performance!H55</f>
        <v>45.418245768490735</v>
      </c>
      <c r="G54" s="78">
        <f>a.Performance!I55</f>
        <v>23.910454244926118</v>
      </c>
      <c r="H54" s="78">
        <f>a.Performance!J55</f>
        <v>30.844362144400268</v>
      </c>
      <c r="I54" s="117">
        <f>a.Performance!K55</f>
        <v>40.166931125234925</v>
      </c>
    </row>
    <row r="55" spans="1:9" ht="14.25" customHeight="1">
      <c r="B55" s="14" t="s">
        <v>151</v>
      </c>
      <c r="C55" s="14" t="s">
        <v>184</v>
      </c>
      <c r="D55" s="14" t="s">
        <v>185</v>
      </c>
      <c r="E55" s="78">
        <f>a.Performance!G56</f>
        <v>62.149356800201872</v>
      </c>
      <c r="F55" s="78">
        <f>a.Performance!H56</f>
        <v>49.570764004453665</v>
      </c>
      <c r="G55" s="78">
        <f>a.Performance!I56</f>
        <v>43.376300253159918</v>
      </c>
      <c r="H55" s="78">
        <f>a.Performance!J56</f>
        <v>49.139466114565387</v>
      </c>
      <c r="I55" s="117">
        <f>a.Performance!K56</f>
        <v>36.046915604719359</v>
      </c>
    </row>
    <row r="56" spans="1:9" ht="14.25" customHeight="1">
      <c r="B56" s="14" t="s">
        <v>125</v>
      </c>
      <c r="C56" s="14" t="s">
        <v>184</v>
      </c>
      <c r="D56" s="14" t="s">
        <v>185</v>
      </c>
      <c r="E56" s="78">
        <f>a.Performance!G57</f>
        <v>29.880535530381049</v>
      </c>
      <c r="F56" s="78">
        <f>a.Performance!H57</f>
        <v>22.446564885496183</v>
      </c>
      <c r="G56" s="78">
        <f>a.Performance!I57</f>
        <v>18.509306260575297</v>
      </c>
      <c r="H56" s="78">
        <f>a.Performance!J57</f>
        <v>32.010038610038613</v>
      </c>
      <c r="I56" s="117">
        <f>a.Performance!K57</f>
        <v>34.457645630829987</v>
      </c>
    </row>
    <row r="57" spans="1:9" ht="14.25" customHeight="1">
      <c r="B57" s="14" t="s">
        <v>126</v>
      </c>
      <c r="C57" s="14" t="s">
        <v>184</v>
      </c>
      <c r="D57" s="14" t="s">
        <v>185</v>
      </c>
      <c r="E57" s="78">
        <f>a.Performance!G58</f>
        <v>33.693942333104765</v>
      </c>
      <c r="F57" s="78">
        <f>a.Performance!H58</f>
        <v>38.586983460833075</v>
      </c>
      <c r="G57" s="78">
        <f>a.Performance!I58</f>
        <v>29.634145822078494</v>
      </c>
      <c r="H57" s="78">
        <f>a.Performance!J58</f>
        <v>38.791792867659886</v>
      </c>
      <c r="I57" s="117">
        <f>a.Performance!K58</f>
        <v>32.886795201974635</v>
      </c>
    </row>
    <row r="58" spans="1:9" ht="14.25" customHeight="1">
      <c r="I58" s="118"/>
    </row>
    <row r="59" spans="1:9" ht="14.25" customHeight="1">
      <c r="A59" s="77">
        <v>0.1</v>
      </c>
      <c r="B59" s="14" t="s">
        <v>135</v>
      </c>
      <c r="C59" s="14" t="s">
        <v>184</v>
      </c>
      <c r="D59" s="14" t="s">
        <v>185</v>
      </c>
      <c r="E59" s="76">
        <f>_xlfn.PERCENTILE.INC(E$47:E$57,$A59)</f>
        <v>23.477241156498856</v>
      </c>
      <c r="F59" s="76">
        <f t="shared" ref="F59:H60" si="13">_xlfn.PERCENTILE.INC(F$47:F$57,$A59)</f>
        <v>22.446564885496183</v>
      </c>
      <c r="G59" s="76">
        <f t="shared" si="13"/>
        <v>19.307004863194805</v>
      </c>
      <c r="H59" s="76">
        <f t="shared" si="13"/>
        <v>27.652944146128782</v>
      </c>
      <c r="I59" s="119">
        <f>_xlfn.PERCENTILE.INC(I$47:I$57,$A59)</f>
        <v>27.794130472701902</v>
      </c>
    </row>
    <row r="60" spans="1:9" ht="14.25" customHeight="1">
      <c r="A60" s="77">
        <v>0.9</v>
      </c>
      <c r="B60" s="14" t="s">
        <v>136</v>
      </c>
      <c r="C60" s="14" t="s">
        <v>184</v>
      </c>
      <c r="D60" s="14" t="s">
        <v>185</v>
      </c>
      <c r="E60" s="76">
        <f>_xlfn.PERCENTILE.INC(E$47:E$57,$A60)</f>
        <v>58.312256160771504</v>
      </c>
      <c r="F60" s="76">
        <f t="shared" si="13"/>
        <v>47.408739674926721</v>
      </c>
      <c r="G60" s="76">
        <f t="shared" si="13"/>
        <v>40.967236467236468</v>
      </c>
      <c r="H60" s="76">
        <f t="shared" si="13"/>
        <v>49.139466114565387</v>
      </c>
      <c r="I60" s="119">
        <f>_xlfn.PERCENTILE.INC(I$47:I$57,$A60)</f>
        <v>42.118325404234099</v>
      </c>
    </row>
    <row r="61" spans="1:9" ht="14.25" customHeight="1">
      <c r="B61" s="12" t="s">
        <v>186</v>
      </c>
      <c r="C61" s="12" t="s">
        <v>184</v>
      </c>
      <c r="D61" s="12" t="s">
        <v>185</v>
      </c>
      <c r="E61" s="79">
        <f>AVERAGE(E59:E60)</f>
        <v>40.89474865863518</v>
      </c>
      <c r="F61" s="79">
        <f t="shared" ref="F61:G61" si="14">AVERAGE(F59:F60)</f>
        <v>34.927652280211454</v>
      </c>
      <c r="G61" s="79">
        <f t="shared" si="14"/>
        <v>30.137120665215637</v>
      </c>
      <c r="H61" s="79">
        <f t="shared" ref="H61:I61" si="15">AVERAGE(H59:H60)</f>
        <v>38.396205130347084</v>
      </c>
      <c r="I61" s="120">
        <f t="shared" si="15"/>
        <v>34.956227938468004</v>
      </c>
    </row>
    <row r="62" spans="1:9" ht="14.25" customHeight="1"/>
    <row r="63" spans="1:9" ht="14.25" customHeight="1"/>
    <row r="64" spans="1:9" ht="14.25" customHeight="1"/>
    <row r="65" spans="1:1" s="20" customFormat="1" ht="13.15">
      <c r="A65" s="20" t="s">
        <v>53</v>
      </c>
    </row>
  </sheetData>
  <mergeCells count="7">
    <mergeCell ref="E45:G45"/>
    <mergeCell ref="E7:L7"/>
    <mergeCell ref="Q7:Y7"/>
    <mergeCell ref="AD7:AL7"/>
    <mergeCell ref="AO23:BB23"/>
    <mergeCell ref="W23:AJ23"/>
    <mergeCell ref="E23:R23"/>
  </mergeCells>
  <pageMargins left="0.7" right="0.7" top="0.75" bottom="0.75" header="0.3" footer="0.3"/>
  <pageSetup paperSize="9" scale="21"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7B291-383A-4820-91D2-5E7154359DF5}">
  <sheetPr codeName="Sheet14">
    <tabColor rgb="FFCCCCCE"/>
    <pageSetUpPr fitToPage="1"/>
  </sheetPr>
  <dimension ref="A1:BG64"/>
  <sheetViews>
    <sheetView showGridLines="0" topLeftCell="A23" zoomScale="63" zoomScaleNormal="80" workbookViewId="0">
      <selection activeCell="K48" sqref="K48"/>
    </sheetView>
  </sheetViews>
  <sheetFormatPr defaultColWidth="0" defaultRowHeight="0" customHeight="1" zeroHeight="1"/>
  <cols>
    <col min="1" max="2" width="4" style="14" customWidth="1"/>
    <col min="3" max="3" width="15.5" style="14" customWidth="1"/>
    <col min="4" max="4" width="20.625" style="14" bestFit="1" customWidth="1"/>
    <col min="5" max="5" width="54.375" style="14" bestFit="1" customWidth="1"/>
    <col min="6" max="36" width="9" style="14" customWidth="1"/>
    <col min="37" max="37" width="10" style="14" bestFit="1" customWidth="1"/>
    <col min="38" max="41" width="9" style="14" customWidth="1"/>
    <col min="42" max="42" width="10" style="14" bestFit="1" customWidth="1"/>
    <col min="43" max="43" width="28" style="14" bestFit="1" customWidth="1"/>
    <col min="44" max="59" width="9" style="14" customWidth="1"/>
    <col min="60" max="16384" width="9" style="14" hidden="1"/>
  </cols>
  <sheetData>
    <row r="1" spans="1:41" s="18" customFormat="1" ht="30.75">
      <c r="A1" s="18" t="e">
        <f ca="1" xml:space="preserve"> RIGHT(CELL("filename", A1), LEN(CELL("filename", A1)) - SEARCH("]", CELL("filename", A1)))</f>
        <v>#VALUE!</v>
      </c>
    </row>
    <row r="2" spans="1:41" s="12" customFormat="1" ht="13.15"/>
    <row r="3" spans="1:41" s="13" customFormat="1" ht="13.15">
      <c r="A3" s="27" t="s">
        <v>175</v>
      </c>
    </row>
    <row r="4" spans="1:41" ht="13.15">
      <c r="A4" s="139" t="s">
        <v>187</v>
      </c>
      <c r="F4" s="12"/>
    </row>
    <row r="5" spans="1:41" ht="13.15">
      <c r="A5" s="140" t="s">
        <v>38</v>
      </c>
      <c r="F5" s="12"/>
    </row>
    <row r="6" spans="1:41" ht="13.15">
      <c r="P6" s="12"/>
    </row>
    <row r="7" spans="1:41" s="20" customFormat="1" ht="13.15">
      <c r="C7" s="20" t="s">
        <v>57</v>
      </c>
    </row>
    <row r="8" spans="1:41" ht="14.25" customHeight="1">
      <c r="C8" s="22"/>
      <c r="D8" s="22"/>
      <c r="E8" s="22"/>
      <c r="F8" s="143" t="s">
        <v>188</v>
      </c>
      <c r="G8" s="143"/>
      <c r="H8" s="143"/>
      <c r="I8" s="143"/>
      <c r="J8" s="143"/>
      <c r="K8" s="143"/>
      <c r="L8" s="143"/>
      <c r="M8" s="143"/>
      <c r="N8" s="12"/>
      <c r="O8" s="12"/>
      <c r="P8" s="22"/>
      <c r="Q8" s="22"/>
      <c r="R8" s="22"/>
      <c r="S8" s="143" t="s">
        <v>189</v>
      </c>
      <c r="T8" s="143"/>
      <c r="U8" s="143"/>
      <c r="V8" s="143"/>
      <c r="W8" s="143"/>
      <c r="X8" s="143"/>
      <c r="Y8" s="143"/>
      <c r="Z8" s="143"/>
      <c r="AA8" s="12"/>
      <c r="AB8" s="12"/>
      <c r="AC8" s="22"/>
      <c r="AD8" s="22"/>
      <c r="AE8" s="22"/>
      <c r="AF8" s="143"/>
      <c r="AG8" s="143"/>
      <c r="AH8" s="143"/>
      <c r="AI8" s="143"/>
      <c r="AJ8" s="143"/>
      <c r="AK8" s="143"/>
      <c r="AL8" s="143"/>
      <c r="AM8" s="143"/>
    </row>
    <row r="9" spans="1:41" ht="14.25" customHeight="1">
      <c r="A9" s="62"/>
      <c r="B9" s="62"/>
      <c r="C9" s="22" t="s">
        <v>148</v>
      </c>
      <c r="D9" s="22" t="s">
        <v>149</v>
      </c>
      <c r="E9" s="22" t="s">
        <v>91</v>
      </c>
      <c r="F9" s="22">
        <v>2015</v>
      </c>
      <c r="G9" s="22">
        <v>2016</v>
      </c>
      <c r="H9" s="22">
        <v>2017</v>
      </c>
      <c r="I9" s="22">
        <v>2018</v>
      </c>
      <c r="J9" s="22">
        <v>2019</v>
      </c>
      <c r="K9" s="22">
        <v>2020</v>
      </c>
      <c r="L9" s="22">
        <v>2021</v>
      </c>
      <c r="M9" s="22">
        <v>2022</v>
      </c>
      <c r="N9" s="22">
        <v>2023</v>
      </c>
      <c r="O9" s="12"/>
      <c r="P9" s="22" t="s">
        <v>148</v>
      </c>
      <c r="Q9" s="22" t="s">
        <v>149</v>
      </c>
      <c r="R9" s="22" t="s">
        <v>91</v>
      </c>
      <c r="S9" s="22">
        <v>2015</v>
      </c>
      <c r="T9" s="22">
        <v>2016</v>
      </c>
      <c r="U9" s="22">
        <v>2017</v>
      </c>
      <c r="V9" s="22">
        <v>2018</v>
      </c>
      <c r="W9" s="22">
        <v>2019</v>
      </c>
      <c r="X9" s="22">
        <v>2020</v>
      </c>
      <c r="Y9" s="22">
        <v>2021</v>
      </c>
      <c r="Z9" s="22">
        <v>2022</v>
      </c>
      <c r="AA9" s="22">
        <v>2023</v>
      </c>
      <c r="AB9" s="12"/>
      <c r="AC9" s="22"/>
      <c r="AD9" s="22"/>
      <c r="AE9" s="22"/>
      <c r="AF9" s="22"/>
      <c r="AG9" s="22"/>
      <c r="AH9" s="22"/>
      <c r="AI9" s="22"/>
      <c r="AJ9" s="22"/>
      <c r="AK9" s="22"/>
      <c r="AL9" s="22"/>
      <c r="AM9" s="22"/>
      <c r="AN9" s="22"/>
    </row>
    <row r="10" spans="1:41" ht="14.25" customHeight="1">
      <c r="A10" s="63"/>
      <c r="B10" s="63"/>
      <c r="C10" s="64" t="s">
        <v>94</v>
      </c>
      <c r="D10" s="64" t="s">
        <v>190</v>
      </c>
      <c r="E10" s="64" t="s">
        <v>105</v>
      </c>
      <c r="F10" s="98">
        <v>87.333333333333343</v>
      </c>
      <c r="G10" s="98">
        <v>86.18367346938777</v>
      </c>
      <c r="H10" s="98">
        <v>82.795918367346943</v>
      </c>
      <c r="I10" s="98">
        <v>81.469387755102048</v>
      </c>
      <c r="J10" s="98">
        <v>83.489795918367335</v>
      </c>
      <c r="K10" s="98">
        <v>83.489795918367335</v>
      </c>
      <c r="L10" s="98">
        <v>84.541666666666657</v>
      </c>
      <c r="M10" s="98">
        <v>84.541666666666657</v>
      </c>
      <c r="N10" s="98">
        <v>81.470588235294116</v>
      </c>
      <c r="P10" s="64" t="s">
        <v>94</v>
      </c>
      <c r="Q10" s="64" t="s">
        <v>189</v>
      </c>
      <c r="R10" s="64" t="s">
        <v>105</v>
      </c>
      <c r="S10" s="66">
        <f>COUNTIFS(BWQ.classifications!M:M,"&gt;=0",BWQ.classifications!$B:$B,$P10)</f>
        <v>48</v>
      </c>
      <c r="T10" s="66">
        <f>COUNTIFS(BWQ.classifications!N:N,"&gt;=0",BWQ.classifications!$B:$B,$P10)</f>
        <v>49</v>
      </c>
      <c r="U10" s="66">
        <f>COUNTIFS(BWQ.classifications!O:O,"&gt;=0",BWQ.classifications!$B:$B,$P10)</f>
        <v>49</v>
      </c>
      <c r="V10" s="66">
        <f>COUNTIFS(BWQ.classifications!P:P,"&gt;=0",BWQ.classifications!$B:$B,$P10)</f>
        <v>49</v>
      </c>
      <c r="W10" s="66">
        <f>COUNTIFS(BWQ.classifications!Q:Q,"&gt;=0",BWQ.classifications!$B:$B,$P10)</f>
        <v>49</v>
      </c>
      <c r="X10" s="99">
        <v>49</v>
      </c>
      <c r="Y10" s="99">
        <v>48</v>
      </c>
      <c r="Z10" s="99">
        <v>48</v>
      </c>
      <c r="AA10" s="99">
        <v>51</v>
      </c>
      <c r="AC10" s="64"/>
      <c r="AD10" s="64"/>
      <c r="AE10" s="64"/>
      <c r="AF10" s="64"/>
      <c r="AG10" s="64"/>
      <c r="AH10" s="64"/>
      <c r="AI10" s="64"/>
      <c r="AJ10" s="64"/>
      <c r="AK10" s="64"/>
      <c r="AL10" s="64"/>
      <c r="AM10" s="64"/>
      <c r="AN10" s="64"/>
      <c r="AO10" s="64"/>
    </row>
    <row r="11" spans="1:41" ht="14.25" customHeight="1">
      <c r="A11" s="63"/>
      <c r="B11" s="63"/>
      <c r="C11" s="64" t="s">
        <v>117</v>
      </c>
      <c r="D11" s="64" t="s">
        <v>190</v>
      </c>
      <c r="E11" s="64" t="s">
        <v>105</v>
      </c>
      <c r="F11" s="98">
        <v>89.745098039215691</v>
      </c>
      <c r="G11" s="98">
        <v>90.834951456310691</v>
      </c>
      <c r="H11" s="98">
        <v>88.65384615384616</v>
      </c>
      <c r="I11" s="98">
        <v>89.278846153846146</v>
      </c>
      <c r="J11" s="98">
        <v>90.676190476190484</v>
      </c>
      <c r="K11" s="98">
        <v>89.095238095238088</v>
      </c>
      <c r="L11" s="98">
        <v>90.038095238095238</v>
      </c>
      <c r="M11" s="98">
        <v>90.233644859813083</v>
      </c>
      <c r="N11" s="98">
        <v>86.715596330275218</v>
      </c>
      <c r="P11" s="64" t="s">
        <v>117</v>
      </c>
      <c r="Q11" s="64" t="s">
        <v>189</v>
      </c>
      <c r="R11" s="64" t="s">
        <v>105</v>
      </c>
      <c r="S11" s="66">
        <f>COUNTIFS(BWQ.classifications!M:M,"&gt;=0",BWQ.classifications!$B:$B,$P11)</f>
        <v>102</v>
      </c>
      <c r="T11" s="66">
        <f>COUNTIFS(BWQ.classifications!N:N,"&gt;=0",BWQ.classifications!$B:$B,$P11)</f>
        <v>103</v>
      </c>
      <c r="U11" s="66">
        <f>COUNTIFS(BWQ.classifications!O:O,"&gt;=0",BWQ.classifications!$B:$B,$P11)</f>
        <v>104</v>
      </c>
      <c r="V11" s="66">
        <f>COUNTIFS(BWQ.classifications!P:P,"&gt;=0",BWQ.classifications!$B:$B,$P11)</f>
        <v>104</v>
      </c>
      <c r="W11" s="66">
        <f>COUNTIFS(BWQ.classifications!Q:Q,"&gt;=0",BWQ.classifications!$B:$B,$P11)</f>
        <v>105</v>
      </c>
      <c r="X11" s="99">
        <v>105</v>
      </c>
      <c r="Y11" s="99">
        <v>105</v>
      </c>
      <c r="Z11" s="99">
        <v>107</v>
      </c>
      <c r="AA11" s="99">
        <v>109</v>
      </c>
      <c r="AC11" s="64"/>
      <c r="AD11" s="64"/>
      <c r="AE11" s="64"/>
      <c r="AF11" s="64"/>
      <c r="AG11" s="64"/>
      <c r="AH11" s="64"/>
      <c r="AI11" s="64"/>
      <c r="AJ11" s="64"/>
      <c r="AK11" s="64"/>
      <c r="AL11" s="64"/>
      <c r="AM11" s="64"/>
      <c r="AN11" s="64"/>
      <c r="AO11" s="64"/>
    </row>
    <row r="12" spans="1:41" ht="14.25" customHeight="1">
      <c r="A12" s="63"/>
      <c r="B12" s="63"/>
      <c r="C12" s="64" t="s">
        <v>119</v>
      </c>
      <c r="D12" s="64" t="s">
        <v>190</v>
      </c>
      <c r="E12" s="64" t="s">
        <v>105</v>
      </c>
      <c r="F12" s="98">
        <v>76.545454545454533</v>
      </c>
      <c r="G12" s="98">
        <v>85.63636363636364</v>
      </c>
      <c r="H12" s="98">
        <v>83.606060606060609</v>
      </c>
      <c r="I12" s="98">
        <v>85.666666666666671</v>
      </c>
      <c r="J12" s="98">
        <v>84.696969696969688</v>
      </c>
      <c r="K12" s="98"/>
      <c r="L12" s="98">
        <v>85.666666666666671</v>
      </c>
      <c r="M12" s="98">
        <v>81.575757575757578</v>
      </c>
      <c r="N12" s="98">
        <v>80.575757575757578</v>
      </c>
      <c r="P12" s="64" t="s">
        <v>119</v>
      </c>
      <c r="Q12" s="64" t="s">
        <v>189</v>
      </c>
      <c r="R12" s="64" t="s">
        <v>105</v>
      </c>
      <c r="S12" s="66">
        <f>COUNTIFS(BWQ.classifications!M:M,"&gt;=0",BWQ.classifications!$B:$B,$P12)</f>
        <v>34</v>
      </c>
      <c r="T12" s="66">
        <f>COUNTIFS(BWQ.classifications!N:N,"&gt;=0",BWQ.classifications!$B:$B,$P12)</f>
        <v>34</v>
      </c>
      <c r="U12" s="66">
        <f>COUNTIFS(BWQ.classifications!O:O,"&gt;=0",BWQ.classifications!$B:$B,$P12)</f>
        <v>34</v>
      </c>
      <c r="V12" s="66">
        <f>COUNTIFS(BWQ.classifications!P:P,"&gt;=0",BWQ.classifications!$B:$B,$P12)</f>
        <v>34</v>
      </c>
      <c r="W12" s="66">
        <f>COUNTIFS(BWQ.classifications!Q:Q,"&gt;=0",BWQ.classifications!$B:$B,$P12)</f>
        <v>34</v>
      </c>
      <c r="X12" s="99">
        <v>0</v>
      </c>
      <c r="Y12" s="99">
        <v>33</v>
      </c>
      <c r="Z12" s="99">
        <v>33</v>
      </c>
      <c r="AA12" s="99">
        <v>33</v>
      </c>
      <c r="AC12" s="64"/>
      <c r="AD12" s="64"/>
      <c r="AE12" s="64"/>
      <c r="AF12" s="64"/>
      <c r="AG12" s="64"/>
      <c r="AH12" s="64"/>
      <c r="AI12" s="64"/>
      <c r="AJ12" s="64"/>
      <c r="AK12" s="64"/>
      <c r="AL12" s="64"/>
      <c r="AM12" s="64"/>
      <c r="AN12" s="64"/>
      <c r="AO12" s="64"/>
    </row>
    <row r="13" spans="1:41" ht="14.25" customHeight="1">
      <c r="A13" s="63"/>
      <c r="B13" s="63"/>
      <c r="C13" s="64" t="s">
        <v>120</v>
      </c>
      <c r="D13" s="64" t="s">
        <v>190</v>
      </c>
      <c r="E13" s="64" t="s">
        <v>105</v>
      </c>
      <c r="F13" s="98"/>
      <c r="G13" s="98"/>
      <c r="H13" s="98"/>
      <c r="I13" s="98"/>
      <c r="J13" s="98"/>
      <c r="K13" s="98"/>
      <c r="L13" s="98"/>
      <c r="M13" s="98"/>
      <c r="N13" s="98"/>
      <c r="P13" s="64" t="s">
        <v>120</v>
      </c>
      <c r="Q13" s="64" t="s">
        <v>189</v>
      </c>
      <c r="R13" s="64" t="s">
        <v>105</v>
      </c>
      <c r="S13" s="66">
        <f>COUNTIFS(BWQ.classifications!M:M,"&gt;=0",BWQ.classifications!$B:$B,$P13)</f>
        <v>1</v>
      </c>
      <c r="T13" s="66">
        <f>COUNTIFS(BWQ.classifications!N:N,"&gt;=0",BWQ.classifications!$B:$B,$P13)</f>
        <v>1</v>
      </c>
      <c r="U13" s="66">
        <f>COUNTIFS(BWQ.classifications!O:O,"&gt;=0",BWQ.classifications!$B:$B,$P13)</f>
        <v>1</v>
      </c>
      <c r="V13" s="66">
        <f>COUNTIFS(BWQ.classifications!P:P,"&gt;=0",BWQ.classifications!$B:$B,$P13)</f>
        <v>1</v>
      </c>
      <c r="W13" s="66">
        <f>COUNTIFS(BWQ.classifications!Q:Q,"&gt;=0",BWQ.classifications!$B:$B,$P13)</f>
        <v>1</v>
      </c>
      <c r="X13" s="99">
        <v>0</v>
      </c>
      <c r="Y13" s="99">
        <v>0</v>
      </c>
      <c r="Z13" s="99">
        <v>0</v>
      </c>
      <c r="AA13" s="99">
        <v>0</v>
      </c>
      <c r="AC13" s="64"/>
      <c r="AD13" s="64"/>
      <c r="AE13" s="64"/>
      <c r="AF13" s="64"/>
      <c r="AG13" s="64"/>
      <c r="AH13" s="64"/>
      <c r="AI13" s="64"/>
      <c r="AJ13" s="64"/>
      <c r="AK13" s="64"/>
      <c r="AL13" s="64"/>
      <c r="AM13" s="64"/>
      <c r="AN13" s="64"/>
      <c r="AO13" s="64"/>
    </row>
    <row r="14" spans="1:41" ht="14.25" customHeight="1">
      <c r="A14" s="63"/>
      <c r="B14" s="63"/>
      <c r="C14" s="64" t="s">
        <v>121</v>
      </c>
      <c r="D14" s="64" t="s">
        <v>190</v>
      </c>
      <c r="E14" s="64" t="s">
        <v>105</v>
      </c>
      <c r="F14" s="98">
        <v>83.748299319727892</v>
      </c>
      <c r="G14" s="98">
        <v>88.93150684931507</v>
      </c>
      <c r="H14" s="98">
        <v>84.554794520547944</v>
      </c>
      <c r="I14" s="98">
        <v>86.214285714285722</v>
      </c>
      <c r="J14" s="98">
        <v>89.15789473684211</v>
      </c>
      <c r="K14" s="98"/>
      <c r="L14" s="98">
        <v>87.368421052631589</v>
      </c>
      <c r="M14" s="98">
        <v>90.622516556291387</v>
      </c>
      <c r="N14" s="98">
        <v>90.566666666666663</v>
      </c>
      <c r="P14" s="64" t="s">
        <v>121</v>
      </c>
      <c r="Q14" s="64" t="s">
        <v>189</v>
      </c>
      <c r="R14" s="64" t="s">
        <v>105</v>
      </c>
      <c r="S14" s="66">
        <f>COUNTIFS(BWQ.classifications!M:M,"&gt;=0",BWQ.classifications!$B:$B,$P14)</f>
        <v>143</v>
      </c>
      <c r="T14" s="66">
        <f>COUNTIFS(BWQ.classifications!N:N,"&gt;=0",BWQ.classifications!$B:$B,$P14)</f>
        <v>143</v>
      </c>
      <c r="U14" s="66">
        <f>COUNTIFS(BWQ.classifications!O:O,"&gt;=0",BWQ.classifications!$B:$B,$P14)</f>
        <v>143</v>
      </c>
      <c r="V14" s="66">
        <f>COUNTIFS(BWQ.classifications!P:P,"&gt;=0",BWQ.classifications!$B:$B,$P14)</f>
        <v>151</v>
      </c>
      <c r="W14" s="66">
        <f>COUNTIFS(BWQ.classifications!Q:Q,"&gt;=0",BWQ.classifications!$B:$B,$P14)</f>
        <v>151</v>
      </c>
      <c r="X14" s="99">
        <v>0</v>
      </c>
      <c r="Y14" s="99">
        <v>152</v>
      </c>
      <c r="Z14" s="99">
        <v>151</v>
      </c>
      <c r="AA14" s="99">
        <v>150</v>
      </c>
      <c r="AC14" s="64"/>
      <c r="AD14" s="64"/>
      <c r="AE14" s="64"/>
      <c r="AF14" s="64"/>
      <c r="AG14" s="64"/>
      <c r="AH14" s="64"/>
      <c r="AI14" s="64"/>
      <c r="AJ14" s="64"/>
      <c r="AK14" s="64"/>
      <c r="AL14" s="64"/>
      <c r="AM14" s="64"/>
      <c r="AN14" s="64"/>
      <c r="AO14" s="64"/>
    </row>
    <row r="15" spans="1:41" ht="14.25" customHeight="1">
      <c r="A15" s="63"/>
      <c r="B15" s="63"/>
      <c r="C15" s="64" t="s">
        <v>122</v>
      </c>
      <c r="D15" s="64" t="s">
        <v>190</v>
      </c>
      <c r="E15" s="64" t="s">
        <v>105</v>
      </c>
      <c r="F15" s="98">
        <v>82.891566265060234</v>
      </c>
      <c r="G15" s="98">
        <v>82.903614457831338</v>
      </c>
      <c r="H15" s="98">
        <v>83.313253012048207</v>
      </c>
      <c r="I15" s="98">
        <v>86.566265060240951</v>
      </c>
      <c r="J15" s="98">
        <v>86.566265060240951</v>
      </c>
      <c r="K15" s="98">
        <v>86.566265060240951</v>
      </c>
      <c r="L15" s="98">
        <v>85.759036144578332</v>
      </c>
      <c r="M15" s="98">
        <v>83.535714285714292</v>
      </c>
      <c r="N15" s="98">
        <v>76.357142857142861</v>
      </c>
      <c r="P15" s="64" t="s">
        <v>122</v>
      </c>
      <c r="Q15" s="64" t="s">
        <v>189</v>
      </c>
      <c r="R15" s="64" t="s">
        <v>105</v>
      </c>
      <c r="S15" s="66">
        <f>COUNTIFS(BWQ.classifications!M:M,"&gt;=0",BWQ.classifications!$B:$B,$P15)</f>
        <v>83</v>
      </c>
      <c r="T15" s="66">
        <f>COUNTIFS(BWQ.classifications!N:N,"&gt;=0",BWQ.classifications!$B:$B,$P15)</f>
        <v>83</v>
      </c>
      <c r="U15" s="66">
        <f>COUNTIFS(BWQ.classifications!O:O,"&gt;=0",BWQ.classifications!$B:$B,$P15)</f>
        <v>83</v>
      </c>
      <c r="V15" s="66">
        <f>COUNTIFS(BWQ.classifications!P:P,"&gt;=0",BWQ.classifications!$B:$B,$P15)</f>
        <v>83</v>
      </c>
      <c r="W15" s="66">
        <f>COUNTIFS(BWQ.classifications!Q:Q,"&gt;=0",BWQ.classifications!$B:$B,$P15)</f>
        <v>83</v>
      </c>
      <c r="X15" s="99">
        <v>83</v>
      </c>
      <c r="Y15" s="99">
        <v>83</v>
      </c>
      <c r="Z15" s="99">
        <v>84</v>
      </c>
      <c r="AA15" s="99">
        <v>84</v>
      </c>
      <c r="AC15" s="64"/>
      <c r="AD15" s="64"/>
      <c r="AE15" s="64"/>
      <c r="AF15" s="64"/>
      <c r="AG15" s="64"/>
      <c r="AH15" s="64"/>
      <c r="AI15" s="64"/>
      <c r="AJ15" s="64"/>
      <c r="AK15" s="64"/>
      <c r="AL15" s="64"/>
      <c r="AM15" s="64"/>
      <c r="AN15" s="64"/>
      <c r="AO15" s="64"/>
    </row>
    <row r="16" spans="1:41" ht="14.25" customHeight="1">
      <c r="A16" s="63"/>
      <c r="B16" s="63"/>
      <c r="C16" s="64" t="s">
        <v>123</v>
      </c>
      <c r="D16" s="64" t="s">
        <v>190</v>
      </c>
      <c r="E16" s="64" t="s">
        <v>105</v>
      </c>
      <c r="F16" s="98">
        <v>66</v>
      </c>
      <c r="G16" s="98">
        <v>100</v>
      </c>
      <c r="H16" s="98">
        <v>100</v>
      </c>
      <c r="I16" s="98">
        <v>100</v>
      </c>
      <c r="J16" s="98">
        <v>100</v>
      </c>
      <c r="K16" s="98"/>
      <c r="L16" s="98">
        <v>100</v>
      </c>
      <c r="M16" s="98">
        <v>50</v>
      </c>
      <c r="N16" s="98">
        <v>50</v>
      </c>
      <c r="P16" s="64" t="s">
        <v>123</v>
      </c>
      <c r="Q16" s="64" t="s">
        <v>189</v>
      </c>
      <c r="R16" s="64" t="s">
        <v>105</v>
      </c>
      <c r="S16" s="66">
        <f>COUNTIFS(BWQ.classifications!M:M,"&gt;=0",BWQ.classifications!$B:$B,$P16)</f>
        <v>6</v>
      </c>
      <c r="T16" s="66">
        <f>COUNTIFS(BWQ.classifications!N:N,"&gt;=0",BWQ.classifications!$B:$B,$P16)</f>
        <v>6</v>
      </c>
      <c r="U16" s="66">
        <f>COUNTIFS(BWQ.classifications!O:O,"&gt;=0",BWQ.classifications!$B:$B,$P16)</f>
        <v>6</v>
      </c>
      <c r="V16" s="66">
        <f>COUNTIFS(BWQ.classifications!P:P,"&gt;=0",BWQ.classifications!$B:$B,$P16)</f>
        <v>6</v>
      </c>
      <c r="W16" s="66">
        <f>COUNTIFS(BWQ.classifications!Q:Q,"&gt;=0",BWQ.classifications!$B:$B,$P16)</f>
        <v>6</v>
      </c>
      <c r="X16" s="99">
        <v>0</v>
      </c>
      <c r="Y16" s="99">
        <v>1</v>
      </c>
      <c r="Z16" s="99">
        <v>2</v>
      </c>
      <c r="AA16" s="99">
        <v>2</v>
      </c>
      <c r="AC16" s="64"/>
      <c r="AD16" s="64"/>
      <c r="AE16" s="64"/>
      <c r="AF16" s="64"/>
      <c r="AG16" s="64"/>
      <c r="AH16" s="64"/>
      <c r="AI16" s="64"/>
      <c r="AJ16" s="64"/>
      <c r="AK16" s="64"/>
      <c r="AL16" s="64"/>
      <c r="AM16" s="64"/>
      <c r="AN16" s="64"/>
      <c r="AO16" s="64"/>
    </row>
    <row r="17" spans="1:57" ht="14.25" customHeight="1">
      <c r="A17" s="63"/>
      <c r="B17" s="63"/>
      <c r="C17" s="64" t="s">
        <v>151</v>
      </c>
      <c r="D17" s="64" t="s">
        <v>190</v>
      </c>
      <c r="E17" s="64" t="s">
        <v>105</v>
      </c>
      <c r="F17" s="98">
        <v>48.193548387096776</v>
      </c>
      <c r="G17" s="98">
        <v>61</v>
      </c>
      <c r="H17" s="98">
        <v>58.838709677419367</v>
      </c>
      <c r="I17" s="98">
        <v>58.599999999999994</v>
      </c>
      <c r="J17" s="98">
        <v>58.379310344827587</v>
      </c>
      <c r="K17" s="98"/>
      <c r="L17" s="98">
        <v>60.655172413793103</v>
      </c>
      <c r="M17" s="98">
        <v>61.827586206896548</v>
      </c>
      <c r="N17" s="98">
        <v>59.551724137931025</v>
      </c>
      <c r="P17" s="64" t="s">
        <v>151</v>
      </c>
      <c r="Q17" s="64" t="s">
        <v>189</v>
      </c>
      <c r="R17" s="64" t="s">
        <v>105</v>
      </c>
      <c r="S17" s="66">
        <f>COUNTIFS(BWQ.classifications!M:M,"&gt;=0",BWQ.classifications!$B:$B,$P17)</f>
        <v>31</v>
      </c>
      <c r="T17" s="66">
        <f>COUNTIFS(BWQ.classifications!N:N,"&gt;=0",BWQ.classifications!$B:$B,$P17)</f>
        <v>31</v>
      </c>
      <c r="U17" s="66">
        <f>COUNTIFS(BWQ.classifications!O:O,"&gt;=0",BWQ.classifications!$B:$B,$P17)</f>
        <v>31</v>
      </c>
      <c r="V17" s="66">
        <f>COUNTIFS(BWQ.classifications!P:P,"&gt;=0",BWQ.classifications!$B:$B,$P17)</f>
        <v>30</v>
      </c>
      <c r="W17" s="66">
        <f>COUNTIFS(BWQ.classifications!Q:Q,"&gt;=0",BWQ.classifications!$B:$B,$P17)</f>
        <v>29</v>
      </c>
      <c r="X17" s="99">
        <v>0</v>
      </c>
      <c r="Y17" s="99">
        <v>29</v>
      </c>
      <c r="Z17" s="99">
        <v>29</v>
      </c>
      <c r="AA17" s="99">
        <v>29</v>
      </c>
      <c r="AC17" s="64"/>
      <c r="AD17" s="64"/>
      <c r="AE17" s="64"/>
      <c r="AF17" s="64"/>
      <c r="AG17" s="64"/>
      <c r="AH17" s="64"/>
      <c r="AI17" s="64"/>
      <c r="AJ17" s="64"/>
      <c r="AK17" s="64"/>
      <c r="AL17" s="64"/>
      <c r="AM17" s="64"/>
      <c r="AN17" s="64"/>
      <c r="AO17" s="64"/>
    </row>
    <row r="18" spans="1:57" ht="14.25" customHeight="1">
      <c r="A18" s="63"/>
      <c r="B18" s="63"/>
      <c r="C18" s="64" t="s">
        <v>125</v>
      </c>
      <c r="D18" s="64" t="s">
        <v>190</v>
      </c>
      <c r="E18" s="64" t="s">
        <v>105</v>
      </c>
      <c r="F18" s="98">
        <v>85.59574468085107</v>
      </c>
      <c r="G18" s="98">
        <v>87.085106382978722</v>
      </c>
      <c r="H18" s="98">
        <v>85.659574468085097</v>
      </c>
      <c r="I18" s="98">
        <v>85.702127659574472</v>
      </c>
      <c r="J18" s="98">
        <v>86.729166666666671</v>
      </c>
      <c r="K18" s="98"/>
      <c r="L18" s="98">
        <v>83.229166666666671</v>
      </c>
      <c r="M18" s="98">
        <v>85.723404255319153</v>
      </c>
      <c r="N18" s="98">
        <v>83.595744680851055</v>
      </c>
      <c r="P18" s="64" t="s">
        <v>125</v>
      </c>
      <c r="Q18" s="64" t="s">
        <v>189</v>
      </c>
      <c r="R18" s="64" t="s">
        <v>105</v>
      </c>
      <c r="S18" s="66">
        <f>COUNTIFS(BWQ.classifications!M:M,"&gt;=0",BWQ.classifications!$B:$B,$P18)</f>
        <v>47</v>
      </c>
      <c r="T18" s="66">
        <f>COUNTIFS(BWQ.classifications!N:N,"&gt;=0",BWQ.classifications!$B:$B,$P18)</f>
        <v>47</v>
      </c>
      <c r="U18" s="66">
        <f>COUNTIFS(BWQ.classifications!O:O,"&gt;=0",BWQ.classifications!$B:$B,$P18)</f>
        <v>47</v>
      </c>
      <c r="V18" s="66">
        <f>COUNTIFS(BWQ.classifications!P:P,"&gt;=0",BWQ.classifications!$B:$B,$P18)</f>
        <v>47</v>
      </c>
      <c r="W18" s="66">
        <f>COUNTIFS(BWQ.classifications!Q:Q,"&gt;=0",BWQ.classifications!$B:$B,$P18)</f>
        <v>49</v>
      </c>
      <c r="X18" s="99">
        <v>0</v>
      </c>
      <c r="Y18" s="99">
        <v>48</v>
      </c>
      <c r="Z18" s="99">
        <v>47</v>
      </c>
      <c r="AA18" s="99">
        <v>47</v>
      </c>
      <c r="AC18" s="64"/>
      <c r="AD18" s="64"/>
      <c r="AE18" s="64"/>
      <c r="AF18" s="64"/>
      <c r="AG18" s="64"/>
      <c r="AH18" s="64"/>
      <c r="AI18" s="64"/>
      <c r="AJ18" s="64"/>
      <c r="AK18" s="64"/>
      <c r="AL18" s="64"/>
      <c r="AM18" s="64"/>
      <c r="AN18" s="64"/>
      <c r="AO18" s="64"/>
    </row>
    <row r="19" spans="1:57" ht="14.25" customHeight="1">
      <c r="A19" s="63"/>
      <c r="B19" s="63"/>
      <c r="C19" s="64" t="s">
        <v>126</v>
      </c>
      <c r="D19" s="64" t="s">
        <v>190</v>
      </c>
      <c r="E19" s="64" t="s">
        <v>105</v>
      </c>
      <c r="F19" s="98">
        <v>74.649999999999991</v>
      </c>
      <c r="G19" s="98">
        <v>71.350000000000009</v>
      </c>
      <c r="H19" s="98">
        <v>64.55</v>
      </c>
      <c r="I19" s="98">
        <v>62.9</v>
      </c>
      <c r="J19" s="98">
        <v>69.7</v>
      </c>
      <c r="K19" s="98">
        <v>73.368421052631589</v>
      </c>
      <c r="L19" s="98">
        <v>69.84210526315789</v>
      </c>
      <c r="M19" s="98">
        <v>80.526315789473685</v>
      </c>
      <c r="N19" s="98">
        <v>66.368421052631575</v>
      </c>
      <c r="P19" s="64" t="s">
        <v>126</v>
      </c>
      <c r="Q19" s="64" t="s">
        <v>189</v>
      </c>
      <c r="R19" s="64" t="s">
        <v>105</v>
      </c>
      <c r="S19" s="66">
        <f>COUNTIFS(BWQ.classifications!M:M,"&gt;=0",BWQ.classifications!$B:$B,$P19)</f>
        <v>19</v>
      </c>
      <c r="T19" s="66">
        <f>COUNTIFS(BWQ.classifications!N:N,"&gt;=0",BWQ.classifications!$B:$B,$P19)</f>
        <v>19</v>
      </c>
      <c r="U19" s="66">
        <f>COUNTIFS(BWQ.classifications!O:O,"&gt;=0",BWQ.classifications!$B:$B,$P19)</f>
        <v>19</v>
      </c>
      <c r="V19" s="66">
        <f>COUNTIFS(BWQ.classifications!P:P,"&gt;=0",BWQ.classifications!$B:$B,$P19)</f>
        <v>19</v>
      </c>
      <c r="W19" s="66">
        <f>COUNTIFS(BWQ.classifications!Q:Q,"&gt;=0",BWQ.classifications!$B:$B,$P19)</f>
        <v>18</v>
      </c>
      <c r="X19" s="99">
        <v>19</v>
      </c>
      <c r="Y19" s="99">
        <v>19</v>
      </c>
      <c r="Z19" s="99">
        <v>19</v>
      </c>
      <c r="AA19" s="99">
        <v>19</v>
      </c>
      <c r="AC19" s="64"/>
      <c r="AD19" s="64"/>
      <c r="AE19" s="64"/>
      <c r="AF19" s="64"/>
      <c r="AG19" s="64"/>
      <c r="AH19" s="64"/>
      <c r="AI19" s="64"/>
      <c r="AJ19" s="64"/>
      <c r="AK19" s="64"/>
      <c r="AL19" s="64"/>
      <c r="AM19" s="64"/>
      <c r="AN19" s="64"/>
      <c r="AO19" s="64"/>
    </row>
    <row r="20" spans="1:57" ht="14.25" customHeight="1">
      <c r="I20" s="95"/>
      <c r="J20" s="43"/>
      <c r="K20" s="43"/>
      <c r="L20" s="43"/>
      <c r="M20" s="43"/>
      <c r="X20" s="95"/>
      <c r="AH20" s="95"/>
    </row>
    <row r="21" spans="1:57" ht="14.25" customHeight="1"/>
    <row r="22" spans="1:57" s="20" customFormat="1" ht="13.15">
      <c r="C22" s="20" t="s">
        <v>58</v>
      </c>
    </row>
    <row r="23" spans="1:57" ht="14.25" customHeight="1">
      <c r="E23" s="14" t="s">
        <v>178</v>
      </c>
      <c r="F23" s="36">
        <v>10000</v>
      </c>
      <c r="G23" s="36">
        <v>10000</v>
      </c>
      <c r="H23" s="36">
        <v>10000</v>
      </c>
      <c r="I23" s="36">
        <v>10000</v>
      </c>
      <c r="J23" s="36">
        <v>10000</v>
      </c>
      <c r="K23" s="36">
        <v>10000</v>
      </c>
      <c r="L23" s="36">
        <v>10000</v>
      </c>
      <c r="M23" s="36">
        <v>10000</v>
      </c>
      <c r="N23" s="36">
        <v>10000</v>
      </c>
      <c r="O23" s="36">
        <v>10000</v>
      </c>
      <c r="P23" s="36">
        <v>10000</v>
      </c>
      <c r="Q23" s="36">
        <v>10000</v>
      </c>
      <c r="R23" s="36">
        <v>10000</v>
      </c>
      <c r="S23" s="36">
        <v>10000</v>
      </c>
      <c r="AO23" s="12"/>
    </row>
    <row r="24" spans="1:57" ht="14.25" customHeight="1">
      <c r="C24" s="22" t="s">
        <v>191</v>
      </c>
      <c r="D24" s="22"/>
      <c r="E24" s="71"/>
      <c r="F24" s="143" t="s">
        <v>192</v>
      </c>
      <c r="G24" s="143"/>
      <c r="H24" s="143"/>
      <c r="I24" s="143"/>
      <c r="J24" s="143"/>
      <c r="K24" s="143"/>
      <c r="L24" s="143"/>
      <c r="M24" s="143"/>
      <c r="N24" s="143"/>
      <c r="O24" s="143"/>
      <c r="P24" s="143"/>
      <c r="Q24" s="143"/>
      <c r="R24" s="143"/>
      <c r="S24" s="143"/>
      <c r="U24" s="22"/>
      <c r="V24" s="22"/>
      <c r="W24" s="71"/>
      <c r="X24" s="143" t="s">
        <v>180</v>
      </c>
      <c r="Y24" s="143"/>
      <c r="Z24" s="143"/>
      <c r="AA24" s="143"/>
      <c r="AB24" s="143"/>
      <c r="AC24" s="143"/>
      <c r="AD24" s="143"/>
      <c r="AE24" s="143"/>
      <c r="AF24" s="143"/>
      <c r="AG24" s="143"/>
      <c r="AH24" s="143"/>
      <c r="AI24" s="143"/>
      <c r="AJ24" s="143"/>
      <c r="AK24" s="143"/>
      <c r="AO24" s="22"/>
      <c r="AP24" s="22"/>
      <c r="AQ24" s="71"/>
      <c r="AR24" s="143" t="s">
        <v>193</v>
      </c>
      <c r="AS24" s="143"/>
      <c r="AT24" s="143"/>
      <c r="AU24" s="143"/>
      <c r="AV24" s="143"/>
      <c r="AW24" s="143"/>
      <c r="AX24" s="143"/>
      <c r="AY24" s="143"/>
      <c r="AZ24" s="143"/>
      <c r="BA24" s="143"/>
      <c r="BB24" s="143"/>
      <c r="BC24" s="143"/>
      <c r="BD24" s="143"/>
      <c r="BE24" s="143"/>
    </row>
    <row r="25" spans="1:57" ht="14.25" customHeight="1">
      <c r="C25" s="22" t="s">
        <v>148</v>
      </c>
      <c r="D25" s="22" t="s">
        <v>149</v>
      </c>
      <c r="E25" s="22" t="s">
        <v>91</v>
      </c>
      <c r="F25" s="22" t="s">
        <v>154</v>
      </c>
      <c r="G25" s="22" t="s">
        <v>155</v>
      </c>
      <c r="H25" s="22" t="s">
        <v>156</v>
      </c>
      <c r="I25" s="22" t="s">
        <v>157</v>
      </c>
      <c r="J25" s="22" t="s">
        <v>158</v>
      </c>
      <c r="K25" s="22" t="s">
        <v>159</v>
      </c>
      <c r="L25" s="22" t="s">
        <v>160</v>
      </c>
      <c r="M25" s="22" t="s">
        <v>161</v>
      </c>
      <c r="N25" s="22" t="s">
        <v>162</v>
      </c>
      <c r="O25" s="22" t="s">
        <v>163</v>
      </c>
      <c r="P25" s="22" t="s">
        <v>164</v>
      </c>
      <c r="Q25" s="22" t="s">
        <v>165</v>
      </c>
      <c r="R25" s="22" t="s">
        <v>166</v>
      </c>
      <c r="S25" s="22"/>
      <c r="U25" s="22" t="s">
        <v>148</v>
      </c>
      <c r="V25" s="22" t="s">
        <v>149</v>
      </c>
      <c r="W25" s="22" t="s">
        <v>91</v>
      </c>
      <c r="X25" s="22" t="s">
        <v>154</v>
      </c>
      <c r="Y25" s="22" t="s">
        <v>155</v>
      </c>
      <c r="Z25" s="22" t="s">
        <v>156</v>
      </c>
      <c r="AA25" s="22" t="s">
        <v>157</v>
      </c>
      <c r="AB25" s="22" t="s">
        <v>158</v>
      </c>
      <c r="AC25" s="22" t="s">
        <v>159</v>
      </c>
      <c r="AD25" s="22" t="s">
        <v>160</v>
      </c>
      <c r="AE25" s="22" t="s">
        <v>161</v>
      </c>
      <c r="AF25" s="22" t="s">
        <v>162</v>
      </c>
      <c r="AG25" s="22" t="s">
        <v>163</v>
      </c>
      <c r="AH25" s="22" t="s">
        <v>164</v>
      </c>
      <c r="AI25" s="22" t="s">
        <v>165</v>
      </c>
      <c r="AJ25" s="22" t="s">
        <v>166</v>
      </c>
      <c r="AK25" s="22"/>
      <c r="AO25" s="22" t="s">
        <v>148</v>
      </c>
      <c r="AP25" s="22" t="s">
        <v>149</v>
      </c>
      <c r="AQ25" s="22" t="s">
        <v>91</v>
      </c>
      <c r="AR25" s="22" t="s">
        <v>154</v>
      </c>
      <c r="AS25" s="22" t="s">
        <v>155</v>
      </c>
      <c r="AT25" s="22" t="s">
        <v>156</v>
      </c>
      <c r="AU25" s="22" t="s">
        <v>157</v>
      </c>
      <c r="AV25" s="22" t="s">
        <v>158</v>
      </c>
      <c r="AW25" s="22" t="s">
        <v>159</v>
      </c>
      <c r="AX25" s="22" t="s">
        <v>160</v>
      </c>
      <c r="AY25" s="22" t="s">
        <v>161</v>
      </c>
      <c r="AZ25" s="22" t="s">
        <v>162</v>
      </c>
      <c r="BA25" s="22" t="s">
        <v>163</v>
      </c>
      <c r="BB25" s="22" t="s">
        <v>164</v>
      </c>
      <c r="BC25" s="22" t="s">
        <v>165</v>
      </c>
      <c r="BD25" s="22" t="s">
        <v>166</v>
      </c>
    </row>
    <row r="26" spans="1:57" ht="14.25" customHeight="1">
      <c r="C26" s="64" t="s">
        <v>94</v>
      </c>
      <c r="D26" s="64" t="s">
        <v>193</v>
      </c>
      <c r="E26" s="64" t="s">
        <v>169</v>
      </c>
      <c r="F26" s="73">
        <f>IF(X26=0,"",(AR26/X26)*F$23)</f>
        <v>1.1852801974643332</v>
      </c>
      <c r="G26" s="73">
        <f t="shared" ref="G26:G42" si="0">IF(Y26=0,"",(AS26/Y26)*G$23)</f>
        <v>0.39499573257828402</v>
      </c>
      <c r="H26" s="73">
        <f t="shared" ref="H26:H42" si="1">IF(Z26=0,"",(AT26/Z26)*H$23)</f>
        <v>1.3125716413021145</v>
      </c>
      <c r="I26" s="73">
        <f t="shared" ref="I26:I42" si="2">IF(AA26=0,"",(AU26/AA26)*I$23)</f>
        <v>1.179016638416972</v>
      </c>
      <c r="J26" s="73">
        <f t="shared" ref="J26:J42" si="3">IF(AB26=0,"",(AV26/AB26)*J$23)</f>
        <v>1.6975978583977163</v>
      </c>
      <c r="K26" s="73">
        <f t="shared" ref="K26:K42" si="4">IF(AC26=0,"",(AW26/AC26)*K$23)</f>
        <v>1.4318354746185351</v>
      </c>
      <c r="L26" s="73">
        <f t="shared" ref="L26:L42" si="5">IF(AD26=0,"",(AX26/AD26)*L$23)</f>
        <v>2.4857136876478347</v>
      </c>
      <c r="M26" s="73">
        <f t="shared" ref="M26:M42" si="6">IF(AE26=0,"",(AY26/AE26)*M$23)</f>
        <v>1.3060198771961058</v>
      </c>
      <c r="N26" s="73">
        <f t="shared" ref="N26:N42" si="7">IF(AF26=0,"",(AZ26/AF26)*N$23)</f>
        <v>1.8215647240980002</v>
      </c>
      <c r="O26" s="73">
        <f t="shared" ref="O26:O42" si="8">IF(AG26=0,"",(BA26/AG26)*O$23)</f>
        <v>1.4390936326648089</v>
      </c>
      <c r="P26" s="73">
        <f t="shared" ref="P26:P42" si="9">IF(AH26=0,"",(BB26/AH26)*P$23)</f>
        <v>1.8315737143006658</v>
      </c>
      <c r="Q26" s="73">
        <f t="shared" ref="Q26:R42" si="10">IF(AI26=0,"",(BC26/AI26)*Q$23)</f>
        <v>1.4390936326648089</v>
      </c>
      <c r="R26" s="73">
        <f>IF(AJ26=0,"",(BD26/AJ26)*R$23)</f>
        <v>1.4390936326648089</v>
      </c>
      <c r="S26" s="73"/>
      <c r="U26" s="64" t="s">
        <v>94</v>
      </c>
      <c r="V26" s="64" t="s">
        <v>180</v>
      </c>
      <c r="W26" s="64" t="s">
        <v>182</v>
      </c>
      <c r="X26" s="70">
        <f>SUMIFS('SPL.Sewer.length'!$F:$F,'SPL.Sewer.length'!$B:$B,$U26,'SPL.Sewer.length'!$C:$C,X$25)</f>
        <v>75931.41283600009</v>
      </c>
      <c r="Y26" s="70">
        <f>SUMIFS('SPL.Sewer.length'!$F:$F,'SPL.Sewer.length'!$B:$B,$U26,'SPL.Sewer.length'!$C:$C,Y$25)</f>
        <v>75950.187623999998</v>
      </c>
      <c r="Z26" s="70">
        <f>SUMIFS('SPL.Sewer.length'!$F:$F,'SPL.Sewer.length'!$B:$B,$U26,'SPL.Sewer.length'!$C:$C,Z$25)</f>
        <v>76186.317648000302</v>
      </c>
      <c r="AA26" s="70">
        <f>SUMIFS('SPL.Sewer.length'!$F:$F,'SPL.Sewer.length'!$B:$B,$U26,'SPL.Sewer.length'!$C:$C,AA$25)</f>
        <v>76334.80060200009</v>
      </c>
      <c r="AB26" s="70">
        <f>SUMIFS('SPL.Sewer.length'!$F:$F,'SPL.Sewer.length'!$B:$B,$U26,'SPL.Sewer.length'!$C:$C,AB$25)</f>
        <v>76578.795947999693</v>
      </c>
      <c r="AC26" s="70">
        <f>SUMIFS('SPL.Sewer.length'!$F:$F,'SPL.Sewer.length'!$B:$B,$U26,'SPL.Sewer.length'!$C:$C,AC$25)</f>
        <v>76824.468977000201</v>
      </c>
      <c r="AD26" s="70">
        <f>SUMIFS('SPL.Sewer.length'!$F:$F,'SPL.Sewer.length'!$B:$B,$U26,'SPL.Sewer.length'!$C:$C,AD$25)</f>
        <v>76436.800000000003</v>
      </c>
      <c r="AE26" s="70">
        <f>SUMIFS('SPL.Sewer.length'!$F:$F,'SPL.Sewer.length'!$B:$B,$U26,'SPL.Sewer.length'!$C:$C,AE$25)</f>
        <v>76568.513041845901</v>
      </c>
      <c r="AF26" s="70">
        <f>SUMIFS('SPL.Sewer.length'!$F:$F,'SPL.Sewer.length'!$B:$B,$U26,'SPL.Sewer.length'!$C:$C,AF$25)</f>
        <v>76857</v>
      </c>
      <c r="AG26" s="70">
        <f>SUMIFS('SPL.Sewer.length'!$F:$F,'SPL.Sewer.length'!$B:$B,$U26,'SPL.Sewer.length'!$C:$C,AG$25)</f>
        <v>76437</v>
      </c>
      <c r="AH26" s="70">
        <f>SUMIFS('SPL.Sewer.length'!$F:$F,'SPL.Sewer.length'!$B:$B,$U26,'SPL.Sewer.length'!$C:$C,AH$25)</f>
        <v>76437</v>
      </c>
      <c r="AI26" s="70">
        <f>SUMIFS('SPL.Sewer.length'!$F:$F,'SPL.Sewer.length'!$B:$B,$U26,'SPL.Sewer.length'!$C:$C,AI$25)</f>
        <v>76437</v>
      </c>
      <c r="AJ26" s="70">
        <v>76437</v>
      </c>
      <c r="AK26" s="70"/>
      <c r="AO26" s="64" t="s">
        <v>94</v>
      </c>
      <c r="AP26" s="64" t="s">
        <v>193</v>
      </c>
      <c r="AQ26" s="64" t="s">
        <v>183</v>
      </c>
      <c r="AR26" s="72">
        <f>SUMIFS(Performance!J7:J23,Performance!$C7:$C23,$AO26)</f>
        <v>9</v>
      </c>
      <c r="AS26" s="72">
        <f>SUMIFS(Performance!K7:K23,Performance!$C7:$C23,$AO26)</f>
        <v>3</v>
      </c>
      <c r="AT26" s="72">
        <f>SUMIFS(Performance!L7:L23,Performance!$C7:$C23,$AO26)</f>
        <v>10</v>
      </c>
      <c r="AU26" s="72">
        <f>SUMIFS(Performance!M7:M23,Performance!$C7:$C23,$AO26)</f>
        <v>9</v>
      </c>
      <c r="AV26" s="100">
        <v>13</v>
      </c>
      <c r="AW26" s="100">
        <v>11</v>
      </c>
      <c r="AX26" s="100">
        <v>19</v>
      </c>
      <c r="AY26" s="100">
        <v>10</v>
      </c>
      <c r="AZ26" s="100">
        <v>14</v>
      </c>
      <c r="BA26" s="100">
        <v>11</v>
      </c>
      <c r="BB26" s="100">
        <v>14</v>
      </c>
      <c r="BC26" s="100">
        <v>11</v>
      </c>
      <c r="BD26" s="100">
        <v>11</v>
      </c>
      <c r="BE26" s="138"/>
    </row>
    <row r="27" spans="1:57" ht="14.25" customHeight="1">
      <c r="C27" s="64" t="s">
        <v>117</v>
      </c>
      <c r="D27" s="64" t="s">
        <v>193</v>
      </c>
      <c r="E27" s="64" t="s">
        <v>169</v>
      </c>
      <c r="F27" s="73">
        <f t="shared" ref="F27:F42" si="11">IF(X27=0,"",(AR27/X27)*F$23)</f>
        <v>1.1182992904391003</v>
      </c>
      <c r="G27" s="73">
        <f t="shared" si="0"/>
        <v>1.9531141009257762</v>
      </c>
      <c r="H27" s="73">
        <f t="shared" si="1"/>
        <v>0.55669507945569852</v>
      </c>
      <c r="I27" s="73">
        <f t="shared" si="2"/>
        <v>1.3893906132770166</v>
      </c>
      <c r="J27" s="73">
        <f t="shared" si="3"/>
        <v>0.55478194295732064</v>
      </c>
      <c r="K27" s="73">
        <f t="shared" si="4"/>
        <v>0.55373285158575247</v>
      </c>
      <c r="L27" s="73">
        <f t="shared" si="5"/>
        <v>0.82735797021511304</v>
      </c>
      <c r="M27" s="73">
        <f t="shared" si="6"/>
        <v>1.3715915948867066</v>
      </c>
      <c r="N27" s="73">
        <f t="shared" si="7"/>
        <v>0.54600054600054604</v>
      </c>
      <c r="O27" s="73">
        <f t="shared" si="8"/>
        <v>0.82760903749068937</v>
      </c>
      <c r="P27" s="73">
        <f t="shared" si="9"/>
        <v>0.82760903749068937</v>
      </c>
      <c r="Q27" s="73">
        <f t="shared" si="10"/>
        <v>1.3793483958178159</v>
      </c>
      <c r="R27" s="73">
        <f t="shared" si="10"/>
        <v>1.9310877541449418</v>
      </c>
      <c r="S27" s="73"/>
      <c r="U27" s="64" t="s">
        <v>117</v>
      </c>
      <c r="V27" s="64" t="s">
        <v>180</v>
      </c>
      <c r="W27" s="64" t="s">
        <v>182</v>
      </c>
      <c r="X27" s="70">
        <f>SUMIFS('SPL.Sewer.length'!$F:$F,'SPL.Sewer.length'!$B:$B,$U27,'SPL.Sewer.length'!$C:$C,X$25)</f>
        <v>35768.6</v>
      </c>
      <c r="Y27" s="70">
        <f>SUMIFS('SPL.Sewer.length'!$F:$F,'SPL.Sewer.length'!$B:$B,$U27,'SPL.Sewer.length'!$C:$C,Y$25)</f>
        <v>35840.199999999997</v>
      </c>
      <c r="Z27" s="70">
        <f>SUMIFS('SPL.Sewer.length'!$F:$F,'SPL.Sewer.length'!$B:$B,$U27,'SPL.Sewer.length'!$C:$C,Z$25)</f>
        <v>35926.309999999896</v>
      </c>
      <c r="AA27" s="70">
        <f>SUMIFS('SPL.Sewer.length'!$F:$F,'SPL.Sewer.length'!$B:$B,$U27,'SPL.Sewer.length'!$C:$C,AA$25)</f>
        <v>35987</v>
      </c>
      <c r="AB27" s="70">
        <f>SUMIFS('SPL.Sewer.length'!$F:$F,'SPL.Sewer.length'!$B:$B,$U27,'SPL.Sewer.length'!$C:$C,AB$25)</f>
        <v>36050.199999999997</v>
      </c>
      <c r="AC27" s="70">
        <f>SUMIFS('SPL.Sewer.length'!$F:$F,'SPL.Sewer.length'!$B:$B,$U27,'SPL.Sewer.length'!$C:$C,AC$25)</f>
        <v>36118.5</v>
      </c>
      <c r="AD27" s="70">
        <f>SUMIFS('SPL.Sewer.length'!$F:$F,'SPL.Sewer.length'!$B:$B,$U27,'SPL.Sewer.length'!$C:$C,AD$25)</f>
        <v>36260</v>
      </c>
      <c r="AE27" s="70">
        <f>SUMIFS('SPL.Sewer.length'!$F:$F,'SPL.Sewer.length'!$B:$B,$U27,'SPL.Sewer.length'!$C:$C,AE$25)</f>
        <v>36454</v>
      </c>
      <c r="AF27" s="70">
        <f>SUMIFS('SPL.Sewer.length'!$F:$F,'SPL.Sewer.length'!$B:$B,$U27,'SPL.Sewer.length'!$C:$C,AF$25)</f>
        <v>36630</v>
      </c>
      <c r="AG27" s="70">
        <f>SUMIFS('SPL.Sewer.length'!$F:$F,'SPL.Sewer.length'!$B:$B,$U27,'SPL.Sewer.length'!$C:$C,AG$25)</f>
        <v>36249</v>
      </c>
      <c r="AH27" s="70">
        <f>SUMIFS('SPL.Sewer.length'!$F:$F,'SPL.Sewer.length'!$B:$B,$U27,'SPL.Sewer.length'!$C:$C,AH$25)</f>
        <v>36249</v>
      </c>
      <c r="AI27" s="70">
        <f>SUMIFS('SPL.Sewer.length'!$F:$F,'SPL.Sewer.length'!$B:$B,$U27,'SPL.Sewer.length'!$C:$C,AI$25)</f>
        <v>36249</v>
      </c>
      <c r="AJ27" s="70">
        <v>36249</v>
      </c>
      <c r="AK27" s="70"/>
      <c r="AO27" s="64" t="s">
        <v>117</v>
      </c>
      <c r="AP27" s="64" t="s">
        <v>193</v>
      </c>
      <c r="AQ27" s="64" t="s">
        <v>183</v>
      </c>
      <c r="AR27" s="72">
        <f>SUMIFS(Performance!J8:J24,Performance!$C8:$C24,$AO27)</f>
        <v>4</v>
      </c>
      <c r="AS27" s="72">
        <f>SUMIFS(Performance!K8:K24,Performance!$C8:$C24,$AO27)</f>
        <v>7</v>
      </c>
      <c r="AT27" s="72">
        <f>SUMIFS(Performance!L8:L24,Performance!$C8:$C24,$AO27)</f>
        <v>2</v>
      </c>
      <c r="AU27" s="72">
        <f>SUMIFS(Performance!M8:M24,Performance!$C8:$C24,$AO27)</f>
        <v>5</v>
      </c>
      <c r="AV27" s="100">
        <v>2</v>
      </c>
      <c r="AW27" s="100">
        <v>2</v>
      </c>
      <c r="AX27" s="100">
        <v>3</v>
      </c>
      <c r="AY27" s="100">
        <v>5</v>
      </c>
      <c r="AZ27" s="100">
        <v>2</v>
      </c>
      <c r="BA27" s="100">
        <v>3</v>
      </c>
      <c r="BB27" s="100">
        <v>3</v>
      </c>
      <c r="BC27" s="100">
        <v>5</v>
      </c>
      <c r="BD27" s="100">
        <v>7</v>
      </c>
      <c r="BE27" s="138"/>
    </row>
    <row r="28" spans="1:57" ht="14.25" customHeight="1">
      <c r="C28" s="64" t="s">
        <v>118</v>
      </c>
      <c r="D28" s="64" t="s">
        <v>193</v>
      </c>
      <c r="E28" s="64" t="s">
        <v>169</v>
      </c>
      <c r="F28" s="73" t="str">
        <f t="shared" si="11"/>
        <v/>
      </c>
      <c r="G28" s="73" t="str">
        <f t="shared" si="0"/>
        <v/>
      </c>
      <c r="H28" s="73" t="str">
        <f t="shared" si="1"/>
        <v/>
      </c>
      <c r="I28" s="73" t="str">
        <f t="shared" si="2"/>
        <v/>
      </c>
      <c r="J28" s="73" t="str">
        <f t="shared" si="3"/>
        <v/>
      </c>
      <c r="K28" s="73" t="str">
        <f t="shared" si="4"/>
        <v/>
      </c>
      <c r="L28" s="73">
        <f t="shared" si="5"/>
        <v>0</v>
      </c>
      <c r="M28" s="73">
        <f t="shared" si="6"/>
        <v>0</v>
      </c>
      <c r="N28" s="73">
        <f t="shared" si="7"/>
        <v>0</v>
      </c>
      <c r="O28" s="73">
        <f t="shared" si="8"/>
        <v>0</v>
      </c>
      <c r="P28" s="73">
        <f t="shared" si="9"/>
        <v>0</v>
      </c>
      <c r="Q28" s="73">
        <f t="shared" si="10"/>
        <v>0</v>
      </c>
      <c r="R28" s="73">
        <f t="shared" si="10"/>
        <v>0</v>
      </c>
      <c r="S28" s="73"/>
      <c r="U28" s="64" t="s">
        <v>118</v>
      </c>
      <c r="V28" s="64" t="s">
        <v>180</v>
      </c>
      <c r="W28" s="64" t="s">
        <v>182</v>
      </c>
      <c r="X28" s="70">
        <f>SUMIFS('SPL.Sewer.length'!$F:$F,'SPL.Sewer.length'!$B:$B,$U28,'SPL.Sewer.length'!$C:$C,X$25)</f>
        <v>0</v>
      </c>
      <c r="Y28" s="70">
        <f>SUMIFS('SPL.Sewer.length'!$F:$F,'SPL.Sewer.length'!$B:$B,$U28,'SPL.Sewer.length'!$C:$C,Y$25)</f>
        <v>0</v>
      </c>
      <c r="Z28" s="70">
        <f>SUMIFS('SPL.Sewer.length'!$F:$F,'SPL.Sewer.length'!$B:$B,$U28,'SPL.Sewer.length'!$C:$C,Z$25)</f>
        <v>0</v>
      </c>
      <c r="AA28" s="70">
        <f>SUMIFS('SPL.Sewer.length'!$F:$F,'SPL.Sewer.length'!$B:$B,$U28,'SPL.Sewer.length'!$C:$C,AA$25)</f>
        <v>0</v>
      </c>
      <c r="AB28" s="70">
        <f>SUMIFS('SPL.Sewer.length'!$F:$F,'SPL.Sewer.length'!$B:$B,$U28,'SPL.Sewer.length'!$C:$C,AB$25)</f>
        <v>0</v>
      </c>
      <c r="AC28" s="70">
        <f>SUMIFS('SPL.Sewer.length'!$F:$F,'SPL.Sewer.length'!$B:$B,$U28,'SPL.Sewer.length'!$C:$C,AC$25)</f>
        <v>0</v>
      </c>
      <c r="AD28" s="70">
        <f>SUMIFS('SPL.Sewer.length'!$F:$F,'SPL.Sewer.length'!$B:$B,$U28,'SPL.Sewer.length'!$C:$C,AD$25)</f>
        <v>501.72046899999998</v>
      </c>
      <c r="AE28" s="70">
        <f>SUMIFS('SPL.Sewer.length'!$F:$F,'SPL.Sewer.length'!$B:$B,$U28,'SPL.Sewer.length'!$C:$C,AE$25)</f>
        <v>501.27579700000001</v>
      </c>
      <c r="AF28" s="70">
        <f>SUMIFS('SPL.Sewer.length'!$F:$F,'SPL.Sewer.length'!$B:$B,$U28,'SPL.Sewer.length'!$C:$C,AF$25)</f>
        <v>490.69802900000002</v>
      </c>
      <c r="AG28" s="70">
        <f>SUMIFS('SPL.Sewer.length'!$F:$F,'SPL.Sewer.length'!$B:$B,$U28,'SPL.Sewer.length'!$C:$C,AG$25)</f>
        <v>502</v>
      </c>
      <c r="AH28" s="70">
        <f>SUMIFS('SPL.Sewer.length'!$F:$F,'SPL.Sewer.length'!$B:$B,$U28,'SPL.Sewer.length'!$C:$C,AH$25)</f>
        <v>502</v>
      </c>
      <c r="AI28" s="70">
        <f>SUMIFS('SPL.Sewer.length'!$F:$F,'SPL.Sewer.length'!$B:$B,$U28,'SPL.Sewer.length'!$C:$C,AI$25)</f>
        <v>502</v>
      </c>
      <c r="AJ28" s="70">
        <v>502</v>
      </c>
      <c r="AK28" s="70"/>
      <c r="AO28" s="64" t="s">
        <v>118</v>
      </c>
      <c r="AP28" s="64" t="s">
        <v>193</v>
      </c>
      <c r="AQ28" s="64" t="s">
        <v>183</v>
      </c>
      <c r="AR28" s="72">
        <f>SUMIFS(Performance!J9:J25,Performance!$C9:$C25,$AO28)</f>
        <v>0</v>
      </c>
      <c r="AS28" s="72">
        <f>SUMIFS(Performance!K9:K25,Performance!$C9:$C25,$AO28)</f>
        <v>0</v>
      </c>
      <c r="AT28" s="72">
        <f>SUMIFS(Performance!L9:L25,Performance!$C9:$C25,$AO28)</f>
        <v>0</v>
      </c>
      <c r="AU28" s="72">
        <f>SUMIFS(Performance!M9:M25,Performance!$C9:$C25,$AO28)</f>
        <v>0</v>
      </c>
      <c r="AV28" s="100">
        <v>0</v>
      </c>
      <c r="AW28" s="100">
        <v>0</v>
      </c>
      <c r="AX28" s="100">
        <v>0</v>
      </c>
      <c r="AY28" s="100">
        <v>0</v>
      </c>
      <c r="AZ28" s="100">
        <v>0</v>
      </c>
      <c r="BA28" s="100">
        <v>0</v>
      </c>
      <c r="BB28" s="100">
        <v>0</v>
      </c>
      <c r="BC28" s="100">
        <v>0</v>
      </c>
      <c r="BD28" s="100">
        <v>0</v>
      </c>
      <c r="BE28" s="138"/>
    </row>
    <row r="29" spans="1:57" ht="14.25" customHeight="1">
      <c r="C29" s="64" t="s">
        <v>119</v>
      </c>
      <c r="D29" s="64" t="s">
        <v>193</v>
      </c>
      <c r="E29" s="64" t="s">
        <v>169</v>
      </c>
      <c r="F29" s="73">
        <f t="shared" si="11"/>
        <v>3.6870684453978679</v>
      </c>
      <c r="G29" s="73">
        <f t="shared" si="0"/>
        <v>1.0045539780337529</v>
      </c>
      <c r="H29" s="73">
        <f t="shared" si="1"/>
        <v>1.6734721199544818</v>
      </c>
      <c r="I29" s="73">
        <f t="shared" si="2"/>
        <v>1.0025397674107741</v>
      </c>
      <c r="J29" s="73">
        <f t="shared" si="3"/>
        <v>1.6686133822793259</v>
      </c>
      <c r="K29" s="73">
        <f t="shared" si="4"/>
        <v>3.0017009638795318</v>
      </c>
      <c r="L29" s="73">
        <f t="shared" si="5"/>
        <v>1.3321787783920602</v>
      </c>
      <c r="M29" s="73">
        <f t="shared" si="6"/>
        <v>0.66511473229132034</v>
      </c>
      <c r="N29" s="73">
        <f t="shared" si="7"/>
        <v>0.99647910715471988</v>
      </c>
      <c r="O29" s="73">
        <f t="shared" si="8"/>
        <v>1.3321787783920602</v>
      </c>
      <c r="P29" s="73">
        <f t="shared" si="9"/>
        <v>0.33304469459801506</v>
      </c>
      <c r="Q29" s="73">
        <f t="shared" si="10"/>
        <v>0</v>
      </c>
      <c r="R29" s="73">
        <f t="shared" si="10"/>
        <v>0</v>
      </c>
      <c r="S29" s="73"/>
      <c r="U29" s="64" t="s">
        <v>119</v>
      </c>
      <c r="V29" s="64" t="s">
        <v>180</v>
      </c>
      <c r="W29" s="64" t="s">
        <v>182</v>
      </c>
      <c r="X29" s="70">
        <f>SUMIFS('SPL.Sewer.length'!$F:$F,'SPL.Sewer.length'!$B:$B,$U29,'SPL.Sewer.length'!$C:$C,X$25)</f>
        <v>29834</v>
      </c>
      <c r="Y29" s="70">
        <f>SUMIFS('SPL.Sewer.length'!$F:$F,'SPL.Sewer.length'!$B:$B,$U29,'SPL.Sewer.length'!$C:$C,Y$25)</f>
        <v>29864</v>
      </c>
      <c r="Z29" s="70">
        <f>SUMIFS('SPL.Sewer.length'!$F:$F,'SPL.Sewer.length'!$B:$B,$U29,'SPL.Sewer.length'!$C:$C,Z$25)</f>
        <v>29878</v>
      </c>
      <c r="AA29" s="70">
        <f>SUMIFS('SPL.Sewer.length'!$F:$F,'SPL.Sewer.length'!$B:$B,$U29,'SPL.Sewer.length'!$C:$C,AA$25)</f>
        <v>29924</v>
      </c>
      <c r="AB29" s="70">
        <f>SUMIFS('SPL.Sewer.length'!$F:$F,'SPL.Sewer.length'!$B:$B,$U29,'SPL.Sewer.length'!$C:$C,AB$25)</f>
        <v>29965</v>
      </c>
      <c r="AC29" s="70">
        <f>SUMIFS('SPL.Sewer.length'!$F:$F,'SPL.Sewer.length'!$B:$B,$U29,'SPL.Sewer.length'!$C:$C,AC$25)</f>
        <v>29983</v>
      </c>
      <c r="AD29" s="70">
        <f>SUMIFS('SPL.Sewer.length'!$F:$F,'SPL.Sewer.length'!$B:$B,$U29,'SPL.Sewer.length'!$C:$C,AD$25)</f>
        <v>30026</v>
      </c>
      <c r="AE29" s="70">
        <f>SUMIFS('SPL.Sewer.length'!$F:$F,'SPL.Sewer.length'!$B:$B,$U29,'SPL.Sewer.length'!$C:$C,AE$25)</f>
        <v>30070</v>
      </c>
      <c r="AF29" s="70">
        <f>SUMIFS('SPL.Sewer.length'!$F:$F,'SPL.Sewer.length'!$B:$B,$U29,'SPL.Sewer.length'!$C:$C,AF$25)</f>
        <v>30106</v>
      </c>
      <c r="AG29" s="70">
        <f>SUMIFS('SPL.Sewer.length'!$F:$F,'SPL.Sewer.length'!$B:$B,$U29,'SPL.Sewer.length'!$C:$C,AG$25)</f>
        <v>30026</v>
      </c>
      <c r="AH29" s="70">
        <f>SUMIFS('SPL.Sewer.length'!$F:$F,'SPL.Sewer.length'!$B:$B,$U29,'SPL.Sewer.length'!$C:$C,AH$25)</f>
        <v>30026</v>
      </c>
      <c r="AI29" s="70">
        <f>SUMIFS('SPL.Sewer.length'!$F:$F,'SPL.Sewer.length'!$B:$B,$U29,'SPL.Sewer.length'!$C:$C,AI$25)</f>
        <v>30026</v>
      </c>
      <c r="AJ29" s="70">
        <v>30026</v>
      </c>
      <c r="AK29" s="70"/>
      <c r="AO29" s="64" t="s">
        <v>119</v>
      </c>
      <c r="AP29" s="64" t="s">
        <v>193</v>
      </c>
      <c r="AQ29" s="64" t="s">
        <v>183</v>
      </c>
      <c r="AR29" s="72">
        <f>SUMIFS(Performance!J10:J26,Performance!$C10:$C26,$AO29)</f>
        <v>11</v>
      </c>
      <c r="AS29" s="72">
        <f>SUMIFS(Performance!K10:K26,Performance!$C10:$C26,$AO29)</f>
        <v>3</v>
      </c>
      <c r="AT29" s="72">
        <f>SUMIFS(Performance!L10:L26,Performance!$C10:$C26,$AO29)</f>
        <v>5</v>
      </c>
      <c r="AU29" s="72">
        <f>SUMIFS(Performance!M10:M26,Performance!$C10:$C26,$AO29)</f>
        <v>3</v>
      </c>
      <c r="AV29" s="100">
        <v>5</v>
      </c>
      <c r="AW29" s="100">
        <v>9</v>
      </c>
      <c r="AX29" s="100">
        <v>4</v>
      </c>
      <c r="AY29" s="100">
        <v>2</v>
      </c>
      <c r="AZ29" s="100">
        <v>3</v>
      </c>
      <c r="BA29" s="100">
        <v>4</v>
      </c>
      <c r="BB29" s="100">
        <v>1</v>
      </c>
      <c r="BC29" s="100">
        <v>0</v>
      </c>
      <c r="BD29" s="100">
        <v>0</v>
      </c>
      <c r="BE29" s="138"/>
    </row>
    <row r="30" spans="1:57" ht="14.25" customHeight="1">
      <c r="C30" s="64" t="s">
        <v>120</v>
      </c>
      <c r="D30" s="64" t="s">
        <v>193</v>
      </c>
      <c r="E30" s="64" t="s">
        <v>169</v>
      </c>
      <c r="F30" s="73">
        <f t="shared" si="11"/>
        <v>1.627068044606836</v>
      </c>
      <c r="G30" s="73">
        <f t="shared" si="0"/>
        <v>1.5065319554480954</v>
      </c>
      <c r="H30" s="73">
        <f t="shared" si="1"/>
        <v>0.85680766438334521</v>
      </c>
      <c r="I30" s="73">
        <f t="shared" si="2"/>
        <v>1.0736638260242657</v>
      </c>
      <c r="J30" s="73">
        <f t="shared" si="3"/>
        <v>0.21442604627859771</v>
      </c>
      <c r="K30" s="73">
        <f t="shared" si="4"/>
        <v>0.74684940093452801</v>
      </c>
      <c r="L30" s="73">
        <f t="shared" si="5"/>
        <v>0.21384625739788343</v>
      </c>
      <c r="M30" s="73">
        <f t="shared" si="6"/>
        <v>0.75902898955039921</v>
      </c>
      <c r="N30" s="73">
        <f t="shared" si="7"/>
        <v>0.43298017253459076</v>
      </c>
      <c r="O30" s="73">
        <f t="shared" si="8"/>
        <v>0.21384656508954825</v>
      </c>
      <c r="P30" s="73">
        <f t="shared" si="9"/>
        <v>0.42769313017909649</v>
      </c>
      <c r="Q30" s="73">
        <f t="shared" si="10"/>
        <v>0.10692328254477412</v>
      </c>
      <c r="R30" s="73">
        <f t="shared" si="10"/>
        <v>0</v>
      </c>
      <c r="S30" s="73"/>
      <c r="U30" s="64" t="s">
        <v>120</v>
      </c>
      <c r="V30" s="64" t="s">
        <v>180</v>
      </c>
      <c r="W30" s="64" t="s">
        <v>182</v>
      </c>
      <c r="X30" s="70">
        <f>SUMIFS('SPL.Sewer.length'!$F:$F,'SPL.Sewer.length'!$B:$B,$U30,'SPL.Sewer.length'!$C:$C,X$25)</f>
        <v>92190.366897806001</v>
      </c>
      <c r="Y30" s="70">
        <f>SUMIFS('SPL.Sewer.length'!$F:$F,'SPL.Sewer.length'!$B:$B,$U30,'SPL.Sewer.length'!$C:$C,Y$25)</f>
        <v>92928.662743405992</v>
      </c>
      <c r="Z30" s="70">
        <f>SUMIFS('SPL.Sewer.length'!$F:$F,'SPL.Sewer.length'!$B:$B,$U30,'SPL.Sewer.length'!$C:$C,Z$25)</f>
        <v>93369.846379206894</v>
      </c>
      <c r="AA30" s="70">
        <f>SUMIFS('SPL.Sewer.length'!$F:$F,'SPL.Sewer.length'!$B:$B,$U30,'SPL.Sewer.length'!$C:$C,AA$25)</f>
        <v>93139.023198998897</v>
      </c>
      <c r="AB30" s="70">
        <f>SUMIFS('SPL.Sewer.length'!$F:$F,'SPL.Sewer.length'!$B:$B,$U30,'SPL.Sewer.length'!$C:$C,AB$25)</f>
        <v>93272.250955998898</v>
      </c>
      <c r="AC30" s="70">
        <f>SUMIFS('SPL.Sewer.length'!$F:$F,'SPL.Sewer.length'!$B:$B,$U30,'SPL.Sewer.length'!$C:$C,AC$25)</f>
        <v>93727.061857998997</v>
      </c>
      <c r="AD30" s="70">
        <f>SUMIFS('SPL.Sewer.length'!$F:$F,'SPL.Sewer.length'!$B:$B,$U30,'SPL.Sewer.length'!$C:$C,AD$25)</f>
        <v>93525.134567999005</v>
      </c>
      <c r="AE30" s="70">
        <f>SUMIFS('SPL.Sewer.length'!$F:$F,'SPL.Sewer.length'!$B:$B,$U30,'SPL.Sewer.length'!$C:$C,AE$25)</f>
        <v>92223.091559999011</v>
      </c>
      <c r="AF30" s="70">
        <f>SUMIFS('SPL.Sewer.length'!$F:$F,'SPL.Sewer.length'!$B:$B,$U30,'SPL.Sewer.length'!$C:$C,AF$25)</f>
        <v>92382.983187998994</v>
      </c>
      <c r="AG30" s="70">
        <f>SUMIFS('SPL.Sewer.length'!$F:$F,'SPL.Sewer.length'!$B:$B,$U30,'SPL.Sewer.length'!$C:$C,AG$25)</f>
        <v>93525</v>
      </c>
      <c r="AH30" s="70">
        <f>SUMIFS('SPL.Sewer.length'!$F:$F,'SPL.Sewer.length'!$B:$B,$U30,'SPL.Sewer.length'!$C:$C,AH$25)</f>
        <v>93525</v>
      </c>
      <c r="AI30" s="70">
        <f>SUMIFS('SPL.Sewer.length'!$F:$F,'SPL.Sewer.length'!$B:$B,$U30,'SPL.Sewer.length'!$C:$C,AI$25)</f>
        <v>93525</v>
      </c>
      <c r="AJ30" s="70">
        <v>93525</v>
      </c>
      <c r="AK30" s="70"/>
      <c r="AO30" s="64" t="s">
        <v>120</v>
      </c>
      <c r="AP30" s="64" t="s">
        <v>193</v>
      </c>
      <c r="AQ30" s="64" t="s">
        <v>183</v>
      </c>
      <c r="AR30" s="72">
        <f>SUMIFS(Performance!J11:J27,Performance!$C11:$C27,$AO30)</f>
        <v>15</v>
      </c>
      <c r="AS30" s="72">
        <f>SUMIFS(Performance!K11:K27,Performance!$C11:$C27,$AO30)</f>
        <v>14</v>
      </c>
      <c r="AT30" s="72">
        <f>SUMIFS(Performance!L11:L27,Performance!$C11:$C27,$AO30)</f>
        <v>8</v>
      </c>
      <c r="AU30" s="72">
        <f>SUMIFS(Performance!M11:M27,Performance!$C11:$C27,$AO30)</f>
        <v>10</v>
      </c>
      <c r="AV30" s="100">
        <v>2</v>
      </c>
      <c r="AW30" s="100">
        <v>7</v>
      </c>
      <c r="AX30" s="100">
        <v>2</v>
      </c>
      <c r="AY30" s="100">
        <v>7</v>
      </c>
      <c r="AZ30" s="100">
        <v>4</v>
      </c>
      <c r="BA30" s="100">
        <v>2</v>
      </c>
      <c r="BB30" s="100">
        <v>4</v>
      </c>
      <c r="BC30" s="100">
        <v>1</v>
      </c>
      <c r="BD30" s="100">
        <v>0</v>
      </c>
      <c r="BE30" s="138"/>
    </row>
    <row r="31" spans="1:57" ht="14.25" customHeight="1">
      <c r="C31" s="64" t="s">
        <v>121</v>
      </c>
      <c r="D31" s="64" t="s">
        <v>193</v>
      </c>
      <c r="E31" s="64" t="s">
        <v>169</v>
      </c>
      <c r="F31" s="73">
        <f t="shared" si="11"/>
        <v>7.5487113905614462</v>
      </c>
      <c r="G31" s="73">
        <f t="shared" si="0"/>
        <v>1.7781729273171816</v>
      </c>
      <c r="H31" s="73">
        <f t="shared" si="1"/>
        <v>4.4328599038955971</v>
      </c>
      <c r="I31" s="73">
        <f t="shared" si="2"/>
        <v>1.3261133826942204</v>
      </c>
      <c r="J31" s="73">
        <f t="shared" si="3"/>
        <v>3.0934441080937756</v>
      </c>
      <c r="K31" s="73">
        <f t="shared" si="4"/>
        <v>1.7678307832374285</v>
      </c>
      <c r="L31" s="73">
        <f t="shared" si="5"/>
        <v>1.3208876364917224</v>
      </c>
      <c r="M31" s="73">
        <f t="shared" si="6"/>
        <v>0.87875045200726376</v>
      </c>
      <c r="N31" s="73">
        <f t="shared" si="7"/>
        <v>0.43892452956068928</v>
      </c>
      <c r="O31" s="73">
        <f t="shared" si="8"/>
        <v>1.7201834862385321</v>
      </c>
      <c r="P31" s="73">
        <f t="shared" si="9"/>
        <v>4.5871559633027523</v>
      </c>
      <c r="Q31" s="73">
        <f t="shared" si="10"/>
        <v>1.1467889908256881</v>
      </c>
      <c r="R31" s="73">
        <f t="shared" si="10"/>
        <v>1.1467889908256881</v>
      </c>
      <c r="S31" s="73"/>
      <c r="U31" s="64" t="s">
        <v>121</v>
      </c>
      <c r="V31" s="64" t="s">
        <v>180</v>
      </c>
      <c r="W31" s="64" t="s">
        <v>182</v>
      </c>
      <c r="X31" s="70">
        <f>SUMIFS('SPL.Sewer.length'!$F:$F,'SPL.Sewer.length'!$B:$B,$U31,'SPL.Sewer.length'!$C:$C,X$25)</f>
        <v>22520.400000000001</v>
      </c>
      <c r="Y31" s="70">
        <f>SUMIFS('SPL.Sewer.length'!$F:$F,'SPL.Sewer.length'!$B:$B,$U31,'SPL.Sewer.length'!$C:$C,Y$25)</f>
        <v>22495</v>
      </c>
      <c r="Z31" s="70">
        <f>SUMIFS('SPL.Sewer.length'!$F:$F,'SPL.Sewer.length'!$B:$B,$U31,'SPL.Sewer.length'!$C:$C,Z$25)</f>
        <v>22558.799999999999</v>
      </c>
      <c r="AA31" s="70">
        <f>SUMIFS('SPL.Sewer.length'!$F:$F,'SPL.Sewer.length'!$B:$B,$U31,'SPL.Sewer.length'!$C:$C,AA$25)</f>
        <v>22622.5</v>
      </c>
      <c r="AB31" s="70">
        <f>SUMIFS('SPL.Sewer.length'!$F:$F,'SPL.Sewer.length'!$B:$B,$U31,'SPL.Sewer.length'!$C:$C,AB$25)</f>
        <v>22628.5</v>
      </c>
      <c r="AC31" s="70">
        <f>SUMIFS('SPL.Sewer.length'!$F:$F,'SPL.Sewer.length'!$B:$B,$U31,'SPL.Sewer.length'!$C:$C,AC$25)</f>
        <v>22626.6</v>
      </c>
      <c r="AD31" s="70">
        <f>SUMIFS('SPL.Sewer.length'!$F:$F,'SPL.Sewer.length'!$B:$B,$U31,'SPL.Sewer.length'!$C:$C,AD$25)</f>
        <v>22712</v>
      </c>
      <c r="AE31" s="70">
        <f>SUMIFS('SPL.Sewer.length'!$F:$F,'SPL.Sewer.length'!$B:$B,$U31,'SPL.Sewer.length'!$C:$C,AE$25)</f>
        <v>22759.59</v>
      </c>
      <c r="AF31" s="70">
        <f>SUMIFS('SPL.Sewer.length'!$F:$F,'SPL.Sewer.length'!$B:$B,$U31,'SPL.Sewer.length'!$C:$C,AF$25)</f>
        <v>22782.959999999999</v>
      </c>
      <c r="AG31" s="70">
        <f>SUMIFS('SPL.Sewer.length'!$F:$F,'SPL.Sewer.length'!$B:$B,$U31,'SPL.Sewer.length'!$C:$C,AG$25)</f>
        <v>17440</v>
      </c>
      <c r="AH31" s="70">
        <f>SUMIFS('SPL.Sewer.length'!$F:$F,'SPL.Sewer.length'!$B:$B,$U31,'SPL.Sewer.length'!$C:$C,AH$25)</f>
        <v>17440</v>
      </c>
      <c r="AI31" s="70">
        <f>SUMIFS('SPL.Sewer.length'!$F:$F,'SPL.Sewer.length'!$B:$B,$U31,'SPL.Sewer.length'!$C:$C,AI$25)</f>
        <v>17440</v>
      </c>
      <c r="AJ31" s="70">
        <v>17440</v>
      </c>
      <c r="AK31" s="70"/>
      <c r="AO31" s="64" t="s">
        <v>121</v>
      </c>
      <c r="AP31" s="64" t="s">
        <v>193</v>
      </c>
      <c r="AQ31" s="64" t="s">
        <v>183</v>
      </c>
      <c r="AR31" s="72">
        <f>SUMIFS(Performance!J12:J28,Performance!$C12:$C28,$AO31)</f>
        <v>17</v>
      </c>
      <c r="AS31" s="72">
        <f>SUMIFS(Performance!K12:K28,Performance!$C12:$C28,$AO31)</f>
        <v>4</v>
      </c>
      <c r="AT31" s="72">
        <f>SUMIFS(Performance!L12:L28,Performance!$C12:$C28,$AO31)</f>
        <v>10</v>
      </c>
      <c r="AU31" s="72">
        <f>SUMIFS(Performance!M12:M28,Performance!$C12:$C28,$AO31)</f>
        <v>3</v>
      </c>
      <c r="AV31" s="100">
        <v>7</v>
      </c>
      <c r="AW31" s="100">
        <v>4</v>
      </c>
      <c r="AX31" s="100">
        <v>3</v>
      </c>
      <c r="AY31" s="100">
        <v>2</v>
      </c>
      <c r="AZ31" s="100">
        <v>1</v>
      </c>
      <c r="BA31" s="100">
        <v>3</v>
      </c>
      <c r="BB31" s="100">
        <v>8</v>
      </c>
      <c r="BC31" s="100">
        <v>2</v>
      </c>
      <c r="BD31" s="100">
        <v>2</v>
      </c>
      <c r="BE31" s="138"/>
    </row>
    <row r="32" spans="1:57" ht="14.25" customHeight="1">
      <c r="C32" s="64" t="s">
        <v>122</v>
      </c>
      <c r="D32" s="64" t="s">
        <v>193</v>
      </c>
      <c r="E32" s="64" t="s">
        <v>169</v>
      </c>
      <c r="F32" s="73">
        <f t="shared" si="11"/>
        <v>5.3960078791993142</v>
      </c>
      <c r="G32" s="73">
        <f t="shared" si="0"/>
        <v>2.5550191434809393</v>
      </c>
      <c r="H32" s="73">
        <f t="shared" si="1"/>
        <v>2.2917178589753222</v>
      </c>
      <c r="I32" s="73">
        <f t="shared" si="2"/>
        <v>3.0447038644903803</v>
      </c>
      <c r="J32" s="73">
        <f t="shared" si="3"/>
        <v>1.7763264908391037</v>
      </c>
      <c r="K32" s="73">
        <f t="shared" si="4"/>
        <v>0.76061051670807767</v>
      </c>
      <c r="L32" s="73">
        <f t="shared" si="5"/>
        <v>1.0116082041425356</v>
      </c>
      <c r="M32" s="73">
        <f t="shared" si="6"/>
        <v>1.7667398601751598</v>
      </c>
      <c r="N32" s="73">
        <f t="shared" si="7"/>
        <v>1.7638017486834481</v>
      </c>
      <c r="O32" s="73">
        <f t="shared" si="8"/>
        <v>1.0068212137229731</v>
      </c>
      <c r="P32" s="73">
        <f t="shared" si="9"/>
        <v>3.0204636411689196</v>
      </c>
      <c r="Q32" s="73">
        <f t="shared" si="10"/>
        <v>1.2585265171537163</v>
      </c>
      <c r="R32" s="73">
        <f t="shared" si="10"/>
        <v>3.2721689445996631</v>
      </c>
      <c r="S32" s="73"/>
      <c r="U32" s="64" t="s">
        <v>122</v>
      </c>
      <c r="V32" s="64" t="s">
        <v>180</v>
      </c>
      <c r="W32" s="64" t="s">
        <v>182</v>
      </c>
      <c r="X32" s="70">
        <f>SUMIFS('SPL.Sewer.length'!$F:$F,'SPL.Sewer.length'!$B:$B,$U32,'SPL.Sewer.length'!$C:$C,X$25)</f>
        <v>38917.660000000003</v>
      </c>
      <c r="Y32" s="70">
        <f>SUMIFS('SPL.Sewer.length'!$F:$F,'SPL.Sewer.length'!$B:$B,$U32,'SPL.Sewer.length'!$C:$C,Y$25)</f>
        <v>39138.6499999999</v>
      </c>
      <c r="Z32" s="70">
        <f>SUMIFS('SPL.Sewer.length'!$F:$F,'SPL.Sewer.length'!$B:$B,$U32,'SPL.Sewer.length'!$C:$C,Z$25)</f>
        <v>39271.85</v>
      </c>
      <c r="AA32" s="70">
        <f>SUMIFS('SPL.Sewer.length'!$F:$F,'SPL.Sewer.length'!$B:$B,$U32,'SPL.Sewer.length'!$C:$C,AA$25)</f>
        <v>39412.699999999997</v>
      </c>
      <c r="AB32" s="70">
        <f>SUMIFS('SPL.Sewer.length'!$F:$F,'SPL.Sewer.length'!$B:$B,$U32,'SPL.Sewer.length'!$C:$C,AB$25)</f>
        <v>39407.17</v>
      </c>
      <c r="AC32" s="70">
        <f>SUMIFS('SPL.Sewer.length'!$F:$F,'SPL.Sewer.length'!$B:$B,$U32,'SPL.Sewer.length'!$C:$C,AC$25)</f>
        <v>39442</v>
      </c>
      <c r="AD32" s="70">
        <f>SUMIFS('SPL.Sewer.length'!$F:$F,'SPL.Sewer.length'!$B:$B,$U32,'SPL.Sewer.length'!$C:$C,AD$25)</f>
        <v>39541</v>
      </c>
      <c r="AE32" s="70">
        <f>SUMIFS('SPL.Sewer.length'!$F:$F,'SPL.Sewer.length'!$B:$B,$U32,'SPL.Sewer.length'!$C:$C,AE$25)</f>
        <v>39621</v>
      </c>
      <c r="AF32" s="70">
        <f>SUMIFS('SPL.Sewer.length'!$F:$F,'SPL.Sewer.length'!$B:$B,$U32,'SPL.Sewer.length'!$C:$C,AF$25)</f>
        <v>39687</v>
      </c>
      <c r="AG32" s="70">
        <f>SUMIFS('SPL.Sewer.length'!$F:$F,'SPL.Sewer.length'!$B:$B,$U32,'SPL.Sewer.length'!$C:$C,AG$25)</f>
        <v>39729</v>
      </c>
      <c r="AH32" s="70">
        <f>SUMIFS('SPL.Sewer.length'!$F:$F,'SPL.Sewer.length'!$B:$B,$U32,'SPL.Sewer.length'!$C:$C,AH$25)</f>
        <v>39729</v>
      </c>
      <c r="AI32" s="70">
        <f>SUMIFS('SPL.Sewer.length'!$F:$F,'SPL.Sewer.length'!$B:$B,$U32,'SPL.Sewer.length'!$C:$C,AI$25)</f>
        <v>39729</v>
      </c>
      <c r="AJ32" s="70">
        <v>39729</v>
      </c>
      <c r="AK32" s="70"/>
      <c r="AO32" s="64" t="s">
        <v>122</v>
      </c>
      <c r="AP32" s="64" t="s">
        <v>193</v>
      </c>
      <c r="AQ32" s="64" t="s">
        <v>183</v>
      </c>
      <c r="AR32" s="72">
        <f>SUMIFS(Performance!J13:J29,Performance!$C13:$C29,$AO32)</f>
        <v>21</v>
      </c>
      <c r="AS32" s="72">
        <f>SUMIFS(Performance!K13:K29,Performance!$C13:$C29,$AO32)</f>
        <v>10</v>
      </c>
      <c r="AT32" s="72">
        <f>SUMIFS(Performance!L13:L29,Performance!$C13:$C29,$AO32)</f>
        <v>9</v>
      </c>
      <c r="AU32" s="72">
        <f>SUMIFS(Performance!M13:M29,Performance!$C13:$C29,$AO32)</f>
        <v>12</v>
      </c>
      <c r="AV32" s="100">
        <v>7</v>
      </c>
      <c r="AW32" s="100">
        <v>3</v>
      </c>
      <c r="AX32" s="100">
        <v>4</v>
      </c>
      <c r="AY32" s="100">
        <v>7</v>
      </c>
      <c r="AZ32" s="100">
        <v>7</v>
      </c>
      <c r="BA32" s="100">
        <v>4</v>
      </c>
      <c r="BB32" s="100">
        <v>12</v>
      </c>
      <c r="BC32" s="100">
        <v>5</v>
      </c>
      <c r="BD32" s="100">
        <v>13</v>
      </c>
      <c r="BE32" s="138"/>
    </row>
    <row r="33" spans="3:57" ht="14.25" customHeight="1">
      <c r="C33" s="64" t="s">
        <v>123</v>
      </c>
      <c r="D33" s="64" t="s">
        <v>193</v>
      </c>
      <c r="E33" s="64" t="s">
        <v>169</v>
      </c>
      <c r="F33" s="73">
        <f t="shared" si="11"/>
        <v>1.9326847734074355</v>
      </c>
      <c r="G33" s="73">
        <f t="shared" si="0"/>
        <v>1.3792015305826906</v>
      </c>
      <c r="H33" s="73">
        <f t="shared" si="1"/>
        <v>2.0230180836666962</v>
      </c>
      <c r="I33" s="73">
        <f t="shared" si="2"/>
        <v>1.4705943177154686</v>
      </c>
      <c r="J33" s="73">
        <f t="shared" si="3"/>
        <v>1.102490452432682</v>
      </c>
      <c r="K33" s="73">
        <f t="shared" si="4"/>
        <v>0.91825964820003658</v>
      </c>
      <c r="L33" s="73">
        <f t="shared" si="5"/>
        <v>0.91759947535332398</v>
      </c>
      <c r="M33" s="73">
        <f t="shared" si="6"/>
        <v>0.82520604707323719</v>
      </c>
      <c r="N33" s="73">
        <f t="shared" si="7"/>
        <v>1.3743734689479556</v>
      </c>
      <c r="O33" s="73">
        <f t="shared" si="8"/>
        <v>1.1928794274178749</v>
      </c>
      <c r="P33" s="73">
        <f t="shared" si="9"/>
        <v>1.1011194714626535</v>
      </c>
      <c r="Q33" s="73">
        <f t="shared" si="10"/>
        <v>1.5599192512387594</v>
      </c>
      <c r="R33" s="73">
        <f t="shared" si="10"/>
        <v>1.284639383373096</v>
      </c>
      <c r="S33" s="73"/>
      <c r="U33" s="64" t="s">
        <v>123</v>
      </c>
      <c r="V33" s="64" t="s">
        <v>180</v>
      </c>
      <c r="W33" s="64" t="s">
        <v>182</v>
      </c>
      <c r="X33" s="70">
        <f>SUMIFS('SPL.Sewer.length'!$F:$F,'SPL.Sewer.length'!$B:$B,$U33,'SPL.Sewer.length'!$C:$C,X$25)</f>
        <v>108657.14</v>
      </c>
      <c r="Y33" s="70">
        <f>SUMIFS('SPL.Sewer.length'!$F:$F,'SPL.Sewer.length'!$B:$B,$U33,'SPL.Sewer.length'!$C:$C,Y$25)</f>
        <v>108758.58</v>
      </c>
      <c r="Z33" s="70">
        <f>SUMIFS('SPL.Sewer.length'!$F:$F,'SPL.Sewer.length'!$B:$B,$U33,'SPL.Sewer.length'!$C:$C,Z$25)</f>
        <v>108748.4099999999</v>
      </c>
      <c r="AA33" s="70">
        <f>SUMIFS('SPL.Sewer.length'!$F:$F,'SPL.Sewer.length'!$B:$B,$U33,'SPL.Sewer.length'!$C:$C,AA$25)</f>
        <v>108799.55</v>
      </c>
      <c r="AB33" s="70">
        <f>SUMIFS('SPL.Sewer.length'!$F:$F,'SPL.Sewer.length'!$B:$B,$U33,'SPL.Sewer.length'!$C:$C,AB$25)</f>
        <v>108844.48</v>
      </c>
      <c r="AC33" s="70">
        <f>SUMIFS('SPL.Sewer.length'!$F:$F,'SPL.Sewer.length'!$B:$B,$U33,'SPL.Sewer.length'!$C:$C,AC$25)</f>
        <v>108901.66</v>
      </c>
      <c r="AD33" s="70">
        <f>SUMIFS('SPL.Sewer.length'!$F:$F,'SPL.Sewer.length'!$B:$B,$U33,'SPL.Sewer.length'!$C:$C,AD$25)</f>
        <v>108980.01</v>
      </c>
      <c r="AE33" s="70">
        <f>SUMIFS('SPL.Sewer.length'!$F:$F,'SPL.Sewer.length'!$B:$B,$U33,'SPL.Sewer.length'!$C:$C,AE$25)</f>
        <v>109063.67</v>
      </c>
      <c r="AF33" s="70">
        <f>SUMIFS('SPL.Sewer.length'!$F:$F,'SPL.Sewer.length'!$B:$B,$U33,'SPL.Sewer.length'!$C:$C,AF$25)</f>
        <v>109140.64</v>
      </c>
      <c r="AG33" s="70">
        <f>SUMIFS('SPL.Sewer.length'!$F:$F,'SPL.Sewer.length'!$B:$B,$U33,'SPL.Sewer.length'!$C:$C,AG$25)</f>
        <v>108980</v>
      </c>
      <c r="AH33" s="70">
        <f>SUMIFS('SPL.Sewer.length'!$F:$F,'SPL.Sewer.length'!$B:$B,$U33,'SPL.Sewer.length'!$C:$C,AH$25)</f>
        <v>108980</v>
      </c>
      <c r="AI33" s="70">
        <f>SUMIFS('SPL.Sewer.length'!$F:$F,'SPL.Sewer.length'!$B:$B,$U33,'SPL.Sewer.length'!$C:$C,AI$25)</f>
        <v>108980</v>
      </c>
      <c r="AJ33" s="70">
        <v>108980</v>
      </c>
      <c r="AK33" s="70"/>
      <c r="AO33" s="64" t="s">
        <v>123</v>
      </c>
      <c r="AP33" s="64" t="s">
        <v>193</v>
      </c>
      <c r="AQ33" s="64" t="s">
        <v>183</v>
      </c>
      <c r="AR33" s="72">
        <f>SUMIFS(Performance!J14:J30,Performance!$C14:$C30,$AO33)</f>
        <v>21</v>
      </c>
      <c r="AS33" s="72">
        <f>SUMIFS(Performance!K14:K30,Performance!$C14:$C30,$AO33)</f>
        <v>15</v>
      </c>
      <c r="AT33" s="72">
        <f>SUMIFS(Performance!L14:L30,Performance!$C14:$C30,$AO33)</f>
        <v>22</v>
      </c>
      <c r="AU33" s="72">
        <f>SUMIFS(Performance!M14:M30,Performance!$C14:$C30,$AO33)</f>
        <v>16</v>
      </c>
      <c r="AV33" s="100">
        <v>12</v>
      </c>
      <c r="AW33" s="100">
        <v>10</v>
      </c>
      <c r="AX33" s="100">
        <v>10</v>
      </c>
      <c r="AY33" s="100">
        <v>9</v>
      </c>
      <c r="AZ33" s="100">
        <v>15</v>
      </c>
      <c r="BA33" s="100">
        <v>13</v>
      </c>
      <c r="BB33" s="100">
        <v>12</v>
      </c>
      <c r="BC33" s="100">
        <v>17</v>
      </c>
      <c r="BD33" s="100">
        <v>14</v>
      </c>
      <c r="BE33" s="138"/>
    </row>
    <row r="34" spans="3:57" ht="14.25" customHeight="1">
      <c r="C34" s="64" t="s">
        <v>151</v>
      </c>
      <c r="D34" s="64" t="s">
        <v>193</v>
      </c>
      <c r="E34" s="64" t="s">
        <v>169</v>
      </c>
      <c r="F34" s="73">
        <f t="shared" si="11"/>
        <v>0.52193578448868161</v>
      </c>
      <c r="G34" s="73">
        <f t="shared" si="0"/>
        <v>0.78180500716742352</v>
      </c>
      <c r="H34" s="73">
        <f t="shared" si="1"/>
        <v>0.90911925592050591</v>
      </c>
      <c r="I34" s="73">
        <f t="shared" si="2"/>
        <v>0.25940087157503627</v>
      </c>
      <c r="J34" s="73">
        <f t="shared" si="3"/>
        <v>0.77727903457314806</v>
      </c>
      <c r="K34" s="73">
        <f t="shared" si="4"/>
        <v>0.3879427396516274</v>
      </c>
      <c r="L34" s="73">
        <f t="shared" si="5"/>
        <v>0.25860174038971284</v>
      </c>
      <c r="M34" s="73">
        <f t="shared" si="6"/>
        <v>0.12740476493820868</v>
      </c>
      <c r="N34" s="73">
        <f t="shared" si="7"/>
        <v>0</v>
      </c>
      <c r="O34" s="73">
        <f t="shared" si="8"/>
        <v>0</v>
      </c>
      <c r="P34" s="73">
        <f t="shared" si="9"/>
        <v>0.12930087019485642</v>
      </c>
      <c r="Q34" s="73">
        <f t="shared" si="10"/>
        <v>0</v>
      </c>
      <c r="R34" s="73">
        <f t="shared" si="10"/>
        <v>0.12930087019485642</v>
      </c>
      <c r="S34" s="73"/>
      <c r="T34" s="141" t="s">
        <v>124</v>
      </c>
      <c r="U34" s="64" t="s">
        <v>151</v>
      </c>
      <c r="V34" s="64" t="s">
        <v>180</v>
      </c>
      <c r="W34" s="64" t="s">
        <v>182</v>
      </c>
      <c r="X34" s="70">
        <f>SUMIFS('SPL.Sewer.length'!$F:$F,'SPL.Sewer.length'!$B:$B,$U34,'SPL.Sewer.length'!$C:$C,X$25)</f>
        <v>76637.780333813105</v>
      </c>
      <c r="Y34" s="70">
        <f>SUMIFS('SPL.Sewer.length'!$F:$F,'SPL.Sewer.length'!$B:$B,$U34,'SPL.Sewer.length'!$C:$C,Y$25)</f>
        <v>76745.4793074138</v>
      </c>
      <c r="Z34" s="70">
        <f>SUMIFS('SPL.Sewer.length'!$F:$F,'SPL.Sewer.length'!$B:$B,$U34,'SPL.Sewer.length'!$C:$C,Z$25)</f>
        <v>76997.599098396895</v>
      </c>
      <c r="AA34" s="70">
        <f>SUMIFS('SPL.Sewer.length'!$F:$F,'SPL.Sewer.length'!$B:$B,$U34,'SPL.Sewer.length'!$C:$C,AA$25)</f>
        <v>77100.743257196998</v>
      </c>
      <c r="AB34" s="70">
        <f>SUMIFS('SPL.Sewer.length'!$F:$F,'SPL.Sewer.length'!$B:$B,$U34,'SPL.Sewer.length'!$C:$C,AB$25)</f>
        <v>77192.356066762703</v>
      </c>
      <c r="AC34" s="70">
        <f>SUMIFS('SPL.Sewer.length'!$F:$F,'SPL.Sewer.length'!$B:$B,$U34,'SPL.Sewer.length'!$C:$C,AC$25)</f>
        <v>77331</v>
      </c>
      <c r="AD34" s="70">
        <f>SUMIFS('SPL.Sewer.length'!$F:$F,'SPL.Sewer.length'!$B:$B,$U34,'SPL.Sewer.length'!$C:$C,AD$25)</f>
        <v>77339</v>
      </c>
      <c r="AE34" s="70">
        <f>SUMIFS('SPL.Sewer.length'!$F:$F,'SPL.Sewer.length'!$B:$B,$U34,'SPL.Sewer.length'!$C:$C,AE$25)</f>
        <v>78490</v>
      </c>
      <c r="AF34" s="70">
        <f>SUMIFS('SPL.Sewer.length'!$F:$F,'SPL.Sewer.length'!$B:$B,$U34,'SPL.Sewer.length'!$C:$C,AF$25)</f>
        <v>78655</v>
      </c>
      <c r="AG34" s="70">
        <f>SUMIFS('SPL.Sewer.length'!$F:$F,'SPL.Sewer.length'!$B:$B,$U34,'SPL.Sewer.length'!$C:$C,AG$25)</f>
        <v>77339</v>
      </c>
      <c r="AH34" s="70">
        <f>SUMIFS('SPL.Sewer.length'!$F:$F,'SPL.Sewer.length'!$B:$B,$U34,'SPL.Sewer.length'!$C:$C,AH$25)</f>
        <v>77339</v>
      </c>
      <c r="AI34" s="70">
        <f>SUMIFS('SPL.Sewer.length'!$F:$F,'SPL.Sewer.length'!$B:$B,$U34,'SPL.Sewer.length'!$C:$C,AI$25)</f>
        <v>77339</v>
      </c>
      <c r="AJ34" s="70">
        <v>77339</v>
      </c>
      <c r="AK34" s="70"/>
      <c r="AN34" s="141" t="s">
        <v>124</v>
      </c>
      <c r="AO34" s="64" t="s">
        <v>151</v>
      </c>
      <c r="AP34" s="64" t="s">
        <v>193</v>
      </c>
      <c r="AQ34" s="64" t="s">
        <v>183</v>
      </c>
      <c r="AR34" s="72">
        <f>SUMIFS(Performance!J15:J31,Performance!$C15:$C31,$AO34)</f>
        <v>4</v>
      </c>
      <c r="AS34" s="72">
        <f>SUMIFS(Performance!K15:K31,Performance!$C15:$C31,$AO34)</f>
        <v>6</v>
      </c>
      <c r="AT34" s="72">
        <f>SUMIFS(Performance!L15:L31,Performance!$C15:$C31,$AO34)</f>
        <v>7</v>
      </c>
      <c r="AU34" s="72">
        <f>SUMIFS(Performance!M15:M31,Performance!$C15:$C31,$AO34)</f>
        <v>2</v>
      </c>
      <c r="AV34" s="100">
        <v>6</v>
      </c>
      <c r="AW34" s="100">
        <v>3</v>
      </c>
      <c r="AX34" s="100">
        <v>2</v>
      </c>
      <c r="AY34" s="100">
        <v>1</v>
      </c>
      <c r="AZ34" s="100">
        <v>0</v>
      </c>
      <c r="BA34" s="100">
        <v>0</v>
      </c>
      <c r="BB34" s="100">
        <v>1</v>
      </c>
      <c r="BC34" s="100">
        <v>0</v>
      </c>
      <c r="BD34" s="100">
        <v>1</v>
      </c>
      <c r="BE34" s="138"/>
    </row>
    <row r="35" spans="3:57" ht="14.25" customHeight="1">
      <c r="C35" s="64" t="s">
        <v>125</v>
      </c>
      <c r="D35" s="64" t="s">
        <v>193</v>
      </c>
      <c r="E35" s="64" t="s">
        <v>169</v>
      </c>
      <c r="F35" s="73">
        <f t="shared" si="11"/>
        <v>0.58329376657283405</v>
      </c>
      <c r="G35" s="73">
        <f t="shared" si="0"/>
        <v>0</v>
      </c>
      <c r="H35" s="73">
        <f t="shared" si="1"/>
        <v>1.7352490096789299</v>
      </c>
      <c r="I35" s="73">
        <f t="shared" si="2"/>
        <v>0.86623911029158474</v>
      </c>
      <c r="J35" s="73">
        <f t="shared" si="3"/>
        <v>0.86429253190751953</v>
      </c>
      <c r="K35" s="73">
        <f t="shared" si="4"/>
        <v>0.57494840556745552</v>
      </c>
      <c r="L35" s="73">
        <f t="shared" si="5"/>
        <v>0.85850444519293301</v>
      </c>
      <c r="M35" s="73">
        <f t="shared" si="6"/>
        <v>1.1484936214099886</v>
      </c>
      <c r="N35" s="73">
        <f t="shared" si="7"/>
        <v>0.28629767858390298</v>
      </c>
      <c r="O35" s="73">
        <f t="shared" si="8"/>
        <v>1.1446886446886446</v>
      </c>
      <c r="P35" s="73">
        <f t="shared" si="9"/>
        <v>1.4308608058608059</v>
      </c>
      <c r="Q35" s="73">
        <f t="shared" si="10"/>
        <v>1.4308608058608059</v>
      </c>
      <c r="R35" s="73">
        <f t="shared" si="10"/>
        <v>0.28617216117216115</v>
      </c>
      <c r="S35" s="73"/>
      <c r="U35" s="64" t="s">
        <v>125</v>
      </c>
      <c r="V35" s="64" t="s">
        <v>180</v>
      </c>
      <c r="W35" s="64" t="s">
        <v>182</v>
      </c>
      <c r="X35" s="70">
        <f>SUMIFS('SPL.Sewer.length'!$F:$F,'SPL.Sewer.length'!$B:$B,$U35,'SPL.Sewer.length'!$C:$C,X$25)</f>
        <v>34288.04</v>
      </c>
      <c r="Y35" s="70">
        <f>SUMIFS('SPL.Sewer.length'!$F:$F,'SPL.Sewer.length'!$B:$B,$U35,'SPL.Sewer.length'!$C:$C,Y$25)</f>
        <v>34553.83</v>
      </c>
      <c r="Z35" s="70">
        <f>SUMIFS('SPL.Sewer.length'!$F:$F,'SPL.Sewer.length'!$B:$B,$U35,'SPL.Sewer.length'!$C:$C,Z$25)</f>
        <v>34577.17</v>
      </c>
      <c r="AA35" s="70">
        <f>SUMIFS('SPL.Sewer.length'!$F:$F,'SPL.Sewer.length'!$B:$B,$U35,'SPL.Sewer.length'!$C:$C,AA$25)</f>
        <v>34632.47</v>
      </c>
      <c r="AB35" s="70">
        <f>SUMIFS('SPL.Sewer.length'!$F:$F,'SPL.Sewer.length'!$B:$B,$U35,'SPL.Sewer.length'!$C:$C,AB$25)</f>
        <v>34710.47</v>
      </c>
      <c r="AC35" s="70">
        <f>SUMIFS('SPL.Sewer.length'!$F:$F,'SPL.Sewer.length'!$B:$B,$U35,'SPL.Sewer.length'!$C:$C,AC$25)</f>
        <v>34785.729999999996</v>
      </c>
      <c r="AD35" s="70">
        <f>SUMIFS('SPL.Sewer.length'!$F:$F,'SPL.Sewer.length'!$B:$B,$U35,'SPL.Sewer.length'!$C:$C,AD$25)</f>
        <v>34944.490000000005</v>
      </c>
      <c r="AE35" s="70">
        <f>SUMIFS('SPL.Sewer.length'!$F:$F,'SPL.Sewer.length'!$B:$B,$U35,'SPL.Sewer.length'!$C:$C,AE$25)</f>
        <v>34828.229999999996</v>
      </c>
      <c r="AF35" s="70">
        <f>SUMIFS('SPL.Sewer.length'!$F:$F,'SPL.Sewer.length'!$B:$B,$U35,'SPL.Sewer.length'!$C:$C,AF$25)</f>
        <v>34928.68</v>
      </c>
      <c r="AG35" s="70">
        <f>SUMIFS('SPL.Sewer.length'!$F:$F,'SPL.Sewer.length'!$B:$B,$U35,'SPL.Sewer.length'!$C:$C,AG$25)</f>
        <v>34944</v>
      </c>
      <c r="AH35" s="70">
        <f>SUMIFS('SPL.Sewer.length'!$F:$F,'SPL.Sewer.length'!$B:$B,$U35,'SPL.Sewer.length'!$C:$C,AH$25)</f>
        <v>34944</v>
      </c>
      <c r="AI35" s="70">
        <f>SUMIFS('SPL.Sewer.length'!$F:$F,'SPL.Sewer.length'!$B:$B,$U35,'SPL.Sewer.length'!$C:$C,AI$25)</f>
        <v>34944</v>
      </c>
      <c r="AJ35" s="70">
        <v>34944</v>
      </c>
      <c r="AK35" s="70"/>
      <c r="AO35" s="64" t="s">
        <v>125</v>
      </c>
      <c r="AP35" s="64" t="s">
        <v>193</v>
      </c>
      <c r="AQ35" s="64" t="s">
        <v>183</v>
      </c>
      <c r="AR35" s="72">
        <f>SUMIFS(Performance!J16:J32,Performance!$C16:$C32,$AO35)</f>
        <v>2</v>
      </c>
      <c r="AS35" s="72">
        <f>SUMIFS(Performance!K16:K32,Performance!$C16:$C32,$AO35)</f>
        <v>0</v>
      </c>
      <c r="AT35" s="72">
        <f>SUMIFS(Performance!L16:L32,Performance!$C16:$C32,$AO35)</f>
        <v>6</v>
      </c>
      <c r="AU35" s="72">
        <f>SUMIFS(Performance!M16:M32,Performance!$C16:$C32,$AO35)</f>
        <v>3</v>
      </c>
      <c r="AV35" s="100">
        <v>3</v>
      </c>
      <c r="AW35" s="100">
        <v>2</v>
      </c>
      <c r="AX35" s="100">
        <v>3</v>
      </c>
      <c r="AY35" s="100">
        <v>4</v>
      </c>
      <c r="AZ35" s="100">
        <v>1</v>
      </c>
      <c r="BA35" s="100">
        <v>4</v>
      </c>
      <c r="BB35" s="100">
        <v>5</v>
      </c>
      <c r="BC35" s="100">
        <v>5</v>
      </c>
      <c r="BD35" s="100">
        <v>1</v>
      </c>
      <c r="BE35" s="138"/>
    </row>
    <row r="36" spans="3:57" ht="14.25" customHeight="1">
      <c r="C36" s="64" t="s">
        <v>126</v>
      </c>
      <c r="D36" s="64" t="s">
        <v>193</v>
      </c>
      <c r="E36" s="64" t="s">
        <v>169</v>
      </c>
      <c r="F36" s="73">
        <f t="shared" si="11"/>
        <v>2.884084467643429</v>
      </c>
      <c r="G36" s="73">
        <f t="shared" si="0"/>
        <v>1.1528528951019603</v>
      </c>
      <c r="H36" s="73">
        <f t="shared" si="1"/>
        <v>2.1116829371334482</v>
      </c>
      <c r="I36" s="73">
        <f t="shared" si="2"/>
        <v>0.76740922019419966</v>
      </c>
      <c r="J36" s="73">
        <f t="shared" si="3"/>
        <v>1.3415101103957978</v>
      </c>
      <c r="K36" s="73">
        <f t="shared" si="4"/>
        <v>1.3402437804509093</v>
      </c>
      <c r="L36" s="73">
        <f t="shared" si="5"/>
        <v>1.1480177560079596</v>
      </c>
      <c r="M36" s="73">
        <f t="shared" si="6"/>
        <v>2.6772533408817289</v>
      </c>
      <c r="N36" s="73">
        <f t="shared" si="7"/>
        <v>1.3380483608907581</v>
      </c>
      <c r="O36" s="73">
        <f t="shared" si="8"/>
        <v>0.57401986108719361</v>
      </c>
      <c r="P36" s="73">
        <f t="shared" si="9"/>
        <v>0.95669976847865601</v>
      </c>
      <c r="Q36" s="73">
        <f t="shared" si="10"/>
        <v>0.57401986108719361</v>
      </c>
      <c r="R36" s="73">
        <f t="shared" si="10"/>
        <v>0.95669976847865601</v>
      </c>
      <c r="S36" s="73"/>
      <c r="U36" s="64" t="s">
        <v>126</v>
      </c>
      <c r="V36" s="64" t="s">
        <v>180</v>
      </c>
      <c r="W36" s="64" t="s">
        <v>182</v>
      </c>
      <c r="X36" s="70">
        <f>SUMIFS('SPL.Sewer.length'!$F:$F,'SPL.Sewer.length'!$B:$B,$U36,'SPL.Sewer.length'!$C:$C,X$25)</f>
        <v>52009.572425097605</v>
      </c>
      <c r="Y36" s="70">
        <f>SUMIFS('SPL.Sewer.length'!$F:$F,'SPL.Sewer.length'!$B:$B,$U36,'SPL.Sewer.length'!$C:$C,Y$25)</f>
        <v>52044.801426892795</v>
      </c>
      <c r="Z36" s="70">
        <f>SUMIFS('SPL.Sewer.length'!$F:$F,'SPL.Sewer.length'!$B:$B,$U36,'SPL.Sewer.length'!$C:$C,Z$25)</f>
        <v>52091.153489795201</v>
      </c>
      <c r="AA36" s="70">
        <f>SUMIFS('SPL.Sewer.length'!$F:$F,'SPL.Sewer.length'!$B:$B,$U36,'SPL.Sewer.length'!$C:$C,AA$25)</f>
        <v>52123.4289964325</v>
      </c>
      <c r="AB36" s="70">
        <f>SUMIFS('SPL.Sewer.length'!$F:$F,'SPL.Sewer.length'!$B:$B,$U36,'SPL.Sewer.length'!$C:$C,AB$25)</f>
        <v>52180.001818508303</v>
      </c>
      <c r="AC36" s="70">
        <f>SUMIFS('SPL.Sewer.length'!$F:$F,'SPL.Sewer.length'!$B:$B,$U36,'SPL.Sewer.length'!$C:$C,AC$25)</f>
        <v>52229.304116934101</v>
      </c>
      <c r="AD36" s="70">
        <f>SUMIFS('SPL.Sewer.length'!$F:$F,'SPL.Sewer.length'!$B:$B,$U36,'SPL.Sewer.length'!$C:$C,AD$25)</f>
        <v>52264</v>
      </c>
      <c r="AE36" s="70">
        <f>SUMIFS('SPL.Sewer.length'!$F:$F,'SPL.Sewer.length'!$B:$B,$U36,'SPL.Sewer.length'!$C:$C,AE$25)</f>
        <v>52292.399027838095</v>
      </c>
      <c r="AF36" s="70">
        <f>SUMIFS('SPL.Sewer.length'!$F:$F,'SPL.Sewer.length'!$B:$B,$U36,'SPL.Sewer.length'!$C:$C,AF$25)</f>
        <v>52315</v>
      </c>
      <c r="AG36" s="70">
        <f>SUMIFS('SPL.Sewer.length'!$F:$F,'SPL.Sewer.length'!$B:$B,$U36,'SPL.Sewer.length'!$C:$C,AG$25)</f>
        <v>52263</v>
      </c>
      <c r="AH36" s="70">
        <f>SUMIFS('SPL.Sewer.length'!$F:$F,'SPL.Sewer.length'!$B:$B,$U36,'SPL.Sewer.length'!$C:$C,AH$25)</f>
        <v>52263</v>
      </c>
      <c r="AI36" s="70">
        <f>SUMIFS('SPL.Sewer.length'!$F:$F,'SPL.Sewer.length'!$B:$B,$U36,'SPL.Sewer.length'!$C:$C,AI$25)</f>
        <v>52263</v>
      </c>
      <c r="AJ36" s="70">
        <v>52263</v>
      </c>
      <c r="AK36" s="70"/>
      <c r="AO36" s="64" t="s">
        <v>126</v>
      </c>
      <c r="AP36" s="64" t="s">
        <v>193</v>
      </c>
      <c r="AQ36" s="64" t="s">
        <v>183</v>
      </c>
      <c r="AR36" s="72">
        <f>SUMIFS(Performance!J17:J33,Performance!$C17:$C33,$AO36)</f>
        <v>15</v>
      </c>
      <c r="AS36" s="72">
        <f>SUMIFS(Performance!K17:K33,Performance!$C17:$C33,$AO36)</f>
        <v>6</v>
      </c>
      <c r="AT36" s="72">
        <f>SUMIFS(Performance!L17:L33,Performance!$C17:$C33,$AO36)</f>
        <v>11</v>
      </c>
      <c r="AU36" s="72">
        <f>SUMIFS(Performance!M17:M33,Performance!$C17:$C33,$AO36)</f>
        <v>4</v>
      </c>
      <c r="AV36" s="100">
        <v>7</v>
      </c>
      <c r="AW36" s="100">
        <v>7</v>
      </c>
      <c r="AX36" s="100">
        <v>6</v>
      </c>
      <c r="AY36" s="100">
        <v>14</v>
      </c>
      <c r="AZ36" s="100">
        <v>7</v>
      </c>
      <c r="BA36" s="100">
        <v>3</v>
      </c>
      <c r="BB36" s="100">
        <v>5</v>
      </c>
      <c r="BC36" s="100">
        <v>3</v>
      </c>
      <c r="BD36" s="100">
        <v>5</v>
      </c>
      <c r="BE36" s="138"/>
    </row>
    <row r="37" spans="3:57" ht="14.25" customHeight="1">
      <c r="C37" s="64" t="s">
        <v>127</v>
      </c>
      <c r="D37" s="64" t="s">
        <v>193</v>
      </c>
      <c r="E37" s="64" t="s">
        <v>169</v>
      </c>
      <c r="F37" s="73" t="str">
        <f t="shared" si="11"/>
        <v/>
      </c>
      <c r="G37" s="73" t="str">
        <f t="shared" si="0"/>
        <v/>
      </c>
      <c r="H37" s="73" t="str">
        <f t="shared" si="1"/>
        <v/>
      </c>
      <c r="I37" s="73" t="str">
        <f t="shared" si="2"/>
        <v/>
      </c>
      <c r="J37" s="73" t="str">
        <f t="shared" si="3"/>
        <v/>
      </c>
      <c r="K37" s="73" t="str">
        <f t="shared" si="4"/>
        <v/>
      </c>
      <c r="L37" s="73" t="str">
        <f t="shared" si="5"/>
        <v/>
      </c>
      <c r="M37" s="73" t="str">
        <f t="shared" si="6"/>
        <v/>
      </c>
      <c r="N37" s="73" t="str">
        <f t="shared" si="7"/>
        <v/>
      </c>
      <c r="O37" s="73" t="str">
        <f t="shared" si="8"/>
        <v/>
      </c>
      <c r="P37" s="73" t="str">
        <f t="shared" si="9"/>
        <v/>
      </c>
      <c r="Q37" s="73" t="str">
        <f t="shared" si="10"/>
        <v/>
      </c>
      <c r="R37" s="74"/>
      <c r="S37" s="74"/>
      <c r="U37" s="64" t="s">
        <v>127</v>
      </c>
      <c r="V37" s="64" t="s">
        <v>180</v>
      </c>
      <c r="W37" s="64" t="s">
        <v>182</v>
      </c>
      <c r="X37" s="70">
        <f>SUMIFS('SPL.Sewer.length'!$F:$F,'SPL.Sewer.length'!$B:$B,$U37,'SPL.Sewer.length'!$C:$C,X$25)</f>
        <v>0</v>
      </c>
      <c r="Y37" s="70">
        <f>SUMIFS('SPL.Sewer.length'!$F:$F,'SPL.Sewer.length'!$B:$B,$U37,'SPL.Sewer.length'!$C:$C,Y$25)</f>
        <v>0</v>
      </c>
      <c r="Z37" s="70">
        <f>SUMIFS('SPL.Sewer.length'!$F:$F,'SPL.Sewer.length'!$B:$B,$U37,'SPL.Sewer.length'!$C:$C,Z$25)</f>
        <v>0</v>
      </c>
      <c r="AA37" s="70">
        <f>SUMIFS('SPL.Sewer.length'!$F:$F,'SPL.Sewer.length'!$B:$B,$U37,'SPL.Sewer.length'!$C:$C,AA$25)</f>
        <v>0</v>
      </c>
      <c r="AB37" s="70">
        <f>SUMIFS('SPL.Sewer.length'!$F:$F,'SPL.Sewer.length'!$B:$B,$U37,'SPL.Sewer.length'!$C:$C,AB$25)</f>
        <v>0</v>
      </c>
      <c r="AC37" s="70">
        <f>SUMIFS('SPL.Sewer.length'!$F:$F,'SPL.Sewer.length'!$B:$B,$U37,'SPL.Sewer.length'!$C:$C,AC$25)</f>
        <v>0</v>
      </c>
      <c r="AD37" s="70">
        <f>SUMIFS('SPL.Sewer.length'!$F:$F,'SPL.Sewer.length'!$B:$B,$U37,'SPL.Sewer.length'!$C:$C,AD$25)</f>
        <v>0</v>
      </c>
      <c r="AE37" s="70">
        <f>SUMIFS('SPL.Sewer.length'!$F:$F,'SPL.Sewer.length'!$B:$B,$U37,'SPL.Sewer.length'!$C:$C,AE$25)</f>
        <v>0</v>
      </c>
      <c r="AF37" s="70">
        <f>SUMIFS('SPL.Sewer.length'!$F:$F,'SPL.Sewer.length'!$B:$B,$U37,'SPL.Sewer.length'!$C:$C,AF$25)</f>
        <v>0</v>
      </c>
      <c r="AG37" s="70">
        <f>SUMIFS('SPL.Sewer.length'!$F:$F,'SPL.Sewer.length'!$B:$B,$U37,'SPL.Sewer.length'!$C:$C,AG$25)</f>
        <v>0</v>
      </c>
      <c r="AH37" s="70">
        <f>SUMIFS('SPL.Sewer.length'!$F:$F,'SPL.Sewer.length'!$B:$B,$U37,'SPL.Sewer.length'!$C:$C,AH$25)</f>
        <v>0</v>
      </c>
      <c r="AI37" s="70">
        <f>SUMIFS('SPL.Sewer.length'!$F:$F,'SPL.Sewer.length'!$B:$B,$U37,'SPL.Sewer.length'!$C:$C,AI$25)</f>
        <v>0</v>
      </c>
      <c r="AJ37" s="70">
        <f>SUMIFS('SPL.Sewer.length'!$F:$F,'SPL.Sewer.length'!$B:$B,$U37,'SPL.Sewer.length'!$C:$C,AJ$25)</f>
        <v>0</v>
      </c>
      <c r="AK37" s="70"/>
      <c r="AO37" s="64" t="s">
        <v>127</v>
      </c>
      <c r="AP37" s="64" t="s">
        <v>193</v>
      </c>
      <c r="AQ37" s="64" t="s">
        <v>183</v>
      </c>
      <c r="AR37" s="72">
        <f>SUMIFS(Performance!J18:J34,Performance!$C18:$C34,$AO37)</f>
        <v>0</v>
      </c>
      <c r="AS37" s="72">
        <f>SUMIFS(Performance!K18:K34,Performance!$C18:$C34,$AO37)</f>
        <v>0</v>
      </c>
      <c r="AT37" s="72">
        <f>SUMIFS(Performance!L18:L34,Performance!$C18:$C34,$AO37)</f>
        <v>0</v>
      </c>
      <c r="AU37" s="72">
        <f>SUMIFS(Performance!M18:M34,Performance!$C18:$C34,$AO37)</f>
        <v>0</v>
      </c>
      <c r="AV37" s="100">
        <v>2</v>
      </c>
      <c r="AW37" s="100">
        <v>2</v>
      </c>
      <c r="AX37" s="100">
        <v>0</v>
      </c>
      <c r="AY37" s="100">
        <v>0</v>
      </c>
      <c r="AZ37" s="100">
        <v>0</v>
      </c>
      <c r="BA37" s="100">
        <v>0</v>
      </c>
      <c r="BB37" s="100">
        <v>0</v>
      </c>
      <c r="BC37" s="100">
        <v>2</v>
      </c>
      <c r="BD37" s="100">
        <v>0</v>
      </c>
      <c r="BE37" s="138"/>
    </row>
    <row r="38" spans="3:57" ht="14.25" customHeight="1">
      <c r="C38" s="64" t="s">
        <v>128</v>
      </c>
      <c r="D38" s="64" t="s">
        <v>193</v>
      </c>
      <c r="E38" s="64" t="s">
        <v>169</v>
      </c>
      <c r="F38" s="73" t="str">
        <f t="shared" si="11"/>
        <v/>
      </c>
      <c r="G38" s="73" t="str">
        <f t="shared" si="0"/>
        <v/>
      </c>
      <c r="H38" s="73" t="str">
        <f t="shared" si="1"/>
        <v/>
      </c>
      <c r="I38" s="73" t="str">
        <f t="shared" si="2"/>
        <v/>
      </c>
      <c r="J38" s="73" t="str">
        <f t="shared" si="3"/>
        <v/>
      </c>
      <c r="K38" s="73" t="str">
        <f t="shared" si="4"/>
        <v/>
      </c>
      <c r="L38" s="73" t="str">
        <f t="shared" si="5"/>
        <v/>
      </c>
      <c r="M38" s="73" t="str">
        <f t="shared" si="6"/>
        <v/>
      </c>
      <c r="N38" s="73" t="str">
        <f t="shared" si="7"/>
        <v/>
      </c>
      <c r="O38" s="73" t="str">
        <f t="shared" si="8"/>
        <v/>
      </c>
      <c r="P38" s="73" t="str">
        <f t="shared" si="9"/>
        <v/>
      </c>
      <c r="Q38" s="73" t="str">
        <f t="shared" si="10"/>
        <v/>
      </c>
      <c r="R38" s="74"/>
      <c r="S38" s="74"/>
      <c r="U38" s="64" t="s">
        <v>128</v>
      </c>
      <c r="V38" s="64" t="s">
        <v>180</v>
      </c>
      <c r="W38" s="64" t="s">
        <v>182</v>
      </c>
      <c r="X38" s="70">
        <f>SUMIFS('SPL.Sewer.length'!$F:$F,'SPL.Sewer.length'!$B:$B,$U38,'SPL.Sewer.length'!$C:$C,X$25)</f>
        <v>0</v>
      </c>
      <c r="Y38" s="70">
        <f>SUMIFS('SPL.Sewer.length'!$F:$F,'SPL.Sewer.length'!$B:$B,$U38,'SPL.Sewer.length'!$C:$C,Y$25)</f>
        <v>0</v>
      </c>
      <c r="Z38" s="70">
        <f>SUMIFS('SPL.Sewer.length'!$F:$F,'SPL.Sewer.length'!$B:$B,$U38,'SPL.Sewer.length'!$C:$C,Z$25)</f>
        <v>0</v>
      </c>
      <c r="AA38" s="70">
        <f>SUMIFS('SPL.Sewer.length'!$F:$F,'SPL.Sewer.length'!$B:$B,$U38,'SPL.Sewer.length'!$C:$C,AA$25)</f>
        <v>0</v>
      </c>
      <c r="AB38" s="70">
        <f>SUMIFS('SPL.Sewer.length'!$F:$F,'SPL.Sewer.length'!$B:$B,$U38,'SPL.Sewer.length'!$C:$C,AB$25)</f>
        <v>0</v>
      </c>
      <c r="AC38" s="70">
        <f>SUMIFS('SPL.Sewer.length'!$F:$F,'SPL.Sewer.length'!$B:$B,$U38,'SPL.Sewer.length'!$C:$C,AC$25)</f>
        <v>0</v>
      </c>
      <c r="AD38" s="70">
        <f>SUMIFS('SPL.Sewer.length'!$F:$F,'SPL.Sewer.length'!$B:$B,$U38,'SPL.Sewer.length'!$C:$C,AD$25)</f>
        <v>0</v>
      </c>
      <c r="AE38" s="70">
        <f>SUMIFS('SPL.Sewer.length'!$F:$F,'SPL.Sewer.length'!$B:$B,$U38,'SPL.Sewer.length'!$C:$C,AE$25)</f>
        <v>0</v>
      </c>
      <c r="AF38" s="70">
        <f>SUMIFS('SPL.Sewer.length'!$F:$F,'SPL.Sewer.length'!$B:$B,$U38,'SPL.Sewer.length'!$C:$C,AF$25)</f>
        <v>0</v>
      </c>
      <c r="AG38" s="70">
        <f>SUMIFS('SPL.Sewer.length'!$F:$F,'SPL.Sewer.length'!$B:$B,$U38,'SPL.Sewer.length'!$C:$C,AG$25)</f>
        <v>0</v>
      </c>
      <c r="AH38" s="70">
        <f>SUMIFS('SPL.Sewer.length'!$F:$F,'SPL.Sewer.length'!$B:$B,$U38,'SPL.Sewer.length'!$C:$C,AH$25)</f>
        <v>0</v>
      </c>
      <c r="AI38" s="70">
        <f>SUMIFS('SPL.Sewer.length'!$F:$F,'SPL.Sewer.length'!$B:$B,$U38,'SPL.Sewer.length'!$C:$C,AI$25)</f>
        <v>0</v>
      </c>
      <c r="AJ38" s="142">
        <f>SUMIFS('SPL.Sewer.length'!$F:$F,'SPL.Sewer.length'!$B:$B,$U38,'SPL.Sewer.length'!$C:$C,AJ$25)</f>
        <v>0</v>
      </c>
      <c r="AK38" s="142"/>
      <c r="AO38" s="64" t="s">
        <v>128</v>
      </c>
      <c r="AP38" s="64" t="s">
        <v>193</v>
      </c>
      <c r="AQ38" s="64" t="s">
        <v>183</v>
      </c>
      <c r="AR38" s="72">
        <f>SUMIFS(Performance!J19:J35,Performance!$C19:$C35,$AO38)</f>
        <v>0</v>
      </c>
      <c r="AS38" s="72">
        <f>SUMIFS(Performance!K19:K35,Performance!$C19:$C35,$AO38)</f>
        <v>0</v>
      </c>
      <c r="AT38" s="72">
        <f>SUMIFS(Performance!L19:L35,Performance!$C19:$C35,$AO38)</f>
        <v>0</v>
      </c>
      <c r="AU38" s="72">
        <f>SUMIFS(Performance!M19:M35,Performance!$C19:$C35,$AO38)</f>
        <v>0</v>
      </c>
      <c r="AV38" s="100">
        <v>0</v>
      </c>
      <c r="AW38" s="100">
        <v>0</v>
      </c>
      <c r="AX38" s="100">
        <v>0</v>
      </c>
      <c r="AY38" s="100">
        <v>0</v>
      </c>
      <c r="AZ38" s="100">
        <v>0</v>
      </c>
      <c r="BA38" s="100">
        <v>0</v>
      </c>
      <c r="BB38" s="100">
        <v>0</v>
      </c>
      <c r="BC38" s="100">
        <v>0</v>
      </c>
      <c r="BD38" s="100">
        <v>0</v>
      </c>
      <c r="BE38" s="138"/>
    </row>
    <row r="39" spans="3:57" ht="14.25" customHeight="1">
      <c r="C39" s="64" t="s">
        <v>129</v>
      </c>
      <c r="D39" s="64" t="s">
        <v>193</v>
      </c>
      <c r="E39" s="64" t="s">
        <v>169</v>
      </c>
      <c r="F39" s="73" t="str">
        <f t="shared" si="11"/>
        <v/>
      </c>
      <c r="G39" s="73" t="str">
        <f t="shared" si="0"/>
        <v/>
      </c>
      <c r="H39" s="73" t="str">
        <f t="shared" si="1"/>
        <v/>
      </c>
      <c r="I39" s="73" t="str">
        <f t="shared" si="2"/>
        <v/>
      </c>
      <c r="J39" s="73" t="str">
        <f t="shared" si="3"/>
        <v/>
      </c>
      <c r="K39" s="73" t="str">
        <f t="shared" si="4"/>
        <v/>
      </c>
      <c r="L39" s="73" t="str">
        <f t="shared" si="5"/>
        <v/>
      </c>
      <c r="M39" s="73" t="str">
        <f t="shared" si="6"/>
        <v/>
      </c>
      <c r="N39" s="73" t="str">
        <f t="shared" si="7"/>
        <v/>
      </c>
      <c r="O39" s="73" t="str">
        <f t="shared" si="8"/>
        <v/>
      </c>
      <c r="P39" s="73" t="str">
        <f t="shared" si="9"/>
        <v/>
      </c>
      <c r="Q39" s="73" t="str">
        <f t="shared" si="10"/>
        <v/>
      </c>
      <c r="R39" s="74"/>
      <c r="S39" s="74"/>
      <c r="U39" s="64" t="s">
        <v>129</v>
      </c>
      <c r="V39" s="64" t="s">
        <v>180</v>
      </c>
      <c r="W39" s="64" t="s">
        <v>182</v>
      </c>
      <c r="X39" s="70">
        <f>SUMIFS('SPL.Sewer.length'!$F:$F,'SPL.Sewer.length'!$B:$B,$U39,'SPL.Sewer.length'!$C:$C,X$25)</f>
        <v>0</v>
      </c>
      <c r="Y39" s="70">
        <f>SUMIFS('SPL.Sewer.length'!$F:$F,'SPL.Sewer.length'!$B:$B,$U39,'SPL.Sewer.length'!$C:$C,Y$25)</f>
        <v>0</v>
      </c>
      <c r="Z39" s="70">
        <f>SUMIFS('SPL.Sewer.length'!$F:$F,'SPL.Sewer.length'!$B:$B,$U39,'SPL.Sewer.length'!$C:$C,Z$25)</f>
        <v>0</v>
      </c>
      <c r="AA39" s="70">
        <f>SUMIFS('SPL.Sewer.length'!$F:$F,'SPL.Sewer.length'!$B:$B,$U39,'SPL.Sewer.length'!$C:$C,AA$25)</f>
        <v>0</v>
      </c>
      <c r="AB39" s="70">
        <f>SUMIFS('SPL.Sewer.length'!$F:$F,'SPL.Sewer.length'!$B:$B,$U39,'SPL.Sewer.length'!$C:$C,AB$25)</f>
        <v>0</v>
      </c>
      <c r="AC39" s="70">
        <f>SUMIFS('SPL.Sewer.length'!$F:$F,'SPL.Sewer.length'!$B:$B,$U39,'SPL.Sewer.length'!$C:$C,AC$25)</f>
        <v>0</v>
      </c>
      <c r="AD39" s="70">
        <f>SUMIFS('SPL.Sewer.length'!$F:$F,'SPL.Sewer.length'!$B:$B,$U39,'SPL.Sewer.length'!$C:$C,AD$25)</f>
        <v>0</v>
      </c>
      <c r="AE39" s="70">
        <f>SUMIFS('SPL.Sewer.length'!$F:$F,'SPL.Sewer.length'!$B:$B,$U39,'SPL.Sewer.length'!$C:$C,AE$25)</f>
        <v>0</v>
      </c>
      <c r="AF39" s="70">
        <f>SUMIFS('SPL.Sewer.length'!$F:$F,'SPL.Sewer.length'!$B:$B,$U39,'SPL.Sewer.length'!$C:$C,AF$25)</f>
        <v>0</v>
      </c>
      <c r="AG39" s="70">
        <f>SUMIFS('SPL.Sewer.length'!$F:$F,'SPL.Sewer.length'!$B:$B,$U39,'SPL.Sewer.length'!$C:$C,AG$25)</f>
        <v>0</v>
      </c>
      <c r="AH39" s="70">
        <f>SUMIFS('SPL.Sewer.length'!$F:$F,'SPL.Sewer.length'!$B:$B,$U39,'SPL.Sewer.length'!$C:$C,AH$25)</f>
        <v>0</v>
      </c>
      <c r="AI39" s="70">
        <f>SUMIFS('SPL.Sewer.length'!$F:$F,'SPL.Sewer.length'!$B:$B,$U39,'SPL.Sewer.length'!$C:$C,AI$25)</f>
        <v>0</v>
      </c>
      <c r="AJ39" s="142">
        <f>SUMIFS('SPL.Sewer.length'!$F:$F,'SPL.Sewer.length'!$B:$B,$U39,'SPL.Sewer.length'!$C:$C,AJ$25)</f>
        <v>0</v>
      </c>
      <c r="AK39" s="142"/>
      <c r="AO39" s="64" t="s">
        <v>129</v>
      </c>
      <c r="AP39" s="64" t="s">
        <v>193</v>
      </c>
      <c r="AQ39" s="64" t="s">
        <v>183</v>
      </c>
      <c r="AR39" s="72">
        <f>SUMIFS(Performance!J20:J36,Performance!$C20:$C36,$AO39)</f>
        <v>0</v>
      </c>
      <c r="AS39" s="72">
        <f>SUMIFS(Performance!K20:K36,Performance!$C20:$C36,$AO39)</f>
        <v>0</v>
      </c>
      <c r="AT39" s="72">
        <f>SUMIFS(Performance!L20:L36,Performance!$C20:$C36,$AO39)</f>
        <v>0</v>
      </c>
      <c r="AU39" s="72">
        <f>SUMIFS(Performance!M20:M36,Performance!$C20:$C36,$AO39)</f>
        <v>0</v>
      </c>
      <c r="AV39" s="100">
        <v>0</v>
      </c>
      <c r="AW39" s="100">
        <v>0</v>
      </c>
      <c r="AX39" s="100">
        <v>0</v>
      </c>
      <c r="AY39" s="100">
        <v>0</v>
      </c>
      <c r="AZ39" s="100">
        <v>0</v>
      </c>
      <c r="BA39" s="100">
        <v>0</v>
      </c>
      <c r="BB39" s="100">
        <v>0</v>
      </c>
      <c r="BC39" s="100">
        <v>0</v>
      </c>
      <c r="BD39" s="100">
        <v>0</v>
      </c>
      <c r="BE39" s="138"/>
    </row>
    <row r="40" spans="3:57" ht="14.25" customHeight="1">
      <c r="C40" s="64" t="s">
        <v>130</v>
      </c>
      <c r="D40" s="64" t="s">
        <v>193</v>
      </c>
      <c r="E40" s="64" t="s">
        <v>169</v>
      </c>
      <c r="F40" s="73" t="str">
        <f t="shared" si="11"/>
        <v/>
      </c>
      <c r="G40" s="73" t="str">
        <f t="shared" si="0"/>
        <v/>
      </c>
      <c r="H40" s="73" t="str">
        <f t="shared" si="1"/>
        <v/>
      </c>
      <c r="I40" s="73" t="str">
        <f t="shared" si="2"/>
        <v/>
      </c>
      <c r="J40" s="73" t="str">
        <f t="shared" si="3"/>
        <v/>
      </c>
      <c r="K40" s="73" t="str">
        <f t="shared" si="4"/>
        <v/>
      </c>
      <c r="L40" s="73" t="str">
        <f t="shared" si="5"/>
        <v/>
      </c>
      <c r="M40" s="73" t="str">
        <f t="shared" si="6"/>
        <v/>
      </c>
      <c r="N40" s="73" t="str">
        <f t="shared" si="7"/>
        <v/>
      </c>
      <c r="O40" s="73" t="str">
        <f t="shared" si="8"/>
        <v/>
      </c>
      <c r="P40" s="73" t="str">
        <f t="shared" si="9"/>
        <v/>
      </c>
      <c r="Q40" s="73" t="str">
        <f t="shared" si="10"/>
        <v/>
      </c>
      <c r="R40" s="74"/>
      <c r="S40" s="74"/>
      <c r="U40" s="64" t="s">
        <v>130</v>
      </c>
      <c r="V40" s="64" t="s">
        <v>180</v>
      </c>
      <c r="W40" s="64" t="s">
        <v>182</v>
      </c>
      <c r="X40" s="70">
        <f>SUMIFS('SPL.Sewer.length'!$F:$F,'SPL.Sewer.length'!$B:$B,$U40,'SPL.Sewer.length'!$C:$C,X$25)</f>
        <v>0</v>
      </c>
      <c r="Y40" s="70">
        <f>SUMIFS('SPL.Sewer.length'!$F:$F,'SPL.Sewer.length'!$B:$B,$U40,'SPL.Sewer.length'!$C:$C,Y$25)</f>
        <v>0</v>
      </c>
      <c r="Z40" s="70">
        <f>SUMIFS('SPL.Sewer.length'!$F:$F,'SPL.Sewer.length'!$B:$B,$U40,'SPL.Sewer.length'!$C:$C,Z$25)</f>
        <v>0</v>
      </c>
      <c r="AA40" s="70">
        <f>SUMIFS('SPL.Sewer.length'!$F:$F,'SPL.Sewer.length'!$B:$B,$U40,'SPL.Sewer.length'!$C:$C,AA$25)</f>
        <v>0</v>
      </c>
      <c r="AB40" s="70">
        <f>SUMIFS('SPL.Sewer.length'!$F:$F,'SPL.Sewer.length'!$B:$B,$U40,'SPL.Sewer.length'!$C:$C,AB$25)</f>
        <v>0</v>
      </c>
      <c r="AC40" s="70">
        <f>SUMIFS('SPL.Sewer.length'!$F:$F,'SPL.Sewer.length'!$B:$B,$U40,'SPL.Sewer.length'!$C:$C,AC$25)</f>
        <v>0</v>
      </c>
      <c r="AD40" s="70">
        <f>SUMIFS('SPL.Sewer.length'!$F:$F,'SPL.Sewer.length'!$B:$B,$U40,'SPL.Sewer.length'!$C:$C,AD$25)</f>
        <v>0</v>
      </c>
      <c r="AE40" s="70">
        <f>SUMIFS('SPL.Sewer.length'!$F:$F,'SPL.Sewer.length'!$B:$B,$U40,'SPL.Sewer.length'!$C:$C,AE$25)</f>
        <v>0</v>
      </c>
      <c r="AF40" s="70">
        <f>SUMIFS('SPL.Sewer.length'!$F:$F,'SPL.Sewer.length'!$B:$B,$U40,'SPL.Sewer.length'!$C:$C,AF$25)</f>
        <v>0</v>
      </c>
      <c r="AG40" s="70">
        <f>SUMIFS('SPL.Sewer.length'!$F:$F,'SPL.Sewer.length'!$B:$B,$U40,'SPL.Sewer.length'!$C:$C,AG$25)</f>
        <v>0</v>
      </c>
      <c r="AH40" s="70">
        <f>SUMIFS('SPL.Sewer.length'!$F:$F,'SPL.Sewer.length'!$B:$B,$U40,'SPL.Sewer.length'!$C:$C,AH$25)</f>
        <v>0</v>
      </c>
      <c r="AI40" s="70">
        <f>SUMIFS('SPL.Sewer.length'!$F:$F,'SPL.Sewer.length'!$B:$B,$U40,'SPL.Sewer.length'!$C:$C,AI$25)</f>
        <v>0</v>
      </c>
      <c r="AJ40" s="142">
        <f>SUMIFS('SPL.Sewer.length'!$F:$F,'SPL.Sewer.length'!$B:$B,$U40,'SPL.Sewer.length'!$C:$C,AJ$25)</f>
        <v>0</v>
      </c>
      <c r="AK40" s="142"/>
      <c r="AO40" s="64" t="s">
        <v>130</v>
      </c>
      <c r="AP40" s="64" t="s">
        <v>193</v>
      </c>
      <c r="AQ40" s="64" t="s">
        <v>183</v>
      </c>
      <c r="AR40" s="72">
        <f>SUMIFS(Performance!J21:J37,Performance!$C21:$C37,$AO40)</f>
        <v>0</v>
      </c>
      <c r="AS40" s="72">
        <f>SUMIFS(Performance!K21:K37,Performance!$C21:$C37,$AO40)</f>
        <v>0</v>
      </c>
      <c r="AT40" s="72">
        <f>SUMIFS(Performance!L21:L37,Performance!$C21:$C37,$AO40)</f>
        <v>0</v>
      </c>
      <c r="AU40" s="72">
        <f>SUMIFS(Performance!M21:M37,Performance!$C21:$C37,$AO40)</f>
        <v>0</v>
      </c>
      <c r="AV40" s="100">
        <v>0</v>
      </c>
      <c r="AW40" s="100">
        <v>0</v>
      </c>
      <c r="AX40" s="100">
        <v>0</v>
      </c>
      <c r="AY40" s="100">
        <v>0</v>
      </c>
      <c r="AZ40" s="100">
        <v>0</v>
      </c>
      <c r="BA40" s="100">
        <v>0</v>
      </c>
      <c r="BB40" s="100">
        <v>0</v>
      </c>
      <c r="BC40" s="100">
        <v>0</v>
      </c>
      <c r="BD40" s="100">
        <v>0</v>
      </c>
      <c r="BE40" s="138"/>
    </row>
    <row r="41" spans="3:57" ht="14.25" customHeight="1">
      <c r="C41" s="64" t="s">
        <v>131</v>
      </c>
      <c r="D41" s="64" t="s">
        <v>193</v>
      </c>
      <c r="E41" s="64" t="s">
        <v>169</v>
      </c>
      <c r="F41" s="73" t="str">
        <f t="shared" si="11"/>
        <v/>
      </c>
      <c r="G41" s="73" t="str">
        <f t="shared" si="0"/>
        <v/>
      </c>
      <c r="H41" s="73" t="str">
        <f t="shared" si="1"/>
        <v/>
      </c>
      <c r="I41" s="73" t="str">
        <f t="shared" si="2"/>
        <v/>
      </c>
      <c r="J41" s="73" t="str">
        <f t="shared" si="3"/>
        <v/>
      </c>
      <c r="K41" s="73" t="str">
        <f t="shared" si="4"/>
        <v/>
      </c>
      <c r="L41" s="73" t="str">
        <f t="shared" si="5"/>
        <v/>
      </c>
      <c r="M41" s="73" t="str">
        <f t="shared" si="6"/>
        <v/>
      </c>
      <c r="N41" s="73" t="str">
        <f t="shared" si="7"/>
        <v/>
      </c>
      <c r="O41" s="73" t="str">
        <f t="shared" si="8"/>
        <v/>
      </c>
      <c r="P41" s="73" t="str">
        <f t="shared" si="9"/>
        <v/>
      </c>
      <c r="Q41" s="73" t="str">
        <f t="shared" si="10"/>
        <v/>
      </c>
      <c r="R41" s="74"/>
      <c r="S41" s="74"/>
      <c r="U41" s="64" t="s">
        <v>131</v>
      </c>
      <c r="V41" s="64" t="s">
        <v>180</v>
      </c>
      <c r="W41" s="64" t="s">
        <v>182</v>
      </c>
      <c r="X41" s="70">
        <f>SUMIFS('SPL.Sewer.length'!$F:$F,'SPL.Sewer.length'!$B:$B,$U41,'SPL.Sewer.length'!$C:$C,X$25)</f>
        <v>0</v>
      </c>
      <c r="Y41" s="70">
        <f>SUMIFS('SPL.Sewer.length'!$F:$F,'SPL.Sewer.length'!$B:$B,$U41,'SPL.Sewer.length'!$C:$C,Y$25)</f>
        <v>0</v>
      </c>
      <c r="Z41" s="70">
        <f>SUMIFS('SPL.Sewer.length'!$F:$F,'SPL.Sewer.length'!$B:$B,$U41,'SPL.Sewer.length'!$C:$C,Z$25)</f>
        <v>0</v>
      </c>
      <c r="AA41" s="70">
        <f>SUMIFS('SPL.Sewer.length'!$F:$F,'SPL.Sewer.length'!$B:$B,$U41,'SPL.Sewer.length'!$C:$C,AA$25)</f>
        <v>0</v>
      </c>
      <c r="AB41" s="70">
        <f>SUMIFS('SPL.Sewer.length'!$F:$F,'SPL.Sewer.length'!$B:$B,$U41,'SPL.Sewer.length'!$C:$C,AB$25)</f>
        <v>0</v>
      </c>
      <c r="AC41" s="70">
        <f>SUMIFS('SPL.Sewer.length'!$F:$F,'SPL.Sewer.length'!$B:$B,$U41,'SPL.Sewer.length'!$C:$C,AC$25)</f>
        <v>0</v>
      </c>
      <c r="AD41" s="70">
        <f>SUMIFS('SPL.Sewer.length'!$F:$F,'SPL.Sewer.length'!$B:$B,$U41,'SPL.Sewer.length'!$C:$C,AD$25)</f>
        <v>0</v>
      </c>
      <c r="AE41" s="70">
        <f>SUMIFS('SPL.Sewer.length'!$F:$F,'SPL.Sewer.length'!$B:$B,$U41,'SPL.Sewer.length'!$C:$C,AE$25)</f>
        <v>0</v>
      </c>
      <c r="AF41" s="70">
        <f>SUMIFS('SPL.Sewer.length'!$F:$F,'SPL.Sewer.length'!$B:$B,$U41,'SPL.Sewer.length'!$C:$C,AF$25)</f>
        <v>0</v>
      </c>
      <c r="AG41" s="70">
        <f>SUMIFS('SPL.Sewer.length'!$F:$F,'SPL.Sewer.length'!$B:$B,$U41,'SPL.Sewer.length'!$C:$C,AG$25)</f>
        <v>0</v>
      </c>
      <c r="AH41" s="70">
        <f>SUMIFS('SPL.Sewer.length'!$F:$F,'SPL.Sewer.length'!$B:$B,$U41,'SPL.Sewer.length'!$C:$C,AH$25)</f>
        <v>0</v>
      </c>
      <c r="AI41" s="70">
        <f>SUMIFS('SPL.Sewer.length'!$F:$F,'SPL.Sewer.length'!$B:$B,$U41,'SPL.Sewer.length'!$C:$C,AI$25)</f>
        <v>0</v>
      </c>
      <c r="AJ41" s="142">
        <f>SUMIFS('SPL.Sewer.length'!$F:$F,'SPL.Sewer.length'!$B:$B,$U41,'SPL.Sewer.length'!$C:$C,AJ$25)</f>
        <v>0</v>
      </c>
      <c r="AK41" s="142"/>
      <c r="AO41" s="64" t="s">
        <v>131</v>
      </c>
      <c r="AP41" s="64" t="s">
        <v>193</v>
      </c>
      <c r="AQ41" s="64" t="s">
        <v>183</v>
      </c>
      <c r="AR41" s="72">
        <f>SUMIFS(Performance!J22:J38,Performance!$C22:$C38,$AO41)</f>
        <v>0</v>
      </c>
      <c r="AS41" s="72">
        <f>SUMIFS(Performance!K22:K38,Performance!$C22:$C38,$AO41)</f>
        <v>0</v>
      </c>
      <c r="AT41" s="72">
        <f>SUMIFS(Performance!L22:L38,Performance!$C22:$C38,$AO41)</f>
        <v>0</v>
      </c>
      <c r="AU41" s="72">
        <f>SUMIFS(Performance!M22:M38,Performance!$C22:$C38,$AO41)</f>
        <v>0</v>
      </c>
      <c r="AV41" s="100">
        <v>0</v>
      </c>
      <c r="AW41" s="100">
        <v>2</v>
      </c>
      <c r="AX41" s="100">
        <v>1</v>
      </c>
      <c r="AY41" s="100">
        <v>1</v>
      </c>
      <c r="AZ41" s="100">
        <v>3</v>
      </c>
      <c r="BA41" s="100">
        <v>0</v>
      </c>
      <c r="BB41" s="100">
        <v>0</v>
      </c>
      <c r="BC41" s="100">
        <v>0</v>
      </c>
      <c r="BD41" s="100">
        <v>0</v>
      </c>
      <c r="BE41" s="138"/>
    </row>
    <row r="42" spans="3:57" ht="14.25" customHeight="1">
      <c r="C42" s="64" t="s">
        <v>132</v>
      </c>
      <c r="D42" s="64" t="s">
        <v>193</v>
      </c>
      <c r="E42" s="64" t="s">
        <v>169</v>
      </c>
      <c r="F42" s="73" t="str">
        <f t="shared" si="11"/>
        <v/>
      </c>
      <c r="G42" s="73" t="str">
        <f t="shared" si="0"/>
        <v/>
      </c>
      <c r="H42" s="73" t="str">
        <f t="shared" si="1"/>
        <v/>
      </c>
      <c r="I42" s="73" t="str">
        <f t="shared" si="2"/>
        <v/>
      </c>
      <c r="J42" s="73" t="str">
        <f t="shared" si="3"/>
        <v/>
      </c>
      <c r="K42" s="73" t="str">
        <f t="shared" si="4"/>
        <v/>
      </c>
      <c r="L42" s="73" t="str">
        <f t="shared" si="5"/>
        <v/>
      </c>
      <c r="M42" s="73" t="str">
        <f t="shared" si="6"/>
        <v/>
      </c>
      <c r="N42" s="73" t="str">
        <f t="shared" si="7"/>
        <v/>
      </c>
      <c r="O42" s="73" t="str">
        <f t="shared" si="8"/>
        <v/>
      </c>
      <c r="P42" s="73" t="str">
        <f t="shared" si="9"/>
        <v/>
      </c>
      <c r="Q42" s="73" t="str">
        <f t="shared" si="10"/>
        <v/>
      </c>
      <c r="R42" s="74"/>
      <c r="S42" s="74"/>
      <c r="U42" s="64" t="s">
        <v>132</v>
      </c>
      <c r="V42" s="64" t="s">
        <v>180</v>
      </c>
      <c r="W42" s="64" t="s">
        <v>182</v>
      </c>
      <c r="X42" s="70">
        <f>SUMIFS('SPL.Sewer.length'!$F:$F,'SPL.Sewer.length'!$B:$B,$U42,'SPL.Sewer.length'!$C:$C,X$25)</f>
        <v>0</v>
      </c>
      <c r="Y42" s="70">
        <f>SUMIFS('SPL.Sewer.length'!$F:$F,'SPL.Sewer.length'!$B:$B,$U42,'SPL.Sewer.length'!$C:$C,Y$25)</f>
        <v>0</v>
      </c>
      <c r="Z42" s="70">
        <f>SUMIFS('SPL.Sewer.length'!$F:$F,'SPL.Sewer.length'!$B:$B,$U42,'SPL.Sewer.length'!$C:$C,Z$25)</f>
        <v>0</v>
      </c>
      <c r="AA42" s="70">
        <f>SUMIFS('SPL.Sewer.length'!$F:$F,'SPL.Sewer.length'!$B:$B,$U42,'SPL.Sewer.length'!$C:$C,AA$25)</f>
        <v>0</v>
      </c>
      <c r="AB42" s="70">
        <f>SUMIFS('SPL.Sewer.length'!$F:$F,'SPL.Sewer.length'!$B:$B,$U42,'SPL.Sewer.length'!$C:$C,AB$25)</f>
        <v>0</v>
      </c>
      <c r="AC42" s="70">
        <f>SUMIFS('SPL.Sewer.length'!$F:$F,'SPL.Sewer.length'!$B:$B,$U42,'SPL.Sewer.length'!$C:$C,AC$25)</f>
        <v>0</v>
      </c>
      <c r="AD42" s="70">
        <f>SUMIFS('SPL.Sewer.length'!$F:$F,'SPL.Sewer.length'!$B:$B,$U42,'SPL.Sewer.length'!$C:$C,AD$25)</f>
        <v>0</v>
      </c>
      <c r="AE42" s="70">
        <f>SUMIFS('SPL.Sewer.length'!$F:$F,'SPL.Sewer.length'!$B:$B,$U42,'SPL.Sewer.length'!$C:$C,AE$25)</f>
        <v>0</v>
      </c>
      <c r="AF42" s="70">
        <f>SUMIFS('SPL.Sewer.length'!$F:$F,'SPL.Sewer.length'!$B:$B,$U42,'SPL.Sewer.length'!$C:$C,AF$25)</f>
        <v>0</v>
      </c>
      <c r="AG42" s="70">
        <f>SUMIFS('SPL.Sewer.length'!$F:$F,'SPL.Sewer.length'!$B:$B,$U42,'SPL.Sewer.length'!$C:$C,AG$25)</f>
        <v>0</v>
      </c>
      <c r="AH42" s="70">
        <f>SUMIFS('SPL.Sewer.length'!$F:$F,'SPL.Sewer.length'!$B:$B,$U42,'SPL.Sewer.length'!$C:$C,AH$25)</f>
        <v>0</v>
      </c>
      <c r="AI42" s="70">
        <f>SUMIFS('SPL.Sewer.length'!$F:$F,'SPL.Sewer.length'!$B:$B,$U42,'SPL.Sewer.length'!$C:$C,AI$25)</f>
        <v>0</v>
      </c>
      <c r="AJ42" s="142">
        <f>SUMIFS('SPL.Sewer.length'!$F:$F,'SPL.Sewer.length'!$B:$B,$U42,'SPL.Sewer.length'!$C:$C,AJ$25)</f>
        <v>0</v>
      </c>
      <c r="AK42" s="142"/>
      <c r="AO42" s="64" t="s">
        <v>132</v>
      </c>
      <c r="AP42" s="64" t="s">
        <v>193</v>
      </c>
      <c r="AQ42" s="64" t="s">
        <v>183</v>
      </c>
      <c r="AR42" s="72">
        <f>SUMIFS(Performance!J23:J39,Performance!$C23:$C39,$AO42)</f>
        <v>0</v>
      </c>
      <c r="AS42" s="72">
        <f>SUMIFS(Performance!K23:K39,Performance!$C23:$C39,$AO42)</f>
        <v>0</v>
      </c>
      <c r="AT42" s="72">
        <f>SUMIFS(Performance!L23:L39,Performance!$C23:$C39,$AO42)</f>
        <v>0</v>
      </c>
      <c r="AU42" s="72">
        <f>SUMIFS(Performance!M23:M39,Performance!$C23:$C39,$AO42)</f>
        <v>0</v>
      </c>
      <c r="AV42" s="100">
        <v>0</v>
      </c>
      <c r="AW42" s="100">
        <v>0</v>
      </c>
      <c r="AX42" s="100">
        <v>0</v>
      </c>
      <c r="AY42" s="100">
        <v>0</v>
      </c>
      <c r="AZ42" s="100">
        <v>0</v>
      </c>
      <c r="BA42" s="100">
        <v>0</v>
      </c>
      <c r="BB42" s="100">
        <v>0</v>
      </c>
      <c r="BC42" s="100">
        <v>0</v>
      </c>
      <c r="BD42" s="100">
        <v>0</v>
      </c>
      <c r="BE42" s="138"/>
    </row>
    <row r="43" spans="3:57" ht="14.25" customHeight="1">
      <c r="AK43" s="138"/>
      <c r="AY43" s="93"/>
    </row>
    <row r="44" spans="3:57" ht="14.25" customHeight="1"/>
    <row r="45" spans="3:57" s="20" customFormat="1" ht="13.15">
      <c r="C45" s="20" t="s">
        <v>59</v>
      </c>
    </row>
    <row r="46" spans="3:57" ht="14.25" customHeight="1">
      <c r="C46" s="22"/>
      <c r="D46" s="22"/>
      <c r="E46" s="22"/>
      <c r="F46" s="143" t="s">
        <v>184</v>
      </c>
      <c r="G46" s="143"/>
      <c r="H46" s="143"/>
      <c r="I46" s="143"/>
      <c r="J46" s="12"/>
      <c r="K46" s="22"/>
      <c r="L46" s="22"/>
      <c r="M46" s="22"/>
      <c r="O46" s="143" t="s">
        <v>194</v>
      </c>
      <c r="P46" s="143"/>
      <c r="Q46" s="143"/>
      <c r="R46" s="143"/>
      <c r="S46" s="143"/>
    </row>
    <row r="47" spans="3:57" ht="14.25" customHeight="1">
      <c r="C47" s="22" t="s">
        <v>148</v>
      </c>
      <c r="D47" s="22" t="s">
        <v>149</v>
      </c>
      <c r="E47" s="22" t="s">
        <v>91</v>
      </c>
      <c r="F47" s="22">
        <v>2019</v>
      </c>
      <c r="G47" s="22">
        <v>2020</v>
      </c>
      <c r="H47" s="22">
        <v>2021</v>
      </c>
      <c r="I47" s="22">
        <v>2022</v>
      </c>
      <c r="J47" s="22">
        <v>2023</v>
      </c>
      <c r="K47" s="14">
        <v>2024</v>
      </c>
      <c r="L47" s="22" t="s">
        <v>148</v>
      </c>
      <c r="M47" s="22" t="s">
        <v>149</v>
      </c>
      <c r="N47" s="22" t="s">
        <v>91</v>
      </c>
      <c r="O47" s="22">
        <v>2019</v>
      </c>
      <c r="P47" s="22">
        <v>2020</v>
      </c>
      <c r="Q47" s="22">
        <v>2021</v>
      </c>
      <c r="R47" s="22">
        <v>2022</v>
      </c>
      <c r="S47" s="22">
        <v>2023</v>
      </c>
      <c r="T47" s="22">
        <v>2023</v>
      </c>
    </row>
    <row r="48" spans="3:57" ht="14.25" customHeight="1">
      <c r="C48" s="14" t="s">
        <v>94</v>
      </c>
      <c r="D48" s="14" t="s">
        <v>184</v>
      </c>
      <c r="E48" s="14" t="s">
        <v>195</v>
      </c>
      <c r="F48" s="69">
        <f>IF(O48="","",O48/Storm.overflows!E24)</f>
        <v>145.95687331536385</v>
      </c>
      <c r="G48" s="69">
        <f>IF(P48="","",P48/Storm.overflows!F24)</f>
        <v>54.471011095483668</v>
      </c>
      <c r="H48" s="69">
        <f>IF(Q48="","",Q48/Storm.overflows!G24)</f>
        <v>47.408739674926721</v>
      </c>
      <c r="I48" s="69">
        <f>IF(R48="","",R48/Storm.overflows!H24)</f>
        <v>21.797235023041477</v>
      </c>
      <c r="J48" s="69">
        <f>IF(S48="","",S48/Storm.overflows!I24)</f>
        <v>22.943184801066923</v>
      </c>
      <c r="K48" s="69">
        <f>IF(T48="","",T48/Storm.overflows!J24)</f>
        <v>31.43650640268562</v>
      </c>
      <c r="L48" s="14" t="s">
        <v>94</v>
      </c>
      <c r="M48" s="14" t="s">
        <v>194</v>
      </c>
      <c r="N48" s="14" t="s">
        <v>195</v>
      </c>
      <c r="O48" s="65">
        <f>IF(Storm.overflows!E10=0,"",Storm.overflows!E10/Storm.overflows!O10)</f>
        <v>40.867924528301884</v>
      </c>
      <c r="P48" s="65">
        <f>IF(Storm.overflows!F10=0,"",Storm.overflows!F10/Storm.overflows!P10)</f>
        <v>24.511954992967652</v>
      </c>
      <c r="Q48" s="65">
        <f>IF(Storm.overflows!G10=0,"",Storm.overflows!G10/Storm.overflows!Q10)</f>
        <v>25.600719424460433</v>
      </c>
      <c r="R48" s="65">
        <f>IF(Storm.overflows!H10=0,"",Storm.overflows!H10/Storm.overflows!R10)</f>
        <v>15.258064516129032</v>
      </c>
      <c r="S48" s="65">
        <f>IF(Storm.overflows!I10=0,"",Storm.overflows!I10/Storm.overflows!S10)</f>
        <v>22.222768798313421</v>
      </c>
      <c r="T48" s="65">
        <f>IF(Storm.overflows!J10=0,"",Storm.overflows!J10/Storm.overflows!T10)</f>
        <v>30.414819944598339</v>
      </c>
    </row>
    <row r="49" spans="1:20" ht="14.25" customHeight="1">
      <c r="C49" s="14" t="s">
        <v>117</v>
      </c>
      <c r="D49" s="14" t="s">
        <v>184</v>
      </c>
      <c r="E49" s="14" t="s">
        <v>195</v>
      </c>
      <c r="F49" s="69" t="str">
        <f>IF(O49="","",O49/Storm.overflows!E25)</f>
        <v/>
      </c>
      <c r="G49" s="69">
        <f>IF(P49="","",P49/Storm.overflows!F25)</f>
        <v>58.312256160771504</v>
      </c>
      <c r="H49" s="69">
        <f>IF(Q49="","",Q49/Storm.overflows!G25)</f>
        <v>46.368089400876279</v>
      </c>
      <c r="I49" s="69">
        <f>IF(R49="","",R49/Storm.overflows!H25)</f>
        <v>40.967236467236468</v>
      </c>
      <c r="J49" s="69">
        <f>IF(S49="","",S49/Storm.overflows!I25)</f>
        <v>55.886024213503013</v>
      </c>
      <c r="K49" s="69">
        <f>IF(T49="","",T49/Storm.overflows!J25)</f>
        <v>50.81337136087496</v>
      </c>
      <c r="L49" s="14" t="s">
        <v>117</v>
      </c>
      <c r="M49" s="14" t="s">
        <v>194</v>
      </c>
      <c r="N49" s="14" t="s">
        <v>195</v>
      </c>
      <c r="O49" s="65" t="str">
        <f>IF(Storm.overflows!E11=0,"",Storm.overflows!E11/Storm.overflows!O11)</f>
        <v/>
      </c>
      <c r="P49" s="65">
        <f>IF(Storm.overflows!F11=0,"",Storm.overflows!F11/Storm.overflows!P11)</f>
        <v>54.580271766482134</v>
      </c>
      <c r="Q49" s="65">
        <f>IF(Storm.overflows!G11=0,"",Storm.overflows!G11/Storm.overflows!Q11)</f>
        <v>43.400531679220201</v>
      </c>
      <c r="R49" s="65">
        <f>IF(Storm.overflows!H11=0,"",Storm.overflows!H11/Storm.overflows!R11)</f>
        <v>38.345333333333336</v>
      </c>
      <c r="S49" s="65">
        <f>IF(Storm.overflows!I11=0,"",Storm.overflows!I11/Storm.overflows!S11)</f>
        <v>52.700520833333336</v>
      </c>
      <c r="T49" s="65">
        <f>IF(Storm.overflows!J11=0,"",Storm.overflows!J11/Storm.overflows!T11)</f>
        <v>47.581640942323311</v>
      </c>
    </row>
    <row r="50" spans="1:20" ht="14.25" customHeight="1">
      <c r="C50" s="14" t="s">
        <v>118</v>
      </c>
      <c r="D50" s="14" t="s">
        <v>184</v>
      </c>
      <c r="E50" s="14" t="s">
        <v>195</v>
      </c>
      <c r="F50" s="69" t="str">
        <f>IF(O50="","",O50/Storm.overflows!E26)</f>
        <v/>
      </c>
      <c r="G50" s="69">
        <f>IF(P50="","",P50/Storm.overflows!F26)</f>
        <v>31.450203843913801</v>
      </c>
      <c r="H50" s="69">
        <f>IF(Q50="","",Q50/Storm.overflows!G26)</f>
        <v>44.425701660858167</v>
      </c>
      <c r="I50" s="69">
        <f>IF(R50="","",R50/Storm.overflows!H26)</f>
        <v>33.926125979968788</v>
      </c>
      <c r="J50" s="69">
        <f>IF(S50="","",S50/Storm.overflows!I26)</f>
        <v>40.902482364977651</v>
      </c>
      <c r="K50" s="69">
        <f>IF(T50="","",T50/Storm.overflows!J26)</f>
        <v>38.025210084033617</v>
      </c>
      <c r="L50" s="14" t="s">
        <v>118</v>
      </c>
      <c r="M50" s="14" t="s">
        <v>194</v>
      </c>
      <c r="N50" s="14" t="s">
        <v>195</v>
      </c>
      <c r="O50" s="65" t="str">
        <f>IF(Storm.overflows!E12=0,"",Storm.overflows!E12/Storm.overflows!O12)</f>
        <v/>
      </c>
      <c r="P50" s="65">
        <f>IF(Storm.overflows!F12=0,"",Storm.overflows!F12/Storm.overflows!P12)</f>
        <v>27</v>
      </c>
      <c r="Q50" s="65">
        <f>IF(Storm.overflows!G12=0,"",Storm.overflows!G12/Storm.overflows!Q12)</f>
        <v>35.638297872340424</v>
      </c>
      <c r="R50" s="65">
        <f>IF(Storm.overflows!H12=0,"",Storm.overflows!H12/Storm.overflows!R12)</f>
        <v>29.020408163265305</v>
      </c>
      <c r="S50" s="65">
        <f>IF(Storm.overflows!I12=0,"",Storm.overflows!I12/Storm.overflows!S12)</f>
        <v>38.755102040816325</v>
      </c>
      <c r="T50" s="65">
        <f>IF(Storm.overflows!J12=0,"",Storm.overflows!J12/Storm.overflows!T12)</f>
        <v>36.200000000000003</v>
      </c>
    </row>
    <row r="51" spans="1:20" ht="14.25" customHeight="1">
      <c r="C51" s="14" t="s">
        <v>119</v>
      </c>
      <c r="D51" s="14" t="s">
        <v>184</v>
      </c>
      <c r="E51" s="14" t="s">
        <v>195</v>
      </c>
      <c r="F51" s="69">
        <f>IF(O51="","",O51/Storm.overflows!E27)</f>
        <v>24.279013223538584</v>
      </c>
      <c r="G51" s="69">
        <f>IF(P51="","",P51/Storm.overflows!F27)</f>
        <v>23.477241156498856</v>
      </c>
      <c r="H51" s="69">
        <f>IF(Q51="","",Q51/Storm.overflows!G27)</f>
        <v>28.721705777878551</v>
      </c>
      <c r="I51" s="69">
        <f>IF(R51="","",R51/Storm.overflows!H27)</f>
        <v>22.5917654966069</v>
      </c>
      <c r="J51" s="69">
        <f>IF(S51="","",S51/Storm.overflows!I27)</f>
        <v>32.135547146190341</v>
      </c>
      <c r="K51" s="69">
        <f>IF(T51="","",T51/Storm.overflows!J27)</f>
        <v>27.794130472701902</v>
      </c>
      <c r="L51" s="14" t="s">
        <v>119</v>
      </c>
      <c r="M51" s="14" t="s">
        <v>194</v>
      </c>
      <c r="N51" s="14" t="s">
        <v>195</v>
      </c>
      <c r="O51" s="65">
        <f>IF(Storm.overflows!E13=0,"",Storm.overflows!E13/Storm.overflows!O13)</f>
        <v>23.732735426008968</v>
      </c>
      <c r="P51" s="65">
        <f>IF(Storm.overflows!F13=0,"",Storm.overflows!F13/Storm.overflows!P13)</f>
        <v>22.380853994490359</v>
      </c>
      <c r="Q51" s="65">
        <f>IF(Storm.overflows!G13=0,"",Storm.overflows!G13/Storm.overflows!Q13)</f>
        <v>25.335416666666667</v>
      </c>
      <c r="R51" s="65">
        <f>IF(Storm.overflows!H13=0,"",Storm.overflows!H13/Storm.overflows!R13)</f>
        <v>20.2987012987013</v>
      </c>
      <c r="S51" s="65">
        <f>IF(Storm.overflows!I13=0,"",Storm.overflows!I13/Storm.overflows!S13)</f>
        <v>30.072445019404917</v>
      </c>
      <c r="T51" s="65">
        <f>IF(Storm.overflows!J13=0,"",Storm.overflows!J13/Storm.overflows!T13)</f>
        <v>26.148717948717948</v>
      </c>
    </row>
    <row r="52" spans="1:20" ht="14.25" customHeight="1">
      <c r="C52" s="14" t="s">
        <v>120</v>
      </c>
      <c r="D52" s="14" t="s">
        <v>184</v>
      </c>
      <c r="E52" s="14" t="s">
        <v>195</v>
      </c>
      <c r="F52" s="69">
        <f>IF(O52="","",O52/Storm.overflows!E28)</f>
        <v>82.428131153541869</v>
      </c>
      <c r="G52" s="69">
        <f>IF(P52="","",P52/Storm.overflows!F28)</f>
        <v>36.790284901324881</v>
      </c>
      <c r="H52" s="69">
        <f>IF(Q52="","",Q52/Storm.overflows!G28)</f>
        <v>30.164304907730322</v>
      </c>
      <c r="I52" s="69">
        <f>IF(R52="","",R52/Storm.overflows!H28)</f>
        <v>21.656337808581956</v>
      </c>
      <c r="J52" s="69">
        <f>IF(S52="","",S52/Storm.overflows!I28)</f>
        <v>27.652944146128782</v>
      </c>
      <c r="K52" s="69">
        <f>IF(T52="","",T52/Storm.overflows!J28)</f>
        <v>26.21813948126217</v>
      </c>
      <c r="L52" s="14" t="s">
        <v>120</v>
      </c>
      <c r="M52" s="14" t="s">
        <v>194</v>
      </c>
      <c r="N52" s="14" t="s">
        <v>195</v>
      </c>
      <c r="O52" s="65">
        <f>IF(Storm.overflows!E14=0,"",Storm.overflows!E14/Storm.overflows!O14)</f>
        <v>32.496338486574452</v>
      </c>
      <c r="P52" s="65">
        <f>IF(Storm.overflows!F14=0,"",Storm.overflows!F14/Storm.overflows!P14)</f>
        <v>26.652972027972027</v>
      </c>
      <c r="Q52" s="65">
        <f>IF(Storm.overflows!G14=0,"",Storm.overflows!G14/Storm.overflows!Q14)</f>
        <v>24.741293532338307</v>
      </c>
      <c r="R52" s="65">
        <f>IF(Storm.overflows!H14=0,"",Storm.overflows!H14/Storm.overflows!R14)</f>
        <v>18.361361771944217</v>
      </c>
      <c r="S52" s="65">
        <f>IF(Storm.overflows!I14=0,"",Storm.overflows!I14/Storm.overflows!S14)</f>
        <v>24.887649731515904</v>
      </c>
      <c r="T52" s="65">
        <f>IF(Storm.overflows!J14=0,"",Storm.overflows!J14/Storm.overflows!T14)</f>
        <v>25.24806832045547</v>
      </c>
    </row>
    <row r="53" spans="1:20" ht="14.25" customHeight="1">
      <c r="C53" s="14" t="s">
        <v>121</v>
      </c>
      <c r="D53" s="14" t="s">
        <v>184</v>
      </c>
      <c r="E53" s="14" t="s">
        <v>195</v>
      </c>
      <c r="F53" s="69">
        <f>IF(O53="","",O53/Storm.overflows!E29)</f>
        <v>33.439071566731144</v>
      </c>
      <c r="G53" s="69">
        <f>IF(P53="","",P53/Storm.overflows!F29)</f>
        <v>38.404566210045665</v>
      </c>
      <c r="H53" s="69">
        <f>IF(Q53="","",Q53/Storm.overflows!G29)</f>
        <v>38.869167429094233</v>
      </c>
      <c r="I53" s="69">
        <f>IF(R53="","",R53/Storm.overflows!H29)</f>
        <v>28.4572940287226</v>
      </c>
      <c r="J53" s="69">
        <f>IF(S53="","",S53/Storm.overflows!I29)</f>
        <v>43.404619970193743</v>
      </c>
      <c r="K53" s="69">
        <f>IF(T53="","",T53/Storm.overflows!J29)</f>
        <v>42.118325404234099</v>
      </c>
      <c r="L53" s="14" t="s">
        <v>121</v>
      </c>
      <c r="M53" s="14" t="s">
        <v>194</v>
      </c>
      <c r="N53" s="14" t="s">
        <v>195</v>
      </c>
      <c r="O53" s="65">
        <f>IF(Storm.overflows!E15=0,"",Storm.overflows!E15/Storm.overflows!O15)</f>
        <v>33.439071566731144</v>
      </c>
      <c r="P53" s="65">
        <f>IF(Storm.overflows!F15=0,"",Storm.overflows!F15/Storm.overflows!P15)</f>
        <v>38.404566210045665</v>
      </c>
      <c r="Q53" s="65">
        <f>IF(Storm.overflows!G15=0,"",Storm.overflows!G15/Storm.overflows!Q15)</f>
        <v>38.869167429094233</v>
      </c>
      <c r="R53" s="65">
        <f>IF(Storm.overflows!H15=0,"",Storm.overflows!H15/Storm.overflows!R15)</f>
        <v>28.4572940287226</v>
      </c>
      <c r="S53" s="65">
        <f>IF(Storm.overflows!I15=0,"",Storm.overflows!I15/Storm.overflows!S15)</f>
        <v>43.404619970193743</v>
      </c>
      <c r="T53" s="65">
        <f>IF(Storm.overflows!J15=0,"",Storm.overflows!J15/Storm.overflows!T15)</f>
        <v>41.002189781021897</v>
      </c>
    </row>
    <row r="54" spans="1:20" ht="14.25" customHeight="1">
      <c r="C54" s="14" t="s">
        <v>122</v>
      </c>
      <c r="D54" s="14" t="s">
        <v>184</v>
      </c>
      <c r="E54" s="14" t="s">
        <v>195</v>
      </c>
      <c r="F54" s="69">
        <f>IF(O54="","",O54/Storm.overflows!E30)</f>
        <v>20.511499051113603</v>
      </c>
      <c r="G54" s="69">
        <f>IF(P54="","",P54/Storm.overflows!F30)</f>
        <v>22.48943534611178</v>
      </c>
      <c r="H54" s="69">
        <f>IF(Q54="","",Q54/Storm.overflows!G30)</f>
        <v>22.042439999565563</v>
      </c>
      <c r="I54" s="69">
        <f>IF(R54="","",R54/Storm.overflows!H30)</f>
        <v>19.307004863194805</v>
      </c>
      <c r="J54" s="69">
        <f>IF(S54="","",S54/Storm.overflows!I30)</f>
        <v>33.09125057640977</v>
      </c>
      <c r="K54" s="69">
        <f>IF(T54="","",T54/Storm.overflows!J30)</f>
        <v>32.226044044785141</v>
      </c>
      <c r="L54" s="14" t="s">
        <v>122</v>
      </c>
      <c r="M54" s="14" t="s">
        <v>194</v>
      </c>
      <c r="N54" s="14" t="s">
        <v>195</v>
      </c>
      <c r="O54" s="65">
        <f>IF(Storm.overflows!E16=0,"",Storm.overflows!E16/Storm.overflows!O16)</f>
        <v>19.664374140302613</v>
      </c>
      <c r="P54" s="65">
        <f>IF(Storm.overflows!F16=0,"",Storm.overflows!F16/Storm.overflows!P16)</f>
        <v>21.63258785942492</v>
      </c>
      <c r="Q54" s="65">
        <f>IF(Storm.overflows!G16=0,"",Storm.overflows!G16/Storm.overflows!Q16)</f>
        <v>20.230551431601274</v>
      </c>
      <c r="R54" s="65">
        <f>IF(Storm.overflows!H16=0,"",Storm.overflows!H16/Storm.overflows!R16)</f>
        <v>17.772097976570819</v>
      </c>
      <c r="S54" s="65">
        <f>IF(Storm.overflows!I16=0,"",Storm.overflows!I16/Storm.overflows!S16)</f>
        <v>30.659043659043657</v>
      </c>
      <c r="T54" s="65">
        <f>IF(Storm.overflows!J16=0,"",Storm.overflows!J16/Storm.overflows!T16)</f>
        <v>30.015337423312882</v>
      </c>
    </row>
    <row r="55" spans="1:20" ht="14.25" customHeight="1">
      <c r="C55" s="14" t="s">
        <v>123</v>
      </c>
      <c r="D55" s="14" t="s">
        <v>184</v>
      </c>
      <c r="E55" s="14" t="s">
        <v>195</v>
      </c>
      <c r="F55" s="69" t="e">
        <f>IF(O55="","",O55/Storm.overflows!E31)</f>
        <v>#DIV/0!</v>
      </c>
      <c r="G55" s="69">
        <f>IF(P55="","",P55/Storm.overflows!F31)</f>
        <v>55.470955722790187</v>
      </c>
      <c r="H55" s="69">
        <f>IF(Q55="","",Q55/Storm.overflows!G31)</f>
        <v>45.418245768490735</v>
      </c>
      <c r="I55" s="69">
        <f>IF(R55="","",R55/Storm.overflows!H31)</f>
        <v>23.910454244926118</v>
      </c>
      <c r="J55" s="69">
        <f>IF(S55="","",S55/Storm.overflows!I31)</f>
        <v>30.844362144400268</v>
      </c>
      <c r="K55" s="69">
        <f>IF(T55="","",T55/Storm.overflows!J31)</f>
        <v>40.166931125234925</v>
      </c>
      <c r="L55" s="14" t="s">
        <v>123</v>
      </c>
      <c r="M55" s="14" t="s">
        <v>194</v>
      </c>
      <c r="N55" s="14" t="s">
        <v>195</v>
      </c>
      <c r="O55" s="65">
        <f>IF(Storm.overflows!E17=0,"",Storm.overflows!E17/Storm.overflows!O17)</f>
        <v>25.186486486486487</v>
      </c>
      <c r="P55" s="65">
        <f>IF(Storm.overflows!F17=0,"",Storm.overflows!F17/Storm.overflows!P17)</f>
        <v>39.833693304535636</v>
      </c>
      <c r="Q55" s="65">
        <f>IF(Storm.overflows!G17=0,"",Storm.overflows!G17/Storm.overflows!Q17)</f>
        <v>31.91540130151844</v>
      </c>
      <c r="R55" s="65">
        <f>IF(Storm.overflows!H17=0,"",Storm.overflows!H17/Storm.overflows!R17)</f>
        <v>16.978813559322035</v>
      </c>
      <c r="S55" s="65">
        <f>IF(Storm.overflows!I17=0,"",Storm.overflows!I17/Storm.overflows!S17)</f>
        <v>27.852459016393443</v>
      </c>
      <c r="T55" s="65">
        <f>IF(Storm.overflows!J17=0,"",Storm.overflows!J17/Storm.overflows!T17)</f>
        <v>39.086440677966102</v>
      </c>
    </row>
    <row r="56" spans="1:20" ht="14.25" customHeight="1">
      <c r="C56" s="14" t="s">
        <v>151</v>
      </c>
      <c r="D56" s="14" t="s">
        <v>184</v>
      </c>
      <c r="E56" s="14" t="s">
        <v>195</v>
      </c>
      <c r="F56" s="69">
        <f>IF(O56="","",O56/Storm.overflows!E32)</f>
        <v>57.261156186612574</v>
      </c>
      <c r="G56" s="69">
        <f>IF(P56="","",P56/Storm.overflows!F32)</f>
        <v>62.149356800201872</v>
      </c>
      <c r="H56" s="69">
        <f>IF(Q56="","",Q56/Storm.overflows!G32)</f>
        <v>49.570764004453665</v>
      </c>
      <c r="I56" s="69">
        <f>IF(R56="","",R56/Storm.overflows!H32)</f>
        <v>43.376300253159918</v>
      </c>
      <c r="J56" s="69">
        <f>IF(S56="","",S56/Storm.overflows!I32)</f>
        <v>49.139466114565387</v>
      </c>
      <c r="K56" s="69">
        <f>IF(T56="","",T56/Storm.overflows!J32)</f>
        <v>36.046915604719359</v>
      </c>
      <c r="L56" s="14" t="s">
        <v>151</v>
      </c>
      <c r="M56" s="14" t="s">
        <v>194</v>
      </c>
      <c r="N56" s="14" t="s">
        <v>195</v>
      </c>
      <c r="O56" s="65">
        <f>IF(Storm.overflows!E18=0,"",Storm.overflows!E18/Storm.overflows!O18)</f>
        <v>57.261156186612574</v>
      </c>
      <c r="P56" s="65">
        <f>IF(Storm.overflows!F18=0,"",Storm.overflows!F18/Storm.overflows!P18)</f>
        <v>59.220374220374218</v>
      </c>
      <c r="Q56" s="65">
        <f>IF(Storm.overflows!G18=0,"",Storm.overflows!G18/Storm.overflows!Q18)</f>
        <v>41.75435005117707</v>
      </c>
      <c r="R56" s="65">
        <f>IF(Storm.overflows!H18=0,"",Storm.overflows!H18/Storm.overflows!R18)</f>
        <v>35.13191273465246</v>
      </c>
      <c r="S56" s="65">
        <f>IF(Storm.overflows!I18=0,"",Storm.overflows!I18/Storm.overflows!S18)</f>
        <v>45.4294364229157</v>
      </c>
      <c r="T56" s="65">
        <f>IF(Storm.overflows!J18=0,"",Storm.overflows!J18/Storm.overflows!T18)</f>
        <v>34.280616740088107</v>
      </c>
    </row>
    <row r="57" spans="1:20" ht="14.25" customHeight="1">
      <c r="C57" s="14" t="s">
        <v>125</v>
      </c>
      <c r="D57" s="14" t="s">
        <v>184</v>
      </c>
      <c r="E57" s="14" t="s">
        <v>195</v>
      </c>
      <c r="F57" s="69">
        <f>IF(O57="","",O57/Storm.overflows!E33)</f>
        <v>315.0408163265306</v>
      </c>
      <c r="G57" s="69">
        <f>IF(P57="","",P57/Storm.overflows!F33)</f>
        <v>29.880535530381049</v>
      </c>
      <c r="H57" s="69">
        <f>IF(Q57="","",Q57/Storm.overflows!G33)</f>
        <v>22.446564885496183</v>
      </c>
      <c r="I57" s="69">
        <f>IF(R57="","",R57/Storm.overflows!H33)</f>
        <v>18.509306260575297</v>
      </c>
      <c r="J57" s="69">
        <f>IF(S57="","",S57/Storm.overflows!I33)</f>
        <v>32.010038610038613</v>
      </c>
      <c r="K57" s="69">
        <f>IF(T57="","",T57/Storm.overflows!J33)</f>
        <v>34.457645630829987</v>
      </c>
      <c r="L57" s="14" t="s">
        <v>125</v>
      </c>
      <c r="M57" s="14" t="s">
        <v>194</v>
      </c>
      <c r="N57" s="14" t="s">
        <v>195</v>
      </c>
      <c r="O57" s="65">
        <f>IF(Storm.overflows!E19=0,"",Storm.overflows!E19/Storm.overflows!O19)</f>
        <v>315.0408163265306</v>
      </c>
      <c r="P57" s="65">
        <f>IF(Storm.overflows!F19=0,"",Storm.overflows!F19/Storm.overflows!P19)</f>
        <v>29.880535530381049</v>
      </c>
      <c r="Q57" s="65">
        <f>IF(Storm.overflows!G19=0,"",Storm.overflows!G19/Storm.overflows!Q19)</f>
        <v>22.446564885496183</v>
      </c>
      <c r="R57" s="65">
        <f>IF(Storm.overflows!H19=0,"",Storm.overflows!H19/Storm.overflows!R19)</f>
        <v>18.509306260575297</v>
      </c>
      <c r="S57" s="65">
        <f>IF(Storm.overflows!I19=0,"",Storm.overflows!I19/Storm.overflows!S19)</f>
        <v>32.010038610038613</v>
      </c>
      <c r="T57" s="65">
        <f>IF(Storm.overflows!J19=0,"",Storm.overflows!J19/Storm.overflows!T19)</f>
        <v>33.92355212355212</v>
      </c>
    </row>
    <row r="58" spans="1:20" ht="14.25" customHeight="1">
      <c r="C58" s="14" t="s">
        <v>126</v>
      </c>
      <c r="D58" s="14" t="s">
        <v>184</v>
      </c>
      <c r="E58" s="14" t="s">
        <v>195</v>
      </c>
      <c r="F58" s="69" t="e">
        <f>IF(O58="","",O58/Storm.overflows!E34)</f>
        <v>#VALUE!</v>
      </c>
      <c r="G58" s="69">
        <f>IF(P58="","",P58/Storm.overflows!F34)</f>
        <v>33.693942333104765</v>
      </c>
      <c r="H58" s="69">
        <f>IF(Q58="","",Q58/Storm.overflows!G34)</f>
        <v>38.586983460833075</v>
      </c>
      <c r="I58" s="69">
        <f>IF(R58="","",R58/Storm.overflows!H34)</f>
        <v>29.634145822078494</v>
      </c>
      <c r="J58" s="69">
        <f>IF(S58="","",S58/Storm.overflows!I34)</f>
        <v>38.791792867659886</v>
      </c>
      <c r="K58" s="69">
        <f>IF(T58="","",T58/Storm.overflows!J34)</f>
        <v>32.886795201974635</v>
      </c>
      <c r="L58" s="14" t="s">
        <v>126</v>
      </c>
      <c r="M58" s="14" t="s">
        <v>194</v>
      </c>
      <c r="N58" s="14" t="s">
        <v>195</v>
      </c>
      <c r="O58" s="65">
        <f>IF(Storm.overflows!E20=0,"",Storm.overflows!E20/Storm.overflows!O20)</f>
        <v>32.126751753155681</v>
      </c>
      <c r="P58" s="65">
        <f>IF(Storm.overflows!F20=0,"",Storm.overflows!F20/Storm.overflows!P20)</f>
        <v>30.172925359295316</v>
      </c>
      <c r="Q58" s="65">
        <f>IF(Storm.overflows!G20=0,"",Storm.overflows!G20/Storm.overflows!Q20)</f>
        <v>33.570675610924773</v>
      </c>
      <c r="R58" s="65">
        <f>IF(Storm.overflows!H20=0,"",Storm.overflows!H20/Storm.overflows!R20)</f>
        <v>25.624645892351275</v>
      </c>
      <c r="S58" s="65">
        <f>IF(Storm.overflows!I20=0,"",Storm.overflows!I20/Storm.overflows!S20)</f>
        <v>35.917321016166284</v>
      </c>
      <c r="T58" s="65">
        <f>IF(Storm.overflows!J20=0,"",Storm.overflows!J20/Storm.overflows!T20)</f>
        <v>31.110908261068005</v>
      </c>
    </row>
    <row r="59" spans="1:20" ht="14.25" customHeight="1"/>
    <row r="60" spans="1:20" ht="14.25" customHeight="1"/>
    <row r="61" spans="1:20" ht="14.25" customHeight="1"/>
    <row r="62" spans="1:20" ht="14.25" customHeight="1"/>
    <row r="63" spans="1:20" ht="14.25" customHeight="1"/>
    <row r="64" spans="1:20" s="20" customFormat="1" ht="13.15">
      <c r="A64" s="20" t="s">
        <v>53</v>
      </c>
    </row>
  </sheetData>
  <mergeCells count="8">
    <mergeCell ref="AF8:AM8"/>
    <mergeCell ref="F8:M8"/>
    <mergeCell ref="S8:Z8"/>
    <mergeCell ref="F46:I46"/>
    <mergeCell ref="AR24:BE24"/>
    <mergeCell ref="X24:AK24"/>
    <mergeCell ref="F24:S24"/>
    <mergeCell ref="O46:S46"/>
  </mergeCells>
  <phoneticPr fontId="8" type="noConversion"/>
  <hyperlinks>
    <hyperlink ref="A5" r:id="rId1" xr:uid="{65A227F3-15E5-41E9-B20C-714AE5C895AB}"/>
  </hyperlinks>
  <pageMargins left="0.7" right="0.7" top="0.75" bottom="0.75" header="0.3" footer="0.3"/>
  <pageSetup paperSize="9" scale="20" fitToHeight="0" orientation="landscape" r:id="rId2"/>
  <headerFooter>
    <oddHeader>&amp;L&amp;"-,Regular"&amp;10&amp;F&amp;C&amp;"-,Regular"&amp;10&amp;A&amp;R&amp;"-,Regular"&amp;10OFFICIAL</oddHeader>
    <oddFooter>&amp;L&amp;"-,Regular"&amp;10Printed on &amp;D at &amp;T&amp;C&amp;"-,Regular"&amp;10Page &amp;P of &amp; &amp;N&amp;R&amp;"-,Regular"&amp;10Ofwat</oddFooter>
  </headerFooter>
  <ignoredErrors>
    <ignoredError sqref="AR26:AU42"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5AB39-A455-45E4-BB48-283DCBBCE3F7}">
  <sheetPr codeName="Sheet15">
    <tabColor rgb="FFFFDB8E"/>
    <pageSetUpPr fitToPage="1"/>
  </sheetPr>
  <dimension ref="A1:A2"/>
  <sheetViews>
    <sheetView showGridLines="0" zoomScale="80" zoomScaleNormal="80" workbookViewId="0"/>
  </sheetViews>
  <sheetFormatPr defaultColWidth="0" defaultRowHeight="13.5" zeroHeight="1"/>
  <cols>
    <col min="1" max="1" width="9" customWidth="1"/>
    <col min="2" max="16384" width="9" hidden="1"/>
  </cols>
  <sheetData>
    <row r="1" s="1" customFormat="1" ht="13.9"/>
    <row r="2" s="2" customFormat="1" hidden="1"/>
  </sheetData>
  <sheetProtection sheet="1" objects="1" scenarios="1"/>
  <pageMargins left="0.7" right="0.7" top="0.75" bottom="0.75" header="0.3" footer="0.3"/>
  <pageSetup paperSize="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32D57-52A7-4CB8-AA86-B5D8D25F3E78}">
  <sheetPr codeName="Sheet16">
    <tabColor rgb="FFFFDB8E"/>
    <pageSetUpPr fitToPage="1"/>
  </sheetPr>
  <dimension ref="A1:R64"/>
  <sheetViews>
    <sheetView showGridLines="0" zoomScale="80" zoomScaleNormal="80" workbookViewId="0">
      <selection activeCell="P27" sqref="P27"/>
    </sheetView>
  </sheetViews>
  <sheetFormatPr defaultColWidth="0" defaultRowHeight="13.15" zeroHeight="1"/>
  <cols>
    <col min="1" max="1" width="9" style="14" customWidth="1"/>
    <col min="2" max="2" width="11.25" style="14" customWidth="1"/>
    <col min="3" max="6" width="10.875" style="14" bestFit="1" customWidth="1"/>
    <col min="7" max="7" width="11" style="14" bestFit="1" customWidth="1"/>
    <col min="8" max="8" width="10.875" style="14" bestFit="1" customWidth="1"/>
    <col min="9" max="9" width="11" style="14" bestFit="1" customWidth="1"/>
    <col min="10" max="13" width="10.875" style="14" bestFit="1" customWidth="1"/>
    <col min="14" max="16" width="9.125" style="14" bestFit="1" customWidth="1"/>
    <col min="17" max="18" width="9" style="14" customWidth="1"/>
    <col min="19" max="16384" width="9" style="14" hidden="1"/>
  </cols>
  <sheetData>
    <row r="1" spans="1:16" s="18" customFormat="1" ht="30.75">
      <c r="A1" s="18" t="e">
        <f ca="1" xml:space="preserve"> RIGHT(CELL("filename", A1), LEN(CELL("filename", A1)) - SEARCH("]", CELL("filename", A1)))</f>
        <v>#VALUE!</v>
      </c>
    </row>
    <row r="2" spans="1:16" s="12" customFormat="1"/>
    <row r="3" spans="1:16" s="13" customFormat="1">
      <c r="A3" s="27" t="s">
        <v>196</v>
      </c>
    </row>
    <row r="4" spans="1:16">
      <c r="A4" s="25"/>
      <c r="D4" s="33"/>
    </row>
    <row r="5" spans="1:16">
      <c r="D5" s="33"/>
    </row>
    <row r="6" spans="1:16">
      <c r="B6" s="61" t="s">
        <v>197</v>
      </c>
    </row>
    <row r="7" spans="1:16">
      <c r="B7" s="61" t="s">
        <v>198</v>
      </c>
    </row>
    <row r="8" spans="1:16"/>
    <row r="9" spans="1:16">
      <c r="B9" s="12" t="s">
        <v>199</v>
      </c>
    </row>
    <row r="10" spans="1:16"/>
    <row r="11" spans="1:16">
      <c r="B11" s="12" t="s">
        <v>148</v>
      </c>
      <c r="C11" s="12" t="s">
        <v>154</v>
      </c>
      <c r="D11" s="12" t="s">
        <v>155</v>
      </c>
      <c r="E11" s="12" t="s">
        <v>156</v>
      </c>
      <c r="F11" s="12" t="s">
        <v>157</v>
      </c>
      <c r="G11" s="12" t="s">
        <v>158</v>
      </c>
      <c r="H11" s="12" t="s">
        <v>159</v>
      </c>
      <c r="I11" s="12" t="s">
        <v>160</v>
      </c>
      <c r="J11" s="12" t="s">
        <v>161</v>
      </c>
      <c r="K11" s="12" t="s">
        <v>162</v>
      </c>
      <c r="L11" s="12" t="s">
        <v>163</v>
      </c>
      <c r="M11" s="12" t="s">
        <v>164</v>
      </c>
      <c r="N11" s="12" t="s">
        <v>165</v>
      </c>
      <c r="O11" s="12" t="s">
        <v>166</v>
      </c>
      <c r="P11" s="12" t="s">
        <v>167</v>
      </c>
    </row>
    <row r="12" spans="1:16" ht="12" customHeight="1">
      <c r="B12" s="14" t="s">
        <v>94</v>
      </c>
      <c r="C12" s="36">
        <v>1.5</v>
      </c>
      <c r="D12" s="36">
        <v>1.5</v>
      </c>
      <c r="E12" s="36">
        <v>1.5</v>
      </c>
      <c r="F12" s="36">
        <v>1.5</v>
      </c>
      <c r="G12" s="36">
        <v>1.5</v>
      </c>
      <c r="H12" s="36">
        <v>0.5</v>
      </c>
      <c r="I12" s="36">
        <v>0.5</v>
      </c>
      <c r="J12" s="36">
        <v>0.5</v>
      </c>
      <c r="K12" s="36">
        <v>0.5</v>
      </c>
    </row>
    <row r="13" spans="1:16">
      <c r="B13" s="14" t="s">
        <v>117</v>
      </c>
      <c r="C13" s="36">
        <v>1.5</v>
      </c>
      <c r="D13" s="36">
        <v>1.5</v>
      </c>
      <c r="E13" s="36">
        <v>1.5</v>
      </c>
      <c r="F13" s="36">
        <v>1.5</v>
      </c>
      <c r="G13" s="36">
        <v>1.5</v>
      </c>
      <c r="H13" s="36">
        <v>0.5</v>
      </c>
      <c r="I13" s="36">
        <v>0.5</v>
      </c>
      <c r="J13" s="36">
        <v>0.5</v>
      </c>
      <c r="K13" s="36">
        <v>0.5</v>
      </c>
    </row>
    <row r="14" spans="1:16">
      <c r="B14" s="14" t="s">
        <v>118</v>
      </c>
      <c r="C14" s="36">
        <v>1.5</v>
      </c>
      <c r="D14" s="36">
        <v>1.5</v>
      </c>
      <c r="E14" s="36">
        <v>1.5</v>
      </c>
      <c r="F14" s="36">
        <v>1.5</v>
      </c>
      <c r="G14" s="36">
        <v>1.5</v>
      </c>
      <c r="H14" s="36">
        <v>0.5</v>
      </c>
      <c r="I14" s="36">
        <v>0.5</v>
      </c>
      <c r="J14" s="36">
        <v>0.5</v>
      </c>
      <c r="K14" s="36">
        <v>0.5</v>
      </c>
    </row>
    <row r="15" spans="1:16">
      <c r="B15" s="14" t="s">
        <v>119</v>
      </c>
      <c r="C15" s="36">
        <v>1.5</v>
      </c>
      <c r="D15" s="36">
        <v>1.5</v>
      </c>
      <c r="E15" s="36">
        <v>1.5</v>
      </c>
      <c r="F15" s="36">
        <v>1.5</v>
      </c>
      <c r="G15" s="36">
        <v>1.5</v>
      </c>
      <c r="H15" s="36">
        <v>0.5</v>
      </c>
      <c r="I15" s="36">
        <v>0.5</v>
      </c>
      <c r="J15" s="36">
        <v>0.5</v>
      </c>
      <c r="K15" s="36">
        <v>0.5</v>
      </c>
    </row>
    <row r="16" spans="1:16">
      <c r="B16" s="14" t="s">
        <v>120</v>
      </c>
      <c r="C16" s="36">
        <v>1.5</v>
      </c>
      <c r="D16" s="36">
        <v>1.5</v>
      </c>
      <c r="E16" s="36">
        <v>1.5</v>
      </c>
      <c r="F16" s="36">
        <v>1.5</v>
      </c>
      <c r="G16" s="36">
        <v>1.5</v>
      </c>
      <c r="H16" s="36">
        <v>0.5</v>
      </c>
      <c r="I16" s="36">
        <v>0.5</v>
      </c>
      <c r="J16" s="36">
        <v>0.5</v>
      </c>
      <c r="K16" s="36">
        <v>0.5</v>
      </c>
    </row>
    <row r="17" spans="2:16">
      <c r="B17" s="14" t="s">
        <v>121</v>
      </c>
      <c r="C17" s="36">
        <v>1.5</v>
      </c>
      <c r="D17" s="36">
        <v>1.5</v>
      </c>
      <c r="E17" s="36">
        <v>1.5</v>
      </c>
      <c r="F17" s="36">
        <v>1.5</v>
      </c>
      <c r="G17" s="36">
        <v>1.5</v>
      </c>
      <c r="H17" s="36">
        <v>0.5</v>
      </c>
      <c r="I17" s="36">
        <v>0.5</v>
      </c>
      <c r="J17" s="36">
        <v>0.5</v>
      </c>
      <c r="K17" s="36">
        <v>0.5</v>
      </c>
    </row>
    <row r="18" spans="2:16">
      <c r="B18" s="14" t="s">
        <v>122</v>
      </c>
      <c r="C18" s="36">
        <v>1.5</v>
      </c>
      <c r="D18" s="36">
        <v>1.5</v>
      </c>
      <c r="E18" s="36">
        <v>1.5</v>
      </c>
      <c r="F18" s="36">
        <v>1.5</v>
      </c>
      <c r="G18" s="36">
        <v>1.5</v>
      </c>
      <c r="H18" s="36">
        <v>0.5</v>
      </c>
      <c r="I18" s="36">
        <v>0.5</v>
      </c>
      <c r="J18" s="36">
        <v>0.5</v>
      </c>
      <c r="K18" s="36">
        <v>0.5</v>
      </c>
    </row>
    <row r="19" spans="2:16">
      <c r="B19" s="14" t="s">
        <v>123</v>
      </c>
      <c r="C19" s="36">
        <v>1.5</v>
      </c>
      <c r="D19" s="36">
        <v>1.5</v>
      </c>
      <c r="E19" s="36">
        <v>1.5</v>
      </c>
      <c r="F19" s="36">
        <v>1.5</v>
      </c>
      <c r="G19" s="36">
        <v>1.5</v>
      </c>
      <c r="H19" s="36">
        <v>0.5</v>
      </c>
      <c r="I19" s="36">
        <v>0.5</v>
      </c>
      <c r="J19" s="36">
        <v>0.5</v>
      </c>
      <c r="K19" s="36">
        <v>0.5</v>
      </c>
    </row>
    <row r="20" spans="2:16">
      <c r="B20" s="14" t="s">
        <v>151</v>
      </c>
      <c r="C20" s="36">
        <v>1.5</v>
      </c>
      <c r="D20" s="36">
        <v>1.5</v>
      </c>
      <c r="E20" s="36">
        <v>1.5</v>
      </c>
      <c r="F20" s="36">
        <v>1.5</v>
      </c>
      <c r="G20" s="36">
        <v>1.5</v>
      </c>
      <c r="H20" s="36">
        <v>0.5</v>
      </c>
      <c r="I20" s="36">
        <v>0.5</v>
      </c>
      <c r="J20" s="36">
        <v>0.5</v>
      </c>
      <c r="K20" s="36">
        <v>0.5</v>
      </c>
    </row>
    <row r="21" spans="2:16">
      <c r="B21" s="14" t="s">
        <v>125</v>
      </c>
      <c r="C21" s="36">
        <v>1.5</v>
      </c>
      <c r="D21" s="36">
        <v>1.5</v>
      </c>
      <c r="E21" s="36">
        <v>1.5</v>
      </c>
      <c r="F21" s="36">
        <v>1.5</v>
      </c>
      <c r="G21" s="36">
        <v>1.5</v>
      </c>
      <c r="H21" s="36">
        <v>0.5</v>
      </c>
      <c r="I21" s="36">
        <v>0.5</v>
      </c>
      <c r="J21" s="36">
        <v>0.5</v>
      </c>
      <c r="K21" s="36">
        <v>0.5</v>
      </c>
    </row>
    <row r="22" spans="2:16">
      <c r="B22" s="14" t="s">
        <v>126</v>
      </c>
      <c r="C22" s="36">
        <v>1.5</v>
      </c>
      <c r="D22" s="36">
        <v>1.5</v>
      </c>
      <c r="E22" s="36">
        <v>1.5</v>
      </c>
      <c r="F22" s="36">
        <v>1.5</v>
      </c>
      <c r="G22" s="36">
        <v>1.5</v>
      </c>
      <c r="H22" s="36">
        <v>0.5</v>
      </c>
      <c r="I22" s="36">
        <v>0.5</v>
      </c>
      <c r="J22" s="36">
        <v>0.5</v>
      </c>
      <c r="K22" s="36">
        <v>0.5</v>
      </c>
    </row>
    <row r="23" spans="2:16"/>
    <row r="24" spans="2:16"/>
    <row r="25" spans="2:16">
      <c r="B25" s="12" t="s">
        <v>200</v>
      </c>
    </row>
    <row r="26" spans="2:16"/>
    <row r="27" spans="2:16">
      <c r="B27" s="12" t="s">
        <v>148</v>
      </c>
      <c r="C27" s="12" t="s">
        <v>154</v>
      </c>
      <c r="D27" s="12" t="s">
        <v>155</v>
      </c>
      <c r="E27" s="12" t="s">
        <v>156</v>
      </c>
      <c r="F27" s="12" t="s">
        <v>157</v>
      </c>
      <c r="G27" s="12" t="s">
        <v>158</v>
      </c>
      <c r="H27" s="12" t="s">
        <v>159</v>
      </c>
      <c r="I27" s="12" t="s">
        <v>160</v>
      </c>
      <c r="J27" s="12" t="s">
        <v>161</v>
      </c>
      <c r="K27" s="12" t="s">
        <v>162</v>
      </c>
      <c r="L27" s="12" t="s">
        <v>163</v>
      </c>
      <c r="M27" s="12" t="s">
        <v>164</v>
      </c>
      <c r="N27" s="12" t="s">
        <v>165</v>
      </c>
      <c r="O27" s="12" t="s">
        <v>166</v>
      </c>
      <c r="P27" s="12" t="s">
        <v>167</v>
      </c>
    </row>
    <row r="28" spans="2:16">
      <c r="B28" s="14" t="s">
        <v>94</v>
      </c>
      <c r="C28" s="59">
        <f>SUMIFS('SPL.Sewer.length'!$F:$F,'SPL.Sewer.length'!$B:$B,'SPL.EPA.targets'!$B28,'SPL.Sewer.length'!$C:$C,'SPL.EPA.targets'!C$27)</f>
        <v>75931.41283600009</v>
      </c>
      <c r="D28" s="59">
        <f>SUMIFS('SPL.Sewer.length'!$F:$F,'SPL.Sewer.length'!$B:$B,'SPL.EPA.targets'!$B28,'SPL.Sewer.length'!$C:$C,'SPL.EPA.targets'!D$27)</f>
        <v>75950.187623999998</v>
      </c>
      <c r="E28" s="59">
        <f>SUMIFS('SPL.Sewer.length'!$F:$F,'SPL.Sewer.length'!$B:$B,'SPL.EPA.targets'!$B28,'SPL.Sewer.length'!$C:$C,'SPL.EPA.targets'!E$27)</f>
        <v>76186.317648000302</v>
      </c>
      <c r="F28" s="59">
        <f>SUMIFS('SPL.Sewer.length'!$F:$F,'SPL.Sewer.length'!$B:$B,'SPL.EPA.targets'!$B28,'SPL.Sewer.length'!$C:$C,'SPL.EPA.targets'!F$27)</f>
        <v>76334.80060200009</v>
      </c>
      <c r="G28" s="59">
        <f>SUMIFS('SPL.Sewer.length'!$F:$F,'SPL.Sewer.length'!$B:$B,'SPL.EPA.targets'!$B28,'SPL.Sewer.length'!$C:$C,'SPL.EPA.targets'!G$27)</f>
        <v>76578.795947999693</v>
      </c>
      <c r="H28" s="59">
        <f>SUMIFS('SPL.Sewer.length'!$F:$F,'SPL.Sewer.length'!$B:$B,'SPL.EPA.targets'!$B28,'SPL.Sewer.length'!$C:$C,'SPL.EPA.targets'!H$27)</f>
        <v>76824.468977000201</v>
      </c>
      <c r="I28" s="59">
        <f>SUMIFS('SPL.Sewer.length'!$F:$F,'SPL.Sewer.length'!$B:$B,'SPL.EPA.targets'!$B28,'SPL.Sewer.length'!$C:$C,'SPL.EPA.targets'!I$27)</f>
        <v>76436.800000000003</v>
      </c>
      <c r="J28" s="59">
        <f>SUMIFS('SPL.Sewer.length'!$F:$F,'SPL.Sewer.length'!$B:$B,'SPL.EPA.targets'!$B28,'SPL.Sewer.length'!$C:$C,'SPL.EPA.targets'!J$27)</f>
        <v>76568.513041845901</v>
      </c>
      <c r="K28" s="59">
        <f>SUMIFS('SPL.Sewer.length'!$F:$F,'SPL.Sewer.length'!$B:$B,'SPL.EPA.targets'!$B28,'SPL.Sewer.length'!$C:$C,'SPL.EPA.targets'!K$27)</f>
        <v>76857</v>
      </c>
      <c r="L28" s="59">
        <f>SUMIFS('SPL.Sewer.length'!$F:$F,'SPL.Sewer.length'!$B:$B,'SPL.EPA.targets'!$B28,'SPL.Sewer.length'!$C:$C,'SPL.EPA.targets'!L$27)</f>
        <v>76437</v>
      </c>
      <c r="M28" s="59">
        <f>SUMIFS('SPL.Sewer.length'!$F:$F,'SPL.Sewer.length'!$B:$B,'SPL.EPA.targets'!$B28,'SPL.Sewer.length'!$C:$C,'SPL.EPA.targets'!M$27)</f>
        <v>76437</v>
      </c>
      <c r="N28" s="59">
        <f>SUMIFS('SPL.Sewer.length'!$F:$F,'SPL.Sewer.length'!$B:$B,'SPL.EPA.targets'!$B28,'SPL.Sewer.length'!$C:$C,'SPL.EPA.targets'!N$27)</f>
        <v>76437</v>
      </c>
      <c r="O28" s="99">
        <v>76437</v>
      </c>
    </row>
    <row r="29" spans="2:16">
      <c r="B29" s="14" t="s">
        <v>117</v>
      </c>
      <c r="C29" s="59">
        <f>SUMIFS('SPL.Sewer.length'!$F:$F,'SPL.Sewer.length'!$B:$B,'SPL.EPA.targets'!$B29,'SPL.Sewer.length'!$C:$C,'SPL.EPA.targets'!C$27)</f>
        <v>35768.6</v>
      </c>
      <c r="D29" s="59">
        <f>SUMIFS('SPL.Sewer.length'!$F:$F,'SPL.Sewer.length'!$B:$B,'SPL.EPA.targets'!$B29,'SPL.Sewer.length'!$C:$C,'SPL.EPA.targets'!D$27)</f>
        <v>35840.199999999997</v>
      </c>
      <c r="E29" s="59">
        <f>SUMIFS('SPL.Sewer.length'!$F:$F,'SPL.Sewer.length'!$B:$B,'SPL.EPA.targets'!$B29,'SPL.Sewer.length'!$C:$C,'SPL.EPA.targets'!E$27)</f>
        <v>35926.309999999896</v>
      </c>
      <c r="F29" s="59">
        <f>SUMIFS('SPL.Sewer.length'!$F:$F,'SPL.Sewer.length'!$B:$B,'SPL.EPA.targets'!$B29,'SPL.Sewer.length'!$C:$C,'SPL.EPA.targets'!F$27)</f>
        <v>35987</v>
      </c>
      <c r="G29" s="59">
        <f>SUMIFS('SPL.Sewer.length'!$F:$F,'SPL.Sewer.length'!$B:$B,'SPL.EPA.targets'!$B29,'SPL.Sewer.length'!$C:$C,'SPL.EPA.targets'!G$27)</f>
        <v>36050.199999999997</v>
      </c>
      <c r="H29" s="59">
        <f>SUMIFS('SPL.Sewer.length'!$F:$F,'SPL.Sewer.length'!$B:$B,'SPL.EPA.targets'!$B29,'SPL.Sewer.length'!$C:$C,'SPL.EPA.targets'!H$27)</f>
        <v>36118.5</v>
      </c>
      <c r="I29" s="59">
        <f>SUMIFS('SPL.Sewer.length'!$F:$F,'SPL.Sewer.length'!$B:$B,'SPL.EPA.targets'!$B29,'SPL.Sewer.length'!$C:$C,'SPL.EPA.targets'!I$27)</f>
        <v>36260</v>
      </c>
      <c r="J29" s="59">
        <f>SUMIFS('SPL.Sewer.length'!$F:$F,'SPL.Sewer.length'!$B:$B,'SPL.EPA.targets'!$B29,'SPL.Sewer.length'!$C:$C,'SPL.EPA.targets'!J$27)</f>
        <v>36454</v>
      </c>
      <c r="K29" s="59">
        <f>SUMIFS('SPL.Sewer.length'!$F:$F,'SPL.Sewer.length'!$B:$B,'SPL.EPA.targets'!$B29,'SPL.Sewer.length'!$C:$C,'SPL.EPA.targets'!K$27)</f>
        <v>36630</v>
      </c>
      <c r="L29" s="59">
        <f>SUMIFS('SPL.Sewer.length'!$F:$F,'SPL.Sewer.length'!$B:$B,'SPL.EPA.targets'!$B29,'SPL.Sewer.length'!$C:$C,'SPL.EPA.targets'!L$27)</f>
        <v>36249</v>
      </c>
      <c r="M29" s="59">
        <f>SUMIFS('SPL.Sewer.length'!$F:$F,'SPL.Sewer.length'!$B:$B,'SPL.EPA.targets'!$B29,'SPL.Sewer.length'!$C:$C,'SPL.EPA.targets'!M$27)</f>
        <v>36249</v>
      </c>
      <c r="N29" s="59">
        <f>SUMIFS('SPL.Sewer.length'!$F:$F,'SPL.Sewer.length'!$B:$B,'SPL.EPA.targets'!$B29,'SPL.Sewer.length'!$C:$C,'SPL.EPA.targets'!N$27)</f>
        <v>36249</v>
      </c>
      <c r="O29" s="99">
        <v>36249</v>
      </c>
    </row>
    <row r="30" spans="2:16">
      <c r="B30" s="14" t="s">
        <v>118</v>
      </c>
      <c r="C30" s="59">
        <f>SUMIFS('SPL.Sewer.length'!$F:$F,'SPL.Sewer.length'!$B:$B,'SPL.EPA.targets'!$B30,'SPL.Sewer.length'!$C:$C,'SPL.EPA.targets'!C$27)</f>
        <v>0</v>
      </c>
      <c r="D30" s="59">
        <f>SUMIFS('SPL.Sewer.length'!$F:$F,'SPL.Sewer.length'!$B:$B,'SPL.EPA.targets'!$B30,'SPL.Sewer.length'!$C:$C,'SPL.EPA.targets'!D$27)</f>
        <v>0</v>
      </c>
      <c r="E30" s="59">
        <f>SUMIFS('SPL.Sewer.length'!$F:$F,'SPL.Sewer.length'!$B:$B,'SPL.EPA.targets'!$B30,'SPL.Sewer.length'!$C:$C,'SPL.EPA.targets'!E$27)</f>
        <v>0</v>
      </c>
      <c r="F30" s="59">
        <f>SUMIFS('SPL.Sewer.length'!$F:$F,'SPL.Sewer.length'!$B:$B,'SPL.EPA.targets'!$B30,'SPL.Sewer.length'!$C:$C,'SPL.EPA.targets'!F$27)</f>
        <v>0</v>
      </c>
      <c r="G30" s="59">
        <f>SUMIFS('SPL.Sewer.length'!$F:$F,'SPL.Sewer.length'!$B:$B,'SPL.EPA.targets'!$B30,'SPL.Sewer.length'!$C:$C,'SPL.EPA.targets'!G$27)</f>
        <v>0</v>
      </c>
      <c r="H30" s="59">
        <f>SUMIFS('SPL.Sewer.length'!$F:$F,'SPL.Sewer.length'!$B:$B,'SPL.EPA.targets'!$B30,'SPL.Sewer.length'!$C:$C,'SPL.EPA.targets'!H$27)</f>
        <v>0</v>
      </c>
      <c r="I30" s="59">
        <f>SUMIFS('SPL.Sewer.length'!$F:$F,'SPL.Sewer.length'!$B:$B,'SPL.EPA.targets'!$B30,'SPL.Sewer.length'!$C:$C,'SPL.EPA.targets'!I$27)</f>
        <v>501.72046899999998</v>
      </c>
      <c r="J30" s="59">
        <f>SUMIFS('SPL.Sewer.length'!$F:$F,'SPL.Sewer.length'!$B:$B,'SPL.EPA.targets'!$B30,'SPL.Sewer.length'!$C:$C,'SPL.EPA.targets'!J$27)</f>
        <v>501.27579700000001</v>
      </c>
      <c r="K30" s="59">
        <f>SUMIFS('SPL.Sewer.length'!$F:$F,'SPL.Sewer.length'!$B:$B,'SPL.EPA.targets'!$B30,'SPL.Sewer.length'!$C:$C,'SPL.EPA.targets'!K$27)</f>
        <v>490.69802900000002</v>
      </c>
      <c r="L30" s="59">
        <f>SUMIFS('SPL.Sewer.length'!$F:$F,'SPL.Sewer.length'!$B:$B,'SPL.EPA.targets'!$B30,'SPL.Sewer.length'!$C:$C,'SPL.EPA.targets'!L$27)</f>
        <v>502</v>
      </c>
      <c r="M30" s="59">
        <f>SUMIFS('SPL.Sewer.length'!$F:$F,'SPL.Sewer.length'!$B:$B,'SPL.EPA.targets'!$B30,'SPL.Sewer.length'!$C:$C,'SPL.EPA.targets'!M$27)</f>
        <v>502</v>
      </c>
      <c r="N30" s="59">
        <f>SUMIFS('SPL.Sewer.length'!$F:$F,'SPL.Sewer.length'!$B:$B,'SPL.EPA.targets'!$B30,'SPL.Sewer.length'!$C:$C,'SPL.EPA.targets'!N$27)</f>
        <v>502</v>
      </c>
      <c r="O30" s="99">
        <v>502</v>
      </c>
    </row>
    <row r="31" spans="2:16">
      <c r="B31" s="14" t="s">
        <v>119</v>
      </c>
      <c r="C31" s="59">
        <f>SUMIFS('SPL.Sewer.length'!$F:$F,'SPL.Sewer.length'!$B:$B,'SPL.EPA.targets'!$B31,'SPL.Sewer.length'!$C:$C,'SPL.EPA.targets'!C$27)</f>
        <v>29834</v>
      </c>
      <c r="D31" s="59">
        <f>SUMIFS('SPL.Sewer.length'!$F:$F,'SPL.Sewer.length'!$B:$B,'SPL.EPA.targets'!$B31,'SPL.Sewer.length'!$C:$C,'SPL.EPA.targets'!D$27)</f>
        <v>29864</v>
      </c>
      <c r="E31" s="59">
        <f>SUMIFS('SPL.Sewer.length'!$F:$F,'SPL.Sewer.length'!$B:$B,'SPL.EPA.targets'!$B31,'SPL.Sewer.length'!$C:$C,'SPL.EPA.targets'!E$27)</f>
        <v>29878</v>
      </c>
      <c r="F31" s="59">
        <f>SUMIFS('SPL.Sewer.length'!$F:$F,'SPL.Sewer.length'!$B:$B,'SPL.EPA.targets'!$B31,'SPL.Sewer.length'!$C:$C,'SPL.EPA.targets'!F$27)</f>
        <v>29924</v>
      </c>
      <c r="G31" s="59">
        <f>SUMIFS('SPL.Sewer.length'!$F:$F,'SPL.Sewer.length'!$B:$B,'SPL.EPA.targets'!$B31,'SPL.Sewer.length'!$C:$C,'SPL.EPA.targets'!G$27)</f>
        <v>29965</v>
      </c>
      <c r="H31" s="59">
        <f>SUMIFS('SPL.Sewer.length'!$F:$F,'SPL.Sewer.length'!$B:$B,'SPL.EPA.targets'!$B31,'SPL.Sewer.length'!$C:$C,'SPL.EPA.targets'!H$27)</f>
        <v>29983</v>
      </c>
      <c r="I31" s="59">
        <f>SUMIFS('SPL.Sewer.length'!$F:$F,'SPL.Sewer.length'!$B:$B,'SPL.EPA.targets'!$B31,'SPL.Sewer.length'!$C:$C,'SPL.EPA.targets'!I$27)</f>
        <v>30026</v>
      </c>
      <c r="J31" s="59">
        <f>SUMIFS('SPL.Sewer.length'!$F:$F,'SPL.Sewer.length'!$B:$B,'SPL.EPA.targets'!$B31,'SPL.Sewer.length'!$C:$C,'SPL.EPA.targets'!J$27)</f>
        <v>30070</v>
      </c>
      <c r="K31" s="59">
        <f>SUMIFS('SPL.Sewer.length'!$F:$F,'SPL.Sewer.length'!$B:$B,'SPL.EPA.targets'!$B31,'SPL.Sewer.length'!$C:$C,'SPL.EPA.targets'!K$27)</f>
        <v>30106</v>
      </c>
      <c r="L31" s="59">
        <f>SUMIFS('SPL.Sewer.length'!$F:$F,'SPL.Sewer.length'!$B:$B,'SPL.EPA.targets'!$B31,'SPL.Sewer.length'!$C:$C,'SPL.EPA.targets'!L$27)</f>
        <v>30026</v>
      </c>
      <c r="M31" s="59">
        <f>SUMIFS('SPL.Sewer.length'!$F:$F,'SPL.Sewer.length'!$B:$B,'SPL.EPA.targets'!$B31,'SPL.Sewer.length'!$C:$C,'SPL.EPA.targets'!M$27)</f>
        <v>30026</v>
      </c>
      <c r="N31" s="59">
        <f>SUMIFS('SPL.Sewer.length'!$F:$F,'SPL.Sewer.length'!$B:$B,'SPL.EPA.targets'!$B31,'SPL.Sewer.length'!$C:$C,'SPL.EPA.targets'!N$27)</f>
        <v>30026</v>
      </c>
      <c r="O31" s="99">
        <v>30026</v>
      </c>
    </row>
    <row r="32" spans="2:16">
      <c r="B32" s="14" t="s">
        <v>120</v>
      </c>
      <c r="C32" s="59">
        <f>SUMIFS('SPL.Sewer.length'!$F:$F,'SPL.Sewer.length'!$B:$B,'SPL.EPA.targets'!$B32,'SPL.Sewer.length'!$C:$C,'SPL.EPA.targets'!C$27)</f>
        <v>92190.366897806001</v>
      </c>
      <c r="D32" s="59">
        <f>SUMIFS('SPL.Sewer.length'!$F:$F,'SPL.Sewer.length'!$B:$B,'SPL.EPA.targets'!$B32,'SPL.Sewer.length'!$C:$C,'SPL.EPA.targets'!D$27)</f>
        <v>92928.662743405992</v>
      </c>
      <c r="E32" s="59">
        <f>SUMIFS('SPL.Sewer.length'!$F:$F,'SPL.Sewer.length'!$B:$B,'SPL.EPA.targets'!$B32,'SPL.Sewer.length'!$C:$C,'SPL.EPA.targets'!E$27)</f>
        <v>93369.846379206894</v>
      </c>
      <c r="F32" s="59">
        <f>SUMIFS('SPL.Sewer.length'!$F:$F,'SPL.Sewer.length'!$B:$B,'SPL.EPA.targets'!$B32,'SPL.Sewer.length'!$C:$C,'SPL.EPA.targets'!F$27)</f>
        <v>93139.023198998897</v>
      </c>
      <c r="G32" s="59">
        <f>SUMIFS('SPL.Sewer.length'!$F:$F,'SPL.Sewer.length'!$B:$B,'SPL.EPA.targets'!$B32,'SPL.Sewer.length'!$C:$C,'SPL.EPA.targets'!G$27)</f>
        <v>93272.250955998898</v>
      </c>
      <c r="H32" s="59">
        <f>SUMIFS('SPL.Sewer.length'!$F:$F,'SPL.Sewer.length'!$B:$B,'SPL.EPA.targets'!$B32,'SPL.Sewer.length'!$C:$C,'SPL.EPA.targets'!H$27)</f>
        <v>93727.061857998997</v>
      </c>
      <c r="I32" s="59">
        <f>SUMIFS('SPL.Sewer.length'!$F:$F,'SPL.Sewer.length'!$B:$B,'SPL.EPA.targets'!$B32,'SPL.Sewer.length'!$C:$C,'SPL.EPA.targets'!I$27)</f>
        <v>93525.134567999005</v>
      </c>
      <c r="J32" s="59">
        <f>SUMIFS('SPL.Sewer.length'!$F:$F,'SPL.Sewer.length'!$B:$B,'SPL.EPA.targets'!$B32,'SPL.Sewer.length'!$C:$C,'SPL.EPA.targets'!J$27)</f>
        <v>92223.091559999011</v>
      </c>
      <c r="K32" s="59">
        <f>SUMIFS('SPL.Sewer.length'!$F:$F,'SPL.Sewer.length'!$B:$B,'SPL.EPA.targets'!$B32,'SPL.Sewer.length'!$C:$C,'SPL.EPA.targets'!K$27)</f>
        <v>92382.983187998994</v>
      </c>
      <c r="L32" s="59">
        <f>SUMIFS('SPL.Sewer.length'!$F:$F,'SPL.Sewer.length'!$B:$B,'SPL.EPA.targets'!$B32,'SPL.Sewer.length'!$C:$C,'SPL.EPA.targets'!L$27)</f>
        <v>93525</v>
      </c>
      <c r="M32" s="59">
        <f>SUMIFS('SPL.Sewer.length'!$F:$F,'SPL.Sewer.length'!$B:$B,'SPL.EPA.targets'!$B32,'SPL.Sewer.length'!$C:$C,'SPL.EPA.targets'!M$27)</f>
        <v>93525</v>
      </c>
      <c r="N32" s="59">
        <f>SUMIFS('SPL.Sewer.length'!$F:$F,'SPL.Sewer.length'!$B:$B,'SPL.EPA.targets'!$B32,'SPL.Sewer.length'!$C:$C,'SPL.EPA.targets'!N$27)</f>
        <v>93525</v>
      </c>
      <c r="O32" s="99">
        <v>93525</v>
      </c>
    </row>
    <row r="33" spans="2:16">
      <c r="B33" s="14" t="s">
        <v>121</v>
      </c>
      <c r="C33" s="59">
        <f>SUMIFS('SPL.Sewer.length'!$F:$F,'SPL.Sewer.length'!$B:$B,'SPL.EPA.targets'!$B33,'SPL.Sewer.length'!$C:$C,'SPL.EPA.targets'!C$27)</f>
        <v>22520.400000000001</v>
      </c>
      <c r="D33" s="59">
        <f>SUMIFS('SPL.Sewer.length'!$F:$F,'SPL.Sewer.length'!$B:$B,'SPL.EPA.targets'!$B33,'SPL.Sewer.length'!$C:$C,'SPL.EPA.targets'!D$27)</f>
        <v>22495</v>
      </c>
      <c r="E33" s="59">
        <f>SUMIFS('SPL.Sewer.length'!$F:$F,'SPL.Sewer.length'!$B:$B,'SPL.EPA.targets'!$B33,'SPL.Sewer.length'!$C:$C,'SPL.EPA.targets'!E$27)</f>
        <v>22558.799999999999</v>
      </c>
      <c r="F33" s="59">
        <f>SUMIFS('SPL.Sewer.length'!$F:$F,'SPL.Sewer.length'!$B:$B,'SPL.EPA.targets'!$B33,'SPL.Sewer.length'!$C:$C,'SPL.EPA.targets'!F$27)</f>
        <v>22622.5</v>
      </c>
      <c r="G33" s="59">
        <f>SUMIFS('SPL.Sewer.length'!$F:$F,'SPL.Sewer.length'!$B:$B,'SPL.EPA.targets'!$B33,'SPL.Sewer.length'!$C:$C,'SPL.EPA.targets'!G$27)</f>
        <v>22628.5</v>
      </c>
      <c r="H33" s="59">
        <f>SUMIFS('SPL.Sewer.length'!$F:$F,'SPL.Sewer.length'!$B:$B,'SPL.EPA.targets'!$B33,'SPL.Sewer.length'!$C:$C,'SPL.EPA.targets'!H$27)</f>
        <v>22626.6</v>
      </c>
      <c r="I33" s="59">
        <f>SUMIFS('SPL.Sewer.length'!$F:$F,'SPL.Sewer.length'!$B:$B,'SPL.EPA.targets'!$B33,'SPL.Sewer.length'!$C:$C,'SPL.EPA.targets'!I$27)</f>
        <v>22712</v>
      </c>
      <c r="J33" s="59">
        <f>SUMIFS('SPL.Sewer.length'!$F:$F,'SPL.Sewer.length'!$B:$B,'SPL.EPA.targets'!$B33,'SPL.Sewer.length'!$C:$C,'SPL.EPA.targets'!J$27)</f>
        <v>22759.59</v>
      </c>
      <c r="K33" s="59">
        <f>SUMIFS('SPL.Sewer.length'!$F:$F,'SPL.Sewer.length'!$B:$B,'SPL.EPA.targets'!$B33,'SPL.Sewer.length'!$C:$C,'SPL.EPA.targets'!K$27)</f>
        <v>22782.959999999999</v>
      </c>
      <c r="L33" s="59">
        <f>SUMIFS('SPL.Sewer.length'!$F:$F,'SPL.Sewer.length'!$B:$B,'SPL.EPA.targets'!$B33,'SPL.Sewer.length'!$C:$C,'SPL.EPA.targets'!L$27)</f>
        <v>17440</v>
      </c>
      <c r="M33" s="59">
        <f>SUMIFS('SPL.Sewer.length'!$F:$F,'SPL.Sewer.length'!$B:$B,'SPL.EPA.targets'!$B33,'SPL.Sewer.length'!$C:$C,'SPL.EPA.targets'!M$27)</f>
        <v>17440</v>
      </c>
      <c r="N33" s="59">
        <f>SUMIFS('SPL.Sewer.length'!$F:$F,'SPL.Sewer.length'!$B:$B,'SPL.EPA.targets'!$B33,'SPL.Sewer.length'!$C:$C,'SPL.EPA.targets'!N$27)</f>
        <v>17440</v>
      </c>
      <c r="O33" s="99">
        <v>17440</v>
      </c>
    </row>
    <row r="34" spans="2:16">
      <c r="B34" s="14" t="s">
        <v>122</v>
      </c>
      <c r="C34" s="59">
        <f>SUMIFS('SPL.Sewer.length'!$F:$F,'SPL.Sewer.length'!$B:$B,'SPL.EPA.targets'!$B34,'SPL.Sewer.length'!$C:$C,'SPL.EPA.targets'!C$27)</f>
        <v>38917.660000000003</v>
      </c>
      <c r="D34" s="59">
        <f>SUMIFS('SPL.Sewer.length'!$F:$F,'SPL.Sewer.length'!$B:$B,'SPL.EPA.targets'!$B34,'SPL.Sewer.length'!$C:$C,'SPL.EPA.targets'!D$27)</f>
        <v>39138.6499999999</v>
      </c>
      <c r="E34" s="59">
        <f>SUMIFS('SPL.Sewer.length'!$F:$F,'SPL.Sewer.length'!$B:$B,'SPL.EPA.targets'!$B34,'SPL.Sewer.length'!$C:$C,'SPL.EPA.targets'!E$27)</f>
        <v>39271.85</v>
      </c>
      <c r="F34" s="59">
        <f>SUMIFS('SPL.Sewer.length'!$F:$F,'SPL.Sewer.length'!$B:$B,'SPL.EPA.targets'!$B34,'SPL.Sewer.length'!$C:$C,'SPL.EPA.targets'!F$27)</f>
        <v>39412.699999999997</v>
      </c>
      <c r="G34" s="59">
        <f>SUMIFS('SPL.Sewer.length'!$F:$F,'SPL.Sewer.length'!$B:$B,'SPL.EPA.targets'!$B34,'SPL.Sewer.length'!$C:$C,'SPL.EPA.targets'!G$27)</f>
        <v>39407.17</v>
      </c>
      <c r="H34" s="59">
        <f>SUMIFS('SPL.Sewer.length'!$F:$F,'SPL.Sewer.length'!$B:$B,'SPL.EPA.targets'!$B34,'SPL.Sewer.length'!$C:$C,'SPL.EPA.targets'!H$27)</f>
        <v>39442</v>
      </c>
      <c r="I34" s="59">
        <f>SUMIFS('SPL.Sewer.length'!$F:$F,'SPL.Sewer.length'!$B:$B,'SPL.EPA.targets'!$B34,'SPL.Sewer.length'!$C:$C,'SPL.EPA.targets'!I$27)</f>
        <v>39541</v>
      </c>
      <c r="J34" s="59">
        <f>SUMIFS('SPL.Sewer.length'!$F:$F,'SPL.Sewer.length'!$B:$B,'SPL.EPA.targets'!$B34,'SPL.Sewer.length'!$C:$C,'SPL.EPA.targets'!J$27)</f>
        <v>39621</v>
      </c>
      <c r="K34" s="59">
        <f>SUMIFS('SPL.Sewer.length'!$F:$F,'SPL.Sewer.length'!$B:$B,'SPL.EPA.targets'!$B34,'SPL.Sewer.length'!$C:$C,'SPL.EPA.targets'!K$27)</f>
        <v>39687</v>
      </c>
      <c r="L34" s="59">
        <f>SUMIFS('SPL.Sewer.length'!$F:$F,'SPL.Sewer.length'!$B:$B,'SPL.EPA.targets'!$B34,'SPL.Sewer.length'!$C:$C,'SPL.EPA.targets'!L$27)</f>
        <v>39729</v>
      </c>
      <c r="M34" s="59">
        <f>SUMIFS('SPL.Sewer.length'!$F:$F,'SPL.Sewer.length'!$B:$B,'SPL.EPA.targets'!$B34,'SPL.Sewer.length'!$C:$C,'SPL.EPA.targets'!M$27)</f>
        <v>39729</v>
      </c>
      <c r="N34" s="59">
        <f>SUMIFS('SPL.Sewer.length'!$F:$F,'SPL.Sewer.length'!$B:$B,'SPL.EPA.targets'!$B34,'SPL.Sewer.length'!$C:$C,'SPL.EPA.targets'!N$27)</f>
        <v>39729</v>
      </c>
      <c r="O34" s="99">
        <v>39729</v>
      </c>
    </row>
    <row r="35" spans="2:16">
      <c r="B35" s="14" t="s">
        <v>123</v>
      </c>
      <c r="C35" s="59">
        <f>SUMIFS('SPL.Sewer.length'!$F:$F,'SPL.Sewer.length'!$B:$B,'SPL.EPA.targets'!$B35,'SPL.Sewer.length'!$C:$C,'SPL.EPA.targets'!C$27)</f>
        <v>108657.14</v>
      </c>
      <c r="D35" s="59">
        <f>SUMIFS('SPL.Sewer.length'!$F:$F,'SPL.Sewer.length'!$B:$B,'SPL.EPA.targets'!$B35,'SPL.Sewer.length'!$C:$C,'SPL.EPA.targets'!D$27)</f>
        <v>108758.58</v>
      </c>
      <c r="E35" s="59">
        <f>SUMIFS('SPL.Sewer.length'!$F:$F,'SPL.Sewer.length'!$B:$B,'SPL.EPA.targets'!$B35,'SPL.Sewer.length'!$C:$C,'SPL.EPA.targets'!E$27)</f>
        <v>108748.4099999999</v>
      </c>
      <c r="F35" s="59">
        <f>SUMIFS('SPL.Sewer.length'!$F:$F,'SPL.Sewer.length'!$B:$B,'SPL.EPA.targets'!$B35,'SPL.Sewer.length'!$C:$C,'SPL.EPA.targets'!F$27)</f>
        <v>108799.55</v>
      </c>
      <c r="G35" s="59">
        <f>SUMIFS('SPL.Sewer.length'!$F:$F,'SPL.Sewer.length'!$B:$B,'SPL.EPA.targets'!$B35,'SPL.Sewer.length'!$C:$C,'SPL.EPA.targets'!G$27)</f>
        <v>108844.48</v>
      </c>
      <c r="H35" s="59">
        <f>SUMIFS('SPL.Sewer.length'!$F:$F,'SPL.Sewer.length'!$B:$B,'SPL.EPA.targets'!$B35,'SPL.Sewer.length'!$C:$C,'SPL.EPA.targets'!H$27)</f>
        <v>108901.66</v>
      </c>
      <c r="I35" s="59">
        <f>SUMIFS('SPL.Sewer.length'!$F:$F,'SPL.Sewer.length'!$B:$B,'SPL.EPA.targets'!$B35,'SPL.Sewer.length'!$C:$C,'SPL.EPA.targets'!I$27)</f>
        <v>108980.01</v>
      </c>
      <c r="J35" s="59">
        <f>SUMIFS('SPL.Sewer.length'!$F:$F,'SPL.Sewer.length'!$B:$B,'SPL.EPA.targets'!$B35,'SPL.Sewer.length'!$C:$C,'SPL.EPA.targets'!J$27)</f>
        <v>109063.67</v>
      </c>
      <c r="K35" s="59">
        <f>SUMIFS('SPL.Sewer.length'!$F:$F,'SPL.Sewer.length'!$B:$B,'SPL.EPA.targets'!$B35,'SPL.Sewer.length'!$C:$C,'SPL.EPA.targets'!K$27)</f>
        <v>109140.64</v>
      </c>
      <c r="L35" s="59">
        <f>SUMIFS('SPL.Sewer.length'!$F:$F,'SPL.Sewer.length'!$B:$B,'SPL.EPA.targets'!$B35,'SPL.Sewer.length'!$C:$C,'SPL.EPA.targets'!L$27)</f>
        <v>108980</v>
      </c>
      <c r="M35" s="59">
        <f>SUMIFS('SPL.Sewer.length'!$F:$F,'SPL.Sewer.length'!$B:$B,'SPL.EPA.targets'!$B35,'SPL.Sewer.length'!$C:$C,'SPL.EPA.targets'!M$27)</f>
        <v>108980</v>
      </c>
      <c r="N35" s="59">
        <f>SUMIFS('SPL.Sewer.length'!$F:$F,'SPL.Sewer.length'!$B:$B,'SPL.EPA.targets'!$B35,'SPL.Sewer.length'!$C:$C,'SPL.EPA.targets'!N$27)</f>
        <v>108980</v>
      </c>
      <c r="O35" s="99">
        <v>108980</v>
      </c>
    </row>
    <row r="36" spans="2:16">
      <c r="B36" s="14" t="s">
        <v>151</v>
      </c>
      <c r="C36" s="59">
        <f>SUMIFS('SPL.Sewer.length'!$F:$F,'SPL.Sewer.length'!$B:$B,'SPL.EPA.targets'!$B36,'SPL.Sewer.length'!$C:$C,'SPL.EPA.targets'!C$27)</f>
        <v>76637.780333813105</v>
      </c>
      <c r="D36" s="59">
        <f>SUMIFS('SPL.Sewer.length'!$F:$F,'SPL.Sewer.length'!$B:$B,'SPL.EPA.targets'!$B36,'SPL.Sewer.length'!$C:$C,'SPL.EPA.targets'!D$27)</f>
        <v>76745.4793074138</v>
      </c>
      <c r="E36" s="59">
        <f>SUMIFS('SPL.Sewer.length'!$F:$F,'SPL.Sewer.length'!$B:$B,'SPL.EPA.targets'!$B36,'SPL.Sewer.length'!$C:$C,'SPL.EPA.targets'!E$27)</f>
        <v>76997.599098396895</v>
      </c>
      <c r="F36" s="59">
        <f>SUMIFS('SPL.Sewer.length'!$F:$F,'SPL.Sewer.length'!$B:$B,'SPL.EPA.targets'!$B36,'SPL.Sewer.length'!$C:$C,'SPL.EPA.targets'!F$27)</f>
        <v>77100.743257196998</v>
      </c>
      <c r="G36" s="59">
        <f>SUMIFS('SPL.Sewer.length'!$F:$F,'SPL.Sewer.length'!$B:$B,'SPL.EPA.targets'!$B36,'SPL.Sewer.length'!$C:$C,'SPL.EPA.targets'!G$27)</f>
        <v>77192.356066762703</v>
      </c>
      <c r="H36" s="59">
        <f>SUMIFS('SPL.Sewer.length'!$F:$F,'SPL.Sewer.length'!$B:$B,'SPL.EPA.targets'!$B36,'SPL.Sewer.length'!$C:$C,'SPL.EPA.targets'!H$27)</f>
        <v>77331</v>
      </c>
      <c r="I36" s="59">
        <f>SUMIFS('SPL.Sewer.length'!$F:$F,'SPL.Sewer.length'!$B:$B,'SPL.EPA.targets'!$B36,'SPL.Sewer.length'!$C:$C,'SPL.EPA.targets'!I$27)</f>
        <v>77339</v>
      </c>
      <c r="J36" s="59">
        <f>SUMIFS('SPL.Sewer.length'!$F:$F,'SPL.Sewer.length'!$B:$B,'SPL.EPA.targets'!$B36,'SPL.Sewer.length'!$C:$C,'SPL.EPA.targets'!J$27)</f>
        <v>78490</v>
      </c>
      <c r="K36" s="59">
        <f>SUMIFS('SPL.Sewer.length'!$F:$F,'SPL.Sewer.length'!$B:$B,'SPL.EPA.targets'!$B36,'SPL.Sewer.length'!$C:$C,'SPL.EPA.targets'!K$27)</f>
        <v>78655</v>
      </c>
      <c r="L36" s="59">
        <f>SUMIFS('SPL.Sewer.length'!$F:$F,'SPL.Sewer.length'!$B:$B,'SPL.EPA.targets'!$B36,'SPL.Sewer.length'!$C:$C,'SPL.EPA.targets'!L$27)</f>
        <v>77339</v>
      </c>
      <c r="M36" s="59">
        <f>SUMIFS('SPL.Sewer.length'!$F:$F,'SPL.Sewer.length'!$B:$B,'SPL.EPA.targets'!$B36,'SPL.Sewer.length'!$C:$C,'SPL.EPA.targets'!M$27)</f>
        <v>77339</v>
      </c>
      <c r="N36" s="59">
        <f>SUMIFS('SPL.Sewer.length'!$F:$F,'SPL.Sewer.length'!$B:$B,'SPL.EPA.targets'!$B36,'SPL.Sewer.length'!$C:$C,'SPL.EPA.targets'!N$27)</f>
        <v>77339</v>
      </c>
      <c r="O36" s="99">
        <v>77339</v>
      </c>
    </row>
    <row r="37" spans="2:16">
      <c r="B37" s="14" t="s">
        <v>125</v>
      </c>
      <c r="C37" s="59">
        <f>SUMIFS('SPL.Sewer.length'!$F:$F,'SPL.Sewer.length'!$B:$B,'SPL.EPA.targets'!$B37,'SPL.Sewer.length'!$C:$C,'SPL.EPA.targets'!C$27)</f>
        <v>34288.04</v>
      </c>
      <c r="D37" s="59">
        <f>SUMIFS('SPL.Sewer.length'!$F:$F,'SPL.Sewer.length'!$B:$B,'SPL.EPA.targets'!$B37,'SPL.Sewer.length'!$C:$C,'SPL.EPA.targets'!D$27)</f>
        <v>34553.83</v>
      </c>
      <c r="E37" s="59">
        <f>SUMIFS('SPL.Sewer.length'!$F:$F,'SPL.Sewer.length'!$B:$B,'SPL.EPA.targets'!$B37,'SPL.Sewer.length'!$C:$C,'SPL.EPA.targets'!E$27)</f>
        <v>34577.17</v>
      </c>
      <c r="F37" s="59">
        <f>SUMIFS('SPL.Sewer.length'!$F:$F,'SPL.Sewer.length'!$B:$B,'SPL.EPA.targets'!$B37,'SPL.Sewer.length'!$C:$C,'SPL.EPA.targets'!F$27)</f>
        <v>34632.47</v>
      </c>
      <c r="G37" s="59">
        <f>SUMIFS('SPL.Sewer.length'!$F:$F,'SPL.Sewer.length'!$B:$B,'SPL.EPA.targets'!$B37,'SPL.Sewer.length'!$C:$C,'SPL.EPA.targets'!G$27)</f>
        <v>34710.47</v>
      </c>
      <c r="H37" s="59">
        <f>SUMIFS('SPL.Sewer.length'!$F:$F,'SPL.Sewer.length'!$B:$B,'SPL.EPA.targets'!$B37,'SPL.Sewer.length'!$C:$C,'SPL.EPA.targets'!H$27)</f>
        <v>34785.729999999996</v>
      </c>
      <c r="I37" s="59">
        <f>SUMIFS('SPL.Sewer.length'!$F:$F,'SPL.Sewer.length'!$B:$B,'SPL.EPA.targets'!$B37,'SPL.Sewer.length'!$C:$C,'SPL.EPA.targets'!I$27)</f>
        <v>34944.490000000005</v>
      </c>
      <c r="J37" s="59">
        <f>SUMIFS('SPL.Sewer.length'!$F:$F,'SPL.Sewer.length'!$B:$B,'SPL.EPA.targets'!$B37,'SPL.Sewer.length'!$C:$C,'SPL.EPA.targets'!J$27)</f>
        <v>34828.229999999996</v>
      </c>
      <c r="K37" s="59">
        <f>SUMIFS('SPL.Sewer.length'!$F:$F,'SPL.Sewer.length'!$B:$B,'SPL.EPA.targets'!$B37,'SPL.Sewer.length'!$C:$C,'SPL.EPA.targets'!K$27)</f>
        <v>34928.68</v>
      </c>
      <c r="L37" s="59">
        <f>SUMIFS('SPL.Sewer.length'!$F:$F,'SPL.Sewer.length'!$B:$B,'SPL.EPA.targets'!$B37,'SPL.Sewer.length'!$C:$C,'SPL.EPA.targets'!L$27)</f>
        <v>34944</v>
      </c>
      <c r="M37" s="59">
        <f>SUMIFS('SPL.Sewer.length'!$F:$F,'SPL.Sewer.length'!$B:$B,'SPL.EPA.targets'!$B37,'SPL.Sewer.length'!$C:$C,'SPL.EPA.targets'!M$27)</f>
        <v>34944</v>
      </c>
      <c r="N37" s="59">
        <f>SUMIFS('SPL.Sewer.length'!$F:$F,'SPL.Sewer.length'!$B:$B,'SPL.EPA.targets'!$B37,'SPL.Sewer.length'!$C:$C,'SPL.EPA.targets'!N$27)</f>
        <v>34944</v>
      </c>
      <c r="O37" s="99">
        <v>34944</v>
      </c>
    </row>
    <row r="38" spans="2:16">
      <c r="B38" s="14" t="s">
        <v>126</v>
      </c>
      <c r="C38" s="59">
        <f>SUMIFS('SPL.Sewer.length'!$F:$F,'SPL.Sewer.length'!$B:$B,'SPL.EPA.targets'!$B38,'SPL.Sewer.length'!$C:$C,'SPL.EPA.targets'!C$27)</f>
        <v>52009.572425097605</v>
      </c>
      <c r="D38" s="59">
        <f>SUMIFS('SPL.Sewer.length'!$F:$F,'SPL.Sewer.length'!$B:$B,'SPL.EPA.targets'!$B38,'SPL.Sewer.length'!$C:$C,'SPL.EPA.targets'!D$27)</f>
        <v>52044.801426892795</v>
      </c>
      <c r="E38" s="59">
        <f>SUMIFS('SPL.Sewer.length'!$F:$F,'SPL.Sewer.length'!$B:$B,'SPL.EPA.targets'!$B38,'SPL.Sewer.length'!$C:$C,'SPL.EPA.targets'!E$27)</f>
        <v>52091.153489795201</v>
      </c>
      <c r="F38" s="59">
        <f>SUMIFS('SPL.Sewer.length'!$F:$F,'SPL.Sewer.length'!$B:$B,'SPL.EPA.targets'!$B38,'SPL.Sewer.length'!$C:$C,'SPL.EPA.targets'!F$27)</f>
        <v>52123.4289964325</v>
      </c>
      <c r="G38" s="59">
        <f>SUMIFS('SPL.Sewer.length'!$F:$F,'SPL.Sewer.length'!$B:$B,'SPL.EPA.targets'!$B38,'SPL.Sewer.length'!$C:$C,'SPL.EPA.targets'!G$27)</f>
        <v>52180.001818508303</v>
      </c>
      <c r="H38" s="59">
        <f>SUMIFS('SPL.Sewer.length'!$F:$F,'SPL.Sewer.length'!$B:$B,'SPL.EPA.targets'!$B38,'SPL.Sewer.length'!$C:$C,'SPL.EPA.targets'!H$27)</f>
        <v>52229.304116934101</v>
      </c>
      <c r="I38" s="59">
        <f>SUMIFS('SPL.Sewer.length'!$F:$F,'SPL.Sewer.length'!$B:$B,'SPL.EPA.targets'!$B38,'SPL.Sewer.length'!$C:$C,'SPL.EPA.targets'!I$27)</f>
        <v>52264</v>
      </c>
      <c r="J38" s="59">
        <f>SUMIFS('SPL.Sewer.length'!$F:$F,'SPL.Sewer.length'!$B:$B,'SPL.EPA.targets'!$B38,'SPL.Sewer.length'!$C:$C,'SPL.EPA.targets'!J$27)</f>
        <v>52292.399027838095</v>
      </c>
      <c r="K38" s="59">
        <f>SUMIFS('SPL.Sewer.length'!$F:$F,'SPL.Sewer.length'!$B:$B,'SPL.EPA.targets'!$B38,'SPL.Sewer.length'!$C:$C,'SPL.EPA.targets'!K$27)</f>
        <v>52315</v>
      </c>
      <c r="L38" s="59">
        <f>SUMIFS('SPL.Sewer.length'!$F:$F,'SPL.Sewer.length'!$B:$B,'SPL.EPA.targets'!$B38,'SPL.Sewer.length'!$C:$C,'SPL.EPA.targets'!L$27)</f>
        <v>52263</v>
      </c>
      <c r="M38" s="59">
        <f>SUMIFS('SPL.Sewer.length'!$F:$F,'SPL.Sewer.length'!$B:$B,'SPL.EPA.targets'!$B38,'SPL.Sewer.length'!$C:$C,'SPL.EPA.targets'!M$27)</f>
        <v>52263</v>
      </c>
      <c r="N38" s="59">
        <f>SUMIFS('SPL.Sewer.length'!$F:$F,'SPL.Sewer.length'!$B:$B,'SPL.EPA.targets'!$B38,'SPL.Sewer.length'!$C:$C,'SPL.EPA.targets'!N$27)</f>
        <v>52263</v>
      </c>
      <c r="O38" s="99">
        <v>52263</v>
      </c>
    </row>
    <row r="39" spans="2:16"/>
    <row r="40" spans="2:16"/>
    <row r="41" spans="2:16">
      <c r="B41" s="12" t="s">
        <v>201</v>
      </c>
    </row>
    <row r="42" spans="2:16"/>
    <row r="43" spans="2:16">
      <c r="B43" s="12" t="s">
        <v>148</v>
      </c>
      <c r="C43" s="12" t="s">
        <v>154</v>
      </c>
      <c r="D43" s="12" t="s">
        <v>155</v>
      </c>
      <c r="E43" s="12" t="s">
        <v>156</v>
      </c>
      <c r="F43" s="12" t="s">
        <v>157</v>
      </c>
      <c r="G43" s="12" t="s">
        <v>158</v>
      </c>
      <c r="H43" s="12" t="s">
        <v>159</v>
      </c>
      <c r="I43" s="12" t="s">
        <v>160</v>
      </c>
      <c r="J43" s="12" t="s">
        <v>161</v>
      </c>
      <c r="K43" s="12" t="s">
        <v>162</v>
      </c>
      <c r="L43" s="12" t="s">
        <v>163</v>
      </c>
      <c r="M43" s="12" t="s">
        <v>164</v>
      </c>
      <c r="N43" s="12" t="s">
        <v>165</v>
      </c>
      <c r="O43" s="12" t="s">
        <v>166</v>
      </c>
      <c r="P43" s="12" t="s">
        <v>167</v>
      </c>
    </row>
    <row r="44" spans="2:16">
      <c r="B44" s="14" t="s">
        <v>94</v>
      </c>
      <c r="C44" s="40">
        <f>ROUNDUP((C12*C28)/10000,0)</f>
        <v>12</v>
      </c>
      <c r="D44" s="40">
        <f t="shared" ref="D44:K44" si="0">ROUNDUP((D12*D28)/10000,0)</f>
        <v>12</v>
      </c>
      <c r="E44" s="40">
        <f t="shared" si="0"/>
        <v>12</v>
      </c>
      <c r="F44" s="40">
        <f t="shared" si="0"/>
        <v>12</v>
      </c>
      <c r="G44" s="40">
        <f t="shared" si="0"/>
        <v>12</v>
      </c>
      <c r="H44" s="40">
        <f t="shared" si="0"/>
        <v>4</v>
      </c>
      <c r="I44" s="40">
        <f t="shared" si="0"/>
        <v>4</v>
      </c>
      <c r="J44" s="40">
        <f t="shared" si="0"/>
        <v>4</v>
      </c>
      <c r="K44" s="40">
        <f t="shared" si="0"/>
        <v>4</v>
      </c>
      <c r="L44" s="36">
        <v>3</v>
      </c>
      <c r="M44" s="36">
        <v>3</v>
      </c>
      <c r="N44" s="36">
        <v>2</v>
      </c>
      <c r="O44" s="36">
        <v>2</v>
      </c>
      <c r="P44" s="36">
        <v>1</v>
      </c>
    </row>
    <row r="45" spans="2:16">
      <c r="B45" s="14" t="s">
        <v>117</v>
      </c>
      <c r="C45" s="40">
        <f t="shared" ref="C45:K54" si="1">ROUNDUP((C13*C29)/10000,0)</f>
        <v>6</v>
      </c>
      <c r="D45" s="40">
        <f t="shared" si="1"/>
        <v>6</v>
      </c>
      <c r="E45" s="40">
        <f t="shared" si="1"/>
        <v>6</v>
      </c>
      <c r="F45" s="40">
        <f t="shared" si="1"/>
        <v>6</v>
      </c>
      <c r="G45" s="40">
        <f t="shared" si="1"/>
        <v>6</v>
      </c>
      <c r="H45" s="40">
        <f t="shared" si="1"/>
        <v>2</v>
      </c>
      <c r="I45" s="40">
        <f t="shared" si="1"/>
        <v>2</v>
      </c>
      <c r="J45" s="40">
        <f t="shared" si="1"/>
        <v>2</v>
      </c>
      <c r="K45" s="40">
        <f t="shared" si="1"/>
        <v>2</v>
      </c>
      <c r="L45" s="36">
        <v>1</v>
      </c>
      <c r="M45" s="36">
        <v>1</v>
      </c>
      <c r="N45" s="36">
        <v>1</v>
      </c>
      <c r="O45" s="36">
        <v>1</v>
      </c>
      <c r="P45" s="36">
        <v>0</v>
      </c>
    </row>
    <row r="46" spans="2:16">
      <c r="B46" s="14" t="s">
        <v>118</v>
      </c>
      <c r="C46" s="60"/>
      <c r="D46" s="60"/>
      <c r="E46" s="60"/>
      <c r="F46" s="60"/>
      <c r="G46" s="60"/>
      <c r="H46" s="60"/>
      <c r="I46" s="40">
        <f t="shared" si="1"/>
        <v>1</v>
      </c>
      <c r="J46" s="40">
        <f t="shared" si="1"/>
        <v>1</v>
      </c>
      <c r="K46" s="40">
        <f t="shared" si="1"/>
        <v>1</v>
      </c>
      <c r="L46" s="36">
        <v>1</v>
      </c>
      <c r="M46" s="36">
        <v>1</v>
      </c>
      <c r="N46" s="36">
        <v>1</v>
      </c>
      <c r="O46" s="36">
        <v>1</v>
      </c>
      <c r="P46" s="36">
        <v>0</v>
      </c>
    </row>
    <row r="47" spans="2:16">
      <c r="B47" s="14" t="s">
        <v>119</v>
      </c>
      <c r="C47" s="40">
        <f t="shared" si="1"/>
        <v>5</v>
      </c>
      <c r="D47" s="40">
        <f t="shared" si="1"/>
        <v>5</v>
      </c>
      <c r="E47" s="40">
        <f t="shared" si="1"/>
        <v>5</v>
      </c>
      <c r="F47" s="40">
        <f t="shared" si="1"/>
        <v>5</v>
      </c>
      <c r="G47" s="40">
        <f t="shared" si="1"/>
        <v>5</v>
      </c>
      <c r="H47" s="40">
        <f t="shared" si="1"/>
        <v>2</v>
      </c>
      <c r="I47" s="40">
        <f t="shared" si="1"/>
        <v>2</v>
      </c>
      <c r="J47" s="40">
        <f t="shared" si="1"/>
        <v>2</v>
      </c>
      <c r="K47" s="40">
        <f t="shared" si="1"/>
        <v>2</v>
      </c>
      <c r="L47" s="36">
        <v>1</v>
      </c>
      <c r="M47" s="36">
        <v>1</v>
      </c>
      <c r="N47" s="36">
        <v>1</v>
      </c>
      <c r="O47" s="36">
        <v>1</v>
      </c>
      <c r="P47" s="36">
        <v>0</v>
      </c>
    </row>
    <row r="48" spans="2:16">
      <c r="B48" s="14" t="s">
        <v>120</v>
      </c>
      <c r="C48" s="40">
        <f t="shared" si="1"/>
        <v>14</v>
      </c>
      <c r="D48" s="40">
        <f t="shared" si="1"/>
        <v>14</v>
      </c>
      <c r="E48" s="40">
        <f t="shared" si="1"/>
        <v>15</v>
      </c>
      <c r="F48" s="40">
        <f t="shared" si="1"/>
        <v>14</v>
      </c>
      <c r="G48" s="40">
        <f t="shared" si="1"/>
        <v>14</v>
      </c>
      <c r="H48" s="40">
        <f t="shared" si="1"/>
        <v>5</v>
      </c>
      <c r="I48" s="40">
        <f t="shared" si="1"/>
        <v>5</v>
      </c>
      <c r="J48" s="40">
        <f t="shared" si="1"/>
        <v>5</v>
      </c>
      <c r="K48" s="40">
        <f t="shared" si="1"/>
        <v>5</v>
      </c>
      <c r="L48" s="36">
        <v>3</v>
      </c>
      <c r="M48" s="36">
        <v>3</v>
      </c>
      <c r="N48" s="36">
        <v>2</v>
      </c>
      <c r="O48" s="36">
        <v>2</v>
      </c>
      <c r="P48" s="36">
        <v>1</v>
      </c>
    </row>
    <row r="49" spans="1:16">
      <c r="B49" s="14" t="s">
        <v>121</v>
      </c>
      <c r="C49" s="40">
        <f t="shared" si="1"/>
        <v>4</v>
      </c>
      <c r="D49" s="40">
        <f t="shared" si="1"/>
        <v>4</v>
      </c>
      <c r="E49" s="40">
        <f t="shared" si="1"/>
        <v>4</v>
      </c>
      <c r="F49" s="40">
        <f t="shared" si="1"/>
        <v>4</v>
      </c>
      <c r="G49" s="40">
        <f t="shared" si="1"/>
        <v>4</v>
      </c>
      <c r="H49" s="40">
        <f t="shared" si="1"/>
        <v>2</v>
      </c>
      <c r="I49" s="40">
        <f t="shared" si="1"/>
        <v>2</v>
      </c>
      <c r="J49" s="40">
        <f t="shared" si="1"/>
        <v>2</v>
      </c>
      <c r="K49" s="40">
        <f t="shared" si="1"/>
        <v>2</v>
      </c>
      <c r="L49" s="36">
        <v>1</v>
      </c>
      <c r="M49" s="36">
        <v>1</v>
      </c>
      <c r="N49" s="36">
        <v>1</v>
      </c>
      <c r="O49" s="36">
        <v>1</v>
      </c>
      <c r="P49" s="36">
        <v>0</v>
      </c>
    </row>
    <row r="50" spans="1:16">
      <c r="B50" s="14" t="s">
        <v>122</v>
      </c>
      <c r="C50" s="40">
        <f t="shared" si="1"/>
        <v>6</v>
      </c>
      <c r="D50" s="40">
        <f t="shared" si="1"/>
        <v>6</v>
      </c>
      <c r="E50" s="40">
        <f t="shared" si="1"/>
        <v>6</v>
      </c>
      <c r="F50" s="40">
        <f t="shared" si="1"/>
        <v>6</v>
      </c>
      <c r="G50" s="40">
        <f t="shared" si="1"/>
        <v>6</v>
      </c>
      <c r="H50" s="40">
        <f t="shared" si="1"/>
        <v>2</v>
      </c>
      <c r="I50" s="40">
        <f t="shared" si="1"/>
        <v>2</v>
      </c>
      <c r="J50" s="40">
        <f t="shared" si="1"/>
        <v>2</v>
      </c>
      <c r="K50" s="40">
        <f>ROUNDUP((K18*K34)/10000,0)</f>
        <v>2</v>
      </c>
      <c r="L50" s="36">
        <v>1</v>
      </c>
      <c r="M50" s="36">
        <v>1</v>
      </c>
      <c r="N50" s="36">
        <v>1</v>
      </c>
      <c r="O50" s="36">
        <v>1</v>
      </c>
      <c r="P50" s="36">
        <v>0</v>
      </c>
    </row>
    <row r="51" spans="1:16">
      <c r="B51" s="14" t="s">
        <v>123</v>
      </c>
      <c r="C51" s="40">
        <f t="shared" si="1"/>
        <v>17</v>
      </c>
      <c r="D51" s="40">
        <f t="shared" si="1"/>
        <v>17</v>
      </c>
      <c r="E51" s="40">
        <f t="shared" si="1"/>
        <v>17</v>
      </c>
      <c r="F51" s="40">
        <f t="shared" si="1"/>
        <v>17</v>
      </c>
      <c r="G51" s="40">
        <f t="shared" si="1"/>
        <v>17</v>
      </c>
      <c r="H51" s="40">
        <f t="shared" si="1"/>
        <v>6</v>
      </c>
      <c r="I51" s="40">
        <f t="shared" si="1"/>
        <v>6</v>
      </c>
      <c r="J51" s="40">
        <f t="shared" si="1"/>
        <v>6</v>
      </c>
      <c r="K51" s="40">
        <f t="shared" si="1"/>
        <v>6</v>
      </c>
      <c r="L51" s="36">
        <v>3</v>
      </c>
      <c r="M51" s="36">
        <v>3</v>
      </c>
      <c r="N51" s="36">
        <v>2</v>
      </c>
      <c r="O51" s="36">
        <v>2</v>
      </c>
      <c r="P51" s="36">
        <v>1</v>
      </c>
    </row>
    <row r="52" spans="1:16">
      <c r="B52" s="14" t="s">
        <v>151</v>
      </c>
      <c r="C52" s="40">
        <f t="shared" si="1"/>
        <v>12</v>
      </c>
      <c r="D52" s="40">
        <f t="shared" si="1"/>
        <v>12</v>
      </c>
      <c r="E52" s="40">
        <f t="shared" si="1"/>
        <v>12</v>
      </c>
      <c r="F52" s="40">
        <f t="shared" si="1"/>
        <v>12</v>
      </c>
      <c r="G52" s="40">
        <f t="shared" si="1"/>
        <v>12</v>
      </c>
      <c r="H52" s="40">
        <f t="shared" si="1"/>
        <v>4</v>
      </c>
      <c r="I52" s="40">
        <f>ROUNDUP((I20*I36)/10000,0)</f>
        <v>4</v>
      </c>
      <c r="J52" s="40">
        <f t="shared" si="1"/>
        <v>4</v>
      </c>
      <c r="K52" s="40">
        <f t="shared" si="1"/>
        <v>4</v>
      </c>
      <c r="L52" s="36">
        <v>3</v>
      </c>
      <c r="M52" s="36">
        <v>3</v>
      </c>
      <c r="N52" s="36">
        <v>2</v>
      </c>
      <c r="O52" s="36">
        <v>2</v>
      </c>
      <c r="P52" s="36">
        <v>1</v>
      </c>
    </row>
    <row r="53" spans="1:16">
      <c r="B53" s="14" t="s">
        <v>125</v>
      </c>
      <c r="C53" s="40">
        <f t="shared" si="1"/>
        <v>6</v>
      </c>
      <c r="D53" s="40">
        <f t="shared" si="1"/>
        <v>6</v>
      </c>
      <c r="E53" s="40">
        <f t="shared" si="1"/>
        <v>6</v>
      </c>
      <c r="F53" s="40">
        <f t="shared" si="1"/>
        <v>6</v>
      </c>
      <c r="G53" s="40">
        <f t="shared" si="1"/>
        <v>6</v>
      </c>
      <c r="H53" s="40">
        <f t="shared" si="1"/>
        <v>2</v>
      </c>
      <c r="I53" s="40">
        <f t="shared" si="1"/>
        <v>2</v>
      </c>
      <c r="J53" s="40">
        <f t="shared" si="1"/>
        <v>2</v>
      </c>
      <c r="K53" s="40">
        <f t="shared" si="1"/>
        <v>2</v>
      </c>
      <c r="L53" s="36">
        <v>1</v>
      </c>
      <c r="M53" s="36">
        <v>1</v>
      </c>
      <c r="N53" s="36">
        <v>1</v>
      </c>
      <c r="O53" s="36">
        <v>1</v>
      </c>
      <c r="P53" s="36">
        <v>0</v>
      </c>
    </row>
    <row r="54" spans="1:16">
      <c r="B54" s="14" t="s">
        <v>126</v>
      </c>
      <c r="C54" s="40">
        <f t="shared" si="1"/>
        <v>8</v>
      </c>
      <c r="D54" s="40">
        <f t="shared" si="1"/>
        <v>8</v>
      </c>
      <c r="E54" s="40">
        <f t="shared" si="1"/>
        <v>8</v>
      </c>
      <c r="F54" s="40">
        <f t="shared" si="1"/>
        <v>8</v>
      </c>
      <c r="G54" s="40">
        <f t="shared" si="1"/>
        <v>8</v>
      </c>
      <c r="H54" s="40">
        <f t="shared" si="1"/>
        <v>3</v>
      </c>
      <c r="I54" s="40">
        <f t="shared" si="1"/>
        <v>3</v>
      </c>
      <c r="J54" s="40">
        <f t="shared" si="1"/>
        <v>3</v>
      </c>
      <c r="K54" s="40">
        <f t="shared" si="1"/>
        <v>3</v>
      </c>
      <c r="L54" s="36">
        <v>1</v>
      </c>
      <c r="M54" s="36">
        <v>1</v>
      </c>
      <c r="N54" s="36">
        <v>1</v>
      </c>
      <c r="O54" s="36">
        <v>1</v>
      </c>
      <c r="P54" s="36">
        <v>0</v>
      </c>
    </row>
    <row r="55" spans="1:16">
      <c r="B55" s="14" t="s">
        <v>127</v>
      </c>
      <c r="C55" s="36">
        <v>0</v>
      </c>
      <c r="D55" s="36">
        <v>0</v>
      </c>
      <c r="E55" s="36">
        <v>0</v>
      </c>
      <c r="F55" s="36">
        <v>0</v>
      </c>
      <c r="G55" s="36">
        <v>0</v>
      </c>
      <c r="H55" s="36">
        <v>0</v>
      </c>
      <c r="I55" s="36">
        <v>0</v>
      </c>
      <c r="J55" s="36">
        <v>0</v>
      </c>
      <c r="K55" s="36">
        <v>0</v>
      </c>
      <c r="L55" s="36">
        <v>0</v>
      </c>
      <c r="M55" s="36">
        <v>0</v>
      </c>
      <c r="N55" s="36">
        <v>0</v>
      </c>
      <c r="O55" s="36">
        <v>0</v>
      </c>
      <c r="P55" s="36">
        <v>0</v>
      </c>
    </row>
    <row r="56" spans="1:16">
      <c r="B56" s="14" t="s">
        <v>128</v>
      </c>
      <c r="C56" s="36">
        <v>0</v>
      </c>
      <c r="D56" s="36">
        <v>0</v>
      </c>
      <c r="E56" s="36">
        <v>0</v>
      </c>
      <c r="F56" s="36">
        <v>0</v>
      </c>
      <c r="G56" s="36">
        <v>0</v>
      </c>
      <c r="H56" s="36">
        <v>0</v>
      </c>
      <c r="I56" s="36">
        <v>0</v>
      </c>
      <c r="J56" s="36">
        <v>0</v>
      </c>
      <c r="K56" s="36">
        <v>0</v>
      </c>
      <c r="L56" s="36">
        <v>0</v>
      </c>
      <c r="M56" s="36">
        <v>0</v>
      </c>
      <c r="N56" s="36">
        <v>0</v>
      </c>
      <c r="O56" s="36">
        <v>0</v>
      </c>
      <c r="P56" s="36">
        <v>0</v>
      </c>
    </row>
    <row r="57" spans="1:16">
      <c r="B57" s="14" t="s">
        <v>129</v>
      </c>
      <c r="C57" s="36">
        <v>0</v>
      </c>
      <c r="D57" s="36">
        <v>0</v>
      </c>
      <c r="E57" s="36">
        <v>0</v>
      </c>
      <c r="F57" s="36">
        <v>0</v>
      </c>
      <c r="G57" s="36">
        <v>0</v>
      </c>
      <c r="H57" s="36">
        <v>0</v>
      </c>
      <c r="I57" s="36">
        <v>0</v>
      </c>
      <c r="J57" s="36">
        <v>0</v>
      </c>
      <c r="K57" s="36">
        <v>0</v>
      </c>
      <c r="L57" s="36">
        <v>0</v>
      </c>
      <c r="M57" s="36">
        <v>0</v>
      </c>
      <c r="N57" s="36">
        <v>0</v>
      </c>
      <c r="O57" s="36">
        <v>0</v>
      </c>
      <c r="P57" s="36">
        <v>0</v>
      </c>
    </row>
    <row r="58" spans="1:16">
      <c r="B58" s="14" t="s">
        <v>130</v>
      </c>
      <c r="C58" s="36">
        <v>0</v>
      </c>
      <c r="D58" s="36">
        <v>0</v>
      </c>
      <c r="E58" s="36">
        <v>0</v>
      </c>
      <c r="F58" s="36">
        <v>0</v>
      </c>
      <c r="G58" s="36">
        <v>0</v>
      </c>
      <c r="H58" s="36">
        <v>0</v>
      </c>
      <c r="I58" s="36">
        <v>0</v>
      </c>
      <c r="J58" s="36">
        <v>0</v>
      </c>
      <c r="K58" s="36">
        <v>0</v>
      </c>
      <c r="L58" s="36">
        <v>0</v>
      </c>
      <c r="M58" s="36">
        <v>0</v>
      </c>
      <c r="N58" s="36">
        <v>0</v>
      </c>
      <c r="O58" s="36">
        <v>0</v>
      </c>
      <c r="P58" s="36">
        <v>0</v>
      </c>
    </row>
    <row r="59" spans="1:16">
      <c r="B59" s="14" t="s">
        <v>131</v>
      </c>
      <c r="C59" s="36">
        <v>0</v>
      </c>
      <c r="D59" s="36">
        <v>0</v>
      </c>
      <c r="E59" s="36">
        <v>0</v>
      </c>
      <c r="F59" s="36">
        <v>0</v>
      </c>
      <c r="G59" s="36">
        <v>0</v>
      </c>
      <c r="H59" s="36">
        <v>0</v>
      </c>
      <c r="I59" s="36">
        <v>0</v>
      </c>
      <c r="J59" s="36">
        <v>0</v>
      </c>
      <c r="K59" s="36">
        <v>0</v>
      </c>
      <c r="L59" s="36">
        <v>0</v>
      </c>
      <c r="M59" s="36">
        <v>0</v>
      </c>
      <c r="N59" s="36">
        <v>0</v>
      </c>
      <c r="O59" s="36">
        <v>0</v>
      </c>
      <c r="P59" s="36">
        <v>0</v>
      </c>
    </row>
    <row r="60" spans="1:16">
      <c r="B60" s="14" t="s">
        <v>132</v>
      </c>
      <c r="C60" s="36">
        <v>0</v>
      </c>
      <c r="D60" s="36">
        <v>0</v>
      </c>
      <c r="E60" s="36">
        <v>0</v>
      </c>
      <c r="F60" s="36">
        <v>0</v>
      </c>
      <c r="G60" s="36">
        <v>0</v>
      </c>
      <c r="H60" s="36">
        <v>0</v>
      </c>
      <c r="I60" s="36">
        <v>0</v>
      </c>
      <c r="J60" s="36">
        <v>0</v>
      </c>
      <c r="K60" s="36">
        <v>0</v>
      </c>
      <c r="L60" s="36">
        <v>0</v>
      </c>
      <c r="M60" s="36">
        <v>0</v>
      </c>
      <c r="N60" s="36">
        <v>0</v>
      </c>
      <c r="O60" s="36">
        <v>0</v>
      </c>
      <c r="P60" s="36">
        <v>0</v>
      </c>
    </row>
    <row r="61" spans="1:16"/>
    <row r="62" spans="1:16"/>
    <row r="63" spans="1:16"/>
    <row r="64" spans="1:16" s="20" customFormat="1">
      <c r="A64" s="20" t="s">
        <v>53</v>
      </c>
    </row>
  </sheetData>
  <sheetProtection sheet="1" objects="1" scenarios="1"/>
  <phoneticPr fontId="8" type="noConversion"/>
  <pageMargins left="0.7" right="0.7" top="0.75" bottom="0.75" header="0.3" footer="0.3"/>
  <pageSetup paperSize="9" scale="72"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CDACB-2B74-44FB-A8B5-6D825B453F94}">
  <sheetPr codeName="Sheet17">
    <tabColor rgb="FFFFDB8E"/>
    <pageSetUpPr fitToPage="1"/>
  </sheetPr>
  <dimension ref="A1:W549"/>
  <sheetViews>
    <sheetView showGridLines="0" zoomScale="80" zoomScaleNormal="80" workbookViewId="0"/>
  </sheetViews>
  <sheetFormatPr defaultColWidth="0" defaultRowHeight="13.15" zeroHeight="1"/>
  <cols>
    <col min="1" max="1" width="9" style="14" customWidth="1"/>
    <col min="2" max="2" width="8.875" style="14" customWidth="1"/>
    <col min="3" max="3" width="32.875" style="14" bestFit="1" customWidth="1"/>
    <col min="4" max="23" width="9" style="14" customWidth="1"/>
    <col min="24" max="16384" width="9" style="14" hidden="1"/>
  </cols>
  <sheetData>
    <row r="1" spans="1:23" s="18" customFormat="1" ht="30.75">
      <c r="A1" s="18" t="e">
        <f ca="1" xml:space="preserve"> RIGHT(CELL("filename", A1), LEN(CELL("filename", A1)) - SEARCH("]", CELL("filename", A1)))</f>
        <v>#VALUE!</v>
      </c>
    </row>
    <row r="2" spans="1:23" s="12" customFormat="1"/>
    <row r="3" spans="1:23" s="13" customFormat="1">
      <c r="A3" s="27" t="s">
        <v>202</v>
      </c>
    </row>
    <row r="4" spans="1:23" s="13" customFormat="1">
      <c r="A4" s="25" t="s">
        <v>203</v>
      </c>
      <c r="B4" s="14"/>
      <c r="C4" s="14"/>
      <c r="D4" s="14"/>
      <c r="E4" s="14"/>
      <c r="F4" s="14"/>
      <c r="G4" s="14"/>
      <c r="H4" s="14"/>
      <c r="I4" s="14"/>
      <c r="J4" s="14"/>
      <c r="K4" s="14"/>
      <c r="L4" s="14"/>
      <c r="M4" s="14"/>
      <c r="N4" s="14"/>
      <c r="O4" s="14"/>
      <c r="P4" s="14"/>
      <c r="Q4" s="14"/>
      <c r="R4" s="14"/>
      <c r="S4" s="14"/>
      <c r="T4" s="14"/>
      <c r="U4" s="14"/>
      <c r="V4" s="14"/>
      <c r="W4" s="14"/>
    </row>
    <row r="5" spans="1:23" s="13" customFormat="1">
      <c r="A5" s="14" t="s">
        <v>204</v>
      </c>
      <c r="B5" s="14" t="s">
        <v>205</v>
      </c>
      <c r="C5" s="32" t="s">
        <v>206</v>
      </c>
      <c r="D5" s="14"/>
      <c r="E5" s="14"/>
      <c r="F5" s="14"/>
      <c r="G5" s="14"/>
      <c r="H5" s="14"/>
      <c r="I5" s="14"/>
      <c r="J5" s="14"/>
      <c r="K5" s="14"/>
      <c r="L5" s="14"/>
      <c r="M5" s="14"/>
      <c r="N5" s="14"/>
      <c r="O5" s="14"/>
      <c r="P5" s="14"/>
      <c r="Q5" s="14"/>
      <c r="R5" s="14"/>
      <c r="S5" s="14"/>
      <c r="T5" s="14"/>
      <c r="U5" s="14"/>
      <c r="V5" s="14"/>
      <c r="W5" s="14"/>
    </row>
    <row r="6" spans="1:23" s="13" customFormat="1">
      <c r="A6" s="14" t="s">
        <v>204</v>
      </c>
      <c r="B6" s="14" t="s">
        <v>207</v>
      </c>
      <c r="C6" s="32" t="s">
        <v>208</v>
      </c>
      <c r="D6" s="14"/>
      <c r="E6" s="14"/>
      <c r="F6" s="14"/>
      <c r="G6" s="14"/>
      <c r="H6" s="14"/>
      <c r="I6" s="14"/>
      <c r="J6" s="14"/>
      <c r="K6" s="14"/>
      <c r="L6" s="14"/>
      <c r="M6" s="14"/>
      <c r="N6" s="14"/>
      <c r="O6" s="14"/>
      <c r="P6" s="14"/>
      <c r="Q6" s="14"/>
      <c r="R6" s="14"/>
      <c r="S6" s="14"/>
      <c r="T6" s="14"/>
      <c r="U6" s="14"/>
      <c r="V6" s="14"/>
      <c r="W6" s="14"/>
    </row>
    <row r="7" spans="1:23" s="13" customFormat="1">
      <c r="A7" s="14" t="s">
        <v>209</v>
      </c>
      <c r="B7" s="14" t="s">
        <v>210</v>
      </c>
      <c r="C7" s="32" t="s">
        <v>211</v>
      </c>
      <c r="D7" s="14"/>
      <c r="E7" s="14"/>
      <c r="F7" s="14"/>
      <c r="G7" s="14"/>
      <c r="H7" s="14"/>
      <c r="I7" s="14"/>
      <c r="J7" s="14"/>
      <c r="K7" s="14"/>
      <c r="L7" s="14"/>
      <c r="M7" s="14"/>
      <c r="N7" s="14"/>
      <c r="O7" s="14"/>
      <c r="P7" s="14"/>
      <c r="Q7" s="14"/>
      <c r="R7" s="14"/>
      <c r="S7" s="14"/>
      <c r="T7" s="14"/>
      <c r="U7" s="14"/>
      <c r="V7" s="14"/>
      <c r="W7" s="14"/>
    </row>
    <row r="8" spans="1:23"/>
    <row r="9" spans="1:23">
      <c r="C9" s="12" t="s">
        <v>212</v>
      </c>
      <c r="D9" s="12" t="s">
        <v>213</v>
      </c>
      <c r="E9" s="12" t="s">
        <v>214</v>
      </c>
      <c r="F9" s="12" t="s">
        <v>215</v>
      </c>
      <c r="G9" s="12" t="s">
        <v>216</v>
      </c>
      <c r="H9" s="12" t="s">
        <v>217</v>
      </c>
      <c r="I9" s="12" t="s">
        <v>218</v>
      </c>
    </row>
    <row r="10" spans="1:23">
      <c r="C10" s="14" t="s">
        <v>219</v>
      </c>
      <c r="D10" s="36">
        <v>100</v>
      </c>
      <c r="E10" s="36">
        <v>66</v>
      </c>
      <c r="F10" s="36">
        <v>33</v>
      </c>
      <c r="G10" s="36">
        <v>0</v>
      </c>
      <c r="H10" s="57" t="s">
        <v>220</v>
      </c>
      <c r="I10" s="57" t="s">
        <v>220</v>
      </c>
    </row>
    <row r="11" spans="1:23"/>
    <row r="12" spans="1:23">
      <c r="B12" s="12"/>
      <c r="C12" s="12"/>
      <c r="D12" s="143" t="s">
        <v>221</v>
      </c>
      <c r="E12" s="143"/>
      <c r="F12" s="143"/>
      <c r="G12" s="143"/>
      <c r="H12" s="143"/>
      <c r="I12" s="143"/>
      <c r="J12" s="143"/>
      <c r="K12" s="143"/>
      <c r="L12" s="143"/>
      <c r="M12" s="12"/>
      <c r="N12" s="12"/>
      <c r="O12" s="12"/>
      <c r="P12" s="12"/>
      <c r="Q12" s="12" t="s">
        <v>222</v>
      </c>
      <c r="R12" s="12"/>
      <c r="S12" s="12"/>
      <c r="T12" s="12"/>
      <c r="U12" s="12"/>
    </row>
    <row r="13" spans="1:23">
      <c r="B13" s="12" t="s">
        <v>148</v>
      </c>
      <c r="C13" s="12" t="s">
        <v>223</v>
      </c>
      <c r="D13" s="12">
        <v>2015</v>
      </c>
      <c r="E13" s="12">
        <v>2016</v>
      </c>
      <c r="F13" s="12">
        <v>2017</v>
      </c>
      <c r="G13" s="12">
        <v>2018</v>
      </c>
      <c r="H13" s="12">
        <v>2019</v>
      </c>
      <c r="I13" s="12">
        <v>2020</v>
      </c>
      <c r="J13" s="12">
        <v>2021</v>
      </c>
      <c r="K13" s="12">
        <v>2022</v>
      </c>
      <c r="L13" s="12">
        <v>2023</v>
      </c>
      <c r="M13" s="12">
        <v>2015</v>
      </c>
      <c r="N13" s="12">
        <v>2016</v>
      </c>
      <c r="O13" s="12">
        <v>2017</v>
      </c>
      <c r="P13" s="12">
        <v>2018</v>
      </c>
      <c r="Q13" s="12">
        <v>2019</v>
      </c>
      <c r="R13" s="12">
        <v>2020</v>
      </c>
      <c r="S13" s="12">
        <v>2021</v>
      </c>
      <c r="T13" s="12">
        <v>2022</v>
      </c>
      <c r="U13" s="12">
        <v>2023</v>
      </c>
    </row>
    <row r="14" spans="1:23">
      <c r="B14" s="14" t="s">
        <v>94</v>
      </c>
      <c r="C14" s="14" t="s">
        <v>224</v>
      </c>
      <c r="D14" s="36" t="s">
        <v>214</v>
      </c>
      <c r="E14" s="36" t="s">
        <v>214</v>
      </c>
      <c r="F14" s="36" t="s">
        <v>214</v>
      </c>
      <c r="G14" s="36" t="s">
        <v>213</v>
      </c>
      <c r="H14" s="36" t="s">
        <v>213</v>
      </c>
      <c r="I14" s="36" t="s">
        <v>217</v>
      </c>
      <c r="J14" s="36" t="s">
        <v>214</v>
      </c>
      <c r="M14" s="58" cm="1">
        <f t="array" ref="M14">INDEX($D$10:$I$10,,MATCH(D14,$D$9:$I$9,0))</f>
        <v>66</v>
      </c>
      <c r="N14" s="58" cm="1">
        <f t="array" ref="N14">INDEX($D$10:$I$10,,MATCH(E14,$D$9:$I$9,0))</f>
        <v>66</v>
      </c>
      <c r="O14" s="58" cm="1">
        <f t="array" ref="O14">INDEX($D$10:$I$10,,MATCH(F14,$D$9:$I$9,0))</f>
        <v>66</v>
      </c>
      <c r="P14" s="58" cm="1">
        <f t="array" ref="P14">INDEX($D$10:$I$10,,MATCH(G14,$D$9:$I$9,0))</f>
        <v>100</v>
      </c>
      <c r="Q14" s="58" cm="1">
        <f t="array" ref="Q14">INDEX($D$10:$I$10,,MATCH(H14,$D$9:$I$9,0))</f>
        <v>100</v>
      </c>
      <c r="R14" s="58" t="str" cm="1">
        <f t="array" ref="R14">INDEX($D$10:$I$10,,MATCH(I14,$D$9:$I$9,0))</f>
        <v/>
      </c>
      <c r="S14" s="58" cm="1">
        <f t="array" ref="S14">INDEX($D$10:$I$10,,MATCH(J14,$D$9:$I$9,0))</f>
        <v>66</v>
      </c>
    </row>
    <row r="15" spans="1:23">
      <c r="B15" s="14" t="s">
        <v>94</v>
      </c>
      <c r="C15" s="14" t="s">
        <v>225</v>
      </c>
      <c r="D15" s="36" t="s">
        <v>213</v>
      </c>
      <c r="E15" s="36" t="s">
        <v>213</v>
      </c>
      <c r="F15" s="36" t="s">
        <v>213</v>
      </c>
      <c r="G15" s="36" t="s">
        <v>213</v>
      </c>
      <c r="H15" s="36" t="s">
        <v>214</v>
      </c>
      <c r="I15" s="36" t="s">
        <v>217</v>
      </c>
      <c r="J15" s="36" t="s">
        <v>214</v>
      </c>
      <c r="M15" s="58" cm="1">
        <f t="array" ref="M15">INDEX($D$10:$I$10,,MATCH(D15,$D$9:$I$9,0))</f>
        <v>100</v>
      </c>
      <c r="N15" s="58" cm="1">
        <f t="array" ref="N15">INDEX($D$10:$I$10,,MATCH(E15,$D$9:$I$9,0))</f>
        <v>100</v>
      </c>
      <c r="O15" s="58" cm="1">
        <f t="array" ref="O15">INDEX($D$10:$I$10,,MATCH(F15,$D$9:$I$9,0))</f>
        <v>100</v>
      </c>
      <c r="P15" s="58" cm="1">
        <f t="array" ref="P15">INDEX($D$10:$I$10,,MATCH(G15,$D$9:$I$9,0))</f>
        <v>100</v>
      </c>
      <c r="Q15" s="58" cm="1">
        <f t="array" ref="Q15">INDEX($D$10:$I$10,,MATCH(H15,$D$9:$I$9,0))</f>
        <v>66</v>
      </c>
      <c r="R15" s="58" t="str" cm="1">
        <f t="array" ref="R15">INDEX($D$10:$I$10,,MATCH(I15,$D$9:$I$9,0))</f>
        <v/>
      </c>
      <c r="S15" s="58" cm="1">
        <f t="array" ref="S15">INDEX($D$10:$I$10,,MATCH(J15,$D$9:$I$9,0))</f>
        <v>66</v>
      </c>
    </row>
    <row r="16" spans="1:23">
      <c r="B16" s="14" t="s">
        <v>94</v>
      </c>
      <c r="C16" s="14" t="s">
        <v>226</v>
      </c>
      <c r="D16" s="36" t="s">
        <v>213</v>
      </c>
      <c r="E16" s="36" t="s">
        <v>213</v>
      </c>
      <c r="F16" s="36" t="s">
        <v>213</v>
      </c>
      <c r="G16" s="36" t="s">
        <v>213</v>
      </c>
      <c r="H16" s="36" t="s">
        <v>213</v>
      </c>
      <c r="I16" s="36" t="s">
        <v>217</v>
      </c>
      <c r="J16" s="36" t="s">
        <v>213</v>
      </c>
      <c r="M16" s="58" cm="1">
        <f t="array" ref="M16">INDEX($D$10:$I$10,,MATCH(D16,$D$9:$I$9,0))</f>
        <v>100</v>
      </c>
      <c r="N16" s="58" cm="1">
        <f t="array" ref="N16">INDEX($D$10:$I$10,,MATCH(E16,$D$9:$I$9,0))</f>
        <v>100</v>
      </c>
      <c r="O16" s="58" cm="1">
        <f t="array" ref="O16">INDEX($D$10:$I$10,,MATCH(F16,$D$9:$I$9,0))</f>
        <v>100</v>
      </c>
      <c r="P16" s="58" cm="1">
        <f t="array" ref="P16">INDEX($D$10:$I$10,,MATCH(G16,$D$9:$I$9,0))</f>
        <v>100</v>
      </c>
      <c r="Q16" s="58" cm="1">
        <f t="array" ref="Q16">INDEX($D$10:$I$10,,MATCH(H16,$D$9:$I$9,0))</f>
        <v>100</v>
      </c>
      <c r="R16" s="58" t="str" cm="1">
        <f t="array" ref="R16">INDEX($D$10:$I$10,,MATCH(I16,$D$9:$I$9,0))</f>
        <v/>
      </c>
      <c r="S16" s="58" cm="1">
        <f t="array" ref="S16">INDEX($D$10:$I$10,,MATCH(J16,$D$9:$I$9,0))</f>
        <v>100</v>
      </c>
    </row>
    <row r="17" spans="2:19">
      <c r="B17" s="14" t="s">
        <v>94</v>
      </c>
      <c r="C17" s="14" t="s">
        <v>227</v>
      </c>
      <c r="D17" s="36" t="s">
        <v>213</v>
      </c>
      <c r="E17" s="36" t="s">
        <v>213</v>
      </c>
      <c r="F17" s="36" t="s">
        <v>213</v>
      </c>
      <c r="G17" s="36" t="s">
        <v>213</v>
      </c>
      <c r="H17" s="36" t="s">
        <v>213</v>
      </c>
      <c r="I17" s="36" t="s">
        <v>217</v>
      </c>
      <c r="J17" s="36" t="s">
        <v>213</v>
      </c>
      <c r="M17" s="58" cm="1">
        <f t="array" ref="M17">INDEX($D$10:$I$10,,MATCH(D17,$D$9:$I$9,0))</f>
        <v>100</v>
      </c>
      <c r="N17" s="58" cm="1">
        <f t="array" ref="N17">INDEX($D$10:$I$10,,MATCH(E17,$D$9:$I$9,0))</f>
        <v>100</v>
      </c>
      <c r="O17" s="58" cm="1">
        <f t="array" ref="O17">INDEX($D$10:$I$10,,MATCH(F17,$D$9:$I$9,0))</f>
        <v>100</v>
      </c>
      <c r="P17" s="58" cm="1">
        <f t="array" ref="P17">INDEX($D$10:$I$10,,MATCH(G17,$D$9:$I$9,0))</f>
        <v>100</v>
      </c>
      <c r="Q17" s="58" cm="1">
        <f t="array" ref="Q17">INDEX($D$10:$I$10,,MATCH(H17,$D$9:$I$9,0))</f>
        <v>100</v>
      </c>
      <c r="R17" s="58" t="str" cm="1">
        <f t="array" ref="R17">INDEX($D$10:$I$10,,MATCH(I17,$D$9:$I$9,0))</f>
        <v/>
      </c>
      <c r="S17" s="58" cm="1">
        <f t="array" ref="S17">INDEX($D$10:$I$10,,MATCH(J17,$D$9:$I$9,0))</f>
        <v>100</v>
      </c>
    </row>
    <row r="18" spans="2:19">
      <c r="B18" s="14" t="s">
        <v>94</v>
      </c>
      <c r="C18" s="14" t="s">
        <v>228</v>
      </c>
      <c r="D18" s="36" t="s">
        <v>213</v>
      </c>
      <c r="E18" s="36" t="s">
        <v>213</v>
      </c>
      <c r="F18" s="36" t="s">
        <v>213</v>
      </c>
      <c r="G18" s="36" t="s">
        <v>213</v>
      </c>
      <c r="H18" s="36" t="s">
        <v>213</v>
      </c>
      <c r="I18" s="36" t="s">
        <v>217</v>
      </c>
      <c r="J18" s="36" t="s">
        <v>213</v>
      </c>
      <c r="M18" s="58" cm="1">
        <f t="array" ref="M18">INDEX($D$10:$I$10,,MATCH(D18,$D$9:$I$9,0))</f>
        <v>100</v>
      </c>
      <c r="N18" s="58" cm="1">
        <f t="array" ref="N18">INDEX($D$10:$I$10,,MATCH(E18,$D$9:$I$9,0))</f>
        <v>100</v>
      </c>
      <c r="O18" s="58" cm="1">
        <f t="array" ref="O18">INDEX($D$10:$I$10,,MATCH(F18,$D$9:$I$9,0))</f>
        <v>100</v>
      </c>
      <c r="P18" s="58" cm="1">
        <f t="array" ref="P18">INDEX($D$10:$I$10,,MATCH(G18,$D$9:$I$9,0))</f>
        <v>100</v>
      </c>
      <c r="Q18" s="58" cm="1">
        <f t="array" ref="Q18">INDEX($D$10:$I$10,,MATCH(H18,$D$9:$I$9,0))</f>
        <v>100</v>
      </c>
      <c r="R18" s="58" t="str" cm="1">
        <f t="array" ref="R18">INDEX($D$10:$I$10,,MATCH(I18,$D$9:$I$9,0))</f>
        <v/>
      </c>
      <c r="S18" s="58" cm="1">
        <f t="array" ref="S18">INDEX($D$10:$I$10,,MATCH(J18,$D$9:$I$9,0))</f>
        <v>100</v>
      </c>
    </row>
    <row r="19" spans="2:19">
      <c r="B19" s="14" t="s">
        <v>94</v>
      </c>
      <c r="C19" s="14" t="s">
        <v>229</v>
      </c>
      <c r="D19" s="36" t="s">
        <v>213</v>
      </c>
      <c r="E19" s="36" t="s">
        <v>213</v>
      </c>
      <c r="F19" s="36" t="s">
        <v>213</v>
      </c>
      <c r="G19" s="36" t="s">
        <v>213</v>
      </c>
      <c r="H19" s="36" t="s">
        <v>213</v>
      </c>
      <c r="I19" s="36" t="s">
        <v>217</v>
      </c>
      <c r="J19" s="36" t="s">
        <v>213</v>
      </c>
      <c r="M19" s="58" cm="1">
        <f t="array" ref="M19">INDEX($D$10:$I$10,,MATCH(D19,$D$9:$I$9,0))</f>
        <v>100</v>
      </c>
      <c r="N19" s="58" cm="1">
        <f t="array" ref="N19">INDEX($D$10:$I$10,,MATCH(E19,$D$9:$I$9,0))</f>
        <v>100</v>
      </c>
      <c r="O19" s="58" cm="1">
        <f t="array" ref="O19">INDEX($D$10:$I$10,,MATCH(F19,$D$9:$I$9,0))</f>
        <v>100</v>
      </c>
      <c r="P19" s="58" cm="1">
        <f t="array" ref="P19">INDEX($D$10:$I$10,,MATCH(G19,$D$9:$I$9,0))</f>
        <v>100</v>
      </c>
      <c r="Q19" s="58" cm="1">
        <f t="array" ref="Q19">INDEX($D$10:$I$10,,MATCH(H19,$D$9:$I$9,0))</f>
        <v>100</v>
      </c>
      <c r="R19" s="58" t="str" cm="1">
        <f t="array" ref="R19">INDEX($D$10:$I$10,,MATCH(I19,$D$9:$I$9,0))</f>
        <v/>
      </c>
      <c r="S19" s="58" cm="1">
        <f t="array" ref="S19">INDEX($D$10:$I$10,,MATCH(J19,$D$9:$I$9,0))</f>
        <v>100</v>
      </c>
    </row>
    <row r="20" spans="2:19">
      <c r="B20" s="14" t="s">
        <v>94</v>
      </c>
      <c r="C20" s="14" t="s">
        <v>230</v>
      </c>
      <c r="D20" s="36" t="s">
        <v>213</v>
      </c>
      <c r="E20" s="36" t="s">
        <v>213</v>
      </c>
      <c r="F20" s="36" t="s">
        <v>213</v>
      </c>
      <c r="G20" s="36" t="s">
        <v>213</v>
      </c>
      <c r="H20" s="36" t="s">
        <v>213</v>
      </c>
      <c r="I20" s="36" t="s">
        <v>217</v>
      </c>
      <c r="J20" s="36" t="s">
        <v>213</v>
      </c>
      <c r="M20" s="58" cm="1">
        <f t="array" ref="M20">INDEX($D$10:$I$10,,MATCH(D20,$D$9:$I$9,0))</f>
        <v>100</v>
      </c>
      <c r="N20" s="58" cm="1">
        <f t="array" ref="N20">INDEX($D$10:$I$10,,MATCH(E20,$D$9:$I$9,0))</f>
        <v>100</v>
      </c>
      <c r="O20" s="58" cm="1">
        <f t="array" ref="O20">INDEX($D$10:$I$10,,MATCH(F20,$D$9:$I$9,0))</f>
        <v>100</v>
      </c>
      <c r="P20" s="58" cm="1">
        <f t="array" ref="P20">INDEX($D$10:$I$10,,MATCH(G20,$D$9:$I$9,0))</f>
        <v>100</v>
      </c>
      <c r="Q20" s="58" cm="1">
        <f t="array" ref="Q20">INDEX($D$10:$I$10,,MATCH(H20,$D$9:$I$9,0))</f>
        <v>100</v>
      </c>
      <c r="R20" s="58" t="str" cm="1">
        <f t="array" ref="R20">INDEX($D$10:$I$10,,MATCH(I20,$D$9:$I$9,0))</f>
        <v/>
      </c>
      <c r="S20" s="58" cm="1">
        <f t="array" ref="S20">INDEX($D$10:$I$10,,MATCH(J20,$D$9:$I$9,0))</f>
        <v>100</v>
      </c>
    </row>
    <row r="21" spans="2:19">
      <c r="B21" s="14" t="s">
        <v>94</v>
      </c>
      <c r="C21" s="14" t="s">
        <v>231</v>
      </c>
      <c r="D21" s="36" t="s">
        <v>213</v>
      </c>
      <c r="E21" s="36" t="s">
        <v>213</v>
      </c>
      <c r="F21" s="36" t="s">
        <v>213</v>
      </c>
      <c r="G21" s="36" t="s">
        <v>213</v>
      </c>
      <c r="H21" s="36" t="s">
        <v>213</v>
      </c>
      <c r="I21" s="36" t="s">
        <v>217</v>
      </c>
      <c r="J21" s="36" t="s">
        <v>213</v>
      </c>
      <c r="M21" s="58" cm="1">
        <f t="array" ref="M21">INDEX($D$10:$I$10,,MATCH(D21,$D$9:$I$9,0))</f>
        <v>100</v>
      </c>
      <c r="N21" s="58" cm="1">
        <f t="array" ref="N21">INDEX($D$10:$I$10,,MATCH(E21,$D$9:$I$9,0))</f>
        <v>100</v>
      </c>
      <c r="O21" s="58" cm="1">
        <f t="array" ref="O21">INDEX($D$10:$I$10,,MATCH(F21,$D$9:$I$9,0))</f>
        <v>100</v>
      </c>
      <c r="P21" s="58" cm="1">
        <f t="array" ref="P21">INDEX($D$10:$I$10,,MATCH(G21,$D$9:$I$9,0))</f>
        <v>100</v>
      </c>
      <c r="Q21" s="58" cm="1">
        <f t="array" ref="Q21">INDEX($D$10:$I$10,,MATCH(H21,$D$9:$I$9,0))</f>
        <v>100</v>
      </c>
      <c r="R21" s="58" t="str" cm="1">
        <f t="array" ref="R21">INDEX($D$10:$I$10,,MATCH(I21,$D$9:$I$9,0))</f>
        <v/>
      </c>
      <c r="S21" s="58" cm="1">
        <f t="array" ref="S21">INDEX($D$10:$I$10,,MATCH(J21,$D$9:$I$9,0))</f>
        <v>100</v>
      </c>
    </row>
    <row r="22" spans="2:19">
      <c r="B22" s="14" t="s">
        <v>94</v>
      </c>
      <c r="C22" s="14" t="s">
        <v>232</v>
      </c>
      <c r="D22" s="36" t="s">
        <v>213</v>
      </c>
      <c r="E22" s="36" t="s">
        <v>213</v>
      </c>
      <c r="F22" s="36" t="s">
        <v>213</v>
      </c>
      <c r="G22" s="36" t="s">
        <v>213</v>
      </c>
      <c r="H22" s="36" t="s">
        <v>213</v>
      </c>
      <c r="I22" s="36" t="s">
        <v>217</v>
      </c>
      <c r="J22" s="36" t="s">
        <v>213</v>
      </c>
      <c r="M22" s="58" cm="1">
        <f t="array" ref="M22">INDEX($D$10:$I$10,,MATCH(D22,$D$9:$I$9,0))</f>
        <v>100</v>
      </c>
      <c r="N22" s="58" cm="1">
        <f t="array" ref="N22">INDEX($D$10:$I$10,,MATCH(E22,$D$9:$I$9,0))</f>
        <v>100</v>
      </c>
      <c r="O22" s="58" cm="1">
        <f t="array" ref="O22">INDEX($D$10:$I$10,,MATCH(F22,$D$9:$I$9,0))</f>
        <v>100</v>
      </c>
      <c r="P22" s="58" cm="1">
        <f t="array" ref="P22">INDEX($D$10:$I$10,,MATCH(G22,$D$9:$I$9,0))</f>
        <v>100</v>
      </c>
      <c r="Q22" s="58" cm="1">
        <f t="array" ref="Q22">INDEX($D$10:$I$10,,MATCH(H22,$D$9:$I$9,0))</f>
        <v>100</v>
      </c>
      <c r="R22" s="58" t="str" cm="1">
        <f t="array" ref="R22">INDEX($D$10:$I$10,,MATCH(I22,$D$9:$I$9,0))</f>
        <v/>
      </c>
      <c r="S22" s="58" cm="1">
        <f t="array" ref="S22">INDEX($D$10:$I$10,,MATCH(J22,$D$9:$I$9,0))</f>
        <v>100</v>
      </c>
    </row>
    <row r="23" spans="2:19">
      <c r="B23" s="14" t="s">
        <v>94</v>
      </c>
      <c r="C23" s="14" t="s">
        <v>233</v>
      </c>
      <c r="D23" s="36" t="s">
        <v>213</v>
      </c>
      <c r="E23" s="36" t="s">
        <v>213</v>
      </c>
      <c r="F23" s="36" t="s">
        <v>213</v>
      </c>
      <c r="G23" s="36" t="s">
        <v>213</v>
      </c>
      <c r="H23" s="36" t="s">
        <v>213</v>
      </c>
      <c r="I23" s="36" t="s">
        <v>217</v>
      </c>
      <c r="J23" s="36" t="s">
        <v>213</v>
      </c>
      <c r="M23" s="58" cm="1">
        <f t="array" ref="M23">INDEX($D$10:$I$10,,MATCH(D23,$D$9:$I$9,0))</f>
        <v>100</v>
      </c>
      <c r="N23" s="58" cm="1">
        <f t="array" ref="N23">INDEX($D$10:$I$10,,MATCH(E23,$D$9:$I$9,0))</f>
        <v>100</v>
      </c>
      <c r="O23" s="58" cm="1">
        <f t="array" ref="O23">INDEX($D$10:$I$10,,MATCH(F23,$D$9:$I$9,0))</f>
        <v>100</v>
      </c>
      <c r="P23" s="58" cm="1">
        <f t="array" ref="P23">INDEX($D$10:$I$10,,MATCH(G23,$D$9:$I$9,0))</f>
        <v>100</v>
      </c>
      <c r="Q23" s="58" cm="1">
        <f t="array" ref="Q23">INDEX($D$10:$I$10,,MATCH(H23,$D$9:$I$9,0))</f>
        <v>100</v>
      </c>
      <c r="R23" s="58" t="str" cm="1">
        <f t="array" ref="R23">INDEX($D$10:$I$10,,MATCH(I23,$D$9:$I$9,0))</f>
        <v/>
      </c>
      <c r="S23" s="58" cm="1">
        <f t="array" ref="S23">INDEX($D$10:$I$10,,MATCH(J23,$D$9:$I$9,0))</f>
        <v>100</v>
      </c>
    </row>
    <row r="24" spans="2:19">
      <c r="B24" s="14" t="s">
        <v>94</v>
      </c>
      <c r="C24" s="14" t="s">
        <v>234</v>
      </c>
      <c r="D24" s="36" t="s">
        <v>213</v>
      </c>
      <c r="E24" s="36" t="s">
        <v>213</v>
      </c>
      <c r="F24" s="36" t="s">
        <v>213</v>
      </c>
      <c r="G24" s="36" t="s">
        <v>213</v>
      </c>
      <c r="H24" s="36" t="s">
        <v>213</v>
      </c>
      <c r="I24" s="36" t="s">
        <v>217</v>
      </c>
      <c r="J24" s="36" t="s">
        <v>213</v>
      </c>
      <c r="M24" s="58" cm="1">
        <f t="array" ref="M24">INDEX($D$10:$I$10,,MATCH(D24,$D$9:$I$9,0))</f>
        <v>100</v>
      </c>
      <c r="N24" s="58" cm="1">
        <f t="array" ref="N24">INDEX($D$10:$I$10,,MATCH(E24,$D$9:$I$9,0))</f>
        <v>100</v>
      </c>
      <c r="O24" s="58" cm="1">
        <f t="array" ref="O24">INDEX($D$10:$I$10,,MATCH(F24,$D$9:$I$9,0))</f>
        <v>100</v>
      </c>
      <c r="P24" s="58" cm="1">
        <f t="array" ref="P24">INDEX($D$10:$I$10,,MATCH(G24,$D$9:$I$9,0))</f>
        <v>100</v>
      </c>
      <c r="Q24" s="58" cm="1">
        <f t="array" ref="Q24">INDEX($D$10:$I$10,,MATCH(H24,$D$9:$I$9,0))</f>
        <v>100</v>
      </c>
      <c r="R24" s="58" t="str" cm="1">
        <f t="array" ref="R24">INDEX($D$10:$I$10,,MATCH(I24,$D$9:$I$9,0))</f>
        <v/>
      </c>
      <c r="S24" s="58" cm="1">
        <f t="array" ref="S24">INDEX($D$10:$I$10,,MATCH(J24,$D$9:$I$9,0))</f>
        <v>100</v>
      </c>
    </row>
    <row r="25" spans="2:19">
      <c r="B25" s="14" t="s">
        <v>94</v>
      </c>
      <c r="C25" s="14" t="s">
        <v>235</v>
      </c>
      <c r="D25" s="36" t="s">
        <v>213</v>
      </c>
      <c r="E25" s="36" t="s">
        <v>213</v>
      </c>
      <c r="F25" s="36" t="s">
        <v>213</v>
      </c>
      <c r="G25" s="36" t="s">
        <v>213</v>
      </c>
      <c r="H25" s="36" t="s">
        <v>213</v>
      </c>
      <c r="I25" s="36" t="s">
        <v>217</v>
      </c>
      <c r="J25" s="36" t="s">
        <v>213</v>
      </c>
      <c r="M25" s="58" cm="1">
        <f t="array" ref="M25">INDEX($D$10:$I$10,,MATCH(D25,$D$9:$I$9,0))</f>
        <v>100</v>
      </c>
      <c r="N25" s="58" cm="1">
        <f t="array" ref="N25">INDEX($D$10:$I$10,,MATCH(E25,$D$9:$I$9,0))</f>
        <v>100</v>
      </c>
      <c r="O25" s="58" cm="1">
        <f t="array" ref="O25">INDEX($D$10:$I$10,,MATCH(F25,$D$9:$I$9,0))</f>
        <v>100</v>
      </c>
      <c r="P25" s="58" cm="1">
        <f t="array" ref="P25">INDEX($D$10:$I$10,,MATCH(G25,$D$9:$I$9,0))</f>
        <v>100</v>
      </c>
      <c r="Q25" s="58" cm="1">
        <f t="array" ref="Q25">INDEX($D$10:$I$10,,MATCH(H25,$D$9:$I$9,0))</f>
        <v>100</v>
      </c>
      <c r="R25" s="58" t="str" cm="1">
        <f t="array" ref="R25">INDEX($D$10:$I$10,,MATCH(I25,$D$9:$I$9,0))</f>
        <v/>
      </c>
      <c r="S25" s="58" cm="1">
        <f t="array" ref="S25">INDEX($D$10:$I$10,,MATCH(J25,$D$9:$I$9,0))</f>
        <v>100</v>
      </c>
    </row>
    <row r="26" spans="2:19">
      <c r="B26" s="14" t="s">
        <v>94</v>
      </c>
      <c r="C26" s="14" t="s">
        <v>236</v>
      </c>
      <c r="D26" s="36" t="s">
        <v>213</v>
      </c>
      <c r="E26" s="36" t="s">
        <v>213</v>
      </c>
      <c r="F26" s="36" t="s">
        <v>213</v>
      </c>
      <c r="G26" s="36" t="s">
        <v>213</v>
      </c>
      <c r="H26" s="36" t="s">
        <v>213</v>
      </c>
      <c r="I26" s="36" t="s">
        <v>217</v>
      </c>
      <c r="J26" s="36" t="s">
        <v>213</v>
      </c>
      <c r="M26" s="58" cm="1">
        <f t="array" ref="M26">INDEX($D$10:$I$10,,MATCH(D26,$D$9:$I$9,0))</f>
        <v>100</v>
      </c>
      <c r="N26" s="58" cm="1">
        <f t="array" ref="N26">INDEX($D$10:$I$10,,MATCH(E26,$D$9:$I$9,0))</f>
        <v>100</v>
      </c>
      <c r="O26" s="58" cm="1">
        <f t="array" ref="O26">INDEX($D$10:$I$10,,MATCH(F26,$D$9:$I$9,0))</f>
        <v>100</v>
      </c>
      <c r="P26" s="58" cm="1">
        <f t="array" ref="P26">INDEX($D$10:$I$10,,MATCH(G26,$D$9:$I$9,0))</f>
        <v>100</v>
      </c>
      <c r="Q26" s="58" cm="1">
        <f t="array" ref="Q26">INDEX($D$10:$I$10,,MATCH(H26,$D$9:$I$9,0))</f>
        <v>100</v>
      </c>
      <c r="R26" s="58" t="str" cm="1">
        <f t="array" ref="R26">INDEX($D$10:$I$10,,MATCH(I26,$D$9:$I$9,0))</f>
        <v/>
      </c>
      <c r="S26" s="58" cm="1">
        <f t="array" ref="S26">INDEX($D$10:$I$10,,MATCH(J26,$D$9:$I$9,0))</f>
        <v>100</v>
      </c>
    </row>
    <row r="27" spans="2:19">
      <c r="B27" s="14" t="s">
        <v>94</v>
      </c>
      <c r="C27" s="14" t="s">
        <v>237</v>
      </c>
      <c r="D27" s="36" t="s">
        <v>213</v>
      </c>
      <c r="E27" s="36" t="s">
        <v>213</v>
      </c>
      <c r="F27" s="36" t="s">
        <v>213</v>
      </c>
      <c r="G27" s="36" t="s">
        <v>213</v>
      </c>
      <c r="H27" s="36" t="s">
        <v>213</v>
      </c>
      <c r="I27" s="36" t="s">
        <v>217</v>
      </c>
      <c r="J27" s="36" t="s">
        <v>213</v>
      </c>
      <c r="M27" s="58" cm="1">
        <f t="array" ref="M27">INDEX($D$10:$I$10,,MATCH(D27,$D$9:$I$9,0))</f>
        <v>100</v>
      </c>
      <c r="N27" s="58" cm="1">
        <f t="array" ref="N27">INDEX($D$10:$I$10,,MATCH(E27,$D$9:$I$9,0))</f>
        <v>100</v>
      </c>
      <c r="O27" s="58" cm="1">
        <f t="array" ref="O27">INDEX($D$10:$I$10,,MATCH(F27,$D$9:$I$9,0))</f>
        <v>100</v>
      </c>
      <c r="P27" s="58" cm="1">
        <f t="array" ref="P27">INDEX($D$10:$I$10,,MATCH(G27,$D$9:$I$9,0))</f>
        <v>100</v>
      </c>
      <c r="Q27" s="58" cm="1">
        <f t="array" ref="Q27">INDEX($D$10:$I$10,,MATCH(H27,$D$9:$I$9,0))</f>
        <v>100</v>
      </c>
      <c r="R27" s="58" t="str" cm="1">
        <f t="array" ref="R27">INDEX($D$10:$I$10,,MATCH(I27,$D$9:$I$9,0))</f>
        <v/>
      </c>
      <c r="S27" s="58" cm="1">
        <f t="array" ref="S27">INDEX($D$10:$I$10,,MATCH(J27,$D$9:$I$9,0))</f>
        <v>100</v>
      </c>
    </row>
    <row r="28" spans="2:19">
      <c r="B28" s="14" t="s">
        <v>94</v>
      </c>
      <c r="C28" s="14" t="s">
        <v>238</v>
      </c>
      <c r="D28" s="36" t="s">
        <v>213</v>
      </c>
      <c r="E28" s="36" t="s">
        <v>213</v>
      </c>
      <c r="F28" s="36" t="s">
        <v>213</v>
      </c>
      <c r="G28" s="36" t="s">
        <v>213</v>
      </c>
      <c r="H28" s="36" t="s">
        <v>213</v>
      </c>
      <c r="I28" s="36" t="s">
        <v>217</v>
      </c>
      <c r="J28" s="36" t="s">
        <v>213</v>
      </c>
      <c r="M28" s="58" cm="1">
        <f t="array" ref="M28">INDEX($D$10:$I$10,,MATCH(D28,$D$9:$I$9,0))</f>
        <v>100</v>
      </c>
      <c r="N28" s="58" cm="1">
        <f t="array" ref="N28">INDEX($D$10:$I$10,,MATCH(E28,$D$9:$I$9,0))</f>
        <v>100</v>
      </c>
      <c r="O28" s="58" cm="1">
        <f t="array" ref="O28">INDEX($D$10:$I$10,,MATCH(F28,$D$9:$I$9,0))</f>
        <v>100</v>
      </c>
      <c r="P28" s="58" cm="1">
        <f t="array" ref="P28">INDEX($D$10:$I$10,,MATCH(G28,$D$9:$I$9,0))</f>
        <v>100</v>
      </c>
      <c r="Q28" s="58" cm="1">
        <f t="array" ref="Q28">INDEX($D$10:$I$10,,MATCH(H28,$D$9:$I$9,0))</f>
        <v>100</v>
      </c>
      <c r="R28" s="58" t="str" cm="1">
        <f t="array" ref="R28">INDEX($D$10:$I$10,,MATCH(I28,$D$9:$I$9,0))</f>
        <v/>
      </c>
      <c r="S28" s="58" cm="1">
        <f t="array" ref="S28">INDEX($D$10:$I$10,,MATCH(J28,$D$9:$I$9,0))</f>
        <v>100</v>
      </c>
    </row>
    <row r="29" spans="2:19">
      <c r="B29" s="14" t="s">
        <v>94</v>
      </c>
      <c r="C29" s="14" t="s">
        <v>239</v>
      </c>
      <c r="D29" s="36" t="s">
        <v>214</v>
      </c>
      <c r="E29" s="36" t="s">
        <v>214</v>
      </c>
      <c r="F29" s="36" t="s">
        <v>215</v>
      </c>
      <c r="G29" s="36" t="s">
        <v>215</v>
      </c>
      <c r="H29" s="36" t="s">
        <v>215</v>
      </c>
      <c r="I29" s="36" t="s">
        <v>217</v>
      </c>
      <c r="J29" s="36" t="s">
        <v>216</v>
      </c>
      <c r="M29" s="58" cm="1">
        <f t="array" ref="M29">INDEX($D$10:$I$10,,MATCH(D29,$D$9:$I$9,0))</f>
        <v>66</v>
      </c>
      <c r="N29" s="58" cm="1">
        <f t="array" ref="N29">INDEX($D$10:$I$10,,MATCH(E29,$D$9:$I$9,0))</f>
        <v>66</v>
      </c>
      <c r="O29" s="58" cm="1">
        <f t="array" ref="O29">INDEX($D$10:$I$10,,MATCH(F29,$D$9:$I$9,0))</f>
        <v>33</v>
      </c>
      <c r="P29" s="58" cm="1">
        <f t="array" ref="P29">INDEX($D$10:$I$10,,MATCH(G29,$D$9:$I$9,0))</f>
        <v>33</v>
      </c>
      <c r="Q29" s="58" cm="1">
        <f t="array" ref="Q29">INDEX($D$10:$I$10,,MATCH(H29,$D$9:$I$9,0))</f>
        <v>33</v>
      </c>
      <c r="R29" s="58" t="str" cm="1">
        <f t="array" ref="R29">INDEX($D$10:$I$10,,MATCH(I29,$D$9:$I$9,0))</f>
        <v/>
      </c>
      <c r="S29" s="58" cm="1">
        <f t="array" ref="S29">INDEX($D$10:$I$10,,MATCH(J29,$D$9:$I$9,0))</f>
        <v>0</v>
      </c>
    </row>
    <row r="30" spans="2:19">
      <c r="B30" s="14" t="s">
        <v>94</v>
      </c>
      <c r="C30" s="14" t="s">
        <v>240</v>
      </c>
      <c r="D30" s="36" t="s">
        <v>214</v>
      </c>
      <c r="E30" s="36" t="s">
        <v>214</v>
      </c>
      <c r="F30" s="36" t="s">
        <v>215</v>
      </c>
      <c r="G30" s="36" t="s">
        <v>215</v>
      </c>
      <c r="H30" s="36" t="s">
        <v>215</v>
      </c>
      <c r="I30" s="36" t="s">
        <v>217</v>
      </c>
      <c r="J30" s="36" t="s">
        <v>215</v>
      </c>
      <c r="M30" s="58" cm="1">
        <f t="array" ref="M30">INDEX($D$10:$I$10,,MATCH(D30,$D$9:$I$9,0))</f>
        <v>66</v>
      </c>
      <c r="N30" s="58" cm="1">
        <f t="array" ref="N30">INDEX($D$10:$I$10,,MATCH(E30,$D$9:$I$9,0))</f>
        <v>66</v>
      </c>
      <c r="O30" s="58" cm="1">
        <f t="array" ref="O30">INDEX($D$10:$I$10,,MATCH(F30,$D$9:$I$9,0))</f>
        <v>33</v>
      </c>
      <c r="P30" s="58" cm="1">
        <f t="array" ref="P30">INDEX($D$10:$I$10,,MATCH(G30,$D$9:$I$9,0))</f>
        <v>33</v>
      </c>
      <c r="Q30" s="58" cm="1">
        <f t="array" ref="Q30">INDEX($D$10:$I$10,,MATCH(H30,$D$9:$I$9,0))</f>
        <v>33</v>
      </c>
      <c r="R30" s="58" t="str" cm="1">
        <f t="array" ref="R30">INDEX($D$10:$I$10,,MATCH(I30,$D$9:$I$9,0))</f>
        <v/>
      </c>
      <c r="S30" s="58" cm="1">
        <f t="array" ref="S30">INDEX($D$10:$I$10,,MATCH(J30,$D$9:$I$9,0))</f>
        <v>33</v>
      </c>
    </row>
    <row r="31" spans="2:19">
      <c r="B31" s="14" t="s">
        <v>94</v>
      </c>
      <c r="C31" s="14" t="s">
        <v>241</v>
      </c>
      <c r="D31" s="36" t="s">
        <v>214</v>
      </c>
      <c r="E31" s="36" t="s">
        <v>214</v>
      </c>
      <c r="F31" s="36" t="s">
        <v>214</v>
      </c>
      <c r="G31" s="36" t="s">
        <v>214</v>
      </c>
      <c r="H31" s="36" t="s">
        <v>214</v>
      </c>
      <c r="I31" s="36" t="s">
        <v>217</v>
      </c>
      <c r="J31" s="36" t="s">
        <v>214</v>
      </c>
      <c r="M31" s="58" cm="1">
        <f t="array" ref="M31">INDEX($D$10:$I$10,,MATCH(D31,$D$9:$I$9,0))</f>
        <v>66</v>
      </c>
      <c r="N31" s="58" cm="1">
        <f t="array" ref="N31">INDEX($D$10:$I$10,,MATCH(E31,$D$9:$I$9,0))</f>
        <v>66</v>
      </c>
      <c r="O31" s="58" cm="1">
        <f t="array" ref="O31">INDEX($D$10:$I$10,,MATCH(F31,$D$9:$I$9,0))</f>
        <v>66</v>
      </c>
      <c r="P31" s="58" cm="1">
        <f t="array" ref="P31">INDEX($D$10:$I$10,,MATCH(G31,$D$9:$I$9,0))</f>
        <v>66</v>
      </c>
      <c r="Q31" s="58" cm="1">
        <f t="array" ref="Q31">INDEX($D$10:$I$10,,MATCH(H31,$D$9:$I$9,0))</f>
        <v>66</v>
      </c>
      <c r="R31" s="58" t="str" cm="1">
        <f t="array" ref="R31">INDEX($D$10:$I$10,,MATCH(I31,$D$9:$I$9,0))</f>
        <v/>
      </c>
      <c r="S31" s="58" cm="1">
        <f t="array" ref="S31">INDEX($D$10:$I$10,,MATCH(J31,$D$9:$I$9,0))</f>
        <v>66</v>
      </c>
    </row>
    <row r="32" spans="2:19">
      <c r="B32" s="14" t="s">
        <v>94</v>
      </c>
      <c r="C32" s="14" t="s">
        <v>242</v>
      </c>
      <c r="D32" s="36" t="s">
        <v>213</v>
      </c>
      <c r="E32" s="36" t="s">
        <v>214</v>
      </c>
      <c r="F32" s="36" t="s">
        <v>214</v>
      </c>
      <c r="G32" s="36" t="s">
        <v>215</v>
      </c>
      <c r="H32" s="36" t="s">
        <v>215</v>
      </c>
      <c r="I32" s="36" t="s">
        <v>217</v>
      </c>
      <c r="J32" s="36" t="s">
        <v>215</v>
      </c>
      <c r="M32" s="58" cm="1">
        <f t="array" ref="M32">INDEX($D$10:$I$10,,MATCH(D32,$D$9:$I$9,0))</f>
        <v>100</v>
      </c>
      <c r="N32" s="58" cm="1">
        <f t="array" ref="N32">INDEX($D$10:$I$10,,MATCH(E32,$D$9:$I$9,0))</f>
        <v>66</v>
      </c>
      <c r="O32" s="58" cm="1">
        <f t="array" ref="O32">INDEX($D$10:$I$10,,MATCH(F32,$D$9:$I$9,0))</f>
        <v>66</v>
      </c>
      <c r="P32" s="58" cm="1">
        <f t="array" ref="P32">INDEX($D$10:$I$10,,MATCH(G32,$D$9:$I$9,0))</f>
        <v>33</v>
      </c>
      <c r="Q32" s="58" cm="1">
        <f t="array" ref="Q32">INDEX($D$10:$I$10,,MATCH(H32,$D$9:$I$9,0))</f>
        <v>33</v>
      </c>
      <c r="R32" s="58" t="str" cm="1">
        <f t="array" ref="R32">INDEX($D$10:$I$10,,MATCH(I32,$D$9:$I$9,0))</f>
        <v/>
      </c>
      <c r="S32" s="58" cm="1">
        <f t="array" ref="S32">INDEX($D$10:$I$10,,MATCH(J32,$D$9:$I$9,0))</f>
        <v>33</v>
      </c>
    </row>
    <row r="33" spans="2:19">
      <c r="B33" s="14" t="s">
        <v>94</v>
      </c>
      <c r="C33" s="14" t="s">
        <v>243</v>
      </c>
      <c r="D33" s="36" t="s">
        <v>213</v>
      </c>
      <c r="E33" s="36" t="s">
        <v>213</v>
      </c>
      <c r="F33" s="36" t="s">
        <v>213</v>
      </c>
      <c r="G33" s="36" t="s">
        <v>213</v>
      </c>
      <c r="H33" s="36" t="s">
        <v>213</v>
      </c>
      <c r="I33" s="36" t="s">
        <v>217</v>
      </c>
      <c r="J33" s="36" t="s">
        <v>213</v>
      </c>
      <c r="M33" s="58" cm="1">
        <f t="array" ref="M33">INDEX($D$10:$I$10,,MATCH(D33,$D$9:$I$9,0))</f>
        <v>100</v>
      </c>
      <c r="N33" s="58" cm="1">
        <f t="array" ref="N33">INDEX($D$10:$I$10,,MATCH(E33,$D$9:$I$9,0))</f>
        <v>100</v>
      </c>
      <c r="O33" s="58" cm="1">
        <f t="array" ref="O33">INDEX($D$10:$I$10,,MATCH(F33,$D$9:$I$9,0))</f>
        <v>100</v>
      </c>
      <c r="P33" s="58" cm="1">
        <f t="array" ref="P33">INDEX($D$10:$I$10,,MATCH(G33,$D$9:$I$9,0))</f>
        <v>100</v>
      </c>
      <c r="Q33" s="58" cm="1">
        <f t="array" ref="Q33">INDEX($D$10:$I$10,,MATCH(H33,$D$9:$I$9,0))</f>
        <v>100</v>
      </c>
      <c r="R33" s="58" t="str" cm="1">
        <f t="array" ref="R33">INDEX($D$10:$I$10,,MATCH(I33,$D$9:$I$9,0))</f>
        <v/>
      </c>
      <c r="S33" s="58" cm="1">
        <f t="array" ref="S33">INDEX($D$10:$I$10,,MATCH(J33,$D$9:$I$9,0))</f>
        <v>100</v>
      </c>
    </row>
    <row r="34" spans="2:19">
      <c r="B34" s="14" t="s">
        <v>94</v>
      </c>
      <c r="C34" s="14" t="s">
        <v>244</v>
      </c>
      <c r="D34" s="36" t="s">
        <v>217</v>
      </c>
      <c r="E34" s="36" t="s">
        <v>213</v>
      </c>
      <c r="F34" s="36" t="s">
        <v>213</v>
      </c>
      <c r="G34" s="36" t="s">
        <v>213</v>
      </c>
      <c r="H34" s="36" t="s">
        <v>213</v>
      </c>
      <c r="I34" s="36" t="s">
        <v>217</v>
      </c>
      <c r="J34" s="36" t="s">
        <v>213</v>
      </c>
      <c r="M34" s="58" t="str" cm="1">
        <f t="array" ref="M34">INDEX($D$10:$I$10,,MATCH(D34,$D$9:$I$9,0))</f>
        <v/>
      </c>
      <c r="N34" s="58" cm="1">
        <f t="array" ref="N34">INDEX($D$10:$I$10,,MATCH(E34,$D$9:$I$9,0))</f>
        <v>100</v>
      </c>
      <c r="O34" s="58" cm="1">
        <f t="array" ref="O34">INDEX($D$10:$I$10,,MATCH(F34,$D$9:$I$9,0))</f>
        <v>100</v>
      </c>
      <c r="P34" s="58" cm="1">
        <f t="array" ref="P34">INDEX($D$10:$I$10,,MATCH(G34,$D$9:$I$9,0))</f>
        <v>100</v>
      </c>
      <c r="Q34" s="58" cm="1">
        <f t="array" ref="Q34">INDEX($D$10:$I$10,,MATCH(H34,$D$9:$I$9,0))</f>
        <v>100</v>
      </c>
      <c r="R34" s="58" t="str" cm="1">
        <f t="array" ref="R34">INDEX($D$10:$I$10,,MATCH(I34,$D$9:$I$9,0))</f>
        <v/>
      </c>
      <c r="S34" s="58" cm="1">
        <f t="array" ref="S34">INDEX($D$10:$I$10,,MATCH(J34,$D$9:$I$9,0))</f>
        <v>100</v>
      </c>
    </row>
    <row r="35" spans="2:19">
      <c r="B35" s="14" t="s">
        <v>94</v>
      </c>
      <c r="C35" s="14" t="s">
        <v>245</v>
      </c>
      <c r="D35" s="36" t="s">
        <v>213</v>
      </c>
      <c r="E35" s="36" t="s">
        <v>213</v>
      </c>
      <c r="F35" s="36" t="s">
        <v>213</v>
      </c>
      <c r="G35" s="36" t="s">
        <v>213</v>
      </c>
      <c r="H35" s="36" t="s">
        <v>213</v>
      </c>
      <c r="I35" s="36" t="s">
        <v>217</v>
      </c>
      <c r="J35" s="36" t="s">
        <v>213</v>
      </c>
      <c r="M35" s="58" cm="1">
        <f t="array" ref="M35">INDEX($D$10:$I$10,,MATCH(D35,$D$9:$I$9,0))</f>
        <v>100</v>
      </c>
      <c r="N35" s="58" cm="1">
        <f t="array" ref="N35">INDEX($D$10:$I$10,,MATCH(E35,$D$9:$I$9,0))</f>
        <v>100</v>
      </c>
      <c r="O35" s="58" cm="1">
        <f t="array" ref="O35">INDEX($D$10:$I$10,,MATCH(F35,$D$9:$I$9,0))</f>
        <v>100</v>
      </c>
      <c r="P35" s="58" cm="1">
        <f t="array" ref="P35">INDEX($D$10:$I$10,,MATCH(G35,$D$9:$I$9,0))</f>
        <v>100</v>
      </c>
      <c r="Q35" s="58" cm="1">
        <f t="array" ref="Q35">INDEX($D$10:$I$10,,MATCH(H35,$D$9:$I$9,0))</f>
        <v>100</v>
      </c>
      <c r="R35" s="58" t="str" cm="1">
        <f t="array" ref="R35">INDEX($D$10:$I$10,,MATCH(I35,$D$9:$I$9,0))</f>
        <v/>
      </c>
      <c r="S35" s="58" cm="1">
        <f t="array" ref="S35">INDEX($D$10:$I$10,,MATCH(J35,$D$9:$I$9,0))</f>
        <v>100</v>
      </c>
    </row>
    <row r="36" spans="2:19">
      <c r="B36" s="14" t="s">
        <v>94</v>
      </c>
      <c r="C36" s="14" t="s">
        <v>246</v>
      </c>
      <c r="D36" s="36" t="s">
        <v>213</v>
      </c>
      <c r="E36" s="36" t="s">
        <v>213</v>
      </c>
      <c r="F36" s="36" t="s">
        <v>213</v>
      </c>
      <c r="G36" s="36" t="s">
        <v>213</v>
      </c>
      <c r="H36" s="36" t="s">
        <v>213</v>
      </c>
      <c r="I36" s="36" t="s">
        <v>217</v>
      </c>
      <c r="J36" s="36" t="s">
        <v>213</v>
      </c>
      <c r="M36" s="58" cm="1">
        <f t="array" ref="M36">INDEX($D$10:$I$10,,MATCH(D36,$D$9:$I$9,0))</f>
        <v>100</v>
      </c>
      <c r="N36" s="58" cm="1">
        <f t="array" ref="N36">INDEX($D$10:$I$10,,MATCH(E36,$D$9:$I$9,0))</f>
        <v>100</v>
      </c>
      <c r="O36" s="58" cm="1">
        <f t="array" ref="O36">INDEX($D$10:$I$10,,MATCH(F36,$D$9:$I$9,0))</f>
        <v>100</v>
      </c>
      <c r="P36" s="58" cm="1">
        <f t="array" ref="P36">INDEX($D$10:$I$10,,MATCH(G36,$D$9:$I$9,0))</f>
        <v>100</v>
      </c>
      <c r="Q36" s="58" cm="1">
        <f t="array" ref="Q36">INDEX($D$10:$I$10,,MATCH(H36,$D$9:$I$9,0))</f>
        <v>100</v>
      </c>
      <c r="R36" s="58" t="str" cm="1">
        <f t="array" ref="R36">INDEX($D$10:$I$10,,MATCH(I36,$D$9:$I$9,0))</f>
        <v/>
      </c>
      <c r="S36" s="58" cm="1">
        <f t="array" ref="S36">INDEX($D$10:$I$10,,MATCH(J36,$D$9:$I$9,0))</f>
        <v>100</v>
      </c>
    </row>
    <row r="37" spans="2:19">
      <c r="B37" s="14" t="s">
        <v>94</v>
      </c>
      <c r="C37" s="14" t="s">
        <v>247</v>
      </c>
      <c r="D37" s="36" t="s">
        <v>213</v>
      </c>
      <c r="E37" s="36" t="s">
        <v>213</v>
      </c>
      <c r="F37" s="36" t="s">
        <v>213</v>
      </c>
      <c r="G37" s="36" t="s">
        <v>213</v>
      </c>
      <c r="H37" s="36" t="s">
        <v>213</v>
      </c>
      <c r="I37" s="36" t="s">
        <v>217</v>
      </c>
      <c r="J37" s="36" t="s">
        <v>213</v>
      </c>
      <c r="M37" s="58" cm="1">
        <f t="array" ref="M37">INDEX($D$10:$I$10,,MATCH(D37,$D$9:$I$9,0))</f>
        <v>100</v>
      </c>
      <c r="N37" s="58" cm="1">
        <f t="array" ref="N37">INDEX($D$10:$I$10,,MATCH(E37,$D$9:$I$9,0))</f>
        <v>100</v>
      </c>
      <c r="O37" s="58" cm="1">
        <f t="array" ref="O37">INDEX($D$10:$I$10,,MATCH(F37,$D$9:$I$9,0))</f>
        <v>100</v>
      </c>
      <c r="P37" s="58" cm="1">
        <f t="array" ref="P37">INDEX($D$10:$I$10,,MATCH(G37,$D$9:$I$9,0))</f>
        <v>100</v>
      </c>
      <c r="Q37" s="58" cm="1">
        <f t="array" ref="Q37">INDEX($D$10:$I$10,,MATCH(H37,$D$9:$I$9,0))</f>
        <v>100</v>
      </c>
      <c r="R37" s="58" t="str" cm="1">
        <f t="array" ref="R37">INDEX($D$10:$I$10,,MATCH(I37,$D$9:$I$9,0))</f>
        <v/>
      </c>
      <c r="S37" s="58" cm="1">
        <f t="array" ref="S37">INDEX($D$10:$I$10,,MATCH(J37,$D$9:$I$9,0))</f>
        <v>100</v>
      </c>
    </row>
    <row r="38" spans="2:19">
      <c r="B38" s="14" t="s">
        <v>94</v>
      </c>
      <c r="C38" s="14" t="s">
        <v>248</v>
      </c>
      <c r="D38" s="36" t="s">
        <v>213</v>
      </c>
      <c r="E38" s="36" t="s">
        <v>213</v>
      </c>
      <c r="F38" s="36" t="s">
        <v>213</v>
      </c>
      <c r="G38" s="36" t="s">
        <v>213</v>
      </c>
      <c r="H38" s="36" t="s">
        <v>213</v>
      </c>
      <c r="I38" s="36" t="s">
        <v>217</v>
      </c>
      <c r="J38" s="36" t="s">
        <v>213</v>
      </c>
      <c r="M38" s="58" cm="1">
        <f t="array" ref="M38">INDEX($D$10:$I$10,,MATCH(D38,$D$9:$I$9,0))</f>
        <v>100</v>
      </c>
      <c r="N38" s="58" cm="1">
        <f t="array" ref="N38">INDEX($D$10:$I$10,,MATCH(E38,$D$9:$I$9,0))</f>
        <v>100</v>
      </c>
      <c r="O38" s="58" cm="1">
        <f t="array" ref="O38">INDEX($D$10:$I$10,,MATCH(F38,$D$9:$I$9,0))</f>
        <v>100</v>
      </c>
      <c r="P38" s="58" cm="1">
        <f t="array" ref="P38">INDEX($D$10:$I$10,,MATCH(G38,$D$9:$I$9,0))</f>
        <v>100</v>
      </c>
      <c r="Q38" s="58" cm="1">
        <f t="array" ref="Q38">INDEX($D$10:$I$10,,MATCH(H38,$D$9:$I$9,0))</f>
        <v>100</v>
      </c>
      <c r="R38" s="58" t="str" cm="1">
        <f t="array" ref="R38">INDEX($D$10:$I$10,,MATCH(I38,$D$9:$I$9,0))</f>
        <v/>
      </c>
      <c r="S38" s="58" cm="1">
        <f t="array" ref="S38">INDEX($D$10:$I$10,,MATCH(J38,$D$9:$I$9,0))</f>
        <v>100</v>
      </c>
    </row>
    <row r="39" spans="2:19">
      <c r="B39" s="14" t="s">
        <v>94</v>
      </c>
      <c r="C39" s="14" t="s">
        <v>249</v>
      </c>
      <c r="D39" s="36" t="s">
        <v>213</v>
      </c>
      <c r="E39" s="36" t="s">
        <v>213</v>
      </c>
      <c r="F39" s="36" t="s">
        <v>213</v>
      </c>
      <c r="G39" s="36" t="s">
        <v>213</v>
      </c>
      <c r="H39" s="36" t="s">
        <v>213</v>
      </c>
      <c r="I39" s="36" t="s">
        <v>217</v>
      </c>
      <c r="J39" s="36" t="s">
        <v>213</v>
      </c>
      <c r="M39" s="58" cm="1">
        <f t="array" ref="M39">INDEX($D$10:$I$10,,MATCH(D39,$D$9:$I$9,0))</f>
        <v>100</v>
      </c>
      <c r="N39" s="58" cm="1">
        <f t="array" ref="N39">INDEX($D$10:$I$10,,MATCH(E39,$D$9:$I$9,0))</f>
        <v>100</v>
      </c>
      <c r="O39" s="58" cm="1">
        <f t="array" ref="O39">INDEX($D$10:$I$10,,MATCH(F39,$D$9:$I$9,0))</f>
        <v>100</v>
      </c>
      <c r="P39" s="58" cm="1">
        <f t="array" ref="P39">INDEX($D$10:$I$10,,MATCH(G39,$D$9:$I$9,0))</f>
        <v>100</v>
      </c>
      <c r="Q39" s="58" cm="1">
        <f t="array" ref="Q39">INDEX($D$10:$I$10,,MATCH(H39,$D$9:$I$9,0))</f>
        <v>100</v>
      </c>
      <c r="R39" s="58" t="str" cm="1">
        <f t="array" ref="R39">INDEX($D$10:$I$10,,MATCH(I39,$D$9:$I$9,0))</f>
        <v/>
      </c>
      <c r="S39" s="58" cm="1">
        <f t="array" ref="S39">INDEX($D$10:$I$10,,MATCH(J39,$D$9:$I$9,0))</f>
        <v>100</v>
      </c>
    </row>
    <row r="40" spans="2:19">
      <c r="B40" s="14" t="s">
        <v>94</v>
      </c>
      <c r="C40" s="14" t="s">
        <v>250</v>
      </c>
      <c r="D40" s="36" t="s">
        <v>213</v>
      </c>
      <c r="E40" s="36" t="s">
        <v>213</v>
      </c>
      <c r="F40" s="36" t="s">
        <v>213</v>
      </c>
      <c r="G40" s="36" t="s">
        <v>213</v>
      </c>
      <c r="H40" s="36" t="s">
        <v>213</v>
      </c>
      <c r="I40" s="36" t="s">
        <v>217</v>
      </c>
      <c r="J40" s="36" t="s">
        <v>213</v>
      </c>
      <c r="M40" s="58" cm="1">
        <f t="array" ref="M40">INDEX($D$10:$I$10,,MATCH(D40,$D$9:$I$9,0))</f>
        <v>100</v>
      </c>
      <c r="N40" s="58" cm="1">
        <f t="array" ref="N40">INDEX($D$10:$I$10,,MATCH(E40,$D$9:$I$9,0))</f>
        <v>100</v>
      </c>
      <c r="O40" s="58" cm="1">
        <f t="array" ref="O40">INDEX($D$10:$I$10,,MATCH(F40,$D$9:$I$9,0))</f>
        <v>100</v>
      </c>
      <c r="P40" s="58" cm="1">
        <f t="array" ref="P40">INDEX($D$10:$I$10,,MATCH(G40,$D$9:$I$9,0))</f>
        <v>100</v>
      </c>
      <c r="Q40" s="58" cm="1">
        <f t="array" ref="Q40">INDEX($D$10:$I$10,,MATCH(H40,$D$9:$I$9,0))</f>
        <v>100</v>
      </c>
      <c r="R40" s="58" t="str" cm="1">
        <f t="array" ref="R40">INDEX($D$10:$I$10,,MATCH(I40,$D$9:$I$9,0))</f>
        <v/>
      </c>
      <c r="S40" s="58" cm="1">
        <f t="array" ref="S40">INDEX($D$10:$I$10,,MATCH(J40,$D$9:$I$9,0))</f>
        <v>100</v>
      </c>
    </row>
    <row r="41" spans="2:19">
      <c r="B41" s="14" t="s">
        <v>94</v>
      </c>
      <c r="C41" s="14" t="s">
        <v>251</v>
      </c>
      <c r="D41" s="36" t="s">
        <v>213</v>
      </c>
      <c r="E41" s="36" t="s">
        <v>214</v>
      </c>
      <c r="F41" s="36" t="s">
        <v>214</v>
      </c>
      <c r="G41" s="36" t="s">
        <v>214</v>
      </c>
      <c r="H41" s="36" t="s">
        <v>214</v>
      </c>
      <c r="I41" s="36" t="s">
        <v>217</v>
      </c>
      <c r="J41" s="36" t="s">
        <v>213</v>
      </c>
      <c r="M41" s="58" cm="1">
        <f t="array" ref="M41">INDEX($D$10:$I$10,,MATCH(D41,$D$9:$I$9,0))</f>
        <v>100</v>
      </c>
      <c r="N41" s="58" cm="1">
        <f t="array" ref="N41">INDEX($D$10:$I$10,,MATCH(E41,$D$9:$I$9,0))</f>
        <v>66</v>
      </c>
      <c r="O41" s="58" cm="1">
        <f t="array" ref="O41">INDEX($D$10:$I$10,,MATCH(F41,$D$9:$I$9,0))</f>
        <v>66</v>
      </c>
      <c r="P41" s="58" cm="1">
        <f t="array" ref="P41">INDEX($D$10:$I$10,,MATCH(G41,$D$9:$I$9,0))</f>
        <v>66</v>
      </c>
      <c r="Q41" s="58" cm="1">
        <f t="array" ref="Q41">INDEX($D$10:$I$10,,MATCH(H41,$D$9:$I$9,0))</f>
        <v>66</v>
      </c>
      <c r="R41" s="58" t="str" cm="1">
        <f t="array" ref="R41">INDEX($D$10:$I$10,,MATCH(I41,$D$9:$I$9,0))</f>
        <v/>
      </c>
      <c r="S41" s="58" cm="1">
        <f t="array" ref="S41">INDEX($D$10:$I$10,,MATCH(J41,$D$9:$I$9,0))</f>
        <v>100</v>
      </c>
    </row>
    <row r="42" spans="2:19">
      <c r="B42" s="14" t="s">
        <v>94</v>
      </c>
      <c r="C42" s="14" t="s">
        <v>252</v>
      </c>
      <c r="D42" s="36" t="s">
        <v>213</v>
      </c>
      <c r="E42" s="36" t="s">
        <v>214</v>
      </c>
      <c r="F42" s="36" t="s">
        <v>214</v>
      </c>
      <c r="G42" s="36" t="s">
        <v>214</v>
      </c>
      <c r="H42" s="36" t="s">
        <v>214</v>
      </c>
      <c r="I42" s="36" t="s">
        <v>217</v>
      </c>
      <c r="J42" s="36" t="s">
        <v>214</v>
      </c>
      <c r="M42" s="58" cm="1">
        <f t="array" ref="M42">INDEX($D$10:$I$10,,MATCH(D42,$D$9:$I$9,0))</f>
        <v>100</v>
      </c>
      <c r="N42" s="58" cm="1">
        <f t="array" ref="N42">INDEX($D$10:$I$10,,MATCH(E42,$D$9:$I$9,0))</f>
        <v>66</v>
      </c>
      <c r="O42" s="58" cm="1">
        <f t="array" ref="O42">INDEX($D$10:$I$10,,MATCH(F42,$D$9:$I$9,0))</f>
        <v>66</v>
      </c>
      <c r="P42" s="58" cm="1">
        <f t="array" ref="P42">INDEX($D$10:$I$10,,MATCH(G42,$D$9:$I$9,0))</f>
        <v>66</v>
      </c>
      <c r="Q42" s="58" cm="1">
        <f t="array" ref="Q42">INDEX($D$10:$I$10,,MATCH(H42,$D$9:$I$9,0))</f>
        <v>66</v>
      </c>
      <c r="R42" s="58" t="str" cm="1">
        <f t="array" ref="R42">INDEX($D$10:$I$10,,MATCH(I42,$D$9:$I$9,0))</f>
        <v/>
      </c>
      <c r="S42" s="58" cm="1">
        <f t="array" ref="S42">INDEX($D$10:$I$10,,MATCH(J42,$D$9:$I$9,0))</f>
        <v>66</v>
      </c>
    </row>
    <row r="43" spans="2:19">
      <c r="B43" s="14" t="s">
        <v>94</v>
      </c>
      <c r="C43" s="14" t="s">
        <v>253</v>
      </c>
      <c r="D43" s="36" t="s">
        <v>213</v>
      </c>
      <c r="E43" s="36" t="s">
        <v>213</v>
      </c>
      <c r="F43" s="36" t="s">
        <v>213</v>
      </c>
      <c r="G43" s="36" t="s">
        <v>214</v>
      </c>
      <c r="H43" s="36" t="s">
        <v>214</v>
      </c>
      <c r="I43" s="36" t="s">
        <v>217</v>
      </c>
      <c r="J43" s="36" t="s">
        <v>213</v>
      </c>
      <c r="M43" s="58" cm="1">
        <f t="array" ref="M43">INDEX($D$10:$I$10,,MATCH(D43,$D$9:$I$9,0))</f>
        <v>100</v>
      </c>
      <c r="N43" s="58" cm="1">
        <f t="array" ref="N43">INDEX($D$10:$I$10,,MATCH(E43,$D$9:$I$9,0))</f>
        <v>100</v>
      </c>
      <c r="O43" s="58" cm="1">
        <f t="array" ref="O43">INDEX($D$10:$I$10,,MATCH(F43,$D$9:$I$9,0))</f>
        <v>100</v>
      </c>
      <c r="P43" s="58" cm="1">
        <f t="array" ref="P43">INDEX($D$10:$I$10,,MATCH(G43,$D$9:$I$9,0))</f>
        <v>66</v>
      </c>
      <c r="Q43" s="58" cm="1">
        <f t="array" ref="Q43">INDEX($D$10:$I$10,,MATCH(H43,$D$9:$I$9,0))</f>
        <v>66</v>
      </c>
      <c r="R43" s="58" t="str" cm="1">
        <f t="array" ref="R43">INDEX($D$10:$I$10,,MATCH(I43,$D$9:$I$9,0))</f>
        <v/>
      </c>
      <c r="S43" s="58" cm="1">
        <f t="array" ref="S43">INDEX($D$10:$I$10,,MATCH(J43,$D$9:$I$9,0))</f>
        <v>100</v>
      </c>
    </row>
    <row r="44" spans="2:19">
      <c r="B44" s="14" t="s">
        <v>94</v>
      </c>
      <c r="C44" s="14" t="s">
        <v>254</v>
      </c>
      <c r="D44" s="36" t="s">
        <v>214</v>
      </c>
      <c r="E44" s="36" t="s">
        <v>214</v>
      </c>
      <c r="F44" s="36" t="s">
        <v>215</v>
      </c>
      <c r="G44" s="36" t="s">
        <v>215</v>
      </c>
      <c r="H44" s="36" t="s">
        <v>215</v>
      </c>
      <c r="I44" s="36" t="s">
        <v>217</v>
      </c>
      <c r="J44" s="36" t="s">
        <v>214</v>
      </c>
      <c r="M44" s="58" cm="1">
        <f t="array" ref="M44">INDEX($D$10:$I$10,,MATCH(D44,$D$9:$I$9,0))</f>
        <v>66</v>
      </c>
      <c r="N44" s="58" cm="1">
        <f t="array" ref="N44">INDEX($D$10:$I$10,,MATCH(E44,$D$9:$I$9,0))</f>
        <v>66</v>
      </c>
      <c r="O44" s="58" cm="1">
        <f t="array" ref="O44">INDEX($D$10:$I$10,,MATCH(F44,$D$9:$I$9,0))</f>
        <v>33</v>
      </c>
      <c r="P44" s="58" cm="1">
        <f t="array" ref="P44">INDEX($D$10:$I$10,,MATCH(G44,$D$9:$I$9,0))</f>
        <v>33</v>
      </c>
      <c r="Q44" s="58" cm="1">
        <f t="array" ref="Q44">INDEX($D$10:$I$10,,MATCH(H44,$D$9:$I$9,0))</f>
        <v>33</v>
      </c>
      <c r="R44" s="58" t="str" cm="1">
        <f t="array" ref="R44">INDEX($D$10:$I$10,,MATCH(I44,$D$9:$I$9,0))</f>
        <v/>
      </c>
      <c r="S44" s="58" cm="1">
        <f t="array" ref="S44">INDEX($D$10:$I$10,,MATCH(J44,$D$9:$I$9,0))</f>
        <v>66</v>
      </c>
    </row>
    <row r="45" spans="2:19">
      <c r="B45" s="14" t="s">
        <v>94</v>
      </c>
      <c r="C45" s="14" t="s">
        <v>255</v>
      </c>
      <c r="D45" s="36" t="s">
        <v>213</v>
      </c>
      <c r="E45" s="36" t="s">
        <v>213</v>
      </c>
      <c r="F45" s="36" t="s">
        <v>213</v>
      </c>
      <c r="G45" s="36" t="s">
        <v>213</v>
      </c>
      <c r="H45" s="36" t="s">
        <v>213</v>
      </c>
      <c r="I45" s="36" t="s">
        <v>217</v>
      </c>
      <c r="J45" s="36" t="s">
        <v>213</v>
      </c>
      <c r="M45" s="58" cm="1">
        <f t="array" ref="M45">INDEX($D$10:$I$10,,MATCH(D45,$D$9:$I$9,0))</f>
        <v>100</v>
      </c>
      <c r="N45" s="58" cm="1">
        <f t="array" ref="N45">INDEX($D$10:$I$10,,MATCH(E45,$D$9:$I$9,0))</f>
        <v>100</v>
      </c>
      <c r="O45" s="58" cm="1">
        <f t="array" ref="O45">INDEX($D$10:$I$10,,MATCH(F45,$D$9:$I$9,0))</f>
        <v>100</v>
      </c>
      <c r="P45" s="58" cm="1">
        <f t="array" ref="P45">INDEX($D$10:$I$10,,MATCH(G45,$D$9:$I$9,0))</f>
        <v>100</v>
      </c>
      <c r="Q45" s="58" cm="1">
        <f t="array" ref="Q45">INDEX($D$10:$I$10,,MATCH(H45,$D$9:$I$9,0))</f>
        <v>100</v>
      </c>
      <c r="R45" s="58" t="str" cm="1">
        <f t="array" ref="R45">INDEX($D$10:$I$10,,MATCH(I45,$D$9:$I$9,0))</f>
        <v/>
      </c>
      <c r="S45" s="58" cm="1">
        <f t="array" ref="S45">INDEX($D$10:$I$10,,MATCH(J45,$D$9:$I$9,0))</f>
        <v>100</v>
      </c>
    </row>
    <row r="46" spans="2:19">
      <c r="B46" s="14" t="s">
        <v>94</v>
      </c>
      <c r="C46" s="14" t="s">
        <v>256</v>
      </c>
      <c r="D46" s="36" t="s">
        <v>213</v>
      </c>
      <c r="E46" s="36" t="s">
        <v>213</v>
      </c>
      <c r="F46" s="36" t="s">
        <v>213</v>
      </c>
      <c r="G46" s="36" t="s">
        <v>213</v>
      </c>
      <c r="H46" s="36" t="s">
        <v>213</v>
      </c>
      <c r="I46" s="36" t="s">
        <v>217</v>
      </c>
      <c r="J46" s="36" t="s">
        <v>213</v>
      </c>
      <c r="M46" s="58" cm="1">
        <f t="array" ref="M46">INDEX($D$10:$I$10,,MATCH(D46,$D$9:$I$9,0))</f>
        <v>100</v>
      </c>
      <c r="N46" s="58" cm="1">
        <f t="array" ref="N46">INDEX($D$10:$I$10,,MATCH(E46,$D$9:$I$9,0))</f>
        <v>100</v>
      </c>
      <c r="O46" s="58" cm="1">
        <f t="array" ref="O46">INDEX($D$10:$I$10,,MATCH(F46,$D$9:$I$9,0))</f>
        <v>100</v>
      </c>
      <c r="P46" s="58" cm="1">
        <f t="array" ref="P46">INDEX($D$10:$I$10,,MATCH(G46,$D$9:$I$9,0))</f>
        <v>100</v>
      </c>
      <c r="Q46" s="58" cm="1">
        <f t="array" ref="Q46">INDEX($D$10:$I$10,,MATCH(H46,$D$9:$I$9,0))</f>
        <v>100</v>
      </c>
      <c r="R46" s="58" t="str" cm="1">
        <f t="array" ref="R46">INDEX($D$10:$I$10,,MATCH(I46,$D$9:$I$9,0))</f>
        <v/>
      </c>
      <c r="S46" s="58" cm="1">
        <f t="array" ref="S46">INDEX($D$10:$I$10,,MATCH(J46,$D$9:$I$9,0))</f>
        <v>100</v>
      </c>
    </row>
    <row r="47" spans="2:19">
      <c r="B47" s="14" t="s">
        <v>94</v>
      </c>
      <c r="C47" s="14" t="s">
        <v>257</v>
      </c>
      <c r="D47" s="36" t="s">
        <v>213</v>
      </c>
      <c r="E47" s="36" t="s">
        <v>213</v>
      </c>
      <c r="F47" s="36" t="s">
        <v>213</v>
      </c>
      <c r="G47" s="36" t="s">
        <v>213</v>
      </c>
      <c r="H47" s="36" t="s">
        <v>213</v>
      </c>
      <c r="I47" s="36" t="s">
        <v>217</v>
      </c>
      <c r="J47" s="36" t="s">
        <v>213</v>
      </c>
      <c r="M47" s="58" cm="1">
        <f t="array" ref="M47">INDEX($D$10:$I$10,,MATCH(D47,$D$9:$I$9,0))</f>
        <v>100</v>
      </c>
      <c r="N47" s="58" cm="1">
        <f t="array" ref="N47">INDEX($D$10:$I$10,,MATCH(E47,$D$9:$I$9,0))</f>
        <v>100</v>
      </c>
      <c r="O47" s="58" cm="1">
        <f t="array" ref="O47">INDEX($D$10:$I$10,,MATCH(F47,$D$9:$I$9,0))</f>
        <v>100</v>
      </c>
      <c r="P47" s="58" cm="1">
        <f t="array" ref="P47">INDEX($D$10:$I$10,,MATCH(G47,$D$9:$I$9,0))</f>
        <v>100</v>
      </c>
      <c r="Q47" s="58" cm="1">
        <f t="array" ref="Q47">INDEX($D$10:$I$10,,MATCH(H47,$D$9:$I$9,0))</f>
        <v>100</v>
      </c>
      <c r="R47" s="58" t="str" cm="1">
        <f t="array" ref="R47">INDEX($D$10:$I$10,,MATCH(I47,$D$9:$I$9,0))</f>
        <v/>
      </c>
      <c r="S47" s="58" cm="1">
        <f t="array" ref="S47">INDEX($D$10:$I$10,,MATCH(J47,$D$9:$I$9,0))</f>
        <v>100</v>
      </c>
    </row>
    <row r="48" spans="2:19">
      <c r="B48" s="14" t="s">
        <v>94</v>
      </c>
      <c r="C48" s="14" t="s">
        <v>258</v>
      </c>
      <c r="D48" s="36" t="s">
        <v>215</v>
      </c>
      <c r="E48" s="36" t="s">
        <v>214</v>
      </c>
      <c r="F48" s="36" t="s">
        <v>214</v>
      </c>
      <c r="G48" s="36" t="s">
        <v>214</v>
      </c>
      <c r="H48" s="36" t="s">
        <v>214</v>
      </c>
      <c r="I48" s="36" t="s">
        <v>217</v>
      </c>
      <c r="J48" s="36" t="s">
        <v>214</v>
      </c>
      <c r="M48" s="58" cm="1">
        <f t="array" ref="M48">INDEX($D$10:$I$10,,MATCH(D48,$D$9:$I$9,0))</f>
        <v>33</v>
      </c>
      <c r="N48" s="58" cm="1">
        <f t="array" ref="N48">INDEX($D$10:$I$10,,MATCH(E48,$D$9:$I$9,0))</f>
        <v>66</v>
      </c>
      <c r="O48" s="58" cm="1">
        <f t="array" ref="O48">INDEX($D$10:$I$10,,MATCH(F48,$D$9:$I$9,0))</f>
        <v>66</v>
      </c>
      <c r="P48" s="58" cm="1">
        <f t="array" ref="P48">INDEX($D$10:$I$10,,MATCH(G48,$D$9:$I$9,0))</f>
        <v>66</v>
      </c>
      <c r="Q48" s="58" cm="1">
        <f t="array" ref="Q48">INDEX($D$10:$I$10,,MATCH(H48,$D$9:$I$9,0))</f>
        <v>66</v>
      </c>
      <c r="R48" s="58" t="str" cm="1">
        <f t="array" ref="R48">INDEX($D$10:$I$10,,MATCH(I48,$D$9:$I$9,0))</f>
        <v/>
      </c>
      <c r="S48" s="58" cm="1">
        <f t="array" ref="S48">INDEX($D$10:$I$10,,MATCH(J48,$D$9:$I$9,0))</f>
        <v>66</v>
      </c>
    </row>
    <row r="49" spans="2:19">
      <c r="B49" s="14" t="s">
        <v>94</v>
      </c>
      <c r="C49" s="14" t="s">
        <v>259</v>
      </c>
      <c r="D49" s="36" t="s">
        <v>214</v>
      </c>
      <c r="E49" s="36" t="s">
        <v>214</v>
      </c>
      <c r="F49" s="36" t="s">
        <v>214</v>
      </c>
      <c r="G49" s="36" t="s">
        <v>213</v>
      </c>
      <c r="H49" s="36" t="s">
        <v>213</v>
      </c>
      <c r="I49" s="36" t="s">
        <v>217</v>
      </c>
      <c r="J49" s="36" t="s">
        <v>213</v>
      </c>
      <c r="M49" s="58" cm="1">
        <f t="array" ref="M49">INDEX($D$10:$I$10,,MATCH(D49,$D$9:$I$9,0))</f>
        <v>66</v>
      </c>
      <c r="N49" s="58" cm="1">
        <f t="array" ref="N49">INDEX($D$10:$I$10,,MATCH(E49,$D$9:$I$9,0))</f>
        <v>66</v>
      </c>
      <c r="O49" s="58" cm="1">
        <f t="array" ref="O49">INDEX($D$10:$I$10,,MATCH(F49,$D$9:$I$9,0))</f>
        <v>66</v>
      </c>
      <c r="P49" s="58" cm="1">
        <f t="array" ref="P49">INDEX($D$10:$I$10,,MATCH(G49,$D$9:$I$9,0))</f>
        <v>100</v>
      </c>
      <c r="Q49" s="58" cm="1">
        <f t="array" ref="Q49">INDEX($D$10:$I$10,,MATCH(H49,$D$9:$I$9,0))</f>
        <v>100</v>
      </c>
      <c r="R49" s="58" t="str" cm="1">
        <f t="array" ref="R49">INDEX($D$10:$I$10,,MATCH(I49,$D$9:$I$9,0))</f>
        <v/>
      </c>
      <c r="S49" s="58" cm="1">
        <f t="array" ref="S49">INDEX($D$10:$I$10,,MATCH(J49,$D$9:$I$9,0))</f>
        <v>100</v>
      </c>
    </row>
    <row r="50" spans="2:19">
      <c r="B50" s="14" t="s">
        <v>94</v>
      </c>
      <c r="C50" s="14" t="s">
        <v>260</v>
      </c>
      <c r="D50" s="36" t="s">
        <v>213</v>
      </c>
      <c r="E50" s="36" t="s">
        <v>213</v>
      </c>
      <c r="F50" s="36" t="s">
        <v>213</v>
      </c>
      <c r="G50" s="36" t="s">
        <v>213</v>
      </c>
      <c r="H50" s="36" t="s">
        <v>213</v>
      </c>
      <c r="I50" s="36" t="s">
        <v>217</v>
      </c>
      <c r="J50" s="36" t="s">
        <v>213</v>
      </c>
      <c r="M50" s="58" cm="1">
        <f t="array" ref="M50">INDEX($D$10:$I$10,,MATCH(D50,$D$9:$I$9,0))</f>
        <v>100</v>
      </c>
      <c r="N50" s="58" cm="1">
        <f t="array" ref="N50">INDEX($D$10:$I$10,,MATCH(E50,$D$9:$I$9,0))</f>
        <v>100</v>
      </c>
      <c r="O50" s="58" cm="1">
        <f t="array" ref="O50">INDEX($D$10:$I$10,,MATCH(F50,$D$9:$I$9,0))</f>
        <v>100</v>
      </c>
      <c r="P50" s="58" cm="1">
        <f t="array" ref="P50">INDEX($D$10:$I$10,,MATCH(G50,$D$9:$I$9,0))</f>
        <v>100</v>
      </c>
      <c r="Q50" s="58" cm="1">
        <f t="array" ref="Q50">INDEX($D$10:$I$10,,MATCH(H50,$D$9:$I$9,0))</f>
        <v>100</v>
      </c>
      <c r="R50" s="58" t="str" cm="1">
        <f t="array" ref="R50">INDEX($D$10:$I$10,,MATCH(I50,$D$9:$I$9,0))</f>
        <v/>
      </c>
      <c r="S50" s="58" cm="1">
        <f t="array" ref="S50">INDEX($D$10:$I$10,,MATCH(J50,$D$9:$I$9,0))</f>
        <v>100</v>
      </c>
    </row>
    <row r="51" spans="2:19">
      <c r="B51" s="14" t="s">
        <v>94</v>
      </c>
      <c r="C51" s="14" t="s">
        <v>261</v>
      </c>
      <c r="D51" s="36" t="s">
        <v>214</v>
      </c>
      <c r="E51" s="36" t="s">
        <v>214</v>
      </c>
      <c r="F51" s="36" t="s">
        <v>214</v>
      </c>
      <c r="G51" s="36" t="s">
        <v>215</v>
      </c>
      <c r="H51" s="36" t="s">
        <v>214</v>
      </c>
      <c r="I51" s="36" t="s">
        <v>217</v>
      </c>
      <c r="J51" s="36" t="s">
        <v>214</v>
      </c>
      <c r="M51" s="58" cm="1">
        <f t="array" ref="M51">INDEX($D$10:$I$10,,MATCH(D51,$D$9:$I$9,0))</f>
        <v>66</v>
      </c>
      <c r="N51" s="58" cm="1">
        <f t="array" ref="N51">INDEX($D$10:$I$10,,MATCH(E51,$D$9:$I$9,0))</f>
        <v>66</v>
      </c>
      <c r="O51" s="58" cm="1">
        <f t="array" ref="O51">INDEX($D$10:$I$10,,MATCH(F51,$D$9:$I$9,0))</f>
        <v>66</v>
      </c>
      <c r="P51" s="58" cm="1">
        <f t="array" ref="P51">INDEX($D$10:$I$10,,MATCH(G51,$D$9:$I$9,0))</f>
        <v>33</v>
      </c>
      <c r="Q51" s="58" cm="1">
        <f t="array" ref="Q51">INDEX($D$10:$I$10,,MATCH(H51,$D$9:$I$9,0))</f>
        <v>66</v>
      </c>
      <c r="R51" s="58" t="str" cm="1">
        <f t="array" ref="R51">INDEX($D$10:$I$10,,MATCH(I51,$D$9:$I$9,0))</f>
        <v/>
      </c>
      <c r="S51" s="58" cm="1">
        <f t="array" ref="S51">INDEX($D$10:$I$10,,MATCH(J51,$D$9:$I$9,0))</f>
        <v>66</v>
      </c>
    </row>
    <row r="52" spans="2:19">
      <c r="B52" s="14" t="s">
        <v>94</v>
      </c>
      <c r="C52" s="14" t="s">
        <v>262</v>
      </c>
      <c r="D52" s="36" t="s">
        <v>214</v>
      </c>
      <c r="E52" s="36" t="s">
        <v>215</v>
      </c>
      <c r="F52" s="36" t="s">
        <v>215</v>
      </c>
      <c r="G52" s="36" t="s">
        <v>216</v>
      </c>
      <c r="H52" s="36" t="s">
        <v>215</v>
      </c>
      <c r="I52" s="36" t="s">
        <v>217</v>
      </c>
      <c r="J52" s="36" t="s">
        <v>214</v>
      </c>
      <c r="M52" s="58" cm="1">
        <f t="array" ref="M52">INDEX($D$10:$I$10,,MATCH(D52,$D$9:$I$9,0))</f>
        <v>66</v>
      </c>
      <c r="N52" s="58" cm="1">
        <f t="array" ref="N52">INDEX($D$10:$I$10,,MATCH(E52,$D$9:$I$9,0))</f>
        <v>33</v>
      </c>
      <c r="O52" s="58" cm="1">
        <f t="array" ref="O52">INDEX($D$10:$I$10,,MATCH(F52,$D$9:$I$9,0))</f>
        <v>33</v>
      </c>
      <c r="P52" s="58" cm="1">
        <f t="array" ref="P52">INDEX($D$10:$I$10,,MATCH(G52,$D$9:$I$9,0))</f>
        <v>0</v>
      </c>
      <c r="Q52" s="58" cm="1">
        <f t="array" ref="Q52">INDEX($D$10:$I$10,,MATCH(H52,$D$9:$I$9,0))</f>
        <v>33</v>
      </c>
      <c r="R52" s="58" t="str" cm="1">
        <f t="array" ref="R52">INDEX($D$10:$I$10,,MATCH(I52,$D$9:$I$9,0))</f>
        <v/>
      </c>
      <c r="S52" s="58" cm="1">
        <f t="array" ref="S52">INDEX($D$10:$I$10,,MATCH(J52,$D$9:$I$9,0))</f>
        <v>66</v>
      </c>
    </row>
    <row r="53" spans="2:19">
      <c r="B53" s="14" t="s">
        <v>94</v>
      </c>
      <c r="C53" s="14" t="s">
        <v>263</v>
      </c>
      <c r="D53" s="36" t="s">
        <v>214</v>
      </c>
      <c r="E53" s="36" t="s">
        <v>214</v>
      </c>
      <c r="F53" s="36" t="s">
        <v>215</v>
      </c>
      <c r="G53" s="36" t="s">
        <v>215</v>
      </c>
      <c r="H53" s="36" t="s">
        <v>214</v>
      </c>
      <c r="I53" s="36" t="s">
        <v>217</v>
      </c>
      <c r="J53" s="36" t="s">
        <v>214</v>
      </c>
      <c r="M53" s="58" cm="1">
        <f t="array" ref="M53">INDEX($D$10:$I$10,,MATCH(D53,$D$9:$I$9,0))</f>
        <v>66</v>
      </c>
      <c r="N53" s="58" cm="1">
        <f t="array" ref="N53">INDEX($D$10:$I$10,,MATCH(E53,$D$9:$I$9,0))</f>
        <v>66</v>
      </c>
      <c r="O53" s="58" cm="1">
        <f t="array" ref="O53">INDEX($D$10:$I$10,,MATCH(F53,$D$9:$I$9,0))</f>
        <v>33</v>
      </c>
      <c r="P53" s="58" cm="1">
        <f t="array" ref="P53">INDEX($D$10:$I$10,,MATCH(G53,$D$9:$I$9,0))</f>
        <v>33</v>
      </c>
      <c r="Q53" s="58" cm="1">
        <f t="array" ref="Q53">INDEX($D$10:$I$10,,MATCH(H53,$D$9:$I$9,0))</f>
        <v>66</v>
      </c>
      <c r="R53" s="58" t="str" cm="1">
        <f t="array" ref="R53">INDEX($D$10:$I$10,,MATCH(I53,$D$9:$I$9,0))</f>
        <v/>
      </c>
      <c r="S53" s="58" cm="1">
        <f t="array" ref="S53">INDEX($D$10:$I$10,,MATCH(J53,$D$9:$I$9,0))</f>
        <v>66</v>
      </c>
    </row>
    <row r="54" spans="2:19">
      <c r="B54" s="14" t="s">
        <v>94</v>
      </c>
      <c r="C54" s="14" t="s">
        <v>264</v>
      </c>
      <c r="D54" s="36" t="s">
        <v>213</v>
      </c>
      <c r="E54" s="36" t="s">
        <v>213</v>
      </c>
      <c r="F54" s="36" t="s">
        <v>213</v>
      </c>
      <c r="G54" s="36" t="s">
        <v>213</v>
      </c>
      <c r="H54" s="36" t="s">
        <v>213</v>
      </c>
      <c r="I54" s="36" t="s">
        <v>217</v>
      </c>
      <c r="J54" s="36" t="s">
        <v>213</v>
      </c>
      <c r="M54" s="58" cm="1">
        <f t="array" ref="M54">INDEX($D$10:$I$10,,MATCH(D54,$D$9:$I$9,0))</f>
        <v>100</v>
      </c>
      <c r="N54" s="58" cm="1">
        <f t="array" ref="N54">INDEX($D$10:$I$10,,MATCH(E54,$D$9:$I$9,0))</f>
        <v>100</v>
      </c>
      <c r="O54" s="58" cm="1">
        <f t="array" ref="O54">INDEX($D$10:$I$10,,MATCH(F54,$D$9:$I$9,0))</f>
        <v>100</v>
      </c>
      <c r="P54" s="58" cm="1">
        <f t="array" ref="P54">INDEX($D$10:$I$10,,MATCH(G54,$D$9:$I$9,0))</f>
        <v>100</v>
      </c>
      <c r="Q54" s="58" cm="1">
        <f t="array" ref="Q54">INDEX($D$10:$I$10,,MATCH(H54,$D$9:$I$9,0))</f>
        <v>100</v>
      </c>
      <c r="R54" s="58" t="str" cm="1">
        <f t="array" ref="R54">INDEX($D$10:$I$10,,MATCH(I54,$D$9:$I$9,0))</f>
        <v/>
      </c>
      <c r="S54" s="58" cm="1">
        <f t="array" ref="S54">INDEX($D$10:$I$10,,MATCH(J54,$D$9:$I$9,0))</f>
        <v>100</v>
      </c>
    </row>
    <row r="55" spans="2:19">
      <c r="B55" s="14" t="s">
        <v>94</v>
      </c>
      <c r="C55" s="14" t="s">
        <v>265</v>
      </c>
      <c r="D55" s="36" t="s">
        <v>214</v>
      </c>
      <c r="E55" s="36" t="s">
        <v>214</v>
      </c>
      <c r="F55" s="36" t="s">
        <v>214</v>
      </c>
      <c r="G55" s="36" t="s">
        <v>214</v>
      </c>
      <c r="H55" s="36" t="s">
        <v>213</v>
      </c>
      <c r="I55" s="36" t="s">
        <v>217</v>
      </c>
      <c r="J55" s="36" t="s">
        <v>214</v>
      </c>
      <c r="M55" s="58" cm="1">
        <f t="array" ref="M55">INDEX($D$10:$I$10,,MATCH(D55,$D$9:$I$9,0))</f>
        <v>66</v>
      </c>
      <c r="N55" s="58" cm="1">
        <f t="array" ref="N55">INDEX($D$10:$I$10,,MATCH(E55,$D$9:$I$9,0))</f>
        <v>66</v>
      </c>
      <c r="O55" s="58" cm="1">
        <f t="array" ref="O55">INDEX($D$10:$I$10,,MATCH(F55,$D$9:$I$9,0))</f>
        <v>66</v>
      </c>
      <c r="P55" s="58" cm="1">
        <f t="array" ref="P55">INDEX($D$10:$I$10,,MATCH(G55,$D$9:$I$9,0))</f>
        <v>66</v>
      </c>
      <c r="Q55" s="58" cm="1">
        <f t="array" ref="Q55">INDEX($D$10:$I$10,,MATCH(H55,$D$9:$I$9,0))</f>
        <v>100</v>
      </c>
      <c r="R55" s="58" t="str" cm="1">
        <f t="array" ref="R55">INDEX($D$10:$I$10,,MATCH(I55,$D$9:$I$9,0))</f>
        <v/>
      </c>
      <c r="S55" s="58" cm="1">
        <f t="array" ref="S55">INDEX($D$10:$I$10,,MATCH(J55,$D$9:$I$9,0))</f>
        <v>66</v>
      </c>
    </row>
    <row r="56" spans="2:19">
      <c r="B56" s="14" t="s">
        <v>94</v>
      </c>
      <c r="C56" s="14" t="s">
        <v>266</v>
      </c>
      <c r="D56" s="36" t="s">
        <v>213</v>
      </c>
      <c r="E56" s="36" t="s">
        <v>214</v>
      </c>
      <c r="F56" s="36" t="s">
        <v>214</v>
      </c>
      <c r="G56" s="36" t="s">
        <v>214</v>
      </c>
      <c r="H56" s="36" t="s">
        <v>214</v>
      </c>
      <c r="I56" s="36" t="s">
        <v>217</v>
      </c>
      <c r="J56" s="36" t="s">
        <v>214</v>
      </c>
      <c r="M56" s="58" cm="1">
        <f t="array" ref="M56">INDEX($D$10:$I$10,,MATCH(D56,$D$9:$I$9,0))</f>
        <v>100</v>
      </c>
      <c r="N56" s="58" cm="1">
        <f t="array" ref="N56">INDEX($D$10:$I$10,,MATCH(E56,$D$9:$I$9,0))</f>
        <v>66</v>
      </c>
      <c r="O56" s="58" cm="1">
        <f t="array" ref="O56">INDEX($D$10:$I$10,,MATCH(F56,$D$9:$I$9,0))</f>
        <v>66</v>
      </c>
      <c r="P56" s="58" cm="1">
        <f t="array" ref="P56">INDEX($D$10:$I$10,,MATCH(G56,$D$9:$I$9,0))</f>
        <v>66</v>
      </c>
      <c r="Q56" s="58" cm="1">
        <f t="array" ref="Q56">INDEX($D$10:$I$10,,MATCH(H56,$D$9:$I$9,0))</f>
        <v>66</v>
      </c>
      <c r="R56" s="58" t="str" cm="1">
        <f t="array" ref="R56">INDEX($D$10:$I$10,,MATCH(I56,$D$9:$I$9,0))</f>
        <v/>
      </c>
      <c r="S56" s="58" cm="1">
        <f t="array" ref="S56">INDEX($D$10:$I$10,,MATCH(J56,$D$9:$I$9,0))</f>
        <v>66</v>
      </c>
    </row>
    <row r="57" spans="2:19">
      <c r="B57" s="14" t="s">
        <v>94</v>
      </c>
      <c r="C57" s="14" t="s">
        <v>267</v>
      </c>
      <c r="D57" s="36" t="s">
        <v>213</v>
      </c>
      <c r="E57" s="36" t="s">
        <v>213</v>
      </c>
      <c r="F57" s="36" t="s">
        <v>213</v>
      </c>
      <c r="G57" s="36" t="s">
        <v>213</v>
      </c>
      <c r="H57" s="36" t="s">
        <v>213</v>
      </c>
      <c r="I57" s="36" t="s">
        <v>217</v>
      </c>
      <c r="J57" s="36" t="s">
        <v>213</v>
      </c>
      <c r="M57" s="58" cm="1">
        <f t="array" ref="M57">INDEX($D$10:$I$10,,MATCH(D57,$D$9:$I$9,0))</f>
        <v>100</v>
      </c>
      <c r="N57" s="58" cm="1">
        <f t="array" ref="N57">INDEX($D$10:$I$10,,MATCH(E57,$D$9:$I$9,0))</f>
        <v>100</v>
      </c>
      <c r="O57" s="58" cm="1">
        <f t="array" ref="O57">INDEX($D$10:$I$10,,MATCH(F57,$D$9:$I$9,0))</f>
        <v>100</v>
      </c>
      <c r="P57" s="58" cm="1">
        <f t="array" ref="P57">INDEX($D$10:$I$10,,MATCH(G57,$D$9:$I$9,0))</f>
        <v>100</v>
      </c>
      <c r="Q57" s="58" cm="1">
        <f t="array" ref="Q57">INDEX($D$10:$I$10,,MATCH(H57,$D$9:$I$9,0))</f>
        <v>100</v>
      </c>
      <c r="R57" s="58" t="str" cm="1">
        <f t="array" ref="R57">INDEX($D$10:$I$10,,MATCH(I57,$D$9:$I$9,0))</f>
        <v/>
      </c>
      <c r="S57" s="58" cm="1">
        <f t="array" ref="S57">INDEX($D$10:$I$10,,MATCH(J57,$D$9:$I$9,0))</f>
        <v>100</v>
      </c>
    </row>
    <row r="58" spans="2:19">
      <c r="B58" s="14" t="s">
        <v>94</v>
      </c>
      <c r="C58" s="14" t="s">
        <v>268</v>
      </c>
      <c r="D58" s="36" t="s">
        <v>213</v>
      </c>
      <c r="E58" s="36" t="s">
        <v>213</v>
      </c>
      <c r="F58" s="36" t="s">
        <v>213</v>
      </c>
      <c r="G58" s="36" t="s">
        <v>213</v>
      </c>
      <c r="H58" s="36" t="s">
        <v>213</v>
      </c>
      <c r="I58" s="36" t="s">
        <v>217</v>
      </c>
      <c r="J58" s="36" t="s">
        <v>213</v>
      </c>
      <c r="M58" s="58" cm="1">
        <f t="array" ref="M58">INDEX($D$10:$I$10,,MATCH(D58,$D$9:$I$9,0))</f>
        <v>100</v>
      </c>
      <c r="N58" s="58" cm="1">
        <f t="array" ref="N58">INDEX($D$10:$I$10,,MATCH(E58,$D$9:$I$9,0))</f>
        <v>100</v>
      </c>
      <c r="O58" s="58" cm="1">
        <f t="array" ref="O58">INDEX($D$10:$I$10,,MATCH(F58,$D$9:$I$9,0))</f>
        <v>100</v>
      </c>
      <c r="P58" s="58" cm="1">
        <f t="array" ref="P58">INDEX($D$10:$I$10,,MATCH(G58,$D$9:$I$9,0))</f>
        <v>100</v>
      </c>
      <c r="Q58" s="58" cm="1">
        <f t="array" ref="Q58">INDEX($D$10:$I$10,,MATCH(H58,$D$9:$I$9,0))</f>
        <v>100</v>
      </c>
      <c r="R58" s="58" t="str" cm="1">
        <f t="array" ref="R58">INDEX($D$10:$I$10,,MATCH(I58,$D$9:$I$9,0))</f>
        <v/>
      </c>
      <c r="S58" s="58" cm="1">
        <f t="array" ref="S58">INDEX($D$10:$I$10,,MATCH(J58,$D$9:$I$9,0))</f>
        <v>100</v>
      </c>
    </row>
    <row r="59" spans="2:19">
      <c r="B59" s="14" t="s">
        <v>94</v>
      </c>
      <c r="C59" s="14" t="s">
        <v>269</v>
      </c>
      <c r="D59" s="36" t="s">
        <v>216</v>
      </c>
      <c r="E59" s="36" t="s">
        <v>216</v>
      </c>
      <c r="F59" s="36" t="s">
        <v>216</v>
      </c>
      <c r="G59" s="36" t="s">
        <v>216</v>
      </c>
      <c r="H59" s="36" t="s">
        <v>216</v>
      </c>
      <c r="I59" s="36" t="s">
        <v>217</v>
      </c>
      <c r="J59" s="36" t="s">
        <v>217</v>
      </c>
      <c r="M59" s="58" cm="1">
        <f t="array" ref="M59">INDEX($D$10:$I$10,,MATCH(D59,$D$9:$I$9,0))</f>
        <v>0</v>
      </c>
      <c r="N59" s="58" cm="1">
        <f t="array" ref="N59">INDEX($D$10:$I$10,,MATCH(E59,$D$9:$I$9,0))</f>
        <v>0</v>
      </c>
      <c r="O59" s="58" cm="1">
        <f t="array" ref="O59">INDEX($D$10:$I$10,,MATCH(F59,$D$9:$I$9,0))</f>
        <v>0</v>
      </c>
      <c r="P59" s="58" cm="1">
        <f t="array" ref="P59">INDEX($D$10:$I$10,,MATCH(G59,$D$9:$I$9,0))</f>
        <v>0</v>
      </c>
      <c r="Q59" s="58" cm="1">
        <f t="array" ref="Q59">INDEX($D$10:$I$10,,MATCH(H59,$D$9:$I$9,0))</f>
        <v>0</v>
      </c>
      <c r="R59" s="58" t="str" cm="1">
        <f t="array" ref="R59">INDEX($D$10:$I$10,,MATCH(I59,$D$9:$I$9,0))</f>
        <v/>
      </c>
      <c r="S59" s="58" t="str" cm="1">
        <f t="array" ref="S59">INDEX($D$10:$I$10,,MATCH(J59,$D$9:$I$9,0))</f>
        <v/>
      </c>
    </row>
    <row r="60" spans="2:19">
      <c r="B60" s="14" t="s">
        <v>94</v>
      </c>
      <c r="C60" s="14" t="s">
        <v>270</v>
      </c>
      <c r="D60" s="36" t="s">
        <v>214</v>
      </c>
      <c r="E60" s="36" t="s">
        <v>213</v>
      </c>
      <c r="F60" s="36" t="s">
        <v>214</v>
      </c>
      <c r="G60" s="36" t="s">
        <v>214</v>
      </c>
      <c r="H60" s="36" t="s">
        <v>214</v>
      </c>
      <c r="I60" s="36" t="s">
        <v>217</v>
      </c>
      <c r="J60" s="36" t="s">
        <v>214</v>
      </c>
      <c r="M60" s="58" cm="1">
        <f t="array" ref="M60">INDEX($D$10:$I$10,,MATCH(D60,$D$9:$I$9,0))</f>
        <v>66</v>
      </c>
      <c r="N60" s="58" cm="1">
        <f t="array" ref="N60">INDEX($D$10:$I$10,,MATCH(E60,$D$9:$I$9,0))</f>
        <v>100</v>
      </c>
      <c r="O60" s="58" cm="1">
        <f t="array" ref="O60">INDEX($D$10:$I$10,,MATCH(F60,$D$9:$I$9,0))</f>
        <v>66</v>
      </c>
      <c r="P60" s="58" cm="1">
        <f t="array" ref="P60">INDEX($D$10:$I$10,,MATCH(G60,$D$9:$I$9,0))</f>
        <v>66</v>
      </c>
      <c r="Q60" s="58" cm="1">
        <f t="array" ref="Q60">INDEX($D$10:$I$10,,MATCH(H60,$D$9:$I$9,0))</f>
        <v>66</v>
      </c>
      <c r="R60" s="58" t="str" cm="1">
        <f t="array" ref="R60">INDEX($D$10:$I$10,,MATCH(I60,$D$9:$I$9,0))</f>
        <v/>
      </c>
      <c r="S60" s="58" cm="1">
        <f t="array" ref="S60">INDEX($D$10:$I$10,,MATCH(J60,$D$9:$I$9,0))</f>
        <v>66</v>
      </c>
    </row>
    <row r="61" spans="2:19">
      <c r="B61" s="14" t="s">
        <v>94</v>
      </c>
      <c r="C61" s="14" t="s">
        <v>271</v>
      </c>
      <c r="D61" s="36" t="s">
        <v>215</v>
      </c>
      <c r="E61" s="36" t="s">
        <v>214</v>
      </c>
      <c r="F61" s="36" t="s">
        <v>214</v>
      </c>
      <c r="G61" s="36" t="s">
        <v>214</v>
      </c>
      <c r="H61" s="36" t="s">
        <v>214</v>
      </c>
      <c r="I61" s="36" t="s">
        <v>217</v>
      </c>
      <c r="J61" s="36" t="s">
        <v>214</v>
      </c>
      <c r="M61" s="58" cm="1">
        <f t="array" ref="M61">INDEX($D$10:$I$10,,MATCH(D61,$D$9:$I$9,0))</f>
        <v>33</v>
      </c>
      <c r="N61" s="58" cm="1">
        <f t="array" ref="N61">INDEX($D$10:$I$10,,MATCH(E61,$D$9:$I$9,0))</f>
        <v>66</v>
      </c>
      <c r="O61" s="58" cm="1">
        <f t="array" ref="O61">INDEX($D$10:$I$10,,MATCH(F61,$D$9:$I$9,0))</f>
        <v>66</v>
      </c>
      <c r="P61" s="58" cm="1">
        <f t="array" ref="P61">INDEX($D$10:$I$10,,MATCH(G61,$D$9:$I$9,0))</f>
        <v>66</v>
      </c>
      <c r="Q61" s="58" cm="1">
        <f t="array" ref="Q61">INDEX($D$10:$I$10,,MATCH(H61,$D$9:$I$9,0))</f>
        <v>66</v>
      </c>
      <c r="R61" s="58" t="str" cm="1">
        <f t="array" ref="R61">INDEX($D$10:$I$10,,MATCH(I61,$D$9:$I$9,0))</f>
        <v/>
      </c>
      <c r="S61" s="58" cm="1">
        <f t="array" ref="S61">INDEX($D$10:$I$10,,MATCH(J61,$D$9:$I$9,0))</f>
        <v>66</v>
      </c>
    </row>
    <row r="62" spans="2:19">
      <c r="B62" s="14" t="s">
        <v>94</v>
      </c>
      <c r="C62" s="14" t="s">
        <v>272</v>
      </c>
      <c r="D62" s="36" t="s">
        <v>213</v>
      </c>
      <c r="E62" s="36" t="s">
        <v>213</v>
      </c>
      <c r="F62" s="36" t="s">
        <v>213</v>
      </c>
      <c r="G62" s="36" t="s">
        <v>213</v>
      </c>
      <c r="H62" s="36" t="s">
        <v>213</v>
      </c>
      <c r="I62" s="36" t="s">
        <v>217</v>
      </c>
      <c r="J62" s="36" t="s">
        <v>213</v>
      </c>
      <c r="M62" s="58" cm="1">
        <f t="array" ref="M62">INDEX($D$10:$I$10,,MATCH(D62,$D$9:$I$9,0))</f>
        <v>100</v>
      </c>
      <c r="N62" s="58" cm="1">
        <f t="array" ref="N62">INDEX($D$10:$I$10,,MATCH(E62,$D$9:$I$9,0))</f>
        <v>100</v>
      </c>
      <c r="O62" s="58" cm="1">
        <f t="array" ref="O62">INDEX($D$10:$I$10,,MATCH(F62,$D$9:$I$9,0))</f>
        <v>100</v>
      </c>
      <c r="P62" s="58" cm="1">
        <f t="array" ref="P62">INDEX($D$10:$I$10,,MATCH(G62,$D$9:$I$9,0))</f>
        <v>100</v>
      </c>
      <c r="Q62" s="58" cm="1">
        <f t="array" ref="Q62">INDEX($D$10:$I$10,,MATCH(H62,$D$9:$I$9,0))</f>
        <v>100</v>
      </c>
      <c r="R62" s="58" t="str" cm="1">
        <f t="array" ref="R62">INDEX($D$10:$I$10,,MATCH(I62,$D$9:$I$9,0))</f>
        <v/>
      </c>
      <c r="S62" s="58" cm="1">
        <f t="array" ref="S62">INDEX($D$10:$I$10,,MATCH(J62,$D$9:$I$9,0))</f>
        <v>100</v>
      </c>
    </row>
    <row r="63" spans="2:19">
      <c r="B63" s="14" t="s">
        <v>151</v>
      </c>
      <c r="C63" s="14" t="s">
        <v>273</v>
      </c>
      <c r="D63" s="36" t="s">
        <v>215</v>
      </c>
      <c r="E63" s="36" t="s">
        <v>215</v>
      </c>
      <c r="F63" s="36" t="s">
        <v>215</v>
      </c>
      <c r="G63" s="36" t="s">
        <v>216</v>
      </c>
      <c r="H63" s="36" t="s">
        <v>217</v>
      </c>
      <c r="I63" s="36" t="s">
        <v>217</v>
      </c>
      <c r="J63" s="36" t="s">
        <v>217</v>
      </c>
      <c r="M63" s="58" cm="1">
        <f t="array" ref="M63">INDEX($D$10:$I$10,,MATCH(D63,$D$9:$I$9,0))</f>
        <v>33</v>
      </c>
      <c r="N63" s="58" cm="1">
        <f t="array" ref="N63">INDEX($D$10:$I$10,,MATCH(E63,$D$9:$I$9,0))</f>
        <v>33</v>
      </c>
      <c r="O63" s="58" cm="1">
        <f t="array" ref="O63">INDEX($D$10:$I$10,,MATCH(F63,$D$9:$I$9,0))</f>
        <v>33</v>
      </c>
      <c r="P63" s="58" cm="1">
        <f t="array" ref="P63">INDEX($D$10:$I$10,,MATCH(G63,$D$9:$I$9,0))</f>
        <v>0</v>
      </c>
      <c r="Q63" s="58" t="str" cm="1">
        <f t="array" ref="Q63">INDEX($D$10:$I$10,,MATCH(H63,$D$9:$I$9,0))</f>
        <v/>
      </c>
      <c r="R63" s="58" t="str" cm="1">
        <f t="array" ref="R63">INDEX($D$10:$I$10,,MATCH(I63,$D$9:$I$9,0))</f>
        <v/>
      </c>
      <c r="S63" s="58" t="str" cm="1">
        <f t="array" ref="S63">INDEX($D$10:$I$10,,MATCH(J63,$D$9:$I$9,0))</f>
        <v/>
      </c>
    </row>
    <row r="64" spans="2:19">
      <c r="B64" s="14" t="s">
        <v>151</v>
      </c>
      <c r="C64" s="14" t="s">
        <v>274</v>
      </c>
      <c r="D64" s="36" t="s">
        <v>216</v>
      </c>
      <c r="E64" s="36" t="s">
        <v>215</v>
      </c>
      <c r="F64" s="36" t="s">
        <v>214</v>
      </c>
      <c r="G64" s="36" t="s">
        <v>214</v>
      </c>
      <c r="H64" s="36" t="s">
        <v>214</v>
      </c>
      <c r="I64" s="36" t="s">
        <v>217</v>
      </c>
      <c r="J64" s="36" t="s">
        <v>214</v>
      </c>
      <c r="M64" s="58" cm="1">
        <f t="array" ref="M64">INDEX($D$10:$I$10,,MATCH(D64,$D$9:$I$9,0))</f>
        <v>0</v>
      </c>
      <c r="N64" s="58" cm="1">
        <f t="array" ref="N64">INDEX($D$10:$I$10,,MATCH(E64,$D$9:$I$9,0))</f>
        <v>33</v>
      </c>
      <c r="O64" s="58" cm="1">
        <f t="array" ref="O64">INDEX($D$10:$I$10,,MATCH(F64,$D$9:$I$9,0))</f>
        <v>66</v>
      </c>
      <c r="P64" s="58" cm="1">
        <f t="array" ref="P64">INDEX($D$10:$I$10,,MATCH(G64,$D$9:$I$9,0))</f>
        <v>66</v>
      </c>
      <c r="Q64" s="58" cm="1">
        <f t="array" ref="Q64">INDEX($D$10:$I$10,,MATCH(H64,$D$9:$I$9,0))</f>
        <v>66</v>
      </c>
      <c r="R64" s="58" t="str" cm="1">
        <f t="array" ref="R64">INDEX($D$10:$I$10,,MATCH(I64,$D$9:$I$9,0))</f>
        <v/>
      </c>
      <c r="S64" s="58" cm="1">
        <f t="array" ref="S64">INDEX($D$10:$I$10,,MATCH(J64,$D$9:$I$9,0))</f>
        <v>66</v>
      </c>
    </row>
    <row r="65" spans="2:19">
      <c r="B65" s="14" t="s">
        <v>151</v>
      </c>
      <c r="C65" s="14" t="s">
        <v>275</v>
      </c>
      <c r="D65" s="36" t="s">
        <v>216</v>
      </c>
      <c r="E65" s="36" t="s">
        <v>215</v>
      </c>
      <c r="F65" s="36" t="s">
        <v>215</v>
      </c>
      <c r="G65" s="36" t="s">
        <v>217</v>
      </c>
      <c r="H65" s="36" t="s">
        <v>217</v>
      </c>
      <c r="I65" s="36" t="s">
        <v>217</v>
      </c>
      <c r="J65" s="36" t="s">
        <v>217</v>
      </c>
      <c r="M65" s="58" cm="1">
        <f t="array" ref="M65">INDEX($D$10:$I$10,,MATCH(D65,$D$9:$I$9,0))</f>
        <v>0</v>
      </c>
      <c r="N65" s="58" cm="1">
        <f t="array" ref="N65">INDEX($D$10:$I$10,,MATCH(E65,$D$9:$I$9,0))</f>
        <v>33</v>
      </c>
      <c r="O65" s="58" cm="1">
        <f t="array" ref="O65">INDEX($D$10:$I$10,,MATCH(F65,$D$9:$I$9,0))</f>
        <v>33</v>
      </c>
      <c r="P65" s="58" t="str" cm="1">
        <f t="array" ref="P65">INDEX($D$10:$I$10,,MATCH(G65,$D$9:$I$9,0))</f>
        <v/>
      </c>
      <c r="Q65" s="58" t="str" cm="1">
        <f t="array" ref="Q65">INDEX($D$10:$I$10,,MATCH(H65,$D$9:$I$9,0))</f>
        <v/>
      </c>
      <c r="R65" s="58" t="str" cm="1">
        <f t="array" ref="R65">INDEX($D$10:$I$10,,MATCH(I65,$D$9:$I$9,0))</f>
        <v/>
      </c>
      <c r="S65" s="58" t="str" cm="1">
        <f t="array" ref="S65">INDEX($D$10:$I$10,,MATCH(J65,$D$9:$I$9,0))</f>
        <v/>
      </c>
    </row>
    <row r="66" spans="2:19">
      <c r="B66" s="14" t="s">
        <v>151</v>
      </c>
      <c r="C66" s="14" t="s">
        <v>276</v>
      </c>
      <c r="D66" s="36" t="s">
        <v>214</v>
      </c>
      <c r="E66" s="36" t="s">
        <v>215</v>
      </c>
      <c r="F66" s="36" t="s">
        <v>215</v>
      </c>
      <c r="G66" s="36" t="s">
        <v>215</v>
      </c>
      <c r="H66" s="36" t="s">
        <v>214</v>
      </c>
      <c r="I66" s="36" t="s">
        <v>217</v>
      </c>
      <c r="J66" s="36" t="s">
        <v>213</v>
      </c>
      <c r="M66" s="58" cm="1">
        <f t="array" ref="M66">INDEX($D$10:$I$10,,MATCH(D66,$D$9:$I$9,0))</f>
        <v>66</v>
      </c>
      <c r="N66" s="58" cm="1">
        <f t="array" ref="N66">INDEX($D$10:$I$10,,MATCH(E66,$D$9:$I$9,0))</f>
        <v>33</v>
      </c>
      <c r="O66" s="58" cm="1">
        <f t="array" ref="O66">INDEX($D$10:$I$10,,MATCH(F66,$D$9:$I$9,0))</f>
        <v>33</v>
      </c>
      <c r="P66" s="58" cm="1">
        <f t="array" ref="P66">INDEX($D$10:$I$10,,MATCH(G66,$D$9:$I$9,0))</f>
        <v>33</v>
      </c>
      <c r="Q66" s="58" cm="1">
        <f t="array" ref="Q66">INDEX($D$10:$I$10,,MATCH(H66,$D$9:$I$9,0))</f>
        <v>66</v>
      </c>
      <c r="R66" s="58" t="str" cm="1">
        <f t="array" ref="R66">INDEX($D$10:$I$10,,MATCH(I66,$D$9:$I$9,0))</f>
        <v/>
      </c>
      <c r="S66" s="58" cm="1">
        <f t="array" ref="S66">INDEX($D$10:$I$10,,MATCH(J66,$D$9:$I$9,0))</f>
        <v>100</v>
      </c>
    </row>
    <row r="67" spans="2:19">
      <c r="B67" s="14" t="s">
        <v>151</v>
      </c>
      <c r="C67" s="14" t="s">
        <v>277</v>
      </c>
      <c r="D67" s="36" t="s">
        <v>214</v>
      </c>
      <c r="E67" s="36" t="s">
        <v>215</v>
      </c>
      <c r="F67" s="36" t="s">
        <v>215</v>
      </c>
      <c r="G67" s="36" t="s">
        <v>214</v>
      </c>
      <c r="H67" s="36" t="s">
        <v>214</v>
      </c>
      <c r="I67" s="36" t="s">
        <v>217</v>
      </c>
      <c r="J67" s="36" t="s">
        <v>213</v>
      </c>
      <c r="M67" s="58" cm="1">
        <f t="array" ref="M67">INDEX($D$10:$I$10,,MATCH(D67,$D$9:$I$9,0))</f>
        <v>66</v>
      </c>
      <c r="N67" s="58" cm="1">
        <f t="array" ref="N67">INDEX($D$10:$I$10,,MATCH(E67,$D$9:$I$9,0))</f>
        <v>33</v>
      </c>
      <c r="O67" s="58" cm="1">
        <f t="array" ref="O67">INDEX($D$10:$I$10,,MATCH(F67,$D$9:$I$9,0))</f>
        <v>33</v>
      </c>
      <c r="P67" s="58" cm="1">
        <f t="array" ref="P67">INDEX($D$10:$I$10,,MATCH(G67,$D$9:$I$9,0))</f>
        <v>66</v>
      </c>
      <c r="Q67" s="58" cm="1">
        <f t="array" ref="Q67">INDEX($D$10:$I$10,,MATCH(H67,$D$9:$I$9,0))</f>
        <v>66</v>
      </c>
      <c r="R67" s="58" t="str" cm="1">
        <f t="array" ref="R67">INDEX($D$10:$I$10,,MATCH(I67,$D$9:$I$9,0))</f>
        <v/>
      </c>
      <c r="S67" s="58" cm="1">
        <f t="array" ref="S67">INDEX($D$10:$I$10,,MATCH(J67,$D$9:$I$9,0))</f>
        <v>100</v>
      </c>
    </row>
    <row r="68" spans="2:19">
      <c r="B68" s="14" t="s">
        <v>151</v>
      </c>
      <c r="C68" s="14" t="s">
        <v>278</v>
      </c>
      <c r="D68" s="36" t="s">
        <v>214</v>
      </c>
      <c r="E68" s="36" t="s">
        <v>215</v>
      </c>
      <c r="F68" s="36" t="s">
        <v>215</v>
      </c>
      <c r="G68" s="36" t="s">
        <v>214</v>
      </c>
      <c r="H68" s="36" t="s">
        <v>214</v>
      </c>
      <c r="I68" s="36" t="s">
        <v>217</v>
      </c>
      <c r="J68" s="36" t="s">
        <v>213</v>
      </c>
      <c r="M68" s="58" cm="1">
        <f t="array" ref="M68">INDEX($D$10:$I$10,,MATCH(D68,$D$9:$I$9,0))</f>
        <v>66</v>
      </c>
      <c r="N68" s="58" cm="1">
        <f t="array" ref="N68">INDEX($D$10:$I$10,,MATCH(E68,$D$9:$I$9,0))</f>
        <v>33</v>
      </c>
      <c r="O68" s="58" cm="1">
        <f t="array" ref="O68">INDEX($D$10:$I$10,,MATCH(F68,$D$9:$I$9,0))</f>
        <v>33</v>
      </c>
      <c r="P68" s="58" cm="1">
        <f t="array" ref="P68">INDEX($D$10:$I$10,,MATCH(G68,$D$9:$I$9,0))</f>
        <v>66</v>
      </c>
      <c r="Q68" s="58" cm="1">
        <f t="array" ref="Q68">INDEX($D$10:$I$10,,MATCH(H68,$D$9:$I$9,0))</f>
        <v>66</v>
      </c>
      <c r="R68" s="58" t="str" cm="1">
        <f t="array" ref="R68">INDEX($D$10:$I$10,,MATCH(I68,$D$9:$I$9,0))</f>
        <v/>
      </c>
      <c r="S68" s="58" cm="1">
        <f t="array" ref="S68">INDEX($D$10:$I$10,,MATCH(J68,$D$9:$I$9,0))</f>
        <v>100</v>
      </c>
    </row>
    <row r="69" spans="2:19">
      <c r="B69" s="14" t="s">
        <v>151</v>
      </c>
      <c r="C69" s="14" t="s">
        <v>279</v>
      </c>
      <c r="D69" s="36" t="s">
        <v>215</v>
      </c>
      <c r="E69" s="36" t="s">
        <v>215</v>
      </c>
      <c r="F69" s="36" t="s">
        <v>215</v>
      </c>
      <c r="G69" s="36" t="s">
        <v>215</v>
      </c>
      <c r="H69" s="36" t="s">
        <v>215</v>
      </c>
      <c r="I69" s="36" t="s">
        <v>217</v>
      </c>
      <c r="J69" s="36" t="s">
        <v>214</v>
      </c>
      <c r="M69" s="58" cm="1">
        <f t="array" ref="M69">INDEX($D$10:$I$10,,MATCH(D69,$D$9:$I$9,0))</f>
        <v>33</v>
      </c>
      <c r="N69" s="58" cm="1">
        <f t="array" ref="N69">INDEX($D$10:$I$10,,MATCH(E69,$D$9:$I$9,0))</f>
        <v>33</v>
      </c>
      <c r="O69" s="58" cm="1">
        <f t="array" ref="O69">INDEX($D$10:$I$10,,MATCH(F69,$D$9:$I$9,0))</f>
        <v>33</v>
      </c>
      <c r="P69" s="58" cm="1">
        <f t="array" ref="P69">INDEX($D$10:$I$10,,MATCH(G69,$D$9:$I$9,0))</f>
        <v>33</v>
      </c>
      <c r="Q69" s="58" cm="1">
        <f t="array" ref="Q69">INDEX($D$10:$I$10,,MATCH(H69,$D$9:$I$9,0))</f>
        <v>33</v>
      </c>
      <c r="R69" s="58" t="str" cm="1">
        <f t="array" ref="R69">INDEX($D$10:$I$10,,MATCH(I69,$D$9:$I$9,0))</f>
        <v/>
      </c>
      <c r="S69" s="58" cm="1">
        <f t="array" ref="S69">INDEX($D$10:$I$10,,MATCH(J69,$D$9:$I$9,0))</f>
        <v>66</v>
      </c>
    </row>
    <row r="70" spans="2:19">
      <c r="B70" s="14" t="s">
        <v>151</v>
      </c>
      <c r="C70" s="14" t="s">
        <v>280</v>
      </c>
      <c r="D70" s="36" t="s">
        <v>213</v>
      </c>
      <c r="E70" s="36" t="s">
        <v>213</v>
      </c>
      <c r="F70" s="36" t="s">
        <v>213</v>
      </c>
      <c r="G70" s="36" t="s">
        <v>213</v>
      </c>
      <c r="H70" s="36" t="s">
        <v>213</v>
      </c>
      <c r="I70" s="36" t="s">
        <v>217</v>
      </c>
      <c r="J70" s="36" t="s">
        <v>213</v>
      </c>
      <c r="M70" s="58" cm="1">
        <f t="array" ref="M70">INDEX($D$10:$I$10,,MATCH(D70,$D$9:$I$9,0))</f>
        <v>100</v>
      </c>
      <c r="N70" s="58" cm="1">
        <f t="array" ref="N70">INDEX($D$10:$I$10,,MATCH(E70,$D$9:$I$9,0))</f>
        <v>100</v>
      </c>
      <c r="O70" s="58" cm="1">
        <f t="array" ref="O70">INDEX($D$10:$I$10,,MATCH(F70,$D$9:$I$9,0))</f>
        <v>100</v>
      </c>
      <c r="P70" s="58" cm="1">
        <f t="array" ref="P70">INDEX($D$10:$I$10,,MATCH(G70,$D$9:$I$9,0))</f>
        <v>100</v>
      </c>
      <c r="Q70" s="58" cm="1">
        <f t="array" ref="Q70">INDEX($D$10:$I$10,,MATCH(H70,$D$9:$I$9,0))</f>
        <v>100</v>
      </c>
      <c r="R70" s="58" t="str" cm="1">
        <f t="array" ref="R70">INDEX($D$10:$I$10,,MATCH(I70,$D$9:$I$9,0))</f>
        <v/>
      </c>
      <c r="S70" s="58" cm="1">
        <f t="array" ref="S70">INDEX($D$10:$I$10,,MATCH(J70,$D$9:$I$9,0))</f>
        <v>100</v>
      </c>
    </row>
    <row r="71" spans="2:19">
      <c r="B71" s="14" t="s">
        <v>151</v>
      </c>
      <c r="C71" s="14" t="s">
        <v>281</v>
      </c>
      <c r="D71" s="36" t="s">
        <v>214</v>
      </c>
      <c r="E71" s="36" t="s">
        <v>214</v>
      </c>
      <c r="F71" s="36" t="s">
        <v>214</v>
      </c>
      <c r="G71" s="36" t="s">
        <v>214</v>
      </c>
      <c r="H71" s="36" t="s">
        <v>214</v>
      </c>
      <c r="I71" s="36" t="s">
        <v>217</v>
      </c>
      <c r="J71" s="36" t="s">
        <v>214</v>
      </c>
      <c r="M71" s="58" cm="1">
        <f t="array" ref="M71">INDEX($D$10:$I$10,,MATCH(D71,$D$9:$I$9,0))</f>
        <v>66</v>
      </c>
      <c r="N71" s="58" cm="1">
        <f t="array" ref="N71">INDEX($D$10:$I$10,,MATCH(E71,$D$9:$I$9,0))</f>
        <v>66</v>
      </c>
      <c r="O71" s="58" cm="1">
        <f t="array" ref="O71">INDEX($D$10:$I$10,,MATCH(F71,$D$9:$I$9,0))</f>
        <v>66</v>
      </c>
      <c r="P71" s="58" cm="1">
        <f t="array" ref="P71">INDEX($D$10:$I$10,,MATCH(G71,$D$9:$I$9,0))</f>
        <v>66</v>
      </c>
      <c r="Q71" s="58" cm="1">
        <f t="array" ref="Q71">INDEX($D$10:$I$10,,MATCH(H71,$D$9:$I$9,0))</f>
        <v>66</v>
      </c>
      <c r="R71" s="58" t="str" cm="1">
        <f t="array" ref="R71">INDEX($D$10:$I$10,,MATCH(I71,$D$9:$I$9,0))</f>
        <v/>
      </c>
      <c r="S71" s="58" cm="1">
        <f t="array" ref="S71">INDEX($D$10:$I$10,,MATCH(J71,$D$9:$I$9,0))</f>
        <v>66</v>
      </c>
    </row>
    <row r="72" spans="2:19">
      <c r="B72" s="14" t="s">
        <v>151</v>
      </c>
      <c r="C72" s="14" t="s">
        <v>282</v>
      </c>
      <c r="D72" s="36" t="s">
        <v>214</v>
      </c>
      <c r="E72" s="36" t="s">
        <v>213</v>
      </c>
      <c r="F72" s="36" t="s">
        <v>213</v>
      </c>
      <c r="G72" s="36" t="s">
        <v>213</v>
      </c>
      <c r="H72" s="36" t="s">
        <v>213</v>
      </c>
      <c r="I72" s="36" t="s">
        <v>217</v>
      </c>
      <c r="J72" s="36" t="s">
        <v>213</v>
      </c>
      <c r="M72" s="58" cm="1">
        <f t="array" ref="M72">INDEX($D$10:$I$10,,MATCH(D72,$D$9:$I$9,0))</f>
        <v>66</v>
      </c>
      <c r="N72" s="58" cm="1">
        <f t="array" ref="N72">INDEX($D$10:$I$10,,MATCH(E72,$D$9:$I$9,0))</f>
        <v>100</v>
      </c>
      <c r="O72" s="58" cm="1">
        <f t="array" ref="O72">INDEX($D$10:$I$10,,MATCH(F72,$D$9:$I$9,0))</f>
        <v>100</v>
      </c>
      <c r="P72" s="58" cm="1">
        <f t="array" ref="P72">INDEX($D$10:$I$10,,MATCH(G72,$D$9:$I$9,0))</f>
        <v>100</v>
      </c>
      <c r="Q72" s="58" cm="1">
        <f t="array" ref="Q72">INDEX($D$10:$I$10,,MATCH(H72,$D$9:$I$9,0))</f>
        <v>100</v>
      </c>
      <c r="R72" s="58" t="str" cm="1">
        <f t="array" ref="R72">INDEX($D$10:$I$10,,MATCH(I72,$D$9:$I$9,0))</f>
        <v/>
      </c>
      <c r="S72" s="58" cm="1">
        <f t="array" ref="S72">INDEX($D$10:$I$10,,MATCH(J72,$D$9:$I$9,0))</f>
        <v>100</v>
      </c>
    </row>
    <row r="73" spans="2:19">
      <c r="B73" s="14" t="s">
        <v>151</v>
      </c>
      <c r="C73" s="14" t="s">
        <v>283</v>
      </c>
      <c r="D73" s="36" t="s">
        <v>213</v>
      </c>
      <c r="E73" s="36" t="s">
        <v>213</v>
      </c>
      <c r="F73" s="36" t="s">
        <v>213</v>
      </c>
      <c r="G73" s="36" t="s">
        <v>213</v>
      </c>
      <c r="H73" s="36" t="s">
        <v>213</v>
      </c>
      <c r="I73" s="36" t="s">
        <v>217</v>
      </c>
      <c r="J73" s="36" t="s">
        <v>213</v>
      </c>
      <c r="M73" s="58" cm="1">
        <f t="array" ref="M73">INDEX($D$10:$I$10,,MATCH(D73,$D$9:$I$9,0))</f>
        <v>100</v>
      </c>
      <c r="N73" s="58" cm="1">
        <f t="array" ref="N73">INDEX($D$10:$I$10,,MATCH(E73,$D$9:$I$9,0))</f>
        <v>100</v>
      </c>
      <c r="O73" s="58" cm="1">
        <f t="array" ref="O73">INDEX($D$10:$I$10,,MATCH(F73,$D$9:$I$9,0))</f>
        <v>100</v>
      </c>
      <c r="P73" s="58" cm="1">
        <f t="array" ref="P73">INDEX($D$10:$I$10,,MATCH(G73,$D$9:$I$9,0))</f>
        <v>100</v>
      </c>
      <c r="Q73" s="58" cm="1">
        <f t="array" ref="Q73">INDEX($D$10:$I$10,,MATCH(H73,$D$9:$I$9,0))</f>
        <v>100</v>
      </c>
      <c r="R73" s="58" t="str" cm="1">
        <f t="array" ref="R73">INDEX($D$10:$I$10,,MATCH(I73,$D$9:$I$9,0))</f>
        <v/>
      </c>
      <c r="S73" s="58" cm="1">
        <f t="array" ref="S73">INDEX($D$10:$I$10,,MATCH(J73,$D$9:$I$9,0))</f>
        <v>100</v>
      </c>
    </row>
    <row r="74" spans="2:19">
      <c r="B74" s="14" t="s">
        <v>151</v>
      </c>
      <c r="C74" s="14" t="s">
        <v>284</v>
      </c>
      <c r="D74" s="36" t="s">
        <v>213</v>
      </c>
      <c r="E74" s="36" t="s">
        <v>213</v>
      </c>
      <c r="F74" s="36" t="s">
        <v>213</v>
      </c>
      <c r="G74" s="36" t="s">
        <v>213</v>
      </c>
      <c r="H74" s="36" t="s">
        <v>213</v>
      </c>
      <c r="I74" s="36" t="s">
        <v>217</v>
      </c>
      <c r="J74" s="36" t="s">
        <v>213</v>
      </c>
      <c r="M74" s="58" cm="1">
        <f t="array" ref="M74">INDEX($D$10:$I$10,,MATCH(D74,$D$9:$I$9,0))</f>
        <v>100</v>
      </c>
      <c r="N74" s="58" cm="1">
        <f t="array" ref="N74">INDEX($D$10:$I$10,,MATCH(E74,$D$9:$I$9,0))</f>
        <v>100</v>
      </c>
      <c r="O74" s="58" cm="1">
        <f t="array" ref="O74">INDEX($D$10:$I$10,,MATCH(F74,$D$9:$I$9,0))</f>
        <v>100</v>
      </c>
      <c r="P74" s="58" cm="1">
        <f t="array" ref="P74">INDEX($D$10:$I$10,,MATCH(G74,$D$9:$I$9,0))</f>
        <v>100</v>
      </c>
      <c r="Q74" s="58" cm="1">
        <f t="array" ref="Q74">INDEX($D$10:$I$10,,MATCH(H74,$D$9:$I$9,0))</f>
        <v>100</v>
      </c>
      <c r="R74" s="58" t="str" cm="1">
        <f t="array" ref="R74">INDEX($D$10:$I$10,,MATCH(I74,$D$9:$I$9,0))</f>
        <v/>
      </c>
      <c r="S74" s="58" cm="1">
        <f t="array" ref="S74">INDEX($D$10:$I$10,,MATCH(J74,$D$9:$I$9,0))</f>
        <v>100</v>
      </c>
    </row>
    <row r="75" spans="2:19">
      <c r="B75" s="14" t="s">
        <v>151</v>
      </c>
      <c r="C75" s="14" t="s">
        <v>285</v>
      </c>
      <c r="D75" s="36" t="s">
        <v>213</v>
      </c>
      <c r="E75" s="36" t="s">
        <v>213</v>
      </c>
      <c r="F75" s="36" t="s">
        <v>213</v>
      </c>
      <c r="G75" s="36" t="s">
        <v>213</v>
      </c>
      <c r="H75" s="36" t="s">
        <v>213</v>
      </c>
      <c r="I75" s="36" t="s">
        <v>217</v>
      </c>
      <c r="J75" s="36" t="s">
        <v>213</v>
      </c>
      <c r="M75" s="58" cm="1">
        <f t="array" ref="M75">INDEX($D$10:$I$10,,MATCH(D75,$D$9:$I$9,0))</f>
        <v>100</v>
      </c>
      <c r="N75" s="58" cm="1">
        <f t="array" ref="N75">INDEX($D$10:$I$10,,MATCH(E75,$D$9:$I$9,0))</f>
        <v>100</v>
      </c>
      <c r="O75" s="58" cm="1">
        <f t="array" ref="O75">INDEX($D$10:$I$10,,MATCH(F75,$D$9:$I$9,0))</f>
        <v>100</v>
      </c>
      <c r="P75" s="58" cm="1">
        <f t="array" ref="P75">INDEX($D$10:$I$10,,MATCH(G75,$D$9:$I$9,0))</f>
        <v>100</v>
      </c>
      <c r="Q75" s="58" cm="1">
        <f t="array" ref="Q75">INDEX($D$10:$I$10,,MATCH(H75,$D$9:$I$9,0))</f>
        <v>100</v>
      </c>
      <c r="R75" s="58" t="str" cm="1">
        <f t="array" ref="R75">INDEX($D$10:$I$10,,MATCH(I75,$D$9:$I$9,0))</f>
        <v/>
      </c>
      <c r="S75" s="58" cm="1">
        <f t="array" ref="S75">INDEX($D$10:$I$10,,MATCH(J75,$D$9:$I$9,0))</f>
        <v>100</v>
      </c>
    </row>
    <row r="76" spans="2:19">
      <c r="B76" s="14" t="s">
        <v>151</v>
      </c>
      <c r="C76" s="14" t="s">
        <v>286</v>
      </c>
      <c r="D76" s="36" t="s">
        <v>213</v>
      </c>
      <c r="E76" s="36" t="s">
        <v>213</v>
      </c>
      <c r="F76" s="36" t="s">
        <v>213</v>
      </c>
      <c r="G76" s="36" t="s">
        <v>213</v>
      </c>
      <c r="H76" s="36" t="s">
        <v>213</v>
      </c>
      <c r="I76" s="36" t="s">
        <v>217</v>
      </c>
      <c r="J76" s="36" t="s">
        <v>213</v>
      </c>
      <c r="M76" s="58" cm="1">
        <f t="array" ref="M76">INDEX($D$10:$I$10,,MATCH(D76,$D$9:$I$9,0))</f>
        <v>100</v>
      </c>
      <c r="N76" s="58" cm="1">
        <f t="array" ref="N76">INDEX($D$10:$I$10,,MATCH(E76,$D$9:$I$9,0))</f>
        <v>100</v>
      </c>
      <c r="O76" s="58" cm="1">
        <f t="array" ref="O76">INDEX($D$10:$I$10,,MATCH(F76,$D$9:$I$9,0))</f>
        <v>100</v>
      </c>
      <c r="P76" s="58" cm="1">
        <f t="array" ref="P76">INDEX($D$10:$I$10,,MATCH(G76,$D$9:$I$9,0))</f>
        <v>100</v>
      </c>
      <c r="Q76" s="58" cm="1">
        <f t="array" ref="Q76">INDEX($D$10:$I$10,,MATCH(H76,$D$9:$I$9,0))</f>
        <v>100</v>
      </c>
      <c r="R76" s="58" t="str" cm="1">
        <f t="array" ref="R76">INDEX($D$10:$I$10,,MATCH(I76,$D$9:$I$9,0))</f>
        <v/>
      </c>
      <c r="S76" s="58" cm="1">
        <f t="array" ref="S76">INDEX($D$10:$I$10,,MATCH(J76,$D$9:$I$9,0))</f>
        <v>100</v>
      </c>
    </row>
    <row r="77" spans="2:19">
      <c r="B77" s="14" t="s">
        <v>151</v>
      </c>
      <c r="C77" s="14" t="s">
        <v>287</v>
      </c>
      <c r="D77" s="36" t="s">
        <v>213</v>
      </c>
      <c r="E77" s="36" t="s">
        <v>213</v>
      </c>
      <c r="F77" s="36" t="s">
        <v>213</v>
      </c>
      <c r="G77" s="36" t="s">
        <v>214</v>
      </c>
      <c r="H77" s="36" t="s">
        <v>214</v>
      </c>
      <c r="I77" s="36" t="s">
        <v>217</v>
      </c>
      <c r="J77" s="36" t="s">
        <v>214</v>
      </c>
      <c r="M77" s="58" cm="1">
        <f t="array" ref="M77">INDEX($D$10:$I$10,,MATCH(D77,$D$9:$I$9,0))</f>
        <v>100</v>
      </c>
      <c r="N77" s="58" cm="1">
        <f t="array" ref="N77">INDEX($D$10:$I$10,,MATCH(E77,$D$9:$I$9,0))</f>
        <v>100</v>
      </c>
      <c r="O77" s="58" cm="1">
        <f t="array" ref="O77">INDEX($D$10:$I$10,,MATCH(F77,$D$9:$I$9,0))</f>
        <v>100</v>
      </c>
      <c r="P77" s="58" cm="1">
        <f t="array" ref="P77">INDEX($D$10:$I$10,,MATCH(G77,$D$9:$I$9,0))</f>
        <v>66</v>
      </c>
      <c r="Q77" s="58" cm="1">
        <f t="array" ref="Q77">INDEX($D$10:$I$10,,MATCH(H77,$D$9:$I$9,0))</f>
        <v>66</v>
      </c>
      <c r="R77" s="58" t="str" cm="1">
        <f t="array" ref="R77">INDEX($D$10:$I$10,,MATCH(I77,$D$9:$I$9,0))</f>
        <v/>
      </c>
      <c r="S77" s="58" cm="1">
        <f t="array" ref="S77">INDEX($D$10:$I$10,,MATCH(J77,$D$9:$I$9,0))</f>
        <v>66</v>
      </c>
    </row>
    <row r="78" spans="2:19">
      <c r="B78" s="14" t="s">
        <v>151</v>
      </c>
      <c r="C78" s="14" t="s">
        <v>288</v>
      </c>
      <c r="D78" s="36" t="s">
        <v>215</v>
      </c>
      <c r="E78" s="36" t="s">
        <v>214</v>
      </c>
      <c r="F78" s="36" t="s">
        <v>214</v>
      </c>
      <c r="G78" s="36" t="s">
        <v>214</v>
      </c>
      <c r="H78" s="36" t="s">
        <v>214</v>
      </c>
      <c r="I78" s="36" t="s">
        <v>217</v>
      </c>
      <c r="J78" s="36" t="s">
        <v>214</v>
      </c>
      <c r="M78" s="58" cm="1">
        <f t="array" ref="M78">INDEX($D$10:$I$10,,MATCH(D78,$D$9:$I$9,0))</f>
        <v>33</v>
      </c>
      <c r="N78" s="58" cm="1">
        <f t="array" ref="N78">INDEX($D$10:$I$10,,MATCH(E78,$D$9:$I$9,0))</f>
        <v>66</v>
      </c>
      <c r="O78" s="58" cm="1">
        <f t="array" ref="O78">INDEX($D$10:$I$10,,MATCH(F78,$D$9:$I$9,0))</f>
        <v>66</v>
      </c>
      <c r="P78" s="58" cm="1">
        <f t="array" ref="P78">INDEX($D$10:$I$10,,MATCH(G78,$D$9:$I$9,0))</f>
        <v>66</v>
      </c>
      <c r="Q78" s="58" cm="1">
        <f t="array" ref="Q78">INDEX($D$10:$I$10,,MATCH(H78,$D$9:$I$9,0))</f>
        <v>66</v>
      </c>
      <c r="R78" s="58" t="str" cm="1">
        <f t="array" ref="R78">INDEX($D$10:$I$10,,MATCH(I78,$D$9:$I$9,0))</f>
        <v/>
      </c>
      <c r="S78" s="58" cm="1">
        <f t="array" ref="S78">INDEX($D$10:$I$10,,MATCH(J78,$D$9:$I$9,0))</f>
        <v>66</v>
      </c>
    </row>
    <row r="79" spans="2:19">
      <c r="B79" s="14" t="s">
        <v>151</v>
      </c>
      <c r="C79" s="14" t="s">
        <v>289</v>
      </c>
      <c r="D79" s="36" t="s">
        <v>214</v>
      </c>
      <c r="E79" s="36" t="s">
        <v>215</v>
      </c>
      <c r="F79" s="36" t="s">
        <v>214</v>
      </c>
      <c r="G79" s="36" t="s">
        <v>215</v>
      </c>
      <c r="H79" s="36" t="s">
        <v>214</v>
      </c>
      <c r="I79" s="36" t="s">
        <v>217</v>
      </c>
      <c r="J79" s="36" t="s">
        <v>215</v>
      </c>
      <c r="M79" s="58" cm="1">
        <f t="array" ref="M79">INDEX($D$10:$I$10,,MATCH(D79,$D$9:$I$9,0))</f>
        <v>66</v>
      </c>
      <c r="N79" s="58" cm="1">
        <f t="array" ref="N79">INDEX($D$10:$I$10,,MATCH(E79,$D$9:$I$9,0))</f>
        <v>33</v>
      </c>
      <c r="O79" s="58" cm="1">
        <f t="array" ref="O79">INDEX($D$10:$I$10,,MATCH(F79,$D$9:$I$9,0))</f>
        <v>66</v>
      </c>
      <c r="P79" s="58" cm="1">
        <f t="array" ref="P79">INDEX($D$10:$I$10,,MATCH(G79,$D$9:$I$9,0))</f>
        <v>33</v>
      </c>
      <c r="Q79" s="58" cm="1">
        <f t="array" ref="Q79">INDEX($D$10:$I$10,,MATCH(H79,$D$9:$I$9,0))</f>
        <v>66</v>
      </c>
      <c r="R79" s="58" t="str" cm="1">
        <f t="array" ref="R79">INDEX($D$10:$I$10,,MATCH(I79,$D$9:$I$9,0))</f>
        <v/>
      </c>
      <c r="S79" s="58" cm="1">
        <f t="array" ref="S79">INDEX($D$10:$I$10,,MATCH(J79,$D$9:$I$9,0))</f>
        <v>33</v>
      </c>
    </row>
    <row r="80" spans="2:19">
      <c r="B80" s="14" t="s">
        <v>151</v>
      </c>
      <c r="C80" s="14" t="s">
        <v>290</v>
      </c>
      <c r="D80" s="36" t="s">
        <v>215</v>
      </c>
      <c r="E80" s="36" t="s">
        <v>214</v>
      </c>
      <c r="F80" s="36" t="s">
        <v>214</v>
      </c>
      <c r="G80" s="36" t="s">
        <v>214</v>
      </c>
      <c r="H80" s="36" t="s">
        <v>213</v>
      </c>
      <c r="I80" s="36" t="s">
        <v>217</v>
      </c>
      <c r="J80" s="36" t="s">
        <v>213</v>
      </c>
      <c r="M80" s="58" cm="1">
        <f t="array" ref="M80">INDEX($D$10:$I$10,,MATCH(D80,$D$9:$I$9,0))</f>
        <v>33</v>
      </c>
      <c r="N80" s="58" cm="1">
        <f t="array" ref="N80">INDEX($D$10:$I$10,,MATCH(E80,$D$9:$I$9,0))</f>
        <v>66</v>
      </c>
      <c r="O80" s="58" cm="1">
        <f t="array" ref="O80">INDEX($D$10:$I$10,,MATCH(F80,$D$9:$I$9,0))</f>
        <v>66</v>
      </c>
      <c r="P80" s="58" cm="1">
        <f t="array" ref="P80">INDEX($D$10:$I$10,,MATCH(G80,$D$9:$I$9,0))</f>
        <v>66</v>
      </c>
      <c r="Q80" s="58" cm="1">
        <f t="array" ref="Q80">INDEX($D$10:$I$10,,MATCH(H80,$D$9:$I$9,0))</f>
        <v>100</v>
      </c>
      <c r="R80" s="58" t="str" cm="1">
        <f t="array" ref="R80">INDEX($D$10:$I$10,,MATCH(I80,$D$9:$I$9,0))</f>
        <v/>
      </c>
      <c r="S80" s="58" cm="1">
        <f t="array" ref="S80">INDEX($D$10:$I$10,,MATCH(J80,$D$9:$I$9,0))</f>
        <v>100</v>
      </c>
    </row>
    <row r="81" spans="2:19">
      <c r="B81" s="14" t="s">
        <v>151</v>
      </c>
      <c r="C81" s="14" t="s">
        <v>291</v>
      </c>
      <c r="D81" s="36" t="s">
        <v>214</v>
      </c>
      <c r="E81" s="36" t="s">
        <v>214</v>
      </c>
      <c r="F81" s="36" t="s">
        <v>214</v>
      </c>
      <c r="G81" s="36" t="s">
        <v>214</v>
      </c>
      <c r="H81" s="36" t="s">
        <v>214</v>
      </c>
      <c r="I81" s="36" t="s">
        <v>217</v>
      </c>
      <c r="J81" s="36" t="s">
        <v>214</v>
      </c>
      <c r="M81" s="58" cm="1">
        <f t="array" ref="M81">INDEX($D$10:$I$10,,MATCH(D81,$D$9:$I$9,0))</f>
        <v>66</v>
      </c>
      <c r="N81" s="58" cm="1">
        <f t="array" ref="N81">INDEX($D$10:$I$10,,MATCH(E81,$D$9:$I$9,0))</f>
        <v>66</v>
      </c>
      <c r="O81" s="58" cm="1">
        <f t="array" ref="O81">INDEX($D$10:$I$10,,MATCH(F81,$D$9:$I$9,0))</f>
        <v>66</v>
      </c>
      <c r="P81" s="58" cm="1">
        <f t="array" ref="P81">INDEX($D$10:$I$10,,MATCH(G81,$D$9:$I$9,0))</f>
        <v>66</v>
      </c>
      <c r="Q81" s="58" cm="1">
        <f t="array" ref="Q81">INDEX($D$10:$I$10,,MATCH(H81,$D$9:$I$9,0))</f>
        <v>66</v>
      </c>
      <c r="R81" s="58" t="str" cm="1">
        <f t="array" ref="R81">INDEX($D$10:$I$10,,MATCH(I81,$D$9:$I$9,0))</f>
        <v/>
      </c>
      <c r="S81" s="58" cm="1">
        <f t="array" ref="S81">INDEX($D$10:$I$10,,MATCH(J81,$D$9:$I$9,0))</f>
        <v>66</v>
      </c>
    </row>
    <row r="82" spans="2:19">
      <c r="B82" s="14" t="s">
        <v>151</v>
      </c>
      <c r="C82" s="14" t="s">
        <v>292</v>
      </c>
      <c r="D82" s="36" t="s">
        <v>213</v>
      </c>
      <c r="E82" s="36" t="s">
        <v>214</v>
      </c>
      <c r="F82" s="36" t="s">
        <v>214</v>
      </c>
      <c r="G82" s="36" t="s">
        <v>214</v>
      </c>
      <c r="H82" s="36" t="s">
        <v>215</v>
      </c>
      <c r="I82" s="36" t="s">
        <v>217</v>
      </c>
      <c r="J82" s="36" t="s">
        <v>215</v>
      </c>
      <c r="M82" s="58" cm="1">
        <f t="array" ref="M82">INDEX($D$10:$I$10,,MATCH(D82,$D$9:$I$9,0))</f>
        <v>100</v>
      </c>
      <c r="N82" s="58" cm="1">
        <f t="array" ref="N82">INDEX($D$10:$I$10,,MATCH(E82,$D$9:$I$9,0))</f>
        <v>66</v>
      </c>
      <c r="O82" s="58" cm="1">
        <f t="array" ref="O82">INDEX($D$10:$I$10,,MATCH(F82,$D$9:$I$9,0))</f>
        <v>66</v>
      </c>
      <c r="P82" s="58" cm="1">
        <f t="array" ref="P82">INDEX($D$10:$I$10,,MATCH(G82,$D$9:$I$9,0))</f>
        <v>66</v>
      </c>
      <c r="Q82" s="58" cm="1">
        <f t="array" ref="Q82">INDEX($D$10:$I$10,,MATCH(H82,$D$9:$I$9,0))</f>
        <v>33</v>
      </c>
      <c r="R82" s="58" t="str" cm="1">
        <f t="array" ref="R82">INDEX($D$10:$I$10,,MATCH(I82,$D$9:$I$9,0))</f>
        <v/>
      </c>
      <c r="S82" s="58" cm="1">
        <f t="array" ref="S82">INDEX($D$10:$I$10,,MATCH(J82,$D$9:$I$9,0))</f>
        <v>33</v>
      </c>
    </row>
    <row r="83" spans="2:19">
      <c r="B83" s="14" t="s">
        <v>151</v>
      </c>
      <c r="C83" s="14" t="s">
        <v>293</v>
      </c>
      <c r="D83" s="36" t="s">
        <v>215</v>
      </c>
      <c r="E83" s="36" t="s">
        <v>214</v>
      </c>
      <c r="F83" s="36" t="s">
        <v>214</v>
      </c>
      <c r="G83" s="36" t="s">
        <v>214</v>
      </c>
      <c r="H83" s="36" t="s">
        <v>215</v>
      </c>
      <c r="I83" s="36" t="s">
        <v>217</v>
      </c>
      <c r="J83" s="36" t="s">
        <v>214</v>
      </c>
      <c r="M83" s="58" cm="1">
        <f t="array" ref="M83">INDEX($D$10:$I$10,,MATCH(D83,$D$9:$I$9,0))</f>
        <v>33</v>
      </c>
      <c r="N83" s="58" cm="1">
        <f t="array" ref="N83">INDEX($D$10:$I$10,,MATCH(E83,$D$9:$I$9,0))</f>
        <v>66</v>
      </c>
      <c r="O83" s="58" cm="1">
        <f t="array" ref="O83">INDEX($D$10:$I$10,,MATCH(F83,$D$9:$I$9,0))</f>
        <v>66</v>
      </c>
      <c r="P83" s="58" cm="1">
        <f t="array" ref="P83">INDEX($D$10:$I$10,,MATCH(G83,$D$9:$I$9,0))</f>
        <v>66</v>
      </c>
      <c r="Q83" s="58" cm="1">
        <f t="array" ref="Q83">INDEX($D$10:$I$10,,MATCH(H83,$D$9:$I$9,0))</f>
        <v>33</v>
      </c>
      <c r="R83" s="58" t="str" cm="1">
        <f t="array" ref="R83">INDEX($D$10:$I$10,,MATCH(I83,$D$9:$I$9,0))</f>
        <v/>
      </c>
      <c r="S83" s="58" cm="1">
        <f t="array" ref="S83">INDEX($D$10:$I$10,,MATCH(J83,$D$9:$I$9,0))</f>
        <v>66</v>
      </c>
    </row>
    <row r="84" spans="2:19">
      <c r="B84" s="14" t="s">
        <v>151</v>
      </c>
      <c r="C84" s="14" t="s">
        <v>294</v>
      </c>
      <c r="D84" s="36" t="s">
        <v>215</v>
      </c>
      <c r="E84" s="36" t="s">
        <v>214</v>
      </c>
      <c r="F84" s="36" t="s">
        <v>214</v>
      </c>
      <c r="G84" s="36" t="s">
        <v>214</v>
      </c>
      <c r="H84" s="36" t="s">
        <v>215</v>
      </c>
      <c r="I84" s="36" t="s">
        <v>217</v>
      </c>
      <c r="J84" s="36" t="s">
        <v>214</v>
      </c>
      <c r="M84" s="58" cm="1">
        <f t="array" ref="M84">INDEX($D$10:$I$10,,MATCH(D84,$D$9:$I$9,0))</f>
        <v>33</v>
      </c>
      <c r="N84" s="58" cm="1">
        <f t="array" ref="N84">INDEX($D$10:$I$10,,MATCH(E84,$D$9:$I$9,0))</f>
        <v>66</v>
      </c>
      <c r="O84" s="58" cm="1">
        <f t="array" ref="O84">INDEX($D$10:$I$10,,MATCH(F84,$D$9:$I$9,0))</f>
        <v>66</v>
      </c>
      <c r="P84" s="58" cm="1">
        <f t="array" ref="P84">INDEX($D$10:$I$10,,MATCH(G84,$D$9:$I$9,0))</f>
        <v>66</v>
      </c>
      <c r="Q84" s="58" cm="1">
        <f t="array" ref="Q84">INDEX($D$10:$I$10,,MATCH(H84,$D$9:$I$9,0))</f>
        <v>33</v>
      </c>
      <c r="R84" s="58" t="str" cm="1">
        <f t="array" ref="R84">INDEX($D$10:$I$10,,MATCH(I84,$D$9:$I$9,0))</f>
        <v/>
      </c>
      <c r="S84" s="58" cm="1">
        <f t="array" ref="S84">INDEX($D$10:$I$10,,MATCH(J84,$D$9:$I$9,0))</f>
        <v>66</v>
      </c>
    </row>
    <row r="85" spans="2:19">
      <c r="B85" s="14" t="s">
        <v>151</v>
      </c>
      <c r="C85" s="14" t="s">
        <v>295</v>
      </c>
      <c r="D85" s="36" t="s">
        <v>216</v>
      </c>
      <c r="E85" s="36" t="s">
        <v>214</v>
      </c>
      <c r="F85" s="36" t="s">
        <v>214</v>
      </c>
      <c r="G85" s="36" t="s">
        <v>214</v>
      </c>
      <c r="H85" s="36" t="s">
        <v>214</v>
      </c>
      <c r="I85" s="36" t="s">
        <v>217</v>
      </c>
      <c r="J85" s="36" t="s">
        <v>214</v>
      </c>
      <c r="M85" s="58" cm="1">
        <f t="array" ref="M85">INDEX($D$10:$I$10,,MATCH(D85,$D$9:$I$9,0))</f>
        <v>0</v>
      </c>
      <c r="N85" s="58" cm="1">
        <f t="array" ref="N85">INDEX($D$10:$I$10,,MATCH(E85,$D$9:$I$9,0))</f>
        <v>66</v>
      </c>
      <c r="O85" s="58" cm="1">
        <f t="array" ref="O85">INDEX($D$10:$I$10,,MATCH(F85,$D$9:$I$9,0))</f>
        <v>66</v>
      </c>
      <c r="P85" s="58" cm="1">
        <f t="array" ref="P85">INDEX($D$10:$I$10,,MATCH(G85,$D$9:$I$9,0))</f>
        <v>66</v>
      </c>
      <c r="Q85" s="58" cm="1">
        <f t="array" ref="Q85">INDEX($D$10:$I$10,,MATCH(H85,$D$9:$I$9,0))</f>
        <v>66</v>
      </c>
      <c r="R85" s="58" t="str" cm="1">
        <f t="array" ref="R85">INDEX($D$10:$I$10,,MATCH(I85,$D$9:$I$9,0))</f>
        <v/>
      </c>
      <c r="S85" s="58" cm="1">
        <f t="array" ref="S85">INDEX($D$10:$I$10,,MATCH(J85,$D$9:$I$9,0))</f>
        <v>66</v>
      </c>
    </row>
    <row r="86" spans="2:19">
      <c r="B86" s="14" t="s">
        <v>151</v>
      </c>
      <c r="C86" s="14" t="s">
        <v>296</v>
      </c>
      <c r="D86" s="36" t="s">
        <v>213</v>
      </c>
      <c r="E86" s="36" t="s">
        <v>214</v>
      </c>
      <c r="F86" s="36" t="s">
        <v>214</v>
      </c>
      <c r="G86" s="36" t="s">
        <v>214</v>
      </c>
      <c r="H86" s="36" t="s">
        <v>214</v>
      </c>
      <c r="I86" s="36" t="s">
        <v>217</v>
      </c>
      <c r="J86" s="36" t="s">
        <v>214</v>
      </c>
      <c r="M86" s="58" cm="1">
        <f t="array" ref="M86">INDEX($D$10:$I$10,,MATCH(D86,$D$9:$I$9,0))</f>
        <v>100</v>
      </c>
      <c r="N86" s="58" cm="1">
        <f t="array" ref="N86">INDEX($D$10:$I$10,,MATCH(E86,$D$9:$I$9,0))</f>
        <v>66</v>
      </c>
      <c r="O86" s="58" cm="1">
        <f t="array" ref="O86">INDEX($D$10:$I$10,,MATCH(F86,$D$9:$I$9,0))</f>
        <v>66</v>
      </c>
      <c r="P86" s="58" cm="1">
        <f t="array" ref="P86">INDEX($D$10:$I$10,,MATCH(G86,$D$9:$I$9,0))</f>
        <v>66</v>
      </c>
      <c r="Q86" s="58" cm="1">
        <f t="array" ref="Q86">INDEX($D$10:$I$10,,MATCH(H86,$D$9:$I$9,0))</f>
        <v>66</v>
      </c>
      <c r="R86" s="58" t="str" cm="1">
        <f t="array" ref="R86">INDEX($D$10:$I$10,,MATCH(I86,$D$9:$I$9,0))</f>
        <v/>
      </c>
      <c r="S86" s="58" cm="1">
        <f t="array" ref="S86">INDEX($D$10:$I$10,,MATCH(J86,$D$9:$I$9,0))</f>
        <v>66</v>
      </c>
    </row>
    <row r="87" spans="2:19">
      <c r="B87" s="14" t="s">
        <v>151</v>
      </c>
      <c r="C87" s="14" t="s">
        <v>297</v>
      </c>
      <c r="D87" s="36" t="s">
        <v>213</v>
      </c>
      <c r="E87" s="36" t="s">
        <v>213</v>
      </c>
      <c r="F87" s="36" t="s">
        <v>213</v>
      </c>
      <c r="G87" s="36" t="s">
        <v>213</v>
      </c>
      <c r="H87" s="36" t="s">
        <v>213</v>
      </c>
      <c r="I87" s="36" t="s">
        <v>217</v>
      </c>
      <c r="J87" s="36" t="s">
        <v>213</v>
      </c>
      <c r="M87" s="58" cm="1">
        <f t="array" ref="M87">INDEX($D$10:$I$10,,MATCH(D87,$D$9:$I$9,0))</f>
        <v>100</v>
      </c>
      <c r="N87" s="58" cm="1">
        <f t="array" ref="N87">INDEX($D$10:$I$10,,MATCH(E87,$D$9:$I$9,0))</f>
        <v>100</v>
      </c>
      <c r="O87" s="58" cm="1">
        <f t="array" ref="O87">INDEX($D$10:$I$10,,MATCH(F87,$D$9:$I$9,0))</f>
        <v>100</v>
      </c>
      <c r="P87" s="58" cm="1">
        <f t="array" ref="P87">INDEX($D$10:$I$10,,MATCH(G87,$D$9:$I$9,0))</f>
        <v>100</v>
      </c>
      <c r="Q87" s="58" cm="1">
        <f t="array" ref="Q87">INDEX($D$10:$I$10,,MATCH(H87,$D$9:$I$9,0))</f>
        <v>100</v>
      </c>
      <c r="R87" s="58" t="str" cm="1">
        <f t="array" ref="R87">INDEX($D$10:$I$10,,MATCH(I87,$D$9:$I$9,0))</f>
        <v/>
      </c>
      <c r="S87" s="58" cm="1">
        <f t="array" ref="S87">INDEX($D$10:$I$10,,MATCH(J87,$D$9:$I$9,0))</f>
        <v>100</v>
      </c>
    </row>
    <row r="88" spans="2:19">
      <c r="B88" s="14" t="s">
        <v>151</v>
      </c>
      <c r="C88" s="14" t="s">
        <v>298</v>
      </c>
      <c r="D88" s="36" t="s">
        <v>214</v>
      </c>
      <c r="E88" s="36" t="s">
        <v>214</v>
      </c>
      <c r="F88" s="36" t="s">
        <v>214</v>
      </c>
      <c r="G88" s="36" t="s">
        <v>214</v>
      </c>
      <c r="H88" s="36" t="s">
        <v>214</v>
      </c>
      <c r="I88" s="36" t="s">
        <v>217</v>
      </c>
      <c r="J88" s="36" t="s">
        <v>214</v>
      </c>
      <c r="M88" s="58" cm="1">
        <f t="array" ref="M88">INDEX($D$10:$I$10,,MATCH(D88,$D$9:$I$9,0))</f>
        <v>66</v>
      </c>
      <c r="N88" s="58" cm="1">
        <f t="array" ref="N88">INDEX($D$10:$I$10,,MATCH(E88,$D$9:$I$9,0))</f>
        <v>66</v>
      </c>
      <c r="O88" s="58" cm="1">
        <f t="array" ref="O88">INDEX($D$10:$I$10,,MATCH(F88,$D$9:$I$9,0))</f>
        <v>66</v>
      </c>
      <c r="P88" s="58" cm="1">
        <f t="array" ref="P88">INDEX($D$10:$I$10,,MATCH(G88,$D$9:$I$9,0))</f>
        <v>66</v>
      </c>
      <c r="Q88" s="58" cm="1">
        <f t="array" ref="Q88">INDEX($D$10:$I$10,,MATCH(H88,$D$9:$I$9,0))</f>
        <v>66</v>
      </c>
      <c r="R88" s="58" t="str" cm="1">
        <f t="array" ref="R88">INDEX($D$10:$I$10,,MATCH(I88,$D$9:$I$9,0))</f>
        <v/>
      </c>
      <c r="S88" s="58" cm="1">
        <f t="array" ref="S88">INDEX($D$10:$I$10,,MATCH(J88,$D$9:$I$9,0))</f>
        <v>66</v>
      </c>
    </row>
    <row r="89" spans="2:19">
      <c r="B89" s="14" t="s">
        <v>151</v>
      </c>
      <c r="C89" s="14" t="s">
        <v>299</v>
      </c>
      <c r="D89" s="36" t="s">
        <v>214</v>
      </c>
      <c r="E89" s="36" t="s">
        <v>214</v>
      </c>
      <c r="F89" s="36" t="s">
        <v>214</v>
      </c>
      <c r="G89" s="36" t="s">
        <v>214</v>
      </c>
      <c r="H89" s="36" t="s">
        <v>214</v>
      </c>
      <c r="I89" s="36" t="s">
        <v>217</v>
      </c>
      <c r="J89" s="36" t="s">
        <v>214</v>
      </c>
      <c r="M89" s="58" cm="1">
        <f t="array" ref="M89">INDEX($D$10:$I$10,,MATCH(D89,$D$9:$I$9,0))</f>
        <v>66</v>
      </c>
      <c r="N89" s="58" cm="1">
        <f t="array" ref="N89">INDEX($D$10:$I$10,,MATCH(E89,$D$9:$I$9,0))</f>
        <v>66</v>
      </c>
      <c r="O89" s="58" cm="1">
        <f t="array" ref="O89">INDEX($D$10:$I$10,,MATCH(F89,$D$9:$I$9,0))</f>
        <v>66</v>
      </c>
      <c r="P89" s="58" cm="1">
        <f t="array" ref="P89">INDEX($D$10:$I$10,,MATCH(G89,$D$9:$I$9,0))</f>
        <v>66</v>
      </c>
      <c r="Q89" s="58" cm="1">
        <f t="array" ref="Q89">INDEX($D$10:$I$10,,MATCH(H89,$D$9:$I$9,0))</f>
        <v>66</v>
      </c>
      <c r="R89" s="58" t="str" cm="1">
        <f t="array" ref="R89">INDEX($D$10:$I$10,,MATCH(I89,$D$9:$I$9,0))</f>
        <v/>
      </c>
      <c r="S89" s="58" cm="1">
        <f t="array" ref="S89">INDEX($D$10:$I$10,,MATCH(J89,$D$9:$I$9,0))</f>
        <v>66</v>
      </c>
    </row>
    <row r="90" spans="2:19">
      <c r="B90" s="14" t="s">
        <v>151</v>
      </c>
      <c r="C90" s="14" t="s">
        <v>300</v>
      </c>
      <c r="D90" s="36" t="s">
        <v>213</v>
      </c>
      <c r="E90" s="36" t="s">
        <v>213</v>
      </c>
      <c r="F90" s="36" t="s">
        <v>213</v>
      </c>
      <c r="G90" s="36" t="s">
        <v>213</v>
      </c>
      <c r="H90" s="36" t="s">
        <v>213</v>
      </c>
      <c r="I90" s="36" t="s">
        <v>217</v>
      </c>
      <c r="J90" s="36" t="s">
        <v>213</v>
      </c>
      <c r="M90" s="58" cm="1">
        <f t="array" ref="M90">INDEX($D$10:$I$10,,MATCH(D90,$D$9:$I$9,0))</f>
        <v>100</v>
      </c>
      <c r="N90" s="58" cm="1">
        <f t="array" ref="N90">INDEX($D$10:$I$10,,MATCH(E90,$D$9:$I$9,0))</f>
        <v>100</v>
      </c>
      <c r="O90" s="58" cm="1">
        <f t="array" ref="O90">INDEX($D$10:$I$10,,MATCH(F90,$D$9:$I$9,0))</f>
        <v>100</v>
      </c>
      <c r="P90" s="58" cm="1">
        <f t="array" ref="P90">INDEX($D$10:$I$10,,MATCH(G90,$D$9:$I$9,0))</f>
        <v>100</v>
      </c>
      <c r="Q90" s="58" cm="1">
        <f t="array" ref="Q90">INDEX($D$10:$I$10,,MATCH(H90,$D$9:$I$9,0))</f>
        <v>100</v>
      </c>
      <c r="R90" s="58" t="str" cm="1">
        <f t="array" ref="R90">INDEX($D$10:$I$10,,MATCH(I90,$D$9:$I$9,0))</f>
        <v/>
      </c>
      <c r="S90" s="58" cm="1">
        <f t="array" ref="S90">INDEX($D$10:$I$10,,MATCH(J90,$D$9:$I$9,0))</f>
        <v>100</v>
      </c>
    </row>
    <row r="91" spans="2:19">
      <c r="B91" s="14" t="s">
        <v>151</v>
      </c>
      <c r="C91" s="14" t="s">
        <v>301</v>
      </c>
      <c r="D91" s="36" t="s">
        <v>213</v>
      </c>
      <c r="E91" s="36" t="s">
        <v>213</v>
      </c>
      <c r="F91" s="36" t="s">
        <v>213</v>
      </c>
      <c r="G91" s="36" t="s">
        <v>213</v>
      </c>
      <c r="H91" s="36" t="s">
        <v>213</v>
      </c>
      <c r="I91" s="36" t="s">
        <v>217</v>
      </c>
      <c r="J91" s="36" t="s">
        <v>213</v>
      </c>
      <c r="M91" s="58" cm="1">
        <f t="array" ref="M91">INDEX($D$10:$I$10,,MATCH(D91,$D$9:$I$9,0))</f>
        <v>100</v>
      </c>
      <c r="N91" s="58" cm="1">
        <f t="array" ref="N91">INDEX($D$10:$I$10,,MATCH(E91,$D$9:$I$9,0))</f>
        <v>100</v>
      </c>
      <c r="O91" s="58" cm="1">
        <f t="array" ref="O91">INDEX($D$10:$I$10,,MATCH(F91,$D$9:$I$9,0))</f>
        <v>100</v>
      </c>
      <c r="P91" s="58" cm="1">
        <f t="array" ref="P91">INDEX($D$10:$I$10,,MATCH(G91,$D$9:$I$9,0))</f>
        <v>100</v>
      </c>
      <c r="Q91" s="58" cm="1">
        <f t="array" ref="Q91">INDEX($D$10:$I$10,,MATCH(H91,$D$9:$I$9,0))</f>
        <v>100</v>
      </c>
      <c r="R91" s="58" t="str" cm="1">
        <f t="array" ref="R91">INDEX($D$10:$I$10,,MATCH(I91,$D$9:$I$9,0))</f>
        <v/>
      </c>
      <c r="S91" s="58" cm="1">
        <f t="array" ref="S91">INDEX($D$10:$I$10,,MATCH(J91,$D$9:$I$9,0))</f>
        <v>100</v>
      </c>
    </row>
    <row r="92" spans="2:19">
      <c r="B92" s="14" t="s">
        <v>151</v>
      </c>
      <c r="C92" s="14" t="s">
        <v>302</v>
      </c>
      <c r="D92" s="36" t="s">
        <v>213</v>
      </c>
      <c r="E92" s="36" t="s">
        <v>213</v>
      </c>
      <c r="F92" s="36" t="s">
        <v>213</v>
      </c>
      <c r="G92" s="36" t="s">
        <v>213</v>
      </c>
      <c r="H92" s="36" t="s">
        <v>213</v>
      </c>
      <c r="I92" s="36" t="s">
        <v>217</v>
      </c>
      <c r="J92" s="36" t="s">
        <v>213</v>
      </c>
      <c r="M92" s="58" cm="1">
        <f t="array" ref="M92">INDEX($D$10:$I$10,,MATCH(D92,$D$9:$I$9,0))</f>
        <v>100</v>
      </c>
      <c r="N92" s="58" cm="1">
        <f t="array" ref="N92">INDEX($D$10:$I$10,,MATCH(E92,$D$9:$I$9,0))</f>
        <v>100</v>
      </c>
      <c r="O92" s="58" cm="1">
        <f t="array" ref="O92">INDEX($D$10:$I$10,,MATCH(F92,$D$9:$I$9,0))</f>
        <v>100</v>
      </c>
      <c r="P92" s="58" cm="1">
        <f t="array" ref="P92">INDEX($D$10:$I$10,,MATCH(G92,$D$9:$I$9,0))</f>
        <v>100</v>
      </c>
      <c r="Q92" s="58" cm="1">
        <f t="array" ref="Q92">INDEX($D$10:$I$10,,MATCH(H92,$D$9:$I$9,0))</f>
        <v>100</v>
      </c>
      <c r="R92" s="58" t="str" cm="1">
        <f t="array" ref="R92">INDEX($D$10:$I$10,,MATCH(I92,$D$9:$I$9,0))</f>
        <v/>
      </c>
      <c r="S92" s="58" cm="1">
        <f t="array" ref="S92">INDEX($D$10:$I$10,,MATCH(J92,$D$9:$I$9,0))</f>
        <v>100</v>
      </c>
    </row>
    <row r="93" spans="2:19">
      <c r="B93" s="14" t="s">
        <v>151</v>
      </c>
      <c r="C93" s="14" t="s">
        <v>303</v>
      </c>
      <c r="D93" s="36" t="s">
        <v>214</v>
      </c>
      <c r="E93" s="36" t="s">
        <v>213</v>
      </c>
      <c r="F93" s="36" t="s">
        <v>214</v>
      </c>
      <c r="G93" s="36" t="s">
        <v>214</v>
      </c>
      <c r="H93" s="36" t="s">
        <v>214</v>
      </c>
      <c r="I93" s="36" t="s">
        <v>217</v>
      </c>
      <c r="J93" s="36" t="s">
        <v>214</v>
      </c>
      <c r="M93" s="58" cm="1">
        <f t="array" ref="M93">INDEX($D$10:$I$10,,MATCH(D93,$D$9:$I$9,0))</f>
        <v>66</v>
      </c>
      <c r="N93" s="58" cm="1">
        <f t="array" ref="N93">INDEX($D$10:$I$10,,MATCH(E93,$D$9:$I$9,0))</f>
        <v>100</v>
      </c>
      <c r="O93" s="58" cm="1">
        <f t="array" ref="O93">INDEX($D$10:$I$10,,MATCH(F93,$D$9:$I$9,0))</f>
        <v>66</v>
      </c>
      <c r="P93" s="58" cm="1">
        <f t="array" ref="P93">INDEX($D$10:$I$10,,MATCH(G93,$D$9:$I$9,0))</f>
        <v>66</v>
      </c>
      <c r="Q93" s="58" cm="1">
        <f t="array" ref="Q93">INDEX($D$10:$I$10,,MATCH(H93,$D$9:$I$9,0))</f>
        <v>66</v>
      </c>
      <c r="R93" s="58" t="str" cm="1">
        <f t="array" ref="R93">INDEX($D$10:$I$10,,MATCH(I93,$D$9:$I$9,0))</f>
        <v/>
      </c>
      <c r="S93" s="58" cm="1">
        <f t="array" ref="S93">INDEX($D$10:$I$10,,MATCH(J93,$D$9:$I$9,0))</f>
        <v>66</v>
      </c>
    </row>
    <row r="94" spans="2:19">
      <c r="B94" s="14" t="s">
        <v>120</v>
      </c>
      <c r="C94" s="14" t="s">
        <v>304</v>
      </c>
      <c r="D94" s="36" t="s">
        <v>213</v>
      </c>
      <c r="E94" s="36" t="s">
        <v>213</v>
      </c>
      <c r="F94" s="36" t="s">
        <v>213</v>
      </c>
      <c r="G94" s="36" t="s">
        <v>214</v>
      </c>
      <c r="H94" s="36" t="s">
        <v>213</v>
      </c>
      <c r="I94" s="36" t="s">
        <v>217</v>
      </c>
      <c r="J94" s="36" t="s">
        <v>213</v>
      </c>
      <c r="M94" s="58" cm="1">
        <f t="array" ref="M94">INDEX($D$10:$I$10,,MATCH(D94,$D$9:$I$9,0))</f>
        <v>100</v>
      </c>
      <c r="N94" s="58" cm="1">
        <f t="array" ref="N94">INDEX($D$10:$I$10,,MATCH(E94,$D$9:$I$9,0))</f>
        <v>100</v>
      </c>
      <c r="O94" s="58" cm="1">
        <f t="array" ref="O94">INDEX($D$10:$I$10,,MATCH(F94,$D$9:$I$9,0))</f>
        <v>100</v>
      </c>
      <c r="P94" s="58" cm="1">
        <f t="array" ref="P94">INDEX($D$10:$I$10,,MATCH(G94,$D$9:$I$9,0))</f>
        <v>66</v>
      </c>
      <c r="Q94" s="58" cm="1">
        <f t="array" ref="Q94">INDEX($D$10:$I$10,,MATCH(H94,$D$9:$I$9,0))</f>
        <v>100</v>
      </c>
      <c r="R94" s="58" t="str" cm="1">
        <f t="array" ref="R94">INDEX($D$10:$I$10,,MATCH(I94,$D$9:$I$9,0))</f>
        <v/>
      </c>
      <c r="S94" s="58" cm="1">
        <f t="array" ref="S94">INDEX($D$10:$I$10,,MATCH(J94,$D$9:$I$9,0))</f>
        <v>100</v>
      </c>
    </row>
    <row r="95" spans="2:19">
      <c r="B95" s="14" t="s">
        <v>119</v>
      </c>
      <c r="C95" s="14" t="s">
        <v>305</v>
      </c>
      <c r="D95" s="36" t="s">
        <v>215</v>
      </c>
      <c r="E95" s="36" t="s">
        <v>214</v>
      </c>
      <c r="F95" s="36" t="s">
        <v>214</v>
      </c>
      <c r="G95" s="36" t="s">
        <v>214</v>
      </c>
      <c r="H95" s="36" t="s">
        <v>214</v>
      </c>
      <c r="I95" s="36" t="s">
        <v>217</v>
      </c>
      <c r="J95" s="36" t="s">
        <v>214</v>
      </c>
      <c r="M95" s="58" cm="1">
        <f t="array" ref="M95">INDEX($D$10:$I$10,,MATCH(D95,$D$9:$I$9,0))</f>
        <v>33</v>
      </c>
      <c r="N95" s="58" cm="1">
        <f t="array" ref="N95">INDEX($D$10:$I$10,,MATCH(E95,$D$9:$I$9,0))</f>
        <v>66</v>
      </c>
      <c r="O95" s="58" cm="1">
        <f t="array" ref="O95">INDEX($D$10:$I$10,,MATCH(F95,$D$9:$I$9,0))</f>
        <v>66</v>
      </c>
      <c r="P95" s="58" cm="1">
        <f t="array" ref="P95">INDEX($D$10:$I$10,,MATCH(G95,$D$9:$I$9,0))</f>
        <v>66</v>
      </c>
      <c r="Q95" s="58" cm="1">
        <f t="array" ref="Q95">INDEX($D$10:$I$10,,MATCH(H95,$D$9:$I$9,0))</f>
        <v>66</v>
      </c>
      <c r="R95" s="58" t="str" cm="1">
        <f t="array" ref="R95">INDEX($D$10:$I$10,,MATCH(I95,$D$9:$I$9,0))</f>
        <v/>
      </c>
      <c r="S95" s="58" cm="1">
        <f t="array" ref="S95">INDEX($D$10:$I$10,,MATCH(J95,$D$9:$I$9,0))</f>
        <v>66</v>
      </c>
    </row>
    <row r="96" spans="2:19">
      <c r="B96" s="14" t="s">
        <v>119</v>
      </c>
      <c r="C96" s="14" t="s">
        <v>306</v>
      </c>
      <c r="D96" s="36" t="s">
        <v>214</v>
      </c>
      <c r="E96" s="36" t="s">
        <v>213</v>
      </c>
      <c r="F96" s="36" t="s">
        <v>213</v>
      </c>
      <c r="G96" s="36" t="s">
        <v>213</v>
      </c>
      <c r="H96" s="36" t="s">
        <v>213</v>
      </c>
      <c r="I96" s="36" t="s">
        <v>217</v>
      </c>
      <c r="J96" s="36" t="s">
        <v>213</v>
      </c>
      <c r="M96" s="58" cm="1">
        <f t="array" ref="M96">INDEX($D$10:$I$10,,MATCH(D96,$D$9:$I$9,0))</f>
        <v>66</v>
      </c>
      <c r="N96" s="58" cm="1">
        <f t="array" ref="N96">INDEX($D$10:$I$10,,MATCH(E96,$D$9:$I$9,0))</f>
        <v>100</v>
      </c>
      <c r="O96" s="58" cm="1">
        <f t="array" ref="O96">INDEX($D$10:$I$10,,MATCH(F96,$D$9:$I$9,0))</f>
        <v>100</v>
      </c>
      <c r="P96" s="58" cm="1">
        <f t="array" ref="P96">INDEX($D$10:$I$10,,MATCH(G96,$D$9:$I$9,0))</f>
        <v>100</v>
      </c>
      <c r="Q96" s="58" cm="1">
        <f t="array" ref="Q96">INDEX($D$10:$I$10,,MATCH(H96,$D$9:$I$9,0))</f>
        <v>100</v>
      </c>
      <c r="R96" s="58" t="str" cm="1">
        <f t="array" ref="R96">INDEX($D$10:$I$10,,MATCH(I96,$D$9:$I$9,0))</f>
        <v/>
      </c>
      <c r="S96" s="58" cm="1">
        <f t="array" ref="S96">INDEX($D$10:$I$10,,MATCH(J96,$D$9:$I$9,0))</f>
        <v>100</v>
      </c>
    </row>
    <row r="97" spans="2:19">
      <c r="B97" s="14" t="s">
        <v>119</v>
      </c>
      <c r="C97" s="14" t="s">
        <v>307</v>
      </c>
      <c r="D97" s="36" t="s">
        <v>213</v>
      </c>
      <c r="E97" s="36" t="s">
        <v>213</v>
      </c>
      <c r="F97" s="36" t="s">
        <v>213</v>
      </c>
      <c r="G97" s="36" t="s">
        <v>213</v>
      </c>
      <c r="H97" s="36" t="s">
        <v>213</v>
      </c>
      <c r="I97" s="36" t="s">
        <v>217</v>
      </c>
      <c r="J97" s="36" t="s">
        <v>213</v>
      </c>
      <c r="M97" s="58" cm="1">
        <f t="array" ref="M97">INDEX($D$10:$I$10,,MATCH(D97,$D$9:$I$9,0))</f>
        <v>100</v>
      </c>
      <c r="N97" s="58" cm="1">
        <f t="array" ref="N97">INDEX($D$10:$I$10,,MATCH(E97,$D$9:$I$9,0))</f>
        <v>100</v>
      </c>
      <c r="O97" s="58" cm="1">
        <f t="array" ref="O97">INDEX($D$10:$I$10,,MATCH(F97,$D$9:$I$9,0))</f>
        <v>100</v>
      </c>
      <c r="P97" s="58" cm="1">
        <f t="array" ref="P97">INDEX($D$10:$I$10,,MATCH(G97,$D$9:$I$9,0))</f>
        <v>100</v>
      </c>
      <c r="Q97" s="58" cm="1">
        <f t="array" ref="Q97">INDEX($D$10:$I$10,,MATCH(H97,$D$9:$I$9,0))</f>
        <v>100</v>
      </c>
      <c r="R97" s="58" t="str" cm="1">
        <f t="array" ref="R97">INDEX($D$10:$I$10,,MATCH(I97,$D$9:$I$9,0))</f>
        <v/>
      </c>
      <c r="S97" s="58" cm="1">
        <f t="array" ref="S97">INDEX($D$10:$I$10,,MATCH(J97,$D$9:$I$9,0))</f>
        <v>100</v>
      </c>
    </row>
    <row r="98" spans="2:19">
      <c r="B98" s="14" t="s">
        <v>119</v>
      </c>
      <c r="C98" s="14" t="s">
        <v>308</v>
      </c>
      <c r="D98" s="36" t="s">
        <v>214</v>
      </c>
      <c r="E98" s="36" t="s">
        <v>214</v>
      </c>
      <c r="F98" s="36" t="s">
        <v>214</v>
      </c>
      <c r="G98" s="36" t="s">
        <v>214</v>
      </c>
      <c r="H98" s="36" t="s">
        <v>213</v>
      </c>
      <c r="I98" s="36" t="s">
        <v>217</v>
      </c>
      <c r="J98" s="36" t="s">
        <v>213</v>
      </c>
      <c r="M98" s="58" cm="1">
        <f t="array" ref="M98">INDEX($D$10:$I$10,,MATCH(D98,$D$9:$I$9,0))</f>
        <v>66</v>
      </c>
      <c r="N98" s="58" cm="1">
        <f t="array" ref="N98">INDEX($D$10:$I$10,,MATCH(E98,$D$9:$I$9,0))</f>
        <v>66</v>
      </c>
      <c r="O98" s="58" cm="1">
        <f t="array" ref="O98">INDEX($D$10:$I$10,,MATCH(F98,$D$9:$I$9,0))</f>
        <v>66</v>
      </c>
      <c r="P98" s="58" cm="1">
        <f t="array" ref="P98">INDEX($D$10:$I$10,,MATCH(G98,$D$9:$I$9,0))</f>
        <v>66</v>
      </c>
      <c r="Q98" s="58" cm="1">
        <f t="array" ref="Q98">INDEX($D$10:$I$10,,MATCH(H98,$D$9:$I$9,0))</f>
        <v>100</v>
      </c>
      <c r="R98" s="58" t="str" cm="1">
        <f t="array" ref="R98">INDEX($D$10:$I$10,,MATCH(I98,$D$9:$I$9,0))</f>
        <v/>
      </c>
      <c r="S98" s="58" cm="1">
        <f t="array" ref="S98">INDEX($D$10:$I$10,,MATCH(J98,$D$9:$I$9,0))</f>
        <v>100</v>
      </c>
    </row>
    <row r="99" spans="2:19">
      <c r="B99" s="14" t="s">
        <v>119</v>
      </c>
      <c r="C99" s="14" t="s">
        <v>309</v>
      </c>
      <c r="D99" s="36" t="s">
        <v>214</v>
      </c>
      <c r="E99" s="36" t="s">
        <v>213</v>
      </c>
      <c r="F99" s="36" t="s">
        <v>214</v>
      </c>
      <c r="G99" s="36" t="s">
        <v>214</v>
      </c>
      <c r="H99" s="36" t="s">
        <v>213</v>
      </c>
      <c r="I99" s="36" t="s">
        <v>217</v>
      </c>
      <c r="J99" s="36" t="s">
        <v>214</v>
      </c>
      <c r="M99" s="58" cm="1">
        <f t="array" ref="M99">INDEX($D$10:$I$10,,MATCH(D99,$D$9:$I$9,0))</f>
        <v>66</v>
      </c>
      <c r="N99" s="58" cm="1">
        <f t="array" ref="N99">INDEX($D$10:$I$10,,MATCH(E99,$D$9:$I$9,0))</f>
        <v>100</v>
      </c>
      <c r="O99" s="58" cm="1">
        <f t="array" ref="O99">INDEX($D$10:$I$10,,MATCH(F99,$D$9:$I$9,0))</f>
        <v>66</v>
      </c>
      <c r="P99" s="58" cm="1">
        <f t="array" ref="P99">INDEX($D$10:$I$10,,MATCH(G99,$D$9:$I$9,0))</f>
        <v>66</v>
      </c>
      <c r="Q99" s="58" cm="1">
        <f t="array" ref="Q99">INDEX($D$10:$I$10,,MATCH(H99,$D$9:$I$9,0))</f>
        <v>100</v>
      </c>
      <c r="R99" s="58" t="str" cm="1">
        <f t="array" ref="R99">INDEX($D$10:$I$10,,MATCH(I99,$D$9:$I$9,0))</f>
        <v/>
      </c>
      <c r="S99" s="58" cm="1">
        <f t="array" ref="S99">INDEX($D$10:$I$10,,MATCH(J99,$D$9:$I$9,0))</f>
        <v>66</v>
      </c>
    </row>
    <row r="100" spans="2:19">
      <c r="B100" s="14" t="s">
        <v>119</v>
      </c>
      <c r="C100" s="14" t="s">
        <v>310</v>
      </c>
      <c r="D100" s="36" t="s">
        <v>214</v>
      </c>
      <c r="E100" s="36" t="s">
        <v>214</v>
      </c>
      <c r="F100" s="36" t="s">
        <v>214</v>
      </c>
      <c r="G100" s="36" t="s">
        <v>214</v>
      </c>
      <c r="H100" s="36" t="s">
        <v>214</v>
      </c>
      <c r="I100" s="36" t="s">
        <v>217</v>
      </c>
      <c r="J100" s="36" t="s">
        <v>214</v>
      </c>
      <c r="M100" s="58" cm="1">
        <f t="array" ref="M100">INDEX($D$10:$I$10,,MATCH(D100,$D$9:$I$9,0))</f>
        <v>66</v>
      </c>
      <c r="N100" s="58" cm="1">
        <f t="array" ref="N100">INDEX($D$10:$I$10,,MATCH(E100,$D$9:$I$9,0))</f>
        <v>66</v>
      </c>
      <c r="O100" s="58" cm="1">
        <f t="array" ref="O100">INDEX($D$10:$I$10,,MATCH(F100,$D$9:$I$9,0))</f>
        <v>66</v>
      </c>
      <c r="P100" s="58" cm="1">
        <f t="array" ref="P100">INDEX($D$10:$I$10,,MATCH(G100,$D$9:$I$9,0))</f>
        <v>66</v>
      </c>
      <c r="Q100" s="58" cm="1">
        <f t="array" ref="Q100">INDEX($D$10:$I$10,,MATCH(H100,$D$9:$I$9,0))</f>
        <v>66</v>
      </c>
      <c r="R100" s="58" t="str" cm="1">
        <f t="array" ref="R100">INDEX($D$10:$I$10,,MATCH(I100,$D$9:$I$9,0))</f>
        <v/>
      </c>
      <c r="S100" s="58" cm="1">
        <f t="array" ref="S100">INDEX($D$10:$I$10,,MATCH(J100,$D$9:$I$9,0))</f>
        <v>66</v>
      </c>
    </row>
    <row r="101" spans="2:19">
      <c r="B101" s="14" t="s">
        <v>119</v>
      </c>
      <c r="C101" s="14" t="s">
        <v>311</v>
      </c>
      <c r="D101" s="36" t="s">
        <v>214</v>
      </c>
      <c r="E101" s="36" t="s">
        <v>213</v>
      </c>
      <c r="F101" s="36" t="s">
        <v>214</v>
      </c>
      <c r="G101" s="36" t="s">
        <v>214</v>
      </c>
      <c r="H101" s="36" t="s">
        <v>213</v>
      </c>
      <c r="I101" s="36" t="s">
        <v>217</v>
      </c>
      <c r="J101" s="36" t="s">
        <v>213</v>
      </c>
      <c r="M101" s="58" cm="1">
        <f t="array" ref="M101">INDEX($D$10:$I$10,,MATCH(D101,$D$9:$I$9,0))</f>
        <v>66</v>
      </c>
      <c r="N101" s="58" cm="1">
        <f t="array" ref="N101">INDEX($D$10:$I$10,,MATCH(E101,$D$9:$I$9,0))</f>
        <v>100</v>
      </c>
      <c r="O101" s="58" cm="1">
        <f t="array" ref="O101">INDEX($D$10:$I$10,,MATCH(F101,$D$9:$I$9,0))</f>
        <v>66</v>
      </c>
      <c r="P101" s="58" cm="1">
        <f t="array" ref="P101">INDEX($D$10:$I$10,,MATCH(G101,$D$9:$I$9,0))</f>
        <v>66</v>
      </c>
      <c r="Q101" s="58" cm="1">
        <f t="array" ref="Q101">INDEX($D$10:$I$10,,MATCH(H101,$D$9:$I$9,0))</f>
        <v>100</v>
      </c>
      <c r="R101" s="58" t="str" cm="1">
        <f t="array" ref="R101">INDEX($D$10:$I$10,,MATCH(I101,$D$9:$I$9,0))</f>
        <v/>
      </c>
      <c r="S101" s="58" cm="1">
        <f t="array" ref="S101">INDEX($D$10:$I$10,,MATCH(J101,$D$9:$I$9,0))</f>
        <v>100</v>
      </c>
    </row>
    <row r="102" spans="2:19">
      <c r="B102" s="14" t="s">
        <v>119</v>
      </c>
      <c r="C102" s="14" t="s">
        <v>312</v>
      </c>
      <c r="D102" s="36" t="s">
        <v>214</v>
      </c>
      <c r="E102" s="36" t="s">
        <v>213</v>
      </c>
      <c r="F102" s="36" t="s">
        <v>213</v>
      </c>
      <c r="G102" s="36" t="s">
        <v>213</v>
      </c>
      <c r="H102" s="36" t="s">
        <v>214</v>
      </c>
      <c r="I102" s="36" t="s">
        <v>217</v>
      </c>
      <c r="J102" s="36" t="s">
        <v>214</v>
      </c>
      <c r="M102" s="58" cm="1">
        <f t="array" ref="M102">INDEX($D$10:$I$10,,MATCH(D102,$D$9:$I$9,0))</f>
        <v>66</v>
      </c>
      <c r="N102" s="58" cm="1">
        <f t="array" ref="N102">INDEX($D$10:$I$10,,MATCH(E102,$D$9:$I$9,0))</f>
        <v>100</v>
      </c>
      <c r="O102" s="58" cm="1">
        <f t="array" ref="O102">INDEX($D$10:$I$10,,MATCH(F102,$D$9:$I$9,0))</f>
        <v>100</v>
      </c>
      <c r="P102" s="58" cm="1">
        <f t="array" ref="P102">INDEX($D$10:$I$10,,MATCH(G102,$D$9:$I$9,0))</f>
        <v>100</v>
      </c>
      <c r="Q102" s="58" cm="1">
        <f t="array" ref="Q102">INDEX($D$10:$I$10,,MATCH(H102,$D$9:$I$9,0))</f>
        <v>66</v>
      </c>
      <c r="R102" s="58" t="str" cm="1">
        <f t="array" ref="R102">INDEX($D$10:$I$10,,MATCH(I102,$D$9:$I$9,0))</f>
        <v/>
      </c>
      <c r="S102" s="58" cm="1">
        <f t="array" ref="S102">INDEX($D$10:$I$10,,MATCH(J102,$D$9:$I$9,0))</f>
        <v>66</v>
      </c>
    </row>
    <row r="103" spans="2:19">
      <c r="B103" s="14" t="s">
        <v>119</v>
      </c>
      <c r="C103" s="14" t="s">
        <v>313</v>
      </c>
      <c r="D103" s="36" t="s">
        <v>214</v>
      </c>
      <c r="E103" s="36" t="s">
        <v>213</v>
      </c>
      <c r="F103" s="36" t="s">
        <v>213</v>
      </c>
      <c r="G103" s="36" t="s">
        <v>213</v>
      </c>
      <c r="H103" s="36" t="s">
        <v>213</v>
      </c>
      <c r="I103" s="36" t="s">
        <v>217</v>
      </c>
      <c r="J103" s="36" t="s">
        <v>213</v>
      </c>
      <c r="M103" s="58" cm="1">
        <f t="array" ref="M103">INDEX($D$10:$I$10,,MATCH(D103,$D$9:$I$9,0))</f>
        <v>66</v>
      </c>
      <c r="N103" s="58" cm="1">
        <f t="array" ref="N103">INDEX($D$10:$I$10,,MATCH(E103,$D$9:$I$9,0))</f>
        <v>100</v>
      </c>
      <c r="O103" s="58" cm="1">
        <f t="array" ref="O103">INDEX($D$10:$I$10,,MATCH(F103,$D$9:$I$9,0))</f>
        <v>100</v>
      </c>
      <c r="P103" s="58" cm="1">
        <f t="array" ref="P103">INDEX($D$10:$I$10,,MATCH(G103,$D$9:$I$9,0))</f>
        <v>100</v>
      </c>
      <c r="Q103" s="58" cm="1">
        <f t="array" ref="Q103">INDEX($D$10:$I$10,,MATCH(H103,$D$9:$I$9,0))</f>
        <v>100</v>
      </c>
      <c r="R103" s="58" t="str" cm="1">
        <f t="array" ref="R103">INDEX($D$10:$I$10,,MATCH(I103,$D$9:$I$9,0))</f>
        <v/>
      </c>
      <c r="S103" s="58" cm="1">
        <f t="array" ref="S103">INDEX($D$10:$I$10,,MATCH(J103,$D$9:$I$9,0))</f>
        <v>100</v>
      </c>
    </row>
    <row r="104" spans="2:19">
      <c r="B104" s="14" t="s">
        <v>119</v>
      </c>
      <c r="C104" s="14" t="s">
        <v>314</v>
      </c>
      <c r="D104" s="36" t="s">
        <v>215</v>
      </c>
      <c r="E104" s="36" t="s">
        <v>214</v>
      </c>
      <c r="F104" s="36" t="s">
        <v>213</v>
      </c>
      <c r="G104" s="36" t="s">
        <v>214</v>
      </c>
      <c r="H104" s="36" t="s">
        <v>214</v>
      </c>
      <c r="I104" s="36" t="s">
        <v>217</v>
      </c>
      <c r="J104" s="36" t="s">
        <v>214</v>
      </c>
      <c r="M104" s="58" cm="1">
        <f t="array" ref="M104">INDEX($D$10:$I$10,,MATCH(D104,$D$9:$I$9,0))</f>
        <v>33</v>
      </c>
      <c r="N104" s="58" cm="1">
        <f t="array" ref="N104">INDEX($D$10:$I$10,,MATCH(E104,$D$9:$I$9,0))</f>
        <v>66</v>
      </c>
      <c r="O104" s="58" cm="1">
        <f t="array" ref="O104">INDEX($D$10:$I$10,,MATCH(F104,$D$9:$I$9,0))</f>
        <v>100</v>
      </c>
      <c r="P104" s="58" cm="1">
        <f t="array" ref="P104">INDEX($D$10:$I$10,,MATCH(G104,$D$9:$I$9,0))</f>
        <v>66</v>
      </c>
      <c r="Q104" s="58" cm="1">
        <f t="array" ref="Q104">INDEX($D$10:$I$10,,MATCH(H104,$D$9:$I$9,0))</f>
        <v>66</v>
      </c>
      <c r="R104" s="58" t="str" cm="1">
        <f t="array" ref="R104">INDEX($D$10:$I$10,,MATCH(I104,$D$9:$I$9,0))</f>
        <v/>
      </c>
      <c r="S104" s="58" cm="1">
        <f t="array" ref="S104">INDEX($D$10:$I$10,,MATCH(J104,$D$9:$I$9,0))</f>
        <v>66</v>
      </c>
    </row>
    <row r="105" spans="2:19">
      <c r="B105" s="14" t="s">
        <v>119</v>
      </c>
      <c r="C105" s="14" t="s">
        <v>315</v>
      </c>
      <c r="D105" s="36" t="s">
        <v>215</v>
      </c>
      <c r="E105" s="36" t="s">
        <v>213</v>
      </c>
      <c r="F105" s="36" t="s">
        <v>213</v>
      </c>
      <c r="G105" s="36" t="s">
        <v>213</v>
      </c>
      <c r="H105" s="36" t="s">
        <v>213</v>
      </c>
      <c r="I105" s="36" t="s">
        <v>217</v>
      </c>
      <c r="J105" s="36" t="s">
        <v>213</v>
      </c>
      <c r="M105" s="58" cm="1">
        <f t="array" ref="M105">INDEX($D$10:$I$10,,MATCH(D105,$D$9:$I$9,0))</f>
        <v>33</v>
      </c>
      <c r="N105" s="58" cm="1">
        <f t="array" ref="N105">INDEX($D$10:$I$10,,MATCH(E105,$D$9:$I$9,0))</f>
        <v>100</v>
      </c>
      <c r="O105" s="58" cm="1">
        <f t="array" ref="O105">INDEX($D$10:$I$10,,MATCH(F105,$D$9:$I$9,0))</f>
        <v>100</v>
      </c>
      <c r="P105" s="58" cm="1">
        <f t="array" ref="P105">INDEX($D$10:$I$10,,MATCH(G105,$D$9:$I$9,0))</f>
        <v>100</v>
      </c>
      <c r="Q105" s="58" cm="1">
        <f t="array" ref="Q105">INDEX($D$10:$I$10,,MATCH(H105,$D$9:$I$9,0))</f>
        <v>100</v>
      </c>
      <c r="R105" s="58" t="str" cm="1">
        <f t="array" ref="R105">INDEX($D$10:$I$10,,MATCH(I105,$D$9:$I$9,0))</f>
        <v/>
      </c>
      <c r="S105" s="58" cm="1">
        <f t="array" ref="S105">INDEX($D$10:$I$10,,MATCH(J105,$D$9:$I$9,0))</f>
        <v>100</v>
      </c>
    </row>
    <row r="106" spans="2:19">
      <c r="B106" s="14" t="s">
        <v>119</v>
      </c>
      <c r="C106" s="14" t="s">
        <v>316</v>
      </c>
      <c r="D106" s="36" t="s">
        <v>214</v>
      </c>
      <c r="E106" s="36" t="s">
        <v>213</v>
      </c>
      <c r="F106" s="36" t="s">
        <v>213</v>
      </c>
      <c r="G106" s="36" t="s">
        <v>213</v>
      </c>
      <c r="H106" s="36" t="s">
        <v>213</v>
      </c>
      <c r="I106" s="36" t="s">
        <v>217</v>
      </c>
      <c r="J106" s="36" t="s">
        <v>214</v>
      </c>
      <c r="M106" s="58" cm="1">
        <f t="array" ref="M106">INDEX($D$10:$I$10,,MATCH(D106,$D$9:$I$9,0))</f>
        <v>66</v>
      </c>
      <c r="N106" s="58" cm="1">
        <f t="array" ref="N106">INDEX($D$10:$I$10,,MATCH(E106,$D$9:$I$9,0))</f>
        <v>100</v>
      </c>
      <c r="O106" s="58" cm="1">
        <f t="array" ref="O106">INDEX($D$10:$I$10,,MATCH(F106,$D$9:$I$9,0))</f>
        <v>100</v>
      </c>
      <c r="P106" s="58" cm="1">
        <f t="array" ref="P106">INDEX($D$10:$I$10,,MATCH(G106,$D$9:$I$9,0))</f>
        <v>100</v>
      </c>
      <c r="Q106" s="58" cm="1">
        <f t="array" ref="Q106">INDEX($D$10:$I$10,,MATCH(H106,$D$9:$I$9,0))</f>
        <v>100</v>
      </c>
      <c r="R106" s="58" t="str" cm="1">
        <f t="array" ref="R106">INDEX($D$10:$I$10,,MATCH(I106,$D$9:$I$9,0))</f>
        <v/>
      </c>
      <c r="S106" s="58" cm="1">
        <f t="array" ref="S106">INDEX($D$10:$I$10,,MATCH(J106,$D$9:$I$9,0))</f>
        <v>66</v>
      </c>
    </row>
    <row r="107" spans="2:19">
      <c r="B107" s="14" t="s">
        <v>119</v>
      </c>
      <c r="C107" s="14" t="s">
        <v>317</v>
      </c>
      <c r="D107" s="36" t="s">
        <v>213</v>
      </c>
      <c r="E107" s="36" t="s">
        <v>213</v>
      </c>
      <c r="F107" s="36" t="s">
        <v>213</v>
      </c>
      <c r="G107" s="36" t="s">
        <v>213</v>
      </c>
      <c r="H107" s="36" t="s">
        <v>213</v>
      </c>
      <c r="I107" s="36" t="s">
        <v>217</v>
      </c>
      <c r="J107" s="36" t="s">
        <v>213</v>
      </c>
      <c r="M107" s="58" cm="1">
        <f t="array" ref="M107">INDEX($D$10:$I$10,,MATCH(D107,$D$9:$I$9,0))</f>
        <v>100</v>
      </c>
      <c r="N107" s="58" cm="1">
        <f t="array" ref="N107">INDEX($D$10:$I$10,,MATCH(E107,$D$9:$I$9,0))</f>
        <v>100</v>
      </c>
      <c r="O107" s="58" cm="1">
        <f t="array" ref="O107">INDEX($D$10:$I$10,,MATCH(F107,$D$9:$I$9,0))</f>
        <v>100</v>
      </c>
      <c r="P107" s="58" cm="1">
        <f t="array" ref="P107">INDEX($D$10:$I$10,,MATCH(G107,$D$9:$I$9,0))</f>
        <v>100</v>
      </c>
      <c r="Q107" s="58" cm="1">
        <f t="array" ref="Q107">INDEX($D$10:$I$10,,MATCH(H107,$D$9:$I$9,0))</f>
        <v>100</v>
      </c>
      <c r="R107" s="58" t="str" cm="1">
        <f t="array" ref="R107">INDEX($D$10:$I$10,,MATCH(I107,$D$9:$I$9,0))</f>
        <v/>
      </c>
      <c r="S107" s="58" cm="1">
        <f t="array" ref="S107">INDEX($D$10:$I$10,,MATCH(J107,$D$9:$I$9,0))</f>
        <v>100</v>
      </c>
    </row>
    <row r="108" spans="2:19">
      <c r="B108" s="14" t="s">
        <v>119</v>
      </c>
      <c r="C108" s="14" t="s">
        <v>318</v>
      </c>
      <c r="D108" s="36" t="s">
        <v>213</v>
      </c>
      <c r="E108" s="36" t="s">
        <v>213</v>
      </c>
      <c r="F108" s="36" t="s">
        <v>213</v>
      </c>
      <c r="G108" s="36" t="s">
        <v>213</v>
      </c>
      <c r="H108" s="36" t="s">
        <v>213</v>
      </c>
      <c r="I108" s="36" t="s">
        <v>217</v>
      </c>
      <c r="J108" s="36" t="s">
        <v>213</v>
      </c>
      <c r="M108" s="58" cm="1">
        <f t="array" ref="M108">INDEX($D$10:$I$10,,MATCH(D108,$D$9:$I$9,0))</f>
        <v>100</v>
      </c>
      <c r="N108" s="58" cm="1">
        <f t="array" ref="N108">INDEX($D$10:$I$10,,MATCH(E108,$D$9:$I$9,0))</f>
        <v>100</v>
      </c>
      <c r="O108" s="58" cm="1">
        <f t="array" ref="O108">INDEX($D$10:$I$10,,MATCH(F108,$D$9:$I$9,0))</f>
        <v>100</v>
      </c>
      <c r="P108" s="58" cm="1">
        <f t="array" ref="P108">INDEX($D$10:$I$10,,MATCH(G108,$D$9:$I$9,0))</f>
        <v>100</v>
      </c>
      <c r="Q108" s="58" cm="1">
        <f t="array" ref="Q108">INDEX($D$10:$I$10,,MATCH(H108,$D$9:$I$9,0))</f>
        <v>100</v>
      </c>
      <c r="R108" s="58" t="str" cm="1">
        <f t="array" ref="R108">INDEX($D$10:$I$10,,MATCH(I108,$D$9:$I$9,0))</f>
        <v/>
      </c>
      <c r="S108" s="58" cm="1">
        <f t="array" ref="S108">INDEX($D$10:$I$10,,MATCH(J108,$D$9:$I$9,0))</f>
        <v>100</v>
      </c>
    </row>
    <row r="109" spans="2:19">
      <c r="B109" s="14" t="s">
        <v>119</v>
      </c>
      <c r="C109" s="14" t="s">
        <v>319</v>
      </c>
      <c r="D109" s="36" t="s">
        <v>213</v>
      </c>
      <c r="E109" s="36" t="s">
        <v>213</v>
      </c>
      <c r="F109" s="36" t="s">
        <v>213</v>
      </c>
      <c r="G109" s="36" t="s">
        <v>213</v>
      </c>
      <c r="H109" s="36" t="s">
        <v>213</v>
      </c>
      <c r="I109" s="36" t="s">
        <v>217</v>
      </c>
      <c r="J109" s="36" t="s">
        <v>213</v>
      </c>
      <c r="M109" s="58" cm="1">
        <f t="array" ref="M109">INDEX($D$10:$I$10,,MATCH(D109,$D$9:$I$9,0))</f>
        <v>100</v>
      </c>
      <c r="N109" s="58" cm="1">
        <f t="array" ref="N109">INDEX($D$10:$I$10,,MATCH(E109,$D$9:$I$9,0))</f>
        <v>100</v>
      </c>
      <c r="O109" s="58" cm="1">
        <f t="array" ref="O109">INDEX($D$10:$I$10,,MATCH(F109,$D$9:$I$9,0))</f>
        <v>100</v>
      </c>
      <c r="P109" s="58" cm="1">
        <f t="array" ref="P109">INDEX($D$10:$I$10,,MATCH(G109,$D$9:$I$9,0))</f>
        <v>100</v>
      </c>
      <c r="Q109" s="58" cm="1">
        <f t="array" ref="Q109">INDEX($D$10:$I$10,,MATCH(H109,$D$9:$I$9,0))</f>
        <v>100</v>
      </c>
      <c r="R109" s="58" t="str" cm="1">
        <f t="array" ref="R109">INDEX($D$10:$I$10,,MATCH(I109,$D$9:$I$9,0))</f>
        <v/>
      </c>
      <c r="S109" s="58" cm="1">
        <f t="array" ref="S109">INDEX($D$10:$I$10,,MATCH(J109,$D$9:$I$9,0))</f>
        <v>100</v>
      </c>
    </row>
    <row r="110" spans="2:19">
      <c r="B110" s="14" t="s">
        <v>119</v>
      </c>
      <c r="C110" s="14" t="s">
        <v>320</v>
      </c>
      <c r="D110" s="36" t="s">
        <v>216</v>
      </c>
      <c r="E110" s="36" t="s">
        <v>215</v>
      </c>
      <c r="F110" s="36" t="s">
        <v>215</v>
      </c>
      <c r="G110" s="36" t="s">
        <v>214</v>
      </c>
      <c r="H110" s="36" t="s">
        <v>214</v>
      </c>
      <c r="I110" s="36" t="s">
        <v>217</v>
      </c>
      <c r="J110" s="36" t="s">
        <v>213</v>
      </c>
      <c r="M110" s="58" cm="1">
        <f t="array" ref="M110">INDEX($D$10:$I$10,,MATCH(D110,$D$9:$I$9,0))</f>
        <v>0</v>
      </c>
      <c r="N110" s="58" cm="1">
        <f t="array" ref="N110">INDEX($D$10:$I$10,,MATCH(E110,$D$9:$I$9,0))</f>
        <v>33</v>
      </c>
      <c r="O110" s="58" cm="1">
        <f t="array" ref="O110">INDEX($D$10:$I$10,,MATCH(F110,$D$9:$I$9,0))</f>
        <v>33</v>
      </c>
      <c r="P110" s="58" cm="1">
        <f t="array" ref="P110">INDEX($D$10:$I$10,,MATCH(G110,$D$9:$I$9,0))</f>
        <v>66</v>
      </c>
      <c r="Q110" s="58" cm="1">
        <f t="array" ref="Q110">INDEX($D$10:$I$10,,MATCH(H110,$D$9:$I$9,0))</f>
        <v>66</v>
      </c>
      <c r="R110" s="58" t="str" cm="1">
        <f t="array" ref="R110">INDEX($D$10:$I$10,,MATCH(I110,$D$9:$I$9,0))</f>
        <v/>
      </c>
      <c r="S110" s="58" cm="1">
        <f t="array" ref="S110">INDEX($D$10:$I$10,,MATCH(J110,$D$9:$I$9,0))</f>
        <v>100</v>
      </c>
    </row>
    <row r="111" spans="2:19">
      <c r="B111" s="14" t="s">
        <v>119</v>
      </c>
      <c r="C111" s="14" t="s">
        <v>321</v>
      </c>
      <c r="D111" s="36" t="s">
        <v>213</v>
      </c>
      <c r="E111" s="36" t="s">
        <v>213</v>
      </c>
      <c r="F111" s="36" t="s">
        <v>213</v>
      </c>
      <c r="G111" s="36" t="s">
        <v>213</v>
      </c>
      <c r="H111" s="36" t="s">
        <v>213</v>
      </c>
      <c r="I111" s="36" t="s">
        <v>217</v>
      </c>
      <c r="J111" s="36" t="s">
        <v>213</v>
      </c>
      <c r="M111" s="58" cm="1">
        <f t="array" ref="M111">INDEX($D$10:$I$10,,MATCH(D111,$D$9:$I$9,0))</f>
        <v>100</v>
      </c>
      <c r="N111" s="58" cm="1">
        <f t="array" ref="N111">INDEX($D$10:$I$10,,MATCH(E111,$D$9:$I$9,0))</f>
        <v>100</v>
      </c>
      <c r="O111" s="58" cm="1">
        <f t="array" ref="O111">INDEX($D$10:$I$10,,MATCH(F111,$D$9:$I$9,0))</f>
        <v>100</v>
      </c>
      <c r="P111" s="58" cm="1">
        <f t="array" ref="P111">INDEX($D$10:$I$10,,MATCH(G111,$D$9:$I$9,0))</f>
        <v>100</v>
      </c>
      <c r="Q111" s="58" cm="1">
        <f t="array" ref="Q111">INDEX($D$10:$I$10,,MATCH(H111,$D$9:$I$9,0))</f>
        <v>100</v>
      </c>
      <c r="R111" s="58" t="str" cm="1">
        <f t="array" ref="R111">INDEX($D$10:$I$10,,MATCH(I111,$D$9:$I$9,0))</f>
        <v/>
      </c>
      <c r="S111" s="58" cm="1">
        <f t="array" ref="S111">INDEX($D$10:$I$10,,MATCH(J111,$D$9:$I$9,0))</f>
        <v>100</v>
      </c>
    </row>
    <row r="112" spans="2:19">
      <c r="B112" s="14" t="s">
        <v>119</v>
      </c>
      <c r="C112" s="14" t="s">
        <v>322</v>
      </c>
      <c r="D112" s="36" t="s">
        <v>213</v>
      </c>
      <c r="E112" s="36" t="s">
        <v>213</v>
      </c>
      <c r="F112" s="36" t="s">
        <v>213</v>
      </c>
      <c r="G112" s="36" t="s">
        <v>213</v>
      </c>
      <c r="H112" s="36" t="s">
        <v>213</v>
      </c>
      <c r="I112" s="36" t="s">
        <v>217</v>
      </c>
      <c r="J112" s="36" t="s">
        <v>213</v>
      </c>
      <c r="M112" s="58" cm="1">
        <f t="array" ref="M112">INDEX($D$10:$I$10,,MATCH(D112,$D$9:$I$9,0))</f>
        <v>100</v>
      </c>
      <c r="N112" s="58" cm="1">
        <f t="array" ref="N112">INDEX($D$10:$I$10,,MATCH(E112,$D$9:$I$9,0))</f>
        <v>100</v>
      </c>
      <c r="O112" s="58" cm="1">
        <f t="array" ref="O112">INDEX($D$10:$I$10,,MATCH(F112,$D$9:$I$9,0))</f>
        <v>100</v>
      </c>
      <c r="P112" s="58" cm="1">
        <f t="array" ref="P112">INDEX($D$10:$I$10,,MATCH(G112,$D$9:$I$9,0))</f>
        <v>100</v>
      </c>
      <c r="Q112" s="58" cm="1">
        <f t="array" ref="Q112">INDEX($D$10:$I$10,,MATCH(H112,$D$9:$I$9,0))</f>
        <v>100</v>
      </c>
      <c r="R112" s="58" t="str" cm="1">
        <f t="array" ref="R112">INDEX($D$10:$I$10,,MATCH(I112,$D$9:$I$9,0))</f>
        <v/>
      </c>
      <c r="S112" s="58" cm="1">
        <f t="array" ref="S112">INDEX($D$10:$I$10,,MATCH(J112,$D$9:$I$9,0))</f>
        <v>100</v>
      </c>
    </row>
    <row r="113" spans="2:19">
      <c r="B113" s="14" t="s">
        <v>119</v>
      </c>
      <c r="C113" s="14" t="s">
        <v>323</v>
      </c>
      <c r="D113" s="36" t="s">
        <v>213</v>
      </c>
      <c r="E113" s="36" t="s">
        <v>213</v>
      </c>
      <c r="F113" s="36" t="s">
        <v>213</v>
      </c>
      <c r="G113" s="36" t="s">
        <v>213</v>
      </c>
      <c r="H113" s="36" t="s">
        <v>213</v>
      </c>
      <c r="I113" s="36" t="s">
        <v>217</v>
      </c>
      <c r="J113" s="36" t="s">
        <v>213</v>
      </c>
      <c r="M113" s="58" cm="1">
        <f t="array" ref="M113">INDEX($D$10:$I$10,,MATCH(D113,$D$9:$I$9,0))</f>
        <v>100</v>
      </c>
      <c r="N113" s="58" cm="1">
        <f t="array" ref="N113">INDEX($D$10:$I$10,,MATCH(E113,$D$9:$I$9,0))</f>
        <v>100</v>
      </c>
      <c r="O113" s="58" cm="1">
        <f t="array" ref="O113">INDEX($D$10:$I$10,,MATCH(F113,$D$9:$I$9,0))</f>
        <v>100</v>
      </c>
      <c r="P113" s="58" cm="1">
        <f t="array" ref="P113">INDEX($D$10:$I$10,,MATCH(G113,$D$9:$I$9,0))</f>
        <v>100</v>
      </c>
      <c r="Q113" s="58" cm="1">
        <f t="array" ref="Q113">INDEX($D$10:$I$10,,MATCH(H113,$D$9:$I$9,0))</f>
        <v>100</v>
      </c>
      <c r="R113" s="58" t="str" cm="1">
        <f t="array" ref="R113">INDEX($D$10:$I$10,,MATCH(I113,$D$9:$I$9,0))</f>
        <v/>
      </c>
      <c r="S113" s="58" cm="1">
        <f t="array" ref="S113">INDEX($D$10:$I$10,,MATCH(J113,$D$9:$I$9,0))</f>
        <v>100</v>
      </c>
    </row>
    <row r="114" spans="2:19">
      <c r="B114" s="14" t="s">
        <v>119</v>
      </c>
      <c r="C114" s="14" t="s">
        <v>324</v>
      </c>
      <c r="D114" s="36" t="s">
        <v>213</v>
      </c>
      <c r="E114" s="36" t="s">
        <v>213</v>
      </c>
      <c r="F114" s="36" t="s">
        <v>213</v>
      </c>
      <c r="G114" s="36" t="s">
        <v>213</v>
      </c>
      <c r="H114" s="36" t="s">
        <v>213</v>
      </c>
      <c r="I114" s="36" t="s">
        <v>217</v>
      </c>
      <c r="J114" s="36" t="s">
        <v>213</v>
      </c>
      <c r="M114" s="58" cm="1">
        <f t="array" ref="M114">INDEX($D$10:$I$10,,MATCH(D114,$D$9:$I$9,0))</f>
        <v>100</v>
      </c>
      <c r="N114" s="58" cm="1">
        <f t="array" ref="N114">INDEX($D$10:$I$10,,MATCH(E114,$D$9:$I$9,0))</f>
        <v>100</v>
      </c>
      <c r="O114" s="58" cm="1">
        <f t="array" ref="O114">INDEX($D$10:$I$10,,MATCH(F114,$D$9:$I$9,0))</f>
        <v>100</v>
      </c>
      <c r="P114" s="58" cm="1">
        <f t="array" ref="P114">INDEX($D$10:$I$10,,MATCH(G114,$D$9:$I$9,0))</f>
        <v>100</v>
      </c>
      <c r="Q114" s="58" cm="1">
        <f t="array" ref="Q114">INDEX($D$10:$I$10,,MATCH(H114,$D$9:$I$9,0))</f>
        <v>100</v>
      </c>
      <c r="R114" s="58" t="str" cm="1">
        <f t="array" ref="R114">INDEX($D$10:$I$10,,MATCH(I114,$D$9:$I$9,0))</f>
        <v/>
      </c>
      <c r="S114" s="58" cm="1">
        <f t="array" ref="S114">INDEX($D$10:$I$10,,MATCH(J114,$D$9:$I$9,0))</f>
        <v>100</v>
      </c>
    </row>
    <row r="115" spans="2:19">
      <c r="B115" s="14" t="s">
        <v>119</v>
      </c>
      <c r="C115" s="14" t="s">
        <v>325</v>
      </c>
      <c r="D115" s="36" t="s">
        <v>214</v>
      </c>
      <c r="E115" s="36" t="s">
        <v>213</v>
      </c>
      <c r="F115" s="36" t="s">
        <v>213</v>
      </c>
      <c r="G115" s="36" t="s">
        <v>213</v>
      </c>
      <c r="H115" s="36" t="s">
        <v>213</v>
      </c>
      <c r="I115" s="36" t="s">
        <v>217</v>
      </c>
      <c r="J115" s="36" t="s">
        <v>213</v>
      </c>
      <c r="M115" s="58" cm="1">
        <f t="array" ref="M115">INDEX($D$10:$I$10,,MATCH(D115,$D$9:$I$9,0))</f>
        <v>66</v>
      </c>
      <c r="N115" s="58" cm="1">
        <f t="array" ref="N115">INDEX($D$10:$I$10,,MATCH(E115,$D$9:$I$9,0))</f>
        <v>100</v>
      </c>
      <c r="O115" s="58" cm="1">
        <f t="array" ref="O115">INDEX($D$10:$I$10,,MATCH(F115,$D$9:$I$9,0))</f>
        <v>100</v>
      </c>
      <c r="P115" s="58" cm="1">
        <f t="array" ref="P115">INDEX($D$10:$I$10,,MATCH(G115,$D$9:$I$9,0))</f>
        <v>100</v>
      </c>
      <c r="Q115" s="58" cm="1">
        <f t="array" ref="Q115">INDEX($D$10:$I$10,,MATCH(H115,$D$9:$I$9,0))</f>
        <v>100</v>
      </c>
      <c r="R115" s="58" t="str" cm="1">
        <f t="array" ref="R115">INDEX($D$10:$I$10,,MATCH(I115,$D$9:$I$9,0))</f>
        <v/>
      </c>
      <c r="S115" s="58" cm="1">
        <f t="array" ref="S115">INDEX($D$10:$I$10,,MATCH(J115,$D$9:$I$9,0))</f>
        <v>100</v>
      </c>
    </row>
    <row r="116" spans="2:19">
      <c r="B116" s="14" t="s">
        <v>119</v>
      </c>
      <c r="C116" s="14" t="s">
        <v>326</v>
      </c>
      <c r="D116" s="36" t="s">
        <v>213</v>
      </c>
      <c r="E116" s="36" t="s">
        <v>213</v>
      </c>
      <c r="F116" s="36" t="s">
        <v>213</v>
      </c>
      <c r="G116" s="36" t="s">
        <v>213</v>
      </c>
      <c r="H116" s="36" t="s">
        <v>213</v>
      </c>
      <c r="I116" s="36" t="s">
        <v>217</v>
      </c>
      <c r="J116" s="36" t="s">
        <v>213</v>
      </c>
      <c r="M116" s="58" cm="1">
        <f t="array" ref="M116">INDEX($D$10:$I$10,,MATCH(D116,$D$9:$I$9,0))</f>
        <v>100</v>
      </c>
      <c r="N116" s="58" cm="1">
        <f t="array" ref="N116">INDEX($D$10:$I$10,,MATCH(E116,$D$9:$I$9,0))</f>
        <v>100</v>
      </c>
      <c r="O116" s="58" cm="1">
        <f t="array" ref="O116">INDEX($D$10:$I$10,,MATCH(F116,$D$9:$I$9,0))</f>
        <v>100</v>
      </c>
      <c r="P116" s="58" cm="1">
        <f t="array" ref="P116">INDEX($D$10:$I$10,,MATCH(G116,$D$9:$I$9,0))</f>
        <v>100</v>
      </c>
      <c r="Q116" s="58" cm="1">
        <f t="array" ref="Q116">INDEX($D$10:$I$10,,MATCH(H116,$D$9:$I$9,0))</f>
        <v>100</v>
      </c>
      <c r="R116" s="58" t="str" cm="1">
        <f t="array" ref="R116">INDEX($D$10:$I$10,,MATCH(I116,$D$9:$I$9,0))</f>
        <v/>
      </c>
      <c r="S116" s="58" cm="1">
        <f t="array" ref="S116">INDEX($D$10:$I$10,,MATCH(J116,$D$9:$I$9,0))</f>
        <v>100</v>
      </c>
    </row>
    <row r="117" spans="2:19">
      <c r="B117" s="14" t="s">
        <v>119</v>
      </c>
      <c r="C117" s="14" t="s">
        <v>327</v>
      </c>
      <c r="D117" s="36" t="s">
        <v>213</v>
      </c>
      <c r="E117" s="36" t="s">
        <v>213</v>
      </c>
      <c r="F117" s="36" t="s">
        <v>213</v>
      </c>
      <c r="G117" s="36" t="s">
        <v>213</v>
      </c>
      <c r="H117" s="36" t="s">
        <v>213</v>
      </c>
      <c r="I117" s="36" t="s">
        <v>217</v>
      </c>
      <c r="J117" s="36" t="s">
        <v>213</v>
      </c>
      <c r="M117" s="58" cm="1">
        <f t="array" ref="M117">INDEX($D$10:$I$10,,MATCH(D117,$D$9:$I$9,0))</f>
        <v>100</v>
      </c>
      <c r="N117" s="58" cm="1">
        <f t="array" ref="N117">INDEX($D$10:$I$10,,MATCH(E117,$D$9:$I$9,0))</f>
        <v>100</v>
      </c>
      <c r="O117" s="58" cm="1">
        <f t="array" ref="O117">INDEX($D$10:$I$10,,MATCH(F117,$D$9:$I$9,0))</f>
        <v>100</v>
      </c>
      <c r="P117" s="58" cm="1">
        <f t="array" ref="P117">INDEX($D$10:$I$10,,MATCH(G117,$D$9:$I$9,0))</f>
        <v>100</v>
      </c>
      <c r="Q117" s="58" cm="1">
        <f t="array" ref="Q117">INDEX($D$10:$I$10,,MATCH(H117,$D$9:$I$9,0))</f>
        <v>100</v>
      </c>
      <c r="R117" s="58" t="str" cm="1">
        <f t="array" ref="R117">INDEX($D$10:$I$10,,MATCH(I117,$D$9:$I$9,0))</f>
        <v/>
      </c>
      <c r="S117" s="58" cm="1">
        <f t="array" ref="S117">INDEX($D$10:$I$10,,MATCH(J117,$D$9:$I$9,0))</f>
        <v>100</v>
      </c>
    </row>
    <row r="118" spans="2:19">
      <c r="B118" s="14" t="s">
        <v>119</v>
      </c>
      <c r="C118" s="14" t="s">
        <v>328</v>
      </c>
      <c r="D118" s="36" t="s">
        <v>213</v>
      </c>
      <c r="E118" s="36" t="s">
        <v>213</v>
      </c>
      <c r="F118" s="36" t="s">
        <v>214</v>
      </c>
      <c r="G118" s="36" t="s">
        <v>213</v>
      </c>
      <c r="H118" s="36" t="s">
        <v>213</v>
      </c>
      <c r="I118" s="36" t="s">
        <v>217</v>
      </c>
      <c r="J118" s="36" t="s">
        <v>213</v>
      </c>
      <c r="M118" s="58" cm="1">
        <f t="array" ref="M118">INDEX($D$10:$I$10,,MATCH(D118,$D$9:$I$9,0))</f>
        <v>100</v>
      </c>
      <c r="N118" s="58" cm="1">
        <f t="array" ref="N118">INDEX($D$10:$I$10,,MATCH(E118,$D$9:$I$9,0))</f>
        <v>100</v>
      </c>
      <c r="O118" s="58" cm="1">
        <f t="array" ref="O118">INDEX($D$10:$I$10,,MATCH(F118,$D$9:$I$9,0))</f>
        <v>66</v>
      </c>
      <c r="P118" s="58" cm="1">
        <f t="array" ref="P118">INDEX($D$10:$I$10,,MATCH(G118,$D$9:$I$9,0))</f>
        <v>100</v>
      </c>
      <c r="Q118" s="58" cm="1">
        <f t="array" ref="Q118">INDEX($D$10:$I$10,,MATCH(H118,$D$9:$I$9,0))</f>
        <v>100</v>
      </c>
      <c r="R118" s="58" t="str" cm="1">
        <f t="array" ref="R118">INDEX($D$10:$I$10,,MATCH(I118,$D$9:$I$9,0))</f>
        <v/>
      </c>
      <c r="S118" s="58" cm="1">
        <f t="array" ref="S118">INDEX($D$10:$I$10,,MATCH(J118,$D$9:$I$9,0))</f>
        <v>100</v>
      </c>
    </row>
    <row r="119" spans="2:19">
      <c r="B119" s="14" t="s">
        <v>119</v>
      </c>
      <c r="C119" s="14" t="s">
        <v>329</v>
      </c>
      <c r="D119" s="36" t="s">
        <v>213</v>
      </c>
      <c r="E119" s="36" t="s">
        <v>213</v>
      </c>
      <c r="F119" s="36" t="s">
        <v>213</v>
      </c>
      <c r="G119" s="36" t="s">
        <v>213</v>
      </c>
      <c r="H119" s="36" t="s">
        <v>214</v>
      </c>
      <c r="I119" s="36" t="s">
        <v>217</v>
      </c>
      <c r="J119" s="36" t="s">
        <v>214</v>
      </c>
      <c r="M119" s="58" cm="1">
        <f t="array" ref="M119">INDEX($D$10:$I$10,,MATCH(D119,$D$9:$I$9,0))</f>
        <v>100</v>
      </c>
      <c r="N119" s="58" cm="1">
        <f t="array" ref="N119">INDEX($D$10:$I$10,,MATCH(E119,$D$9:$I$9,0))</f>
        <v>100</v>
      </c>
      <c r="O119" s="58" cm="1">
        <f t="array" ref="O119">INDEX($D$10:$I$10,,MATCH(F119,$D$9:$I$9,0))</f>
        <v>100</v>
      </c>
      <c r="P119" s="58" cm="1">
        <f t="array" ref="P119">INDEX($D$10:$I$10,,MATCH(G119,$D$9:$I$9,0))</f>
        <v>100</v>
      </c>
      <c r="Q119" s="58" cm="1">
        <f t="array" ref="Q119">INDEX($D$10:$I$10,,MATCH(H119,$D$9:$I$9,0))</f>
        <v>66</v>
      </c>
      <c r="R119" s="58" t="str" cm="1">
        <f t="array" ref="R119">INDEX($D$10:$I$10,,MATCH(I119,$D$9:$I$9,0))</f>
        <v/>
      </c>
      <c r="S119" s="58" cm="1">
        <f t="array" ref="S119">INDEX($D$10:$I$10,,MATCH(J119,$D$9:$I$9,0))</f>
        <v>66</v>
      </c>
    </row>
    <row r="120" spans="2:19">
      <c r="B120" s="14" t="s">
        <v>119</v>
      </c>
      <c r="C120" s="14" t="s">
        <v>330</v>
      </c>
      <c r="D120" s="36" t="s">
        <v>213</v>
      </c>
      <c r="E120" s="36" t="s">
        <v>213</v>
      </c>
      <c r="F120" s="36" t="s">
        <v>213</v>
      </c>
      <c r="G120" s="36" t="s">
        <v>213</v>
      </c>
      <c r="H120" s="36" t="s">
        <v>213</v>
      </c>
      <c r="I120" s="36" t="s">
        <v>217</v>
      </c>
      <c r="J120" s="36" t="s">
        <v>213</v>
      </c>
      <c r="M120" s="58" cm="1">
        <f t="array" ref="M120">INDEX($D$10:$I$10,,MATCH(D120,$D$9:$I$9,0))</f>
        <v>100</v>
      </c>
      <c r="N120" s="58" cm="1">
        <f t="array" ref="N120">INDEX($D$10:$I$10,,MATCH(E120,$D$9:$I$9,0))</f>
        <v>100</v>
      </c>
      <c r="O120" s="58" cm="1">
        <f t="array" ref="O120">INDEX($D$10:$I$10,,MATCH(F120,$D$9:$I$9,0))</f>
        <v>100</v>
      </c>
      <c r="P120" s="58" cm="1">
        <f t="array" ref="P120">INDEX($D$10:$I$10,,MATCH(G120,$D$9:$I$9,0))</f>
        <v>100</v>
      </c>
      <c r="Q120" s="58" cm="1">
        <f t="array" ref="Q120">INDEX($D$10:$I$10,,MATCH(H120,$D$9:$I$9,0))</f>
        <v>100</v>
      </c>
      <c r="R120" s="58" t="str" cm="1">
        <f t="array" ref="R120">INDEX($D$10:$I$10,,MATCH(I120,$D$9:$I$9,0))</f>
        <v/>
      </c>
      <c r="S120" s="58" cm="1">
        <f t="array" ref="S120">INDEX($D$10:$I$10,,MATCH(J120,$D$9:$I$9,0))</f>
        <v>100</v>
      </c>
    </row>
    <row r="121" spans="2:19">
      <c r="B121" s="14" t="s">
        <v>119</v>
      </c>
      <c r="C121" s="14" t="s">
        <v>331</v>
      </c>
      <c r="D121" s="36" t="s">
        <v>214</v>
      </c>
      <c r="E121" s="36" t="s">
        <v>214</v>
      </c>
      <c r="F121" s="36" t="s">
        <v>215</v>
      </c>
      <c r="G121" s="36" t="s">
        <v>216</v>
      </c>
      <c r="H121" s="36" t="s">
        <v>216</v>
      </c>
      <c r="I121" s="36" t="s">
        <v>217</v>
      </c>
      <c r="J121" s="36" t="s">
        <v>216</v>
      </c>
      <c r="M121" s="58" cm="1">
        <f t="array" ref="M121">INDEX($D$10:$I$10,,MATCH(D121,$D$9:$I$9,0))</f>
        <v>66</v>
      </c>
      <c r="N121" s="58" cm="1">
        <f t="array" ref="N121">INDEX($D$10:$I$10,,MATCH(E121,$D$9:$I$9,0))</f>
        <v>66</v>
      </c>
      <c r="O121" s="58" cm="1">
        <f t="array" ref="O121">INDEX($D$10:$I$10,,MATCH(F121,$D$9:$I$9,0))</f>
        <v>33</v>
      </c>
      <c r="P121" s="58" cm="1">
        <f t="array" ref="P121">INDEX($D$10:$I$10,,MATCH(G121,$D$9:$I$9,0))</f>
        <v>0</v>
      </c>
      <c r="Q121" s="58" cm="1">
        <f t="array" ref="Q121">INDEX($D$10:$I$10,,MATCH(H121,$D$9:$I$9,0))</f>
        <v>0</v>
      </c>
      <c r="R121" s="58" t="str" cm="1">
        <f t="array" ref="R121">INDEX($D$10:$I$10,,MATCH(I121,$D$9:$I$9,0))</f>
        <v/>
      </c>
      <c r="S121" s="58" cm="1">
        <f t="array" ref="S121">INDEX($D$10:$I$10,,MATCH(J121,$D$9:$I$9,0))</f>
        <v>0</v>
      </c>
    </row>
    <row r="122" spans="2:19">
      <c r="B122" s="14" t="s">
        <v>119</v>
      </c>
      <c r="C122" s="14" t="s">
        <v>332</v>
      </c>
      <c r="D122" s="36" t="s">
        <v>213</v>
      </c>
      <c r="E122" s="36" t="s">
        <v>213</v>
      </c>
      <c r="F122" s="36" t="s">
        <v>213</v>
      </c>
      <c r="G122" s="36" t="s">
        <v>213</v>
      </c>
      <c r="H122" s="36" t="s">
        <v>213</v>
      </c>
      <c r="I122" s="36" t="s">
        <v>217</v>
      </c>
      <c r="J122" s="36" t="s">
        <v>213</v>
      </c>
      <c r="M122" s="58" cm="1">
        <f t="array" ref="M122">INDEX($D$10:$I$10,,MATCH(D122,$D$9:$I$9,0))</f>
        <v>100</v>
      </c>
      <c r="N122" s="58" cm="1">
        <f t="array" ref="N122">INDEX($D$10:$I$10,,MATCH(E122,$D$9:$I$9,0))</f>
        <v>100</v>
      </c>
      <c r="O122" s="58" cm="1">
        <f t="array" ref="O122">INDEX($D$10:$I$10,,MATCH(F122,$D$9:$I$9,0))</f>
        <v>100</v>
      </c>
      <c r="P122" s="58" cm="1">
        <f t="array" ref="P122">INDEX($D$10:$I$10,,MATCH(G122,$D$9:$I$9,0))</f>
        <v>100</v>
      </c>
      <c r="Q122" s="58" cm="1">
        <f t="array" ref="Q122">INDEX($D$10:$I$10,,MATCH(H122,$D$9:$I$9,0))</f>
        <v>100</v>
      </c>
      <c r="R122" s="58" t="str" cm="1">
        <f t="array" ref="R122">INDEX($D$10:$I$10,,MATCH(I122,$D$9:$I$9,0))</f>
        <v/>
      </c>
      <c r="S122" s="58" cm="1">
        <f t="array" ref="S122">INDEX($D$10:$I$10,,MATCH(J122,$D$9:$I$9,0))</f>
        <v>100</v>
      </c>
    </row>
    <row r="123" spans="2:19">
      <c r="B123" s="14" t="s">
        <v>119</v>
      </c>
      <c r="C123" s="14" t="s">
        <v>333</v>
      </c>
      <c r="D123" s="36" t="s">
        <v>213</v>
      </c>
      <c r="E123" s="36" t="s">
        <v>213</v>
      </c>
      <c r="F123" s="36" t="s">
        <v>213</v>
      </c>
      <c r="G123" s="36" t="s">
        <v>213</v>
      </c>
      <c r="H123" s="36" t="s">
        <v>213</v>
      </c>
      <c r="I123" s="36" t="s">
        <v>217</v>
      </c>
      <c r="J123" s="36" t="s">
        <v>213</v>
      </c>
      <c r="M123" s="58" cm="1">
        <f t="array" ref="M123">INDEX($D$10:$I$10,,MATCH(D123,$D$9:$I$9,0))</f>
        <v>100</v>
      </c>
      <c r="N123" s="58" cm="1">
        <f t="array" ref="N123">INDEX($D$10:$I$10,,MATCH(E123,$D$9:$I$9,0))</f>
        <v>100</v>
      </c>
      <c r="O123" s="58" cm="1">
        <f t="array" ref="O123">INDEX($D$10:$I$10,,MATCH(F123,$D$9:$I$9,0))</f>
        <v>100</v>
      </c>
      <c r="P123" s="58" cm="1">
        <f t="array" ref="P123">INDEX($D$10:$I$10,,MATCH(G123,$D$9:$I$9,0))</f>
        <v>100</v>
      </c>
      <c r="Q123" s="58" cm="1">
        <f t="array" ref="Q123">INDEX($D$10:$I$10,,MATCH(H123,$D$9:$I$9,0))</f>
        <v>100</v>
      </c>
      <c r="R123" s="58" t="str" cm="1">
        <f t="array" ref="R123">INDEX($D$10:$I$10,,MATCH(I123,$D$9:$I$9,0))</f>
        <v/>
      </c>
      <c r="S123" s="58" cm="1">
        <f t="array" ref="S123">INDEX($D$10:$I$10,,MATCH(J123,$D$9:$I$9,0))</f>
        <v>100</v>
      </c>
    </row>
    <row r="124" spans="2:19">
      <c r="B124" s="14" t="s">
        <v>119</v>
      </c>
      <c r="C124" s="14" t="s">
        <v>334</v>
      </c>
      <c r="D124" s="36" t="s">
        <v>213</v>
      </c>
      <c r="E124" s="36" t="s">
        <v>213</v>
      </c>
      <c r="F124" s="36" t="s">
        <v>213</v>
      </c>
      <c r="G124" s="36" t="s">
        <v>213</v>
      </c>
      <c r="H124" s="36" t="s">
        <v>213</v>
      </c>
      <c r="I124" s="36" t="s">
        <v>217</v>
      </c>
      <c r="J124" s="36" t="s">
        <v>213</v>
      </c>
      <c r="M124" s="58" cm="1">
        <f t="array" ref="M124">INDEX($D$10:$I$10,,MATCH(D124,$D$9:$I$9,0))</f>
        <v>100</v>
      </c>
      <c r="N124" s="58" cm="1">
        <f t="array" ref="N124">INDEX($D$10:$I$10,,MATCH(E124,$D$9:$I$9,0))</f>
        <v>100</v>
      </c>
      <c r="O124" s="58" cm="1">
        <f t="array" ref="O124">INDEX($D$10:$I$10,,MATCH(F124,$D$9:$I$9,0))</f>
        <v>100</v>
      </c>
      <c r="P124" s="58" cm="1">
        <f t="array" ref="P124">INDEX($D$10:$I$10,,MATCH(G124,$D$9:$I$9,0))</f>
        <v>100</v>
      </c>
      <c r="Q124" s="58" cm="1">
        <f t="array" ref="Q124">INDEX($D$10:$I$10,,MATCH(H124,$D$9:$I$9,0))</f>
        <v>100</v>
      </c>
      <c r="R124" s="58" t="str" cm="1">
        <f t="array" ref="R124">INDEX($D$10:$I$10,,MATCH(I124,$D$9:$I$9,0))</f>
        <v/>
      </c>
      <c r="S124" s="58" cm="1">
        <f t="array" ref="S124">INDEX($D$10:$I$10,,MATCH(J124,$D$9:$I$9,0))</f>
        <v>100</v>
      </c>
    </row>
    <row r="125" spans="2:19">
      <c r="B125" s="14" t="s">
        <v>119</v>
      </c>
      <c r="C125" s="14" t="s">
        <v>335</v>
      </c>
      <c r="D125" s="36" t="s">
        <v>213</v>
      </c>
      <c r="E125" s="36" t="s">
        <v>213</v>
      </c>
      <c r="F125" s="36" t="s">
        <v>213</v>
      </c>
      <c r="G125" s="36" t="s">
        <v>214</v>
      </c>
      <c r="H125" s="36" t="s">
        <v>214</v>
      </c>
      <c r="I125" s="36" t="s">
        <v>217</v>
      </c>
      <c r="J125" s="36" t="s">
        <v>213</v>
      </c>
      <c r="M125" s="58" cm="1">
        <f t="array" ref="M125">INDEX($D$10:$I$10,,MATCH(D125,$D$9:$I$9,0))</f>
        <v>100</v>
      </c>
      <c r="N125" s="58" cm="1">
        <f t="array" ref="N125">INDEX($D$10:$I$10,,MATCH(E125,$D$9:$I$9,0))</f>
        <v>100</v>
      </c>
      <c r="O125" s="58" cm="1">
        <f t="array" ref="O125">INDEX($D$10:$I$10,,MATCH(F125,$D$9:$I$9,0))</f>
        <v>100</v>
      </c>
      <c r="P125" s="58" cm="1">
        <f t="array" ref="P125">INDEX($D$10:$I$10,,MATCH(G125,$D$9:$I$9,0))</f>
        <v>66</v>
      </c>
      <c r="Q125" s="58" cm="1">
        <f t="array" ref="Q125">INDEX($D$10:$I$10,,MATCH(H125,$D$9:$I$9,0))</f>
        <v>66</v>
      </c>
      <c r="R125" s="58" t="str" cm="1">
        <f t="array" ref="R125">INDEX($D$10:$I$10,,MATCH(I125,$D$9:$I$9,0))</f>
        <v/>
      </c>
      <c r="S125" s="58" cm="1">
        <f t="array" ref="S125">INDEX($D$10:$I$10,,MATCH(J125,$D$9:$I$9,0))</f>
        <v>100</v>
      </c>
    </row>
    <row r="126" spans="2:19">
      <c r="B126" s="14" t="s">
        <v>119</v>
      </c>
      <c r="C126" s="14" t="s">
        <v>336</v>
      </c>
      <c r="D126" s="36" t="s">
        <v>214</v>
      </c>
      <c r="E126" s="36" t="s">
        <v>214</v>
      </c>
      <c r="F126" s="36" t="s">
        <v>214</v>
      </c>
      <c r="G126" s="36" t="s">
        <v>214</v>
      </c>
      <c r="H126" s="36" t="s">
        <v>214</v>
      </c>
      <c r="I126" s="36" t="s">
        <v>217</v>
      </c>
      <c r="J126" s="36" t="s">
        <v>215</v>
      </c>
      <c r="M126" s="58" cm="1">
        <f t="array" ref="M126">INDEX($D$10:$I$10,,MATCH(D126,$D$9:$I$9,0))</f>
        <v>66</v>
      </c>
      <c r="N126" s="58" cm="1">
        <f t="array" ref="N126">INDEX($D$10:$I$10,,MATCH(E126,$D$9:$I$9,0))</f>
        <v>66</v>
      </c>
      <c r="O126" s="58" cm="1">
        <f t="array" ref="O126">INDEX($D$10:$I$10,,MATCH(F126,$D$9:$I$9,0))</f>
        <v>66</v>
      </c>
      <c r="P126" s="58" cm="1">
        <f t="array" ref="P126">INDEX($D$10:$I$10,,MATCH(G126,$D$9:$I$9,0))</f>
        <v>66</v>
      </c>
      <c r="Q126" s="58" cm="1">
        <f t="array" ref="Q126">INDEX($D$10:$I$10,,MATCH(H126,$D$9:$I$9,0))</f>
        <v>66</v>
      </c>
      <c r="R126" s="58" t="str" cm="1">
        <f t="array" ref="R126">INDEX($D$10:$I$10,,MATCH(I126,$D$9:$I$9,0))</f>
        <v/>
      </c>
      <c r="S126" s="58" cm="1">
        <f t="array" ref="S126">INDEX($D$10:$I$10,,MATCH(J126,$D$9:$I$9,0))</f>
        <v>33</v>
      </c>
    </row>
    <row r="127" spans="2:19">
      <c r="B127" s="14" t="s">
        <v>119</v>
      </c>
      <c r="C127" s="14" t="s">
        <v>337</v>
      </c>
      <c r="D127" s="36" t="s">
        <v>213</v>
      </c>
      <c r="E127" s="36" t="s">
        <v>213</v>
      </c>
      <c r="F127" s="36" t="s">
        <v>213</v>
      </c>
      <c r="G127" s="36" t="s">
        <v>213</v>
      </c>
      <c r="H127" s="36" t="s">
        <v>213</v>
      </c>
      <c r="I127" s="36" t="s">
        <v>217</v>
      </c>
      <c r="J127" s="36" t="s">
        <v>213</v>
      </c>
      <c r="M127" s="58" cm="1">
        <f t="array" ref="M127">INDEX($D$10:$I$10,,MATCH(D127,$D$9:$I$9,0))</f>
        <v>100</v>
      </c>
      <c r="N127" s="58" cm="1">
        <f t="array" ref="N127">INDEX($D$10:$I$10,,MATCH(E127,$D$9:$I$9,0))</f>
        <v>100</v>
      </c>
      <c r="O127" s="58" cm="1">
        <f t="array" ref="O127">INDEX($D$10:$I$10,,MATCH(F127,$D$9:$I$9,0))</f>
        <v>100</v>
      </c>
      <c r="P127" s="58" cm="1">
        <f t="array" ref="P127">INDEX($D$10:$I$10,,MATCH(G127,$D$9:$I$9,0))</f>
        <v>100</v>
      </c>
      <c r="Q127" s="58" cm="1">
        <f t="array" ref="Q127">INDEX($D$10:$I$10,,MATCH(H127,$D$9:$I$9,0))</f>
        <v>100</v>
      </c>
      <c r="R127" s="58" t="str" cm="1">
        <f t="array" ref="R127">INDEX($D$10:$I$10,,MATCH(I127,$D$9:$I$9,0))</f>
        <v/>
      </c>
      <c r="S127" s="58" cm="1">
        <f t="array" ref="S127">INDEX($D$10:$I$10,,MATCH(J127,$D$9:$I$9,0))</f>
        <v>100</v>
      </c>
    </row>
    <row r="128" spans="2:19">
      <c r="B128" s="14" t="s">
        <v>119</v>
      </c>
      <c r="C128" s="14" t="s">
        <v>338</v>
      </c>
      <c r="D128" s="36" t="s">
        <v>213</v>
      </c>
      <c r="E128" s="36" t="s">
        <v>213</v>
      </c>
      <c r="F128" s="36" t="s">
        <v>213</v>
      </c>
      <c r="G128" s="36" t="s">
        <v>213</v>
      </c>
      <c r="H128" s="36" t="s">
        <v>213</v>
      </c>
      <c r="I128" s="36" t="s">
        <v>217</v>
      </c>
      <c r="J128" s="36" t="s">
        <v>213</v>
      </c>
      <c r="M128" s="58" cm="1">
        <f t="array" ref="M128">INDEX($D$10:$I$10,,MATCH(D128,$D$9:$I$9,0))</f>
        <v>100</v>
      </c>
      <c r="N128" s="58" cm="1">
        <f t="array" ref="N128">INDEX($D$10:$I$10,,MATCH(E128,$D$9:$I$9,0))</f>
        <v>100</v>
      </c>
      <c r="O128" s="58" cm="1">
        <f t="array" ref="O128">INDEX($D$10:$I$10,,MATCH(F128,$D$9:$I$9,0))</f>
        <v>100</v>
      </c>
      <c r="P128" s="58" cm="1">
        <f t="array" ref="P128">INDEX($D$10:$I$10,,MATCH(G128,$D$9:$I$9,0))</f>
        <v>100</v>
      </c>
      <c r="Q128" s="58" cm="1">
        <f t="array" ref="Q128">INDEX($D$10:$I$10,,MATCH(H128,$D$9:$I$9,0))</f>
        <v>100</v>
      </c>
      <c r="R128" s="58" t="str" cm="1">
        <f t="array" ref="R128">INDEX($D$10:$I$10,,MATCH(I128,$D$9:$I$9,0))</f>
        <v/>
      </c>
      <c r="S128" s="58" cm="1">
        <f t="array" ref="S128">INDEX($D$10:$I$10,,MATCH(J128,$D$9:$I$9,0))</f>
        <v>100</v>
      </c>
    </row>
    <row r="129" spans="2:19">
      <c r="B129" s="14" t="s">
        <v>125</v>
      </c>
      <c r="C129" s="14" t="s">
        <v>339</v>
      </c>
      <c r="D129" s="36" t="s">
        <v>214</v>
      </c>
      <c r="E129" s="36" t="s">
        <v>214</v>
      </c>
      <c r="F129" s="36" t="s">
        <v>214</v>
      </c>
      <c r="G129" s="36" t="s">
        <v>214</v>
      </c>
      <c r="H129" s="36" t="s">
        <v>214</v>
      </c>
      <c r="I129" s="36" t="s">
        <v>217</v>
      </c>
      <c r="J129" s="36" t="s">
        <v>214</v>
      </c>
      <c r="M129" s="58" cm="1">
        <f t="array" ref="M129">INDEX($D$10:$I$10,,MATCH(D129,$D$9:$I$9,0))</f>
        <v>66</v>
      </c>
      <c r="N129" s="58" cm="1">
        <f t="array" ref="N129">INDEX($D$10:$I$10,,MATCH(E129,$D$9:$I$9,0))</f>
        <v>66</v>
      </c>
      <c r="O129" s="58" cm="1">
        <f t="array" ref="O129">INDEX($D$10:$I$10,,MATCH(F129,$D$9:$I$9,0))</f>
        <v>66</v>
      </c>
      <c r="P129" s="58" cm="1">
        <f t="array" ref="P129">INDEX($D$10:$I$10,,MATCH(G129,$D$9:$I$9,0))</f>
        <v>66</v>
      </c>
      <c r="Q129" s="58" cm="1">
        <f t="array" ref="Q129">INDEX($D$10:$I$10,,MATCH(H129,$D$9:$I$9,0))</f>
        <v>66</v>
      </c>
      <c r="R129" s="58" t="str" cm="1">
        <f t="array" ref="R129">INDEX($D$10:$I$10,,MATCH(I129,$D$9:$I$9,0))</f>
        <v/>
      </c>
      <c r="S129" s="58" cm="1">
        <f t="array" ref="S129">INDEX($D$10:$I$10,,MATCH(J129,$D$9:$I$9,0))</f>
        <v>66</v>
      </c>
    </row>
    <row r="130" spans="2:19">
      <c r="B130" s="14" t="s">
        <v>125</v>
      </c>
      <c r="C130" s="14" t="s">
        <v>340</v>
      </c>
      <c r="D130" s="36" t="s">
        <v>215</v>
      </c>
      <c r="E130" s="36" t="s">
        <v>215</v>
      </c>
      <c r="F130" s="36" t="s">
        <v>216</v>
      </c>
      <c r="G130" s="36" t="s">
        <v>215</v>
      </c>
      <c r="H130" s="36" t="s">
        <v>216</v>
      </c>
      <c r="I130" s="36" t="s">
        <v>217</v>
      </c>
      <c r="J130" s="36" t="s">
        <v>215</v>
      </c>
      <c r="M130" s="58" cm="1">
        <f t="array" ref="M130">INDEX($D$10:$I$10,,MATCH(D130,$D$9:$I$9,0))</f>
        <v>33</v>
      </c>
      <c r="N130" s="58" cm="1">
        <f t="array" ref="N130">INDEX($D$10:$I$10,,MATCH(E130,$D$9:$I$9,0))</f>
        <v>33</v>
      </c>
      <c r="O130" s="58" cm="1">
        <f t="array" ref="O130">INDEX($D$10:$I$10,,MATCH(F130,$D$9:$I$9,0))</f>
        <v>0</v>
      </c>
      <c r="P130" s="58" cm="1">
        <f t="array" ref="P130">INDEX($D$10:$I$10,,MATCH(G130,$D$9:$I$9,0))</f>
        <v>33</v>
      </c>
      <c r="Q130" s="58" cm="1">
        <f t="array" ref="Q130">INDEX($D$10:$I$10,,MATCH(H130,$D$9:$I$9,0))</f>
        <v>0</v>
      </c>
      <c r="R130" s="58" t="str" cm="1">
        <f t="array" ref="R130">INDEX($D$10:$I$10,,MATCH(I130,$D$9:$I$9,0))</f>
        <v/>
      </c>
      <c r="S130" s="58" cm="1">
        <f t="array" ref="S130">INDEX($D$10:$I$10,,MATCH(J130,$D$9:$I$9,0))</f>
        <v>33</v>
      </c>
    </row>
    <row r="131" spans="2:19">
      <c r="B131" s="14" t="s">
        <v>125</v>
      </c>
      <c r="C131" s="14" t="s">
        <v>341</v>
      </c>
      <c r="D131" s="36" t="s">
        <v>214</v>
      </c>
      <c r="E131" s="36" t="s">
        <v>215</v>
      </c>
      <c r="F131" s="36" t="s">
        <v>215</v>
      </c>
      <c r="G131" s="36" t="s">
        <v>216</v>
      </c>
      <c r="H131" s="36" t="s">
        <v>215</v>
      </c>
      <c r="I131" s="36" t="s">
        <v>217</v>
      </c>
      <c r="J131" s="36" t="s">
        <v>216</v>
      </c>
      <c r="M131" s="58" cm="1">
        <f t="array" ref="M131">INDEX($D$10:$I$10,,MATCH(D131,$D$9:$I$9,0))</f>
        <v>66</v>
      </c>
      <c r="N131" s="58" cm="1">
        <f t="array" ref="N131">INDEX($D$10:$I$10,,MATCH(E131,$D$9:$I$9,0))</f>
        <v>33</v>
      </c>
      <c r="O131" s="58" cm="1">
        <f t="array" ref="O131">INDEX($D$10:$I$10,,MATCH(F131,$D$9:$I$9,0))</f>
        <v>33</v>
      </c>
      <c r="P131" s="58" cm="1">
        <f t="array" ref="P131">INDEX($D$10:$I$10,,MATCH(G131,$D$9:$I$9,0))</f>
        <v>0</v>
      </c>
      <c r="Q131" s="58" cm="1">
        <f t="array" ref="Q131">INDEX($D$10:$I$10,,MATCH(H131,$D$9:$I$9,0))</f>
        <v>33</v>
      </c>
      <c r="R131" s="58" t="str" cm="1">
        <f t="array" ref="R131">INDEX($D$10:$I$10,,MATCH(I131,$D$9:$I$9,0))</f>
        <v/>
      </c>
      <c r="S131" s="58" cm="1">
        <f t="array" ref="S131">INDEX($D$10:$I$10,,MATCH(J131,$D$9:$I$9,0))</f>
        <v>0</v>
      </c>
    </row>
    <row r="132" spans="2:19">
      <c r="B132" s="14" t="s">
        <v>125</v>
      </c>
      <c r="C132" s="14" t="s">
        <v>342</v>
      </c>
      <c r="D132" s="36" t="s">
        <v>214</v>
      </c>
      <c r="E132" s="36" t="s">
        <v>214</v>
      </c>
      <c r="F132" s="36" t="s">
        <v>214</v>
      </c>
      <c r="G132" s="36" t="s">
        <v>214</v>
      </c>
      <c r="H132" s="36" t="s">
        <v>215</v>
      </c>
      <c r="I132" s="36" t="s">
        <v>217</v>
      </c>
      <c r="J132" s="36" t="s">
        <v>215</v>
      </c>
      <c r="M132" s="58" cm="1">
        <f t="array" ref="M132">INDEX($D$10:$I$10,,MATCH(D132,$D$9:$I$9,0))</f>
        <v>66</v>
      </c>
      <c r="N132" s="58" cm="1">
        <f t="array" ref="N132">INDEX($D$10:$I$10,,MATCH(E132,$D$9:$I$9,0))</f>
        <v>66</v>
      </c>
      <c r="O132" s="58" cm="1">
        <f t="array" ref="O132">INDEX($D$10:$I$10,,MATCH(F132,$D$9:$I$9,0))</f>
        <v>66</v>
      </c>
      <c r="P132" s="58" cm="1">
        <f t="array" ref="P132">INDEX($D$10:$I$10,,MATCH(G132,$D$9:$I$9,0))</f>
        <v>66</v>
      </c>
      <c r="Q132" s="58" cm="1">
        <f t="array" ref="Q132">INDEX($D$10:$I$10,,MATCH(H132,$D$9:$I$9,0))</f>
        <v>33</v>
      </c>
      <c r="R132" s="58" t="str" cm="1">
        <f t="array" ref="R132">INDEX($D$10:$I$10,,MATCH(I132,$D$9:$I$9,0))</f>
        <v/>
      </c>
      <c r="S132" s="58" cm="1">
        <f t="array" ref="S132">INDEX($D$10:$I$10,,MATCH(J132,$D$9:$I$9,0))</f>
        <v>33</v>
      </c>
    </row>
    <row r="133" spans="2:19">
      <c r="B133" s="14" t="s">
        <v>125</v>
      </c>
      <c r="C133" s="14" t="s">
        <v>343</v>
      </c>
      <c r="D133" s="36" t="s">
        <v>214</v>
      </c>
      <c r="E133" s="36" t="s">
        <v>214</v>
      </c>
      <c r="F133" s="36" t="s">
        <v>214</v>
      </c>
      <c r="G133" s="36" t="s">
        <v>214</v>
      </c>
      <c r="H133" s="36" t="s">
        <v>214</v>
      </c>
      <c r="I133" s="36" t="s">
        <v>217</v>
      </c>
      <c r="J133" s="36" t="s">
        <v>214</v>
      </c>
      <c r="M133" s="58" cm="1">
        <f t="array" ref="M133">INDEX($D$10:$I$10,,MATCH(D133,$D$9:$I$9,0))</f>
        <v>66</v>
      </c>
      <c r="N133" s="58" cm="1">
        <f t="array" ref="N133">INDEX($D$10:$I$10,,MATCH(E133,$D$9:$I$9,0))</f>
        <v>66</v>
      </c>
      <c r="O133" s="58" cm="1">
        <f t="array" ref="O133">INDEX($D$10:$I$10,,MATCH(F133,$D$9:$I$9,0))</f>
        <v>66</v>
      </c>
      <c r="P133" s="58" cm="1">
        <f t="array" ref="P133">INDEX($D$10:$I$10,,MATCH(G133,$D$9:$I$9,0))</f>
        <v>66</v>
      </c>
      <c r="Q133" s="58" cm="1">
        <f t="array" ref="Q133">INDEX($D$10:$I$10,,MATCH(H133,$D$9:$I$9,0))</f>
        <v>66</v>
      </c>
      <c r="R133" s="58" t="str" cm="1">
        <f t="array" ref="R133">INDEX($D$10:$I$10,,MATCH(I133,$D$9:$I$9,0))</f>
        <v/>
      </c>
      <c r="S133" s="58" cm="1">
        <f t="array" ref="S133">INDEX($D$10:$I$10,,MATCH(J133,$D$9:$I$9,0))</f>
        <v>66</v>
      </c>
    </row>
    <row r="134" spans="2:19">
      <c r="B134" s="14" t="s">
        <v>125</v>
      </c>
      <c r="C134" s="14" t="s">
        <v>344</v>
      </c>
      <c r="D134" s="36" t="s">
        <v>213</v>
      </c>
      <c r="E134" s="36" t="s">
        <v>213</v>
      </c>
      <c r="F134" s="36" t="s">
        <v>213</v>
      </c>
      <c r="G134" s="36" t="s">
        <v>213</v>
      </c>
      <c r="H134" s="36" t="s">
        <v>213</v>
      </c>
      <c r="I134" s="36" t="s">
        <v>217</v>
      </c>
      <c r="J134" s="36" t="s">
        <v>213</v>
      </c>
      <c r="M134" s="58" cm="1">
        <f t="array" ref="M134">INDEX($D$10:$I$10,,MATCH(D134,$D$9:$I$9,0))</f>
        <v>100</v>
      </c>
      <c r="N134" s="58" cm="1">
        <f t="array" ref="N134">INDEX($D$10:$I$10,,MATCH(E134,$D$9:$I$9,0))</f>
        <v>100</v>
      </c>
      <c r="O134" s="58" cm="1">
        <f t="array" ref="O134">INDEX($D$10:$I$10,,MATCH(F134,$D$9:$I$9,0))</f>
        <v>100</v>
      </c>
      <c r="P134" s="58" cm="1">
        <f t="array" ref="P134">INDEX($D$10:$I$10,,MATCH(G134,$D$9:$I$9,0))</f>
        <v>100</v>
      </c>
      <c r="Q134" s="58" cm="1">
        <f t="array" ref="Q134">INDEX($D$10:$I$10,,MATCH(H134,$D$9:$I$9,0))</f>
        <v>100</v>
      </c>
      <c r="R134" s="58" t="str" cm="1">
        <f t="array" ref="R134">INDEX($D$10:$I$10,,MATCH(I134,$D$9:$I$9,0))</f>
        <v/>
      </c>
      <c r="S134" s="58" cm="1">
        <f t="array" ref="S134">INDEX($D$10:$I$10,,MATCH(J134,$D$9:$I$9,0))</f>
        <v>100</v>
      </c>
    </row>
    <row r="135" spans="2:19">
      <c r="B135" s="14" t="s">
        <v>125</v>
      </c>
      <c r="C135" s="14" t="s">
        <v>345</v>
      </c>
      <c r="D135" s="36" t="s">
        <v>213</v>
      </c>
      <c r="E135" s="36" t="s">
        <v>213</v>
      </c>
      <c r="F135" s="36" t="s">
        <v>213</v>
      </c>
      <c r="G135" s="36" t="s">
        <v>213</v>
      </c>
      <c r="H135" s="36" t="s">
        <v>213</v>
      </c>
      <c r="I135" s="36" t="s">
        <v>217</v>
      </c>
      <c r="J135" s="36" t="s">
        <v>213</v>
      </c>
      <c r="M135" s="58" cm="1">
        <f t="array" ref="M135">INDEX($D$10:$I$10,,MATCH(D135,$D$9:$I$9,0))</f>
        <v>100</v>
      </c>
      <c r="N135" s="58" cm="1">
        <f t="array" ref="N135">INDEX($D$10:$I$10,,MATCH(E135,$D$9:$I$9,0))</f>
        <v>100</v>
      </c>
      <c r="O135" s="58" cm="1">
        <f t="array" ref="O135">INDEX($D$10:$I$10,,MATCH(F135,$D$9:$I$9,0))</f>
        <v>100</v>
      </c>
      <c r="P135" s="58" cm="1">
        <f t="array" ref="P135">INDEX($D$10:$I$10,,MATCH(G135,$D$9:$I$9,0))</f>
        <v>100</v>
      </c>
      <c r="Q135" s="58" cm="1">
        <f t="array" ref="Q135">INDEX($D$10:$I$10,,MATCH(H135,$D$9:$I$9,0))</f>
        <v>100</v>
      </c>
      <c r="R135" s="58" t="str" cm="1">
        <f t="array" ref="R135">INDEX($D$10:$I$10,,MATCH(I135,$D$9:$I$9,0))</f>
        <v/>
      </c>
      <c r="S135" s="58" cm="1">
        <f t="array" ref="S135">INDEX($D$10:$I$10,,MATCH(J135,$D$9:$I$9,0))</f>
        <v>100</v>
      </c>
    </row>
    <row r="136" spans="2:19">
      <c r="B136" s="14" t="s">
        <v>125</v>
      </c>
      <c r="C136" s="14" t="s">
        <v>346</v>
      </c>
      <c r="D136" s="36" t="s">
        <v>213</v>
      </c>
      <c r="E136" s="36" t="s">
        <v>213</v>
      </c>
      <c r="F136" s="36" t="s">
        <v>213</v>
      </c>
      <c r="G136" s="36" t="s">
        <v>213</v>
      </c>
      <c r="H136" s="36" t="s">
        <v>213</v>
      </c>
      <c r="I136" s="36" t="s">
        <v>217</v>
      </c>
      <c r="J136" s="36" t="s">
        <v>213</v>
      </c>
      <c r="M136" s="58" cm="1">
        <f t="array" ref="M136">INDEX($D$10:$I$10,,MATCH(D136,$D$9:$I$9,0))</f>
        <v>100</v>
      </c>
      <c r="N136" s="58" cm="1">
        <f t="array" ref="N136">INDEX($D$10:$I$10,,MATCH(E136,$D$9:$I$9,0))</f>
        <v>100</v>
      </c>
      <c r="O136" s="58" cm="1">
        <f t="array" ref="O136">INDEX($D$10:$I$10,,MATCH(F136,$D$9:$I$9,0))</f>
        <v>100</v>
      </c>
      <c r="P136" s="58" cm="1">
        <f t="array" ref="P136">INDEX($D$10:$I$10,,MATCH(G136,$D$9:$I$9,0))</f>
        <v>100</v>
      </c>
      <c r="Q136" s="58" cm="1">
        <f t="array" ref="Q136">INDEX($D$10:$I$10,,MATCH(H136,$D$9:$I$9,0))</f>
        <v>100</v>
      </c>
      <c r="R136" s="58" t="str" cm="1">
        <f t="array" ref="R136">INDEX($D$10:$I$10,,MATCH(I136,$D$9:$I$9,0))</f>
        <v/>
      </c>
      <c r="S136" s="58" cm="1">
        <f t="array" ref="S136">INDEX($D$10:$I$10,,MATCH(J136,$D$9:$I$9,0))</f>
        <v>100</v>
      </c>
    </row>
    <row r="137" spans="2:19">
      <c r="B137" s="14" t="s">
        <v>125</v>
      </c>
      <c r="C137" s="14" t="s">
        <v>347</v>
      </c>
      <c r="D137" s="36" t="s">
        <v>217</v>
      </c>
      <c r="E137" s="36" t="s">
        <v>217</v>
      </c>
      <c r="F137" s="36" t="s">
        <v>217</v>
      </c>
      <c r="G137" s="36" t="s">
        <v>213</v>
      </c>
      <c r="H137" s="36" t="s">
        <v>213</v>
      </c>
      <c r="I137" s="36" t="s">
        <v>217</v>
      </c>
      <c r="J137" s="36" t="s">
        <v>213</v>
      </c>
      <c r="M137" s="58" t="str" cm="1">
        <f t="array" ref="M137">INDEX($D$10:$I$10,,MATCH(D137,$D$9:$I$9,0))</f>
        <v/>
      </c>
      <c r="N137" s="58" t="str" cm="1">
        <f t="array" ref="N137">INDEX($D$10:$I$10,,MATCH(E137,$D$9:$I$9,0))</f>
        <v/>
      </c>
      <c r="O137" s="58" t="str" cm="1">
        <f t="array" ref="O137">INDEX($D$10:$I$10,,MATCH(F137,$D$9:$I$9,0))</f>
        <v/>
      </c>
      <c r="P137" s="58" cm="1">
        <f t="array" ref="P137">INDEX($D$10:$I$10,,MATCH(G137,$D$9:$I$9,0))</f>
        <v>100</v>
      </c>
      <c r="Q137" s="58" cm="1">
        <f t="array" ref="Q137">INDEX($D$10:$I$10,,MATCH(H137,$D$9:$I$9,0))</f>
        <v>100</v>
      </c>
      <c r="R137" s="58" t="str" cm="1">
        <f t="array" ref="R137">INDEX($D$10:$I$10,,MATCH(I137,$D$9:$I$9,0))</f>
        <v/>
      </c>
      <c r="S137" s="58" cm="1">
        <f t="array" ref="S137">INDEX($D$10:$I$10,,MATCH(J137,$D$9:$I$9,0))</f>
        <v>100</v>
      </c>
    </row>
    <row r="138" spans="2:19">
      <c r="B138" s="14" t="s">
        <v>125</v>
      </c>
      <c r="C138" s="14" t="s">
        <v>348</v>
      </c>
      <c r="D138" s="36" t="s">
        <v>214</v>
      </c>
      <c r="E138" s="36" t="s">
        <v>214</v>
      </c>
      <c r="F138" s="36" t="s">
        <v>213</v>
      </c>
      <c r="G138" s="36" t="s">
        <v>214</v>
      </c>
      <c r="H138" s="36" t="s">
        <v>214</v>
      </c>
      <c r="I138" s="36" t="s">
        <v>217</v>
      </c>
      <c r="J138" s="36" t="s">
        <v>213</v>
      </c>
      <c r="M138" s="58" cm="1">
        <f t="array" ref="M138">INDEX($D$10:$I$10,,MATCH(D138,$D$9:$I$9,0))</f>
        <v>66</v>
      </c>
      <c r="N138" s="58" cm="1">
        <f t="array" ref="N138">INDEX($D$10:$I$10,,MATCH(E138,$D$9:$I$9,0))</f>
        <v>66</v>
      </c>
      <c r="O138" s="58" cm="1">
        <f t="array" ref="O138">INDEX($D$10:$I$10,,MATCH(F138,$D$9:$I$9,0))</f>
        <v>100</v>
      </c>
      <c r="P138" s="58" cm="1">
        <f t="array" ref="P138">INDEX($D$10:$I$10,,MATCH(G138,$D$9:$I$9,0))</f>
        <v>66</v>
      </c>
      <c r="Q138" s="58" cm="1">
        <f t="array" ref="Q138">INDEX($D$10:$I$10,,MATCH(H138,$D$9:$I$9,0))</f>
        <v>66</v>
      </c>
      <c r="R138" s="58" t="str" cm="1">
        <f t="array" ref="R138">INDEX($D$10:$I$10,,MATCH(I138,$D$9:$I$9,0))</f>
        <v/>
      </c>
      <c r="S138" s="58" cm="1">
        <f t="array" ref="S138">INDEX($D$10:$I$10,,MATCH(J138,$D$9:$I$9,0))</f>
        <v>100</v>
      </c>
    </row>
    <row r="139" spans="2:19">
      <c r="B139" s="14" t="s">
        <v>125</v>
      </c>
      <c r="C139" s="14" t="s">
        <v>349</v>
      </c>
      <c r="D139" s="36" t="s">
        <v>214</v>
      </c>
      <c r="E139" s="36" t="s">
        <v>214</v>
      </c>
      <c r="F139" s="36" t="s">
        <v>214</v>
      </c>
      <c r="G139" s="36" t="s">
        <v>214</v>
      </c>
      <c r="H139" s="36" t="s">
        <v>213</v>
      </c>
      <c r="I139" s="36" t="s">
        <v>217</v>
      </c>
      <c r="J139" s="36" t="s">
        <v>213</v>
      </c>
      <c r="M139" s="58" cm="1">
        <f t="array" ref="M139">INDEX($D$10:$I$10,,MATCH(D139,$D$9:$I$9,0))</f>
        <v>66</v>
      </c>
      <c r="N139" s="58" cm="1">
        <f t="array" ref="N139">INDEX($D$10:$I$10,,MATCH(E139,$D$9:$I$9,0))</f>
        <v>66</v>
      </c>
      <c r="O139" s="58" cm="1">
        <f t="array" ref="O139">INDEX($D$10:$I$10,,MATCH(F139,$D$9:$I$9,0))</f>
        <v>66</v>
      </c>
      <c r="P139" s="58" cm="1">
        <f t="array" ref="P139">INDEX($D$10:$I$10,,MATCH(G139,$D$9:$I$9,0))</f>
        <v>66</v>
      </c>
      <c r="Q139" s="58" cm="1">
        <f t="array" ref="Q139">INDEX($D$10:$I$10,,MATCH(H139,$D$9:$I$9,0))</f>
        <v>100</v>
      </c>
      <c r="R139" s="58" t="str" cm="1">
        <f t="array" ref="R139">INDEX($D$10:$I$10,,MATCH(I139,$D$9:$I$9,0))</f>
        <v/>
      </c>
      <c r="S139" s="58" cm="1">
        <f t="array" ref="S139">INDEX($D$10:$I$10,,MATCH(J139,$D$9:$I$9,0))</f>
        <v>100</v>
      </c>
    </row>
    <row r="140" spans="2:19">
      <c r="B140" s="14" t="s">
        <v>125</v>
      </c>
      <c r="C140" s="14" t="s">
        <v>350</v>
      </c>
      <c r="D140" s="36" t="s">
        <v>213</v>
      </c>
      <c r="E140" s="36" t="s">
        <v>213</v>
      </c>
      <c r="F140" s="36" t="s">
        <v>213</v>
      </c>
      <c r="G140" s="36" t="s">
        <v>213</v>
      </c>
      <c r="H140" s="36" t="s">
        <v>213</v>
      </c>
      <c r="I140" s="36" t="s">
        <v>217</v>
      </c>
      <c r="J140" s="36" t="s">
        <v>213</v>
      </c>
      <c r="M140" s="58" cm="1">
        <f t="array" ref="M140">INDEX($D$10:$I$10,,MATCH(D140,$D$9:$I$9,0))</f>
        <v>100</v>
      </c>
      <c r="N140" s="58" cm="1">
        <f t="array" ref="N140">INDEX($D$10:$I$10,,MATCH(E140,$D$9:$I$9,0))</f>
        <v>100</v>
      </c>
      <c r="O140" s="58" cm="1">
        <f t="array" ref="O140">INDEX($D$10:$I$10,,MATCH(F140,$D$9:$I$9,0))</f>
        <v>100</v>
      </c>
      <c r="P140" s="58" cm="1">
        <f t="array" ref="P140">INDEX($D$10:$I$10,,MATCH(G140,$D$9:$I$9,0))</f>
        <v>100</v>
      </c>
      <c r="Q140" s="58" cm="1">
        <f t="array" ref="Q140">INDEX($D$10:$I$10,,MATCH(H140,$D$9:$I$9,0))</f>
        <v>100</v>
      </c>
      <c r="R140" s="58" t="str" cm="1">
        <f t="array" ref="R140">INDEX($D$10:$I$10,,MATCH(I140,$D$9:$I$9,0))</f>
        <v/>
      </c>
      <c r="S140" s="58" cm="1">
        <f t="array" ref="S140">INDEX($D$10:$I$10,,MATCH(J140,$D$9:$I$9,0))</f>
        <v>100</v>
      </c>
    </row>
    <row r="141" spans="2:19">
      <c r="B141" s="14" t="s">
        <v>125</v>
      </c>
      <c r="C141" s="14" t="s">
        <v>351</v>
      </c>
      <c r="D141" s="36" t="s">
        <v>213</v>
      </c>
      <c r="E141" s="36" t="s">
        <v>213</v>
      </c>
      <c r="F141" s="36" t="s">
        <v>213</v>
      </c>
      <c r="G141" s="36" t="s">
        <v>213</v>
      </c>
      <c r="H141" s="36" t="s">
        <v>213</v>
      </c>
      <c r="I141" s="36" t="s">
        <v>217</v>
      </c>
      <c r="J141" s="36" t="s">
        <v>213</v>
      </c>
      <c r="M141" s="58" cm="1">
        <f t="array" ref="M141">INDEX($D$10:$I$10,,MATCH(D141,$D$9:$I$9,0))</f>
        <v>100</v>
      </c>
      <c r="N141" s="58" cm="1">
        <f t="array" ref="N141">INDEX($D$10:$I$10,,MATCH(E141,$D$9:$I$9,0))</f>
        <v>100</v>
      </c>
      <c r="O141" s="58" cm="1">
        <f t="array" ref="O141">INDEX($D$10:$I$10,,MATCH(F141,$D$9:$I$9,0))</f>
        <v>100</v>
      </c>
      <c r="P141" s="58" cm="1">
        <f t="array" ref="P141">INDEX($D$10:$I$10,,MATCH(G141,$D$9:$I$9,0))</f>
        <v>100</v>
      </c>
      <c r="Q141" s="58" cm="1">
        <f t="array" ref="Q141">INDEX($D$10:$I$10,,MATCH(H141,$D$9:$I$9,0))</f>
        <v>100</v>
      </c>
      <c r="R141" s="58" t="str" cm="1">
        <f t="array" ref="R141">INDEX($D$10:$I$10,,MATCH(I141,$D$9:$I$9,0))</f>
        <v/>
      </c>
      <c r="S141" s="58" cm="1">
        <f t="array" ref="S141">INDEX($D$10:$I$10,,MATCH(J141,$D$9:$I$9,0))</f>
        <v>100</v>
      </c>
    </row>
    <row r="142" spans="2:19">
      <c r="B142" s="14" t="s">
        <v>125</v>
      </c>
      <c r="C142" s="14" t="s">
        <v>352</v>
      </c>
      <c r="D142" s="36" t="s">
        <v>213</v>
      </c>
      <c r="E142" s="36" t="s">
        <v>213</v>
      </c>
      <c r="F142" s="36" t="s">
        <v>213</v>
      </c>
      <c r="G142" s="36" t="s">
        <v>213</v>
      </c>
      <c r="H142" s="36" t="s">
        <v>213</v>
      </c>
      <c r="I142" s="36" t="s">
        <v>217</v>
      </c>
      <c r="J142" s="36" t="s">
        <v>213</v>
      </c>
      <c r="M142" s="58" cm="1">
        <f t="array" ref="M142">INDEX($D$10:$I$10,,MATCH(D142,$D$9:$I$9,0))</f>
        <v>100</v>
      </c>
      <c r="N142" s="58" cm="1">
        <f t="array" ref="N142">INDEX($D$10:$I$10,,MATCH(E142,$D$9:$I$9,0))</f>
        <v>100</v>
      </c>
      <c r="O142" s="58" cm="1">
        <f t="array" ref="O142">INDEX($D$10:$I$10,,MATCH(F142,$D$9:$I$9,0))</f>
        <v>100</v>
      </c>
      <c r="P142" s="58" cm="1">
        <f t="array" ref="P142">INDEX($D$10:$I$10,,MATCH(G142,$D$9:$I$9,0))</f>
        <v>100</v>
      </c>
      <c r="Q142" s="58" cm="1">
        <f t="array" ref="Q142">INDEX($D$10:$I$10,,MATCH(H142,$D$9:$I$9,0))</f>
        <v>100</v>
      </c>
      <c r="R142" s="58" t="str" cm="1">
        <f t="array" ref="R142">INDEX($D$10:$I$10,,MATCH(I142,$D$9:$I$9,0))</f>
        <v/>
      </c>
      <c r="S142" s="58" cm="1">
        <f t="array" ref="S142">INDEX($D$10:$I$10,,MATCH(J142,$D$9:$I$9,0))</f>
        <v>100</v>
      </c>
    </row>
    <row r="143" spans="2:19">
      <c r="B143" s="14" t="s">
        <v>125</v>
      </c>
      <c r="C143" s="14" t="s">
        <v>353</v>
      </c>
      <c r="D143" s="36" t="s">
        <v>213</v>
      </c>
      <c r="E143" s="36" t="s">
        <v>213</v>
      </c>
      <c r="F143" s="36" t="s">
        <v>213</v>
      </c>
      <c r="G143" s="36" t="s">
        <v>213</v>
      </c>
      <c r="H143" s="36" t="s">
        <v>213</v>
      </c>
      <c r="I143" s="36" t="s">
        <v>217</v>
      </c>
      <c r="J143" s="36" t="s">
        <v>213</v>
      </c>
      <c r="M143" s="58" cm="1">
        <f t="array" ref="M143">INDEX($D$10:$I$10,,MATCH(D143,$D$9:$I$9,0))</f>
        <v>100</v>
      </c>
      <c r="N143" s="58" cm="1">
        <f t="array" ref="N143">INDEX($D$10:$I$10,,MATCH(E143,$D$9:$I$9,0))</f>
        <v>100</v>
      </c>
      <c r="O143" s="58" cm="1">
        <f t="array" ref="O143">INDEX($D$10:$I$10,,MATCH(F143,$D$9:$I$9,0))</f>
        <v>100</v>
      </c>
      <c r="P143" s="58" cm="1">
        <f t="array" ref="P143">INDEX($D$10:$I$10,,MATCH(G143,$D$9:$I$9,0))</f>
        <v>100</v>
      </c>
      <c r="Q143" s="58" cm="1">
        <f t="array" ref="Q143">INDEX($D$10:$I$10,,MATCH(H143,$D$9:$I$9,0))</f>
        <v>100</v>
      </c>
      <c r="R143" s="58" t="str" cm="1">
        <f t="array" ref="R143">INDEX($D$10:$I$10,,MATCH(I143,$D$9:$I$9,0))</f>
        <v/>
      </c>
      <c r="S143" s="58" cm="1">
        <f t="array" ref="S143">INDEX($D$10:$I$10,,MATCH(J143,$D$9:$I$9,0))</f>
        <v>100</v>
      </c>
    </row>
    <row r="144" spans="2:19">
      <c r="B144" s="14" t="s">
        <v>125</v>
      </c>
      <c r="C144" s="14" t="s">
        <v>354</v>
      </c>
      <c r="D144" s="36" t="s">
        <v>213</v>
      </c>
      <c r="E144" s="36" t="s">
        <v>213</v>
      </c>
      <c r="F144" s="36" t="s">
        <v>213</v>
      </c>
      <c r="G144" s="36" t="s">
        <v>213</v>
      </c>
      <c r="H144" s="36" t="s">
        <v>213</v>
      </c>
      <c r="I144" s="36" t="s">
        <v>217</v>
      </c>
      <c r="J144" s="36" t="s">
        <v>213</v>
      </c>
      <c r="M144" s="58" cm="1">
        <f t="array" ref="M144">INDEX($D$10:$I$10,,MATCH(D144,$D$9:$I$9,0))</f>
        <v>100</v>
      </c>
      <c r="N144" s="58" cm="1">
        <f t="array" ref="N144">INDEX($D$10:$I$10,,MATCH(E144,$D$9:$I$9,0))</f>
        <v>100</v>
      </c>
      <c r="O144" s="58" cm="1">
        <f t="array" ref="O144">INDEX($D$10:$I$10,,MATCH(F144,$D$9:$I$9,0))</f>
        <v>100</v>
      </c>
      <c r="P144" s="58" cm="1">
        <f t="array" ref="P144">INDEX($D$10:$I$10,,MATCH(G144,$D$9:$I$9,0))</f>
        <v>100</v>
      </c>
      <c r="Q144" s="58" cm="1">
        <f t="array" ref="Q144">INDEX($D$10:$I$10,,MATCH(H144,$D$9:$I$9,0))</f>
        <v>100</v>
      </c>
      <c r="R144" s="58" t="str" cm="1">
        <f t="array" ref="R144">INDEX($D$10:$I$10,,MATCH(I144,$D$9:$I$9,0))</f>
        <v/>
      </c>
      <c r="S144" s="58" cm="1">
        <f t="array" ref="S144">INDEX($D$10:$I$10,,MATCH(J144,$D$9:$I$9,0))</f>
        <v>100</v>
      </c>
    </row>
    <row r="145" spans="2:19">
      <c r="B145" s="14" t="s">
        <v>125</v>
      </c>
      <c r="C145" s="14" t="s">
        <v>355</v>
      </c>
      <c r="D145" s="36" t="s">
        <v>213</v>
      </c>
      <c r="E145" s="36" t="s">
        <v>213</v>
      </c>
      <c r="F145" s="36" t="s">
        <v>213</v>
      </c>
      <c r="G145" s="36" t="s">
        <v>213</v>
      </c>
      <c r="H145" s="36" t="s">
        <v>213</v>
      </c>
      <c r="I145" s="36" t="s">
        <v>217</v>
      </c>
      <c r="J145" s="36" t="s">
        <v>213</v>
      </c>
      <c r="M145" s="58" cm="1">
        <f t="array" ref="M145">INDEX($D$10:$I$10,,MATCH(D145,$D$9:$I$9,0))</f>
        <v>100</v>
      </c>
      <c r="N145" s="58" cm="1">
        <f t="array" ref="N145">INDEX($D$10:$I$10,,MATCH(E145,$D$9:$I$9,0))</f>
        <v>100</v>
      </c>
      <c r="O145" s="58" cm="1">
        <f t="array" ref="O145">INDEX($D$10:$I$10,,MATCH(F145,$D$9:$I$9,0))</f>
        <v>100</v>
      </c>
      <c r="P145" s="58" cm="1">
        <f t="array" ref="P145">INDEX($D$10:$I$10,,MATCH(G145,$D$9:$I$9,0))</f>
        <v>100</v>
      </c>
      <c r="Q145" s="58" cm="1">
        <f t="array" ref="Q145">INDEX($D$10:$I$10,,MATCH(H145,$D$9:$I$9,0))</f>
        <v>100</v>
      </c>
      <c r="R145" s="58" t="str" cm="1">
        <f t="array" ref="R145">INDEX($D$10:$I$10,,MATCH(I145,$D$9:$I$9,0))</f>
        <v/>
      </c>
      <c r="S145" s="58" cm="1">
        <f t="array" ref="S145">INDEX($D$10:$I$10,,MATCH(J145,$D$9:$I$9,0))</f>
        <v>100</v>
      </c>
    </row>
    <row r="146" spans="2:19">
      <c r="B146" s="14" t="s">
        <v>125</v>
      </c>
      <c r="C146" s="14" t="s">
        <v>356</v>
      </c>
      <c r="D146" s="36" t="s">
        <v>213</v>
      </c>
      <c r="E146" s="36" t="s">
        <v>213</v>
      </c>
      <c r="F146" s="36" t="s">
        <v>213</v>
      </c>
      <c r="G146" s="36" t="s">
        <v>213</v>
      </c>
      <c r="H146" s="36" t="s">
        <v>213</v>
      </c>
      <c r="I146" s="36" t="s">
        <v>217</v>
      </c>
      <c r="J146" s="36" t="s">
        <v>213</v>
      </c>
      <c r="M146" s="58" cm="1">
        <f t="array" ref="M146">INDEX($D$10:$I$10,,MATCH(D146,$D$9:$I$9,0))</f>
        <v>100</v>
      </c>
      <c r="N146" s="58" cm="1">
        <f t="array" ref="N146">INDEX($D$10:$I$10,,MATCH(E146,$D$9:$I$9,0))</f>
        <v>100</v>
      </c>
      <c r="O146" s="58" cm="1">
        <f t="array" ref="O146">INDEX($D$10:$I$10,,MATCH(F146,$D$9:$I$9,0))</f>
        <v>100</v>
      </c>
      <c r="P146" s="58" cm="1">
        <f t="array" ref="P146">INDEX($D$10:$I$10,,MATCH(G146,$D$9:$I$9,0))</f>
        <v>100</v>
      </c>
      <c r="Q146" s="58" cm="1">
        <f t="array" ref="Q146">INDEX($D$10:$I$10,,MATCH(H146,$D$9:$I$9,0))</f>
        <v>100</v>
      </c>
      <c r="R146" s="58" t="str" cm="1">
        <f t="array" ref="R146">INDEX($D$10:$I$10,,MATCH(I146,$D$9:$I$9,0))</f>
        <v/>
      </c>
      <c r="S146" s="58" cm="1">
        <f t="array" ref="S146">INDEX($D$10:$I$10,,MATCH(J146,$D$9:$I$9,0))</f>
        <v>100</v>
      </c>
    </row>
    <row r="147" spans="2:19">
      <c r="B147" s="14" t="s">
        <v>125</v>
      </c>
      <c r="C147" s="14" t="s">
        <v>357</v>
      </c>
      <c r="D147" s="36" t="s">
        <v>213</v>
      </c>
      <c r="E147" s="36" t="s">
        <v>213</v>
      </c>
      <c r="F147" s="36" t="s">
        <v>213</v>
      </c>
      <c r="G147" s="36" t="s">
        <v>213</v>
      </c>
      <c r="H147" s="36" t="s">
        <v>213</v>
      </c>
      <c r="I147" s="36" t="s">
        <v>217</v>
      </c>
      <c r="J147" s="36" t="s">
        <v>214</v>
      </c>
      <c r="M147" s="58" cm="1">
        <f t="array" ref="M147">INDEX($D$10:$I$10,,MATCH(D147,$D$9:$I$9,0))</f>
        <v>100</v>
      </c>
      <c r="N147" s="58" cm="1">
        <f t="array" ref="N147">INDEX($D$10:$I$10,,MATCH(E147,$D$9:$I$9,0))</f>
        <v>100</v>
      </c>
      <c r="O147" s="58" cm="1">
        <f t="array" ref="O147">INDEX($D$10:$I$10,,MATCH(F147,$D$9:$I$9,0))</f>
        <v>100</v>
      </c>
      <c r="P147" s="58" cm="1">
        <f t="array" ref="P147">INDEX($D$10:$I$10,,MATCH(G147,$D$9:$I$9,0))</f>
        <v>100</v>
      </c>
      <c r="Q147" s="58" cm="1">
        <f t="array" ref="Q147">INDEX($D$10:$I$10,,MATCH(H147,$D$9:$I$9,0))</f>
        <v>100</v>
      </c>
      <c r="R147" s="58" t="str" cm="1">
        <f t="array" ref="R147">INDEX($D$10:$I$10,,MATCH(I147,$D$9:$I$9,0))</f>
        <v/>
      </c>
      <c r="S147" s="58" cm="1">
        <f t="array" ref="S147">INDEX($D$10:$I$10,,MATCH(J147,$D$9:$I$9,0))</f>
        <v>66</v>
      </c>
    </row>
    <row r="148" spans="2:19">
      <c r="B148" s="14" t="s">
        <v>125</v>
      </c>
      <c r="C148" s="14" t="s">
        <v>358</v>
      </c>
      <c r="D148" s="36" t="s">
        <v>213</v>
      </c>
      <c r="E148" s="36" t="s">
        <v>213</v>
      </c>
      <c r="F148" s="36" t="s">
        <v>213</v>
      </c>
      <c r="G148" s="36" t="s">
        <v>213</v>
      </c>
      <c r="H148" s="36" t="s">
        <v>213</v>
      </c>
      <c r="I148" s="36" t="s">
        <v>217</v>
      </c>
      <c r="J148" s="36" t="s">
        <v>213</v>
      </c>
      <c r="M148" s="58" cm="1">
        <f t="array" ref="M148">INDEX($D$10:$I$10,,MATCH(D148,$D$9:$I$9,0))</f>
        <v>100</v>
      </c>
      <c r="N148" s="58" cm="1">
        <f t="array" ref="N148">INDEX($D$10:$I$10,,MATCH(E148,$D$9:$I$9,0))</f>
        <v>100</v>
      </c>
      <c r="O148" s="58" cm="1">
        <f t="array" ref="O148">INDEX($D$10:$I$10,,MATCH(F148,$D$9:$I$9,0))</f>
        <v>100</v>
      </c>
      <c r="P148" s="58" cm="1">
        <f t="array" ref="P148">INDEX($D$10:$I$10,,MATCH(G148,$D$9:$I$9,0))</f>
        <v>100</v>
      </c>
      <c r="Q148" s="58" cm="1">
        <f t="array" ref="Q148">INDEX($D$10:$I$10,,MATCH(H148,$D$9:$I$9,0))</f>
        <v>100</v>
      </c>
      <c r="R148" s="58" t="str" cm="1">
        <f t="array" ref="R148">INDEX($D$10:$I$10,,MATCH(I148,$D$9:$I$9,0))</f>
        <v/>
      </c>
      <c r="S148" s="58" cm="1">
        <f t="array" ref="S148">INDEX($D$10:$I$10,,MATCH(J148,$D$9:$I$9,0))</f>
        <v>100</v>
      </c>
    </row>
    <row r="149" spans="2:19">
      <c r="B149" s="14" t="s">
        <v>125</v>
      </c>
      <c r="C149" s="14" t="s">
        <v>359</v>
      </c>
      <c r="D149" s="36" t="s">
        <v>213</v>
      </c>
      <c r="E149" s="36" t="s">
        <v>213</v>
      </c>
      <c r="F149" s="36" t="s">
        <v>213</v>
      </c>
      <c r="G149" s="36" t="s">
        <v>213</v>
      </c>
      <c r="H149" s="36" t="s">
        <v>213</v>
      </c>
      <c r="I149" s="36" t="s">
        <v>217</v>
      </c>
      <c r="J149" s="36" t="s">
        <v>213</v>
      </c>
      <c r="M149" s="58" cm="1">
        <f t="array" ref="M149">INDEX($D$10:$I$10,,MATCH(D149,$D$9:$I$9,0))</f>
        <v>100</v>
      </c>
      <c r="N149" s="58" cm="1">
        <f t="array" ref="N149">INDEX($D$10:$I$10,,MATCH(E149,$D$9:$I$9,0))</f>
        <v>100</v>
      </c>
      <c r="O149" s="58" cm="1">
        <f t="array" ref="O149">INDEX($D$10:$I$10,,MATCH(F149,$D$9:$I$9,0))</f>
        <v>100</v>
      </c>
      <c r="P149" s="58" cm="1">
        <f t="array" ref="P149">INDEX($D$10:$I$10,,MATCH(G149,$D$9:$I$9,0))</f>
        <v>100</v>
      </c>
      <c r="Q149" s="58" cm="1">
        <f t="array" ref="Q149">INDEX($D$10:$I$10,,MATCH(H149,$D$9:$I$9,0))</f>
        <v>100</v>
      </c>
      <c r="R149" s="58" t="str" cm="1">
        <f t="array" ref="R149">INDEX($D$10:$I$10,,MATCH(I149,$D$9:$I$9,0))</f>
        <v/>
      </c>
      <c r="S149" s="58" cm="1">
        <f t="array" ref="S149">INDEX($D$10:$I$10,,MATCH(J149,$D$9:$I$9,0))</f>
        <v>100</v>
      </c>
    </row>
    <row r="150" spans="2:19">
      <c r="B150" s="14" t="s">
        <v>125</v>
      </c>
      <c r="C150" s="14" t="s">
        <v>360</v>
      </c>
      <c r="D150" s="36" t="s">
        <v>214</v>
      </c>
      <c r="E150" s="36" t="s">
        <v>214</v>
      </c>
      <c r="F150" s="36" t="s">
        <v>214</v>
      </c>
      <c r="G150" s="36" t="s">
        <v>213</v>
      </c>
      <c r="H150" s="36" t="s">
        <v>213</v>
      </c>
      <c r="I150" s="36" t="s">
        <v>217</v>
      </c>
      <c r="J150" s="36" t="s">
        <v>213</v>
      </c>
      <c r="M150" s="58" cm="1">
        <f t="array" ref="M150">INDEX($D$10:$I$10,,MATCH(D150,$D$9:$I$9,0))</f>
        <v>66</v>
      </c>
      <c r="N150" s="58" cm="1">
        <f t="array" ref="N150">INDEX($D$10:$I$10,,MATCH(E150,$D$9:$I$9,0))</f>
        <v>66</v>
      </c>
      <c r="O150" s="58" cm="1">
        <f t="array" ref="O150">INDEX($D$10:$I$10,,MATCH(F150,$D$9:$I$9,0))</f>
        <v>66</v>
      </c>
      <c r="P150" s="58" cm="1">
        <f t="array" ref="P150">INDEX($D$10:$I$10,,MATCH(G150,$D$9:$I$9,0))</f>
        <v>100</v>
      </c>
      <c r="Q150" s="58" cm="1">
        <f t="array" ref="Q150">INDEX($D$10:$I$10,,MATCH(H150,$D$9:$I$9,0))</f>
        <v>100</v>
      </c>
      <c r="R150" s="58" t="str" cm="1">
        <f t="array" ref="R150">INDEX($D$10:$I$10,,MATCH(I150,$D$9:$I$9,0))</f>
        <v/>
      </c>
      <c r="S150" s="58" cm="1">
        <f t="array" ref="S150">INDEX($D$10:$I$10,,MATCH(J150,$D$9:$I$9,0))</f>
        <v>100</v>
      </c>
    </row>
    <row r="151" spans="2:19">
      <c r="B151" s="14" t="s">
        <v>125</v>
      </c>
      <c r="C151" s="14" t="s">
        <v>361</v>
      </c>
      <c r="D151" s="36" t="s">
        <v>213</v>
      </c>
      <c r="E151" s="36" t="s">
        <v>213</v>
      </c>
      <c r="F151" s="36" t="s">
        <v>213</v>
      </c>
      <c r="G151" s="36" t="s">
        <v>213</v>
      </c>
      <c r="H151" s="36" t="s">
        <v>213</v>
      </c>
      <c r="I151" s="36" t="s">
        <v>217</v>
      </c>
      <c r="J151" s="36" t="s">
        <v>213</v>
      </c>
      <c r="M151" s="58" cm="1">
        <f t="array" ref="M151">INDEX($D$10:$I$10,,MATCH(D151,$D$9:$I$9,0))</f>
        <v>100</v>
      </c>
      <c r="N151" s="58" cm="1">
        <f t="array" ref="N151">INDEX($D$10:$I$10,,MATCH(E151,$D$9:$I$9,0))</f>
        <v>100</v>
      </c>
      <c r="O151" s="58" cm="1">
        <f t="array" ref="O151">INDEX($D$10:$I$10,,MATCH(F151,$D$9:$I$9,0))</f>
        <v>100</v>
      </c>
      <c r="P151" s="58" cm="1">
        <f t="array" ref="P151">INDEX($D$10:$I$10,,MATCH(G151,$D$9:$I$9,0))</f>
        <v>100</v>
      </c>
      <c r="Q151" s="58" cm="1">
        <f t="array" ref="Q151">INDEX($D$10:$I$10,,MATCH(H151,$D$9:$I$9,0))</f>
        <v>100</v>
      </c>
      <c r="R151" s="58" t="str" cm="1">
        <f t="array" ref="R151">INDEX($D$10:$I$10,,MATCH(I151,$D$9:$I$9,0))</f>
        <v/>
      </c>
      <c r="S151" s="58" cm="1">
        <f t="array" ref="S151">INDEX($D$10:$I$10,,MATCH(J151,$D$9:$I$9,0))</f>
        <v>100</v>
      </c>
    </row>
    <row r="152" spans="2:19">
      <c r="B152" s="14" t="s">
        <v>125</v>
      </c>
      <c r="C152" s="14" t="s">
        <v>362</v>
      </c>
      <c r="D152" s="36" t="s">
        <v>213</v>
      </c>
      <c r="E152" s="36" t="s">
        <v>213</v>
      </c>
      <c r="F152" s="36" t="s">
        <v>213</v>
      </c>
      <c r="G152" s="36" t="s">
        <v>213</v>
      </c>
      <c r="H152" s="36" t="s">
        <v>213</v>
      </c>
      <c r="I152" s="36" t="s">
        <v>217</v>
      </c>
      <c r="J152" s="36" t="s">
        <v>213</v>
      </c>
      <c r="M152" s="58" cm="1">
        <f t="array" ref="M152">INDEX($D$10:$I$10,,MATCH(D152,$D$9:$I$9,0))</f>
        <v>100</v>
      </c>
      <c r="N152" s="58" cm="1">
        <f t="array" ref="N152">INDEX($D$10:$I$10,,MATCH(E152,$D$9:$I$9,0))</f>
        <v>100</v>
      </c>
      <c r="O152" s="58" cm="1">
        <f t="array" ref="O152">INDEX($D$10:$I$10,,MATCH(F152,$D$9:$I$9,0))</f>
        <v>100</v>
      </c>
      <c r="P152" s="58" cm="1">
        <f t="array" ref="P152">INDEX($D$10:$I$10,,MATCH(G152,$D$9:$I$9,0))</f>
        <v>100</v>
      </c>
      <c r="Q152" s="58" cm="1">
        <f t="array" ref="Q152">INDEX($D$10:$I$10,,MATCH(H152,$D$9:$I$9,0))</f>
        <v>100</v>
      </c>
      <c r="R152" s="58" t="str" cm="1">
        <f t="array" ref="R152">INDEX($D$10:$I$10,,MATCH(I152,$D$9:$I$9,0))</f>
        <v/>
      </c>
      <c r="S152" s="58" cm="1">
        <f t="array" ref="S152">INDEX($D$10:$I$10,,MATCH(J152,$D$9:$I$9,0))</f>
        <v>100</v>
      </c>
    </row>
    <row r="153" spans="2:19">
      <c r="B153" s="14" t="s">
        <v>125</v>
      </c>
      <c r="C153" s="14" t="s">
        <v>363</v>
      </c>
      <c r="D153" s="36" t="s">
        <v>213</v>
      </c>
      <c r="E153" s="36" t="s">
        <v>213</v>
      </c>
      <c r="F153" s="36" t="s">
        <v>213</v>
      </c>
      <c r="G153" s="36" t="s">
        <v>213</v>
      </c>
      <c r="H153" s="36" t="s">
        <v>213</v>
      </c>
      <c r="I153" s="36" t="s">
        <v>217</v>
      </c>
      <c r="J153" s="36" t="s">
        <v>213</v>
      </c>
      <c r="M153" s="58" cm="1">
        <f t="array" ref="M153">INDEX($D$10:$I$10,,MATCH(D153,$D$9:$I$9,0))</f>
        <v>100</v>
      </c>
      <c r="N153" s="58" cm="1">
        <f t="array" ref="N153">INDEX($D$10:$I$10,,MATCH(E153,$D$9:$I$9,0))</f>
        <v>100</v>
      </c>
      <c r="O153" s="58" cm="1">
        <f t="array" ref="O153">INDEX($D$10:$I$10,,MATCH(F153,$D$9:$I$9,0))</f>
        <v>100</v>
      </c>
      <c r="P153" s="58" cm="1">
        <f t="array" ref="P153">INDEX($D$10:$I$10,,MATCH(G153,$D$9:$I$9,0))</f>
        <v>100</v>
      </c>
      <c r="Q153" s="58" cm="1">
        <f t="array" ref="Q153">INDEX($D$10:$I$10,,MATCH(H153,$D$9:$I$9,0))</f>
        <v>100</v>
      </c>
      <c r="R153" s="58" t="str" cm="1">
        <f t="array" ref="R153">INDEX($D$10:$I$10,,MATCH(I153,$D$9:$I$9,0))</f>
        <v/>
      </c>
      <c r="S153" s="58" cm="1">
        <f t="array" ref="S153">INDEX($D$10:$I$10,,MATCH(J153,$D$9:$I$9,0))</f>
        <v>100</v>
      </c>
    </row>
    <row r="154" spans="2:19">
      <c r="B154" s="14" t="s">
        <v>125</v>
      </c>
      <c r="C154" s="14" t="s">
        <v>364</v>
      </c>
      <c r="D154" s="36" t="s">
        <v>213</v>
      </c>
      <c r="E154" s="36" t="s">
        <v>213</v>
      </c>
      <c r="F154" s="36" t="s">
        <v>213</v>
      </c>
      <c r="G154" s="36" t="s">
        <v>213</v>
      </c>
      <c r="H154" s="36" t="s">
        <v>213</v>
      </c>
      <c r="I154" s="36" t="s">
        <v>217</v>
      </c>
      <c r="J154" s="36" t="s">
        <v>213</v>
      </c>
      <c r="M154" s="58" cm="1">
        <f t="array" ref="M154">INDEX($D$10:$I$10,,MATCH(D154,$D$9:$I$9,0))</f>
        <v>100</v>
      </c>
      <c r="N154" s="58" cm="1">
        <f t="array" ref="N154">INDEX($D$10:$I$10,,MATCH(E154,$D$9:$I$9,0))</f>
        <v>100</v>
      </c>
      <c r="O154" s="58" cm="1">
        <f t="array" ref="O154">INDEX($D$10:$I$10,,MATCH(F154,$D$9:$I$9,0))</f>
        <v>100</v>
      </c>
      <c r="P154" s="58" cm="1">
        <f t="array" ref="P154">INDEX($D$10:$I$10,,MATCH(G154,$D$9:$I$9,0))</f>
        <v>100</v>
      </c>
      <c r="Q154" s="58" cm="1">
        <f t="array" ref="Q154">INDEX($D$10:$I$10,,MATCH(H154,$D$9:$I$9,0))</f>
        <v>100</v>
      </c>
      <c r="R154" s="58" t="str" cm="1">
        <f t="array" ref="R154">INDEX($D$10:$I$10,,MATCH(I154,$D$9:$I$9,0))</f>
        <v/>
      </c>
      <c r="S154" s="58" cm="1">
        <f t="array" ref="S154">INDEX($D$10:$I$10,,MATCH(J154,$D$9:$I$9,0))</f>
        <v>100</v>
      </c>
    </row>
    <row r="155" spans="2:19">
      <c r="B155" s="14" t="s">
        <v>125</v>
      </c>
      <c r="C155" s="14" t="s">
        <v>365</v>
      </c>
      <c r="D155" s="36" t="s">
        <v>213</v>
      </c>
      <c r="E155" s="36" t="s">
        <v>213</v>
      </c>
      <c r="F155" s="36" t="s">
        <v>213</v>
      </c>
      <c r="G155" s="36" t="s">
        <v>213</v>
      </c>
      <c r="H155" s="36" t="s">
        <v>213</v>
      </c>
      <c r="I155" s="36" t="s">
        <v>217</v>
      </c>
      <c r="J155" s="36" t="s">
        <v>213</v>
      </c>
      <c r="M155" s="58" cm="1">
        <f t="array" ref="M155">INDEX($D$10:$I$10,,MATCH(D155,$D$9:$I$9,0))</f>
        <v>100</v>
      </c>
      <c r="N155" s="58" cm="1">
        <f t="array" ref="N155">INDEX($D$10:$I$10,,MATCH(E155,$D$9:$I$9,0))</f>
        <v>100</v>
      </c>
      <c r="O155" s="58" cm="1">
        <f t="array" ref="O155">INDEX($D$10:$I$10,,MATCH(F155,$D$9:$I$9,0))</f>
        <v>100</v>
      </c>
      <c r="P155" s="58" cm="1">
        <f t="array" ref="P155">INDEX($D$10:$I$10,,MATCH(G155,$D$9:$I$9,0))</f>
        <v>100</v>
      </c>
      <c r="Q155" s="58" cm="1">
        <f t="array" ref="Q155">INDEX($D$10:$I$10,,MATCH(H155,$D$9:$I$9,0))</f>
        <v>100</v>
      </c>
      <c r="R155" s="58" t="str" cm="1">
        <f t="array" ref="R155">INDEX($D$10:$I$10,,MATCH(I155,$D$9:$I$9,0))</f>
        <v/>
      </c>
      <c r="S155" s="58" cm="1">
        <f t="array" ref="S155">INDEX($D$10:$I$10,,MATCH(J155,$D$9:$I$9,0))</f>
        <v>100</v>
      </c>
    </row>
    <row r="156" spans="2:19">
      <c r="B156" s="14" t="s">
        <v>125</v>
      </c>
      <c r="C156" s="14" t="s">
        <v>366</v>
      </c>
      <c r="D156" s="36" t="s">
        <v>214</v>
      </c>
      <c r="E156" s="36" t="s">
        <v>214</v>
      </c>
      <c r="F156" s="36" t="s">
        <v>213</v>
      </c>
      <c r="G156" s="36" t="s">
        <v>213</v>
      </c>
      <c r="H156" s="36" t="s">
        <v>213</v>
      </c>
      <c r="I156" s="36" t="s">
        <v>217</v>
      </c>
      <c r="J156" s="36" t="s">
        <v>213</v>
      </c>
      <c r="M156" s="58" cm="1">
        <f t="array" ref="M156">INDEX($D$10:$I$10,,MATCH(D156,$D$9:$I$9,0))</f>
        <v>66</v>
      </c>
      <c r="N156" s="58" cm="1">
        <f t="array" ref="N156">INDEX($D$10:$I$10,,MATCH(E156,$D$9:$I$9,0))</f>
        <v>66</v>
      </c>
      <c r="O156" s="58" cm="1">
        <f t="array" ref="O156">INDEX($D$10:$I$10,,MATCH(F156,$D$9:$I$9,0))</f>
        <v>100</v>
      </c>
      <c r="P156" s="58" cm="1">
        <f t="array" ref="P156">INDEX($D$10:$I$10,,MATCH(G156,$D$9:$I$9,0))</f>
        <v>100</v>
      </c>
      <c r="Q156" s="58" cm="1">
        <f t="array" ref="Q156">INDEX($D$10:$I$10,,MATCH(H156,$D$9:$I$9,0))</f>
        <v>100</v>
      </c>
      <c r="R156" s="58" t="str" cm="1">
        <f t="array" ref="R156">INDEX($D$10:$I$10,,MATCH(I156,$D$9:$I$9,0))</f>
        <v/>
      </c>
      <c r="S156" s="58" cm="1">
        <f t="array" ref="S156">INDEX($D$10:$I$10,,MATCH(J156,$D$9:$I$9,0))</f>
        <v>100</v>
      </c>
    </row>
    <row r="157" spans="2:19">
      <c r="B157" s="14" t="s">
        <v>125</v>
      </c>
      <c r="C157" s="14" t="s">
        <v>367</v>
      </c>
      <c r="D157" s="36" t="s">
        <v>213</v>
      </c>
      <c r="E157" s="36" t="s">
        <v>213</v>
      </c>
      <c r="F157" s="36" t="s">
        <v>213</v>
      </c>
      <c r="G157" s="36" t="s">
        <v>218</v>
      </c>
      <c r="H157" s="36" t="s">
        <v>213</v>
      </c>
      <c r="I157" s="36" t="s">
        <v>217</v>
      </c>
      <c r="J157" s="36" t="s">
        <v>213</v>
      </c>
      <c r="M157" s="58" cm="1">
        <f t="array" ref="M157">INDEX($D$10:$I$10,,MATCH(D157,$D$9:$I$9,0))</f>
        <v>100</v>
      </c>
      <c r="N157" s="58" cm="1">
        <f t="array" ref="N157">INDEX($D$10:$I$10,,MATCH(E157,$D$9:$I$9,0))</f>
        <v>100</v>
      </c>
      <c r="O157" s="58" cm="1">
        <f t="array" ref="O157">INDEX($D$10:$I$10,,MATCH(F157,$D$9:$I$9,0))</f>
        <v>100</v>
      </c>
      <c r="P157" s="58" t="str" cm="1">
        <f t="array" ref="P157">INDEX($D$10:$I$10,,MATCH(G157,$D$9:$I$9,0))</f>
        <v/>
      </c>
      <c r="Q157" s="58" cm="1">
        <f t="array" ref="Q157">INDEX($D$10:$I$10,,MATCH(H157,$D$9:$I$9,0))</f>
        <v>100</v>
      </c>
      <c r="R157" s="58" t="str" cm="1">
        <f t="array" ref="R157">INDEX($D$10:$I$10,,MATCH(I157,$D$9:$I$9,0))</f>
        <v/>
      </c>
      <c r="S157" s="58" cm="1">
        <f t="array" ref="S157">INDEX($D$10:$I$10,,MATCH(J157,$D$9:$I$9,0))</f>
        <v>100</v>
      </c>
    </row>
    <row r="158" spans="2:19">
      <c r="B158" s="14" t="s">
        <v>125</v>
      </c>
      <c r="C158" s="14" t="s">
        <v>368</v>
      </c>
      <c r="D158" s="36" t="s">
        <v>213</v>
      </c>
      <c r="E158" s="36" t="s">
        <v>213</v>
      </c>
      <c r="F158" s="36" t="s">
        <v>213</v>
      </c>
      <c r="G158" s="36" t="s">
        <v>213</v>
      </c>
      <c r="H158" s="36" t="s">
        <v>213</v>
      </c>
      <c r="I158" s="36" t="s">
        <v>217</v>
      </c>
      <c r="J158" s="36" t="s">
        <v>213</v>
      </c>
      <c r="M158" s="58" cm="1">
        <f t="array" ref="M158">INDEX($D$10:$I$10,,MATCH(D158,$D$9:$I$9,0))</f>
        <v>100</v>
      </c>
      <c r="N158" s="58" cm="1">
        <f t="array" ref="N158">INDEX($D$10:$I$10,,MATCH(E158,$D$9:$I$9,0))</f>
        <v>100</v>
      </c>
      <c r="O158" s="58" cm="1">
        <f t="array" ref="O158">INDEX($D$10:$I$10,,MATCH(F158,$D$9:$I$9,0))</f>
        <v>100</v>
      </c>
      <c r="P158" s="58" cm="1">
        <f t="array" ref="P158">INDEX($D$10:$I$10,,MATCH(G158,$D$9:$I$9,0))</f>
        <v>100</v>
      </c>
      <c r="Q158" s="58" cm="1">
        <f t="array" ref="Q158">INDEX($D$10:$I$10,,MATCH(H158,$D$9:$I$9,0))</f>
        <v>100</v>
      </c>
      <c r="R158" s="58" t="str" cm="1">
        <f t="array" ref="R158">INDEX($D$10:$I$10,,MATCH(I158,$D$9:$I$9,0))</f>
        <v/>
      </c>
      <c r="S158" s="58" cm="1">
        <f t="array" ref="S158">INDEX($D$10:$I$10,,MATCH(J158,$D$9:$I$9,0))</f>
        <v>100</v>
      </c>
    </row>
    <row r="159" spans="2:19">
      <c r="B159" s="14" t="s">
        <v>125</v>
      </c>
      <c r="C159" s="14" t="s">
        <v>369</v>
      </c>
      <c r="D159" s="36" t="s">
        <v>213</v>
      </c>
      <c r="E159" s="36" t="s">
        <v>213</v>
      </c>
      <c r="F159" s="36" t="s">
        <v>213</v>
      </c>
      <c r="G159" s="36" t="s">
        <v>213</v>
      </c>
      <c r="H159" s="36" t="s">
        <v>213</v>
      </c>
      <c r="I159" s="36" t="s">
        <v>217</v>
      </c>
      <c r="J159" s="36" t="s">
        <v>213</v>
      </c>
      <c r="M159" s="58" cm="1">
        <f t="array" ref="M159">INDEX($D$10:$I$10,,MATCH(D159,$D$9:$I$9,0))</f>
        <v>100</v>
      </c>
      <c r="N159" s="58" cm="1">
        <f t="array" ref="N159">INDEX($D$10:$I$10,,MATCH(E159,$D$9:$I$9,0))</f>
        <v>100</v>
      </c>
      <c r="O159" s="58" cm="1">
        <f t="array" ref="O159">INDEX($D$10:$I$10,,MATCH(F159,$D$9:$I$9,0))</f>
        <v>100</v>
      </c>
      <c r="P159" s="58" cm="1">
        <f t="array" ref="P159">INDEX($D$10:$I$10,,MATCH(G159,$D$9:$I$9,0))</f>
        <v>100</v>
      </c>
      <c r="Q159" s="58" cm="1">
        <f t="array" ref="Q159">INDEX($D$10:$I$10,,MATCH(H159,$D$9:$I$9,0))</f>
        <v>100</v>
      </c>
      <c r="R159" s="58" t="str" cm="1">
        <f t="array" ref="R159">INDEX($D$10:$I$10,,MATCH(I159,$D$9:$I$9,0))</f>
        <v/>
      </c>
      <c r="S159" s="58" cm="1">
        <f t="array" ref="S159">INDEX($D$10:$I$10,,MATCH(J159,$D$9:$I$9,0))</f>
        <v>100</v>
      </c>
    </row>
    <row r="160" spans="2:19">
      <c r="B160" s="14" t="s">
        <v>125</v>
      </c>
      <c r="C160" s="14" t="s">
        <v>370</v>
      </c>
      <c r="D160" s="36" t="s">
        <v>213</v>
      </c>
      <c r="E160" s="36" t="s">
        <v>213</v>
      </c>
      <c r="F160" s="36" t="s">
        <v>213</v>
      </c>
      <c r="G160" s="36" t="s">
        <v>213</v>
      </c>
      <c r="H160" s="36" t="s">
        <v>213</v>
      </c>
      <c r="I160" s="36" t="s">
        <v>217</v>
      </c>
      <c r="J160" s="36" t="s">
        <v>213</v>
      </c>
      <c r="M160" s="58" cm="1">
        <f t="array" ref="M160">INDEX($D$10:$I$10,,MATCH(D160,$D$9:$I$9,0))</f>
        <v>100</v>
      </c>
      <c r="N160" s="58" cm="1">
        <f t="array" ref="N160">INDEX($D$10:$I$10,,MATCH(E160,$D$9:$I$9,0))</f>
        <v>100</v>
      </c>
      <c r="O160" s="58" cm="1">
        <f t="array" ref="O160">INDEX($D$10:$I$10,,MATCH(F160,$D$9:$I$9,0))</f>
        <v>100</v>
      </c>
      <c r="P160" s="58" cm="1">
        <f t="array" ref="P160">INDEX($D$10:$I$10,,MATCH(G160,$D$9:$I$9,0))</f>
        <v>100</v>
      </c>
      <c r="Q160" s="58" cm="1">
        <f t="array" ref="Q160">INDEX($D$10:$I$10,,MATCH(H160,$D$9:$I$9,0))</f>
        <v>100</v>
      </c>
      <c r="R160" s="58" t="str" cm="1">
        <f t="array" ref="R160">INDEX($D$10:$I$10,,MATCH(I160,$D$9:$I$9,0))</f>
        <v/>
      </c>
      <c r="S160" s="58" cm="1">
        <f t="array" ref="S160">INDEX($D$10:$I$10,,MATCH(J160,$D$9:$I$9,0))</f>
        <v>100</v>
      </c>
    </row>
    <row r="161" spans="2:19">
      <c r="B161" s="14" t="s">
        <v>125</v>
      </c>
      <c r="C161" s="14" t="s">
        <v>371</v>
      </c>
      <c r="D161" s="36" t="s">
        <v>213</v>
      </c>
      <c r="E161" s="36" t="s">
        <v>213</v>
      </c>
      <c r="F161" s="36" t="s">
        <v>213</v>
      </c>
      <c r="G161" s="36" t="s">
        <v>213</v>
      </c>
      <c r="H161" s="36" t="s">
        <v>213</v>
      </c>
      <c r="I161" s="36" t="s">
        <v>217</v>
      </c>
      <c r="J161" s="36" t="s">
        <v>213</v>
      </c>
      <c r="M161" s="58" cm="1">
        <f t="array" ref="M161">INDEX($D$10:$I$10,,MATCH(D161,$D$9:$I$9,0))</f>
        <v>100</v>
      </c>
      <c r="N161" s="58" cm="1">
        <f t="array" ref="N161">INDEX($D$10:$I$10,,MATCH(E161,$D$9:$I$9,0))</f>
        <v>100</v>
      </c>
      <c r="O161" s="58" cm="1">
        <f t="array" ref="O161">INDEX($D$10:$I$10,,MATCH(F161,$D$9:$I$9,0))</f>
        <v>100</v>
      </c>
      <c r="P161" s="58" cm="1">
        <f t="array" ref="P161">INDEX($D$10:$I$10,,MATCH(G161,$D$9:$I$9,0))</f>
        <v>100</v>
      </c>
      <c r="Q161" s="58" cm="1">
        <f t="array" ref="Q161">INDEX($D$10:$I$10,,MATCH(H161,$D$9:$I$9,0))</f>
        <v>100</v>
      </c>
      <c r="R161" s="58" t="str" cm="1">
        <f t="array" ref="R161">INDEX($D$10:$I$10,,MATCH(I161,$D$9:$I$9,0))</f>
        <v/>
      </c>
      <c r="S161" s="58" cm="1">
        <f t="array" ref="S161">INDEX($D$10:$I$10,,MATCH(J161,$D$9:$I$9,0))</f>
        <v>100</v>
      </c>
    </row>
    <row r="162" spans="2:19">
      <c r="B162" s="14" t="s">
        <v>125</v>
      </c>
      <c r="C162" s="14" t="s">
        <v>372</v>
      </c>
      <c r="D162" s="36" t="s">
        <v>213</v>
      </c>
      <c r="E162" s="36" t="s">
        <v>213</v>
      </c>
      <c r="F162" s="36" t="s">
        <v>213</v>
      </c>
      <c r="G162" s="36" t="s">
        <v>213</v>
      </c>
      <c r="H162" s="36" t="s">
        <v>213</v>
      </c>
      <c r="I162" s="36" t="s">
        <v>217</v>
      </c>
      <c r="J162" s="36" t="s">
        <v>213</v>
      </c>
      <c r="M162" s="58" cm="1">
        <f t="array" ref="M162">INDEX($D$10:$I$10,,MATCH(D162,$D$9:$I$9,0))</f>
        <v>100</v>
      </c>
      <c r="N162" s="58" cm="1">
        <f t="array" ref="N162">INDEX($D$10:$I$10,,MATCH(E162,$D$9:$I$9,0))</f>
        <v>100</v>
      </c>
      <c r="O162" s="58" cm="1">
        <f t="array" ref="O162">INDEX($D$10:$I$10,,MATCH(F162,$D$9:$I$9,0))</f>
        <v>100</v>
      </c>
      <c r="P162" s="58" cm="1">
        <f t="array" ref="P162">INDEX($D$10:$I$10,,MATCH(G162,$D$9:$I$9,0))</f>
        <v>100</v>
      </c>
      <c r="Q162" s="58" cm="1">
        <f t="array" ref="Q162">INDEX($D$10:$I$10,,MATCH(H162,$D$9:$I$9,0))</f>
        <v>100</v>
      </c>
      <c r="R162" s="58" t="str" cm="1">
        <f t="array" ref="R162">INDEX($D$10:$I$10,,MATCH(I162,$D$9:$I$9,0))</f>
        <v/>
      </c>
      <c r="S162" s="58" cm="1">
        <f t="array" ref="S162">INDEX($D$10:$I$10,,MATCH(J162,$D$9:$I$9,0))</f>
        <v>100</v>
      </c>
    </row>
    <row r="163" spans="2:19">
      <c r="B163" s="14" t="s">
        <v>125</v>
      </c>
      <c r="C163" s="14" t="s">
        <v>373</v>
      </c>
      <c r="D163" s="36" t="s">
        <v>214</v>
      </c>
      <c r="E163" s="36" t="s">
        <v>213</v>
      </c>
      <c r="F163" s="36" t="s">
        <v>214</v>
      </c>
      <c r="G163" s="36" t="s">
        <v>213</v>
      </c>
      <c r="H163" s="36" t="s">
        <v>213</v>
      </c>
      <c r="I163" s="36" t="s">
        <v>217</v>
      </c>
      <c r="J163" s="36" t="s">
        <v>213</v>
      </c>
      <c r="M163" s="58" cm="1">
        <f t="array" ref="M163">INDEX($D$10:$I$10,,MATCH(D163,$D$9:$I$9,0))</f>
        <v>66</v>
      </c>
      <c r="N163" s="58" cm="1">
        <f t="array" ref="N163">INDEX($D$10:$I$10,,MATCH(E163,$D$9:$I$9,0))</f>
        <v>100</v>
      </c>
      <c r="O163" s="58" cm="1">
        <f t="array" ref="O163">INDEX($D$10:$I$10,,MATCH(F163,$D$9:$I$9,0))</f>
        <v>66</v>
      </c>
      <c r="P163" s="58" cm="1">
        <f t="array" ref="P163">INDEX($D$10:$I$10,,MATCH(G163,$D$9:$I$9,0))</f>
        <v>100</v>
      </c>
      <c r="Q163" s="58" cm="1">
        <f t="array" ref="Q163">INDEX($D$10:$I$10,,MATCH(H163,$D$9:$I$9,0))</f>
        <v>100</v>
      </c>
      <c r="R163" s="58" t="str" cm="1">
        <f t="array" ref="R163">INDEX($D$10:$I$10,,MATCH(I163,$D$9:$I$9,0))</f>
        <v/>
      </c>
      <c r="S163" s="58" cm="1">
        <f t="array" ref="S163">INDEX($D$10:$I$10,,MATCH(J163,$D$9:$I$9,0))</f>
        <v>100</v>
      </c>
    </row>
    <row r="164" spans="2:19">
      <c r="B164" s="14" t="s">
        <v>125</v>
      </c>
      <c r="C164" s="14" t="s">
        <v>374</v>
      </c>
      <c r="D164" s="36" t="s">
        <v>213</v>
      </c>
      <c r="E164" s="36" t="s">
        <v>213</v>
      </c>
      <c r="F164" s="36" t="s">
        <v>213</v>
      </c>
      <c r="G164" s="36" t="s">
        <v>213</v>
      </c>
      <c r="H164" s="36" t="s">
        <v>213</v>
      </c>
      <c r="I164" s="36" t="s">
        <v>217</v>
      </c>
      <c r="J164" s="36" t="s">
        <v>213</v>
      </c>
      <c r="M164" s="58" cm="1">
        <f t="array" ref="M164">INDEX($D$10:$I$10,,MATCH(D164,$D$9:$I$9,0))</f>
        <v>100</v>
      </c>
      <c r="N164" s="58" cm="1">
        <f t="array" ref="N164">INDEX($D$10:$I$10,,MATCH(E164,$D$9:$I$9,0))</f>
        <v>100</v>
      </c>
      <c r="O164" s="58" cm="1">
        <f t="array" ref="O164">INDEX($D$10:$I$10,,MATCH(F164,$D$9:$I$9,0))</f>
        <v>100</v>
      </c>
      <c r="P164" s="58" cm="1">
        <f t="array" ref="P164">INDEX($D$10:$I$10,,MATCH(G164,$D$9:$I$9,0))</f>
        <v>100</v>
      </c>
      <c r="Q164" s="58" cm="1">
        <f t="array" ref="Q164">INDEX($D$10:$I$10,,MATCH(H164,$D$9:$I$9,0))</f>
        <v>100</v>
      </c>
      <c r="R164" s="58" t="str" cm="1">
        <f t="array" ref="R164">INDEX($D$10:$I$10,,MATCH(I164,$D$9:$I$9,0))</f>
        <v/>
      </c>
      <c r="S164" s="58" cm="1">
        <f t="array" ref="S164">INDEX($D$10:$I$10,,MATCH(J164,$D$9:$I$9,0))</f>
        <v>100</v>
      </c>
    </row>
    <row r="165" spans="2:19">
      <c r="B165" s="14" t="s">
        <v>125</v>
      </c>
      <c r="C165" s="14" t="s">
        <v>375</v>
      </c>
      <c r="D165" s="36" t="s">
        <v>214</v>
      </c>
      <c r="E165" s="36" t="s">
        <v>213</v>
      </c>
      <c r="F165" s="36" t="s">
        <v>213</v>
      </c>
      <c r="G165" s="36" t="s">
        <v>213</v>
      </c>
      <c r="H165" s="36" t="s">
        <v>213</v>
      </c>
      <c r="I165" s="36" t="s">
        <v>217</v>
      </c>
      <c r="J165" s="36" t="s">
        <v>214</v>
      </c>
      <c r="M165" s="58" cm="1">
        <f t="array" ref="M165">INDEX($D$10:$I$10,,MATCH(D165,$D$9:$I$9,0))</f>
        <v>66</v>
      </c>
      <c r="N165" s="58" cm="1">
        <f t="array" ref="N165">INDEX($D$10:$I$10,,MATCH(E165,$D$9:$I$9,0))</f>
        <v>100</v>
      </c>
      <c r="O165" s="58" cm="1">
        <f t="array" ref="O165">INDEX($D$10:$I$10,,MATCH(F165,$D$9:$I$9,0))</f>
        <v>100</v>
      </c>
      <c r="P165" s="58" cm="1">
        <f t="array" ref="P165">INDEX($D$10:$I$10,,MATCH(G165,$D$9:$I$9,0))</f>
        <v>100</v>
      </c>
      <c r="Q165" s="58" cm="1">
        <f t="array" ref="Q165">INDEX($D$10:$I$10,,MATCH(H165,$D$9:$I$9,0))</f>
        <v>100</v>
      </c>
      <c r="R165" s="58" t="str" cm="1">
        <f t="array" ref="R165">INDEX($D$10:$I$10,,MATCH(I165,$D$9:$I$9,0))</f>
        <v/>
      </c>
      <c r="S165" s="58" cm="1">
        <f t="array" ref="S165">INDEX($D$10:$I$10,,MATCH(J165,$D$9:$I$9,0))</f>
        <v>66</v>
      </c>
    </row>
    <row r="166" spans="2:19">
      <c r="B166" s="14" t="s">
        <v>125</v>
      </c>
      <c r="C166" s="14" t="s">
        <v>376</v>
      </c>
      <c r="D166" s="36" t="s">
        <v>213</v>
      </c>
      <c r="E166" s="36" t="s">
        <v>213</v>
      </c>
      <c r="F166" s="36" t="s">
        <v>213</v>
      </c>
      <c r="G166" s="36" t="s">
        <v>213</v>
      </c>
      <c r="H166" s="36" t="s">
        <v>213</v>
      </c>
      <c r="I166" s="36" t="s">
        <v>217</v>
      </c>
      <c r="J166" s="36" t="s">
        <v>213</v>
      </c>
      <c r="M166" s="58" cm="1">
        <f t="array" ref="M166">INDEX($D$10:$I$10,,MATCH(D166,$D$9:$I$9,0))</f>
        <v>100</v>
      </c>
      <c r="N166" s="58" cm="1">
        <f t="array" ref="N166">INDEX($D$10:$I$10,,MATCH(E166,$D$9:$I$9,0))</f>
        <v>100</v>
      </c>
      <c r="O166" s="58" cm="1">
        <f t="array" ref="O166">INDEX($D$10:$I$10,,MATCH(F166,$D$9:$I$9,0))</f>
        <v>100</v>
      </c>
      <c r="P166" s="58" cm="1">
        <f t="array" ref="P166">INDEX($D$10:$I$10,,MATCH(G166,$D$9:$I$9,0))</f>
        <v>100</v>
      </c>
      <c r="Q166" s="58" cm="1">
        <f t="array" ref="Q166">INDEX($D$10:$I$10,,MATCH(H166,$D$9:$I$9,0))</f>
        <v>100</v>
      </c>
      <c r="R166" s="58" t="str" cm="1">
        <f t="array" ref="R166">INDEX($D$10:$I$10,,MATCH(I166,$D$9:$I$9,0))</f>
        <v/>
      </c>
      <c r="S166" s="58" cm="1">
        <f t="array" ref="S166">INDEX($D$10:$I$10,,MATCH(J166,$D$9:$I$9,0))</f>
        <v>100</v>
      </c>
    </row>
    <row r="167" spans="2:19">
      <c r="B167" s="14" t="s">
        <v>125</v>
      </c>
      <c r="C167" s="14" t="s">
        <v>377</v>
      </c>
      <c r="D167" s="36" t="s">
        <v>213</v>
      </c>
      <c r="E167" s="36" t="s">
        <v>213</v>
      </c>
      <c r="F167" s="36" t="s">
        <v>213</v>
      </c>
      <c r="G167" s="36" t="s">
        <v>213</v>
      </c>
      <c r="H167" s="36" t="s">
        <v>213</v>
      </c>
      <c r="I167" s="36" t="s">
        <v>217</v>
      </c>
      <c r="J167" s="36" t="s">
        <v>213</v>
      </c>
      <c r="M167" s="58" cm="1">
        <f t="array" ref="M167">INDEX($D$10:$I$10,,MATCH(D167,$D$9:$I$9,0))</f>
        <v>100</v>
      </c>
      <c r="N167" s="58" cm="1">
        <f t="array" ref="N167">INDEX($D$10:$I$10,,MATCH(E167,$D$9:$I$9,0))</f>
        <v>100</v>
      </c>
      <c r="O167" s="58" cm="1">
        <f t="array" ref="O167">INDEX($D$10:$I$10,,MATCH(F167,$D$9:$I$9,0))</f>
        <v>100</v>
      </c>
      <c r="P167" s="58" cm="1">
        <f t="array" ref="P167">INDEX($D$10:$I$10,,MATCH(G167,$D$9:$I$9,0))</f>
        <v>100</v>
      </c>
      <c r="Q167" s="58" cm="1">
        <f t="array" ref="Q167">INDEX($D$10:$I$10,,MATCH(H167,$D$9:$I$9,0))</f>
        <v>100</v>
      </c>
      <c r="R167" s="58" t="str" cm="1">
        <f t="array" ref="R167">INDEX($D$10:$I$10,,MATCH(I167,$D$9:$I$9,0))</f>
        <v/>
      </c>
      <c r="S167" s="58" cm="1">
        <f t="array" ref="S167">INDEX($D$10:$I$10,,MATCH(J167,$D$9:$I$9,0))</f>
        <v>100</v>
      </c>
    </row>
    <row r="168" spans="2:19">
      <c r="B168" s="14" t="s">
        <v>125</v>
      </c>
      <c r="C168" s="14" t="s">
        <v>378</v>
      </c>
      <c r="D168" s="36" t="s">
        <v>213</v>
      </c>
      <c r="E168" s="36" t="s">
        <v>213</v>
      </c>
      <c r="F168" s="36" t="s">
        <v>213</v>
      </c>
      <c r="G168" s="36" t="s">
        <v>213</v>
      </c>
      <c r="H168" s="36" t="s">
        <v>213</v>
      </c>
      <c r="I168" s="36" t="s">
        <v>217</v>
      </c>
      <c r="J168" s="36" t="s">
        <v>213</v>
      </c>
      <c r="M168" s="58" cm="1">
        <f t="array" ref="M168">INDEX($D$10:$I$10,,MATCH(D168,$D$9:$I$9,0))</f>
        <v>100</v>
      </c>
      <c r="N168" s="58" cm="1">
        <f t="array" ref="N168">INDEX($D$10:$I$10,,MATCH(E168,$D$9:$I$9,0))</f>
        <v>100</v>
      </c>
      <c r="O168" s="58" cm="1">
        <f t="array" ref="O168">INDEX($D$10:$I$10,,MATCH(F168,$D$9:$I$9,0))</f>
        <v>100</v>
      </c>
      <c r="P168" s="58" cm="1">
        <f t="array" ref="P168">INDEX($D$10:$I$10,,MATCH(G168,$D$9:$I$9,0))</f>
        <v>100</v>
      </c>
      <c r="Q168" s="58" cm="1">
        <f t="array" ref="Q168">INDEX($D$10:$I$10,,MATCH(H168,$D$9:$I$9,0))</f>
        <v>100</v>
      </c>
      <c r="R168" s="58" t="str" cm="1">
        <f t="array" ref="R168">INDEX($D$10:$I$10,,MATCH(I168,$D$9:$I$9,0))</f>
        <v/>
      </c>
      <c r="S168" s="58" cm="1">
        <f t="array" ref="S168">INDEX($D$10:$I$10,,MATCH(J168,$D$9:$I$9,0))</f>
        <v>100</v>
      </c>
    </row>
    <row r="169" spans="2:19">
      <c r="B169" s="14" t="s">
        <v>125</v>
      </c>
      <c r="C169" s="14" t="s">
        <v>379</v>
      </c>
      <c r="D169" s="36" t="s">
        <v>218</v>
      </c>
      <c r="E169" s="36" t="s">
        <v>218</v>
      </c>
      <c r="F169" s="36" t="s">
        <v>218</v>
      </c>
      <c r="G169" s="36" t="s">
        <v>218</v>
      </c>
      <c r="H169" s="36" t="s">
        <v>213</v>
      </c>
      <c r="I169" s="36" t="s">
        <v>217</v>
      </c>
      <c r="J169" s="36" t="s">
        <v>213</v>
      </c>
      <c r="M169" s="58" t="str" cm="1">
        <f t="array" ref="M169">INDEX($D$10:$I$10,,MATCH(D169,$D$9:$I$9,0))</f>
        <v/>
      </c>
      <c r="N169" s="58" t="str" cm="1">
        <f t="array" ref="N169">INDEX($D$10:$I$10,,MATCH(E169,$D$9:$I$9,0))</f>
        <v/>
      </c>
      <c r="O169" s="58" t="str" cm="1">
        <f t="array" ref="O169">INDEX($D$10:$I$10,,MATCH(F169,$D$9:$I$9,0))</f>
        <v/>
      </c>
      <c r="P169" s="58" t="str" cm="1">
        <f t="array" ref="P169">INDEX($D$10:$I$10,,MATCH(G169,$D$9:$I$9,0))</f>
        <v/>
      </c>
      <c r="Q169" s="58" cm="1">
        <f t="array" ref="Q169">INDEX($D$10:$I$10,,MATCH(H169,$D$9:$I$9,0))</f>
        <v>100</v>
      </c>
      <c r="R169" s="58" t="str" cm="1">
        <f t="array" ref="R169">INDEX($D$10:$I$10,,MATCH(I169,$D$9:$I$9,0))</f>
        <v/>
      </c>
      <c r="S169" s="58" cm="1">
        <f t="array" ref="S169">INDEX($D$10:$I$10,,MATCH(J169,$D$9:$I$9,0))</f>
        <v>100</v>
      </c>
    </row>
    <row r="170" spans="2:19">
      <c r="B170" s="14" t="s">
        <v>125</v>
      </c>
      <c r="C170" s="14" t="s">
        <v>380</v>
      </c>
      <c r="D170" s="36" t="s">
        <v>214</v>
      </c>
      <c r="E170" s="36" t="s">
        <v>213</v>
      </c>
      <c r="F170" s="36" t="s">
        <v>214</v>
      </c>
      <c r="G170" s="36" t="s">
        <v>213</v>
      </c>
      <c r="H170" s="36" t="s">
        <v>214</v>
      </c>
      <c r="I170" s="36" t="s">
        <v>217</v>
      </c>
      <c r="J170" s="36" t="s">
        <v>214</v>
      </c>
      <c r="M170" s="58" cm="1">
        <f t="array" ref="M170">INDEX($D$10:$I$10,,MATCH(D170,$D$9:$I$9,0))</f>
        <v>66</v>
      </c>
      <c r="N170" s="58" cm="1">
        <f t="array" ref="N170">INDEX($D$10:$I$10,,MATCH(E170,$D$9:$I$9,0))</f>
        <v>100</v>
      </c>
      <c r="O170" s="58" cm="1">
        <f t="array" ref="O170">INDEX($D$10:$I$10,,MATCH(F170,$D$9:$I$9,0))</f>
        <v>66</v>
      </c>
      <c r="P170" s="58" cm="1">
        <f t="array" ref="P170">INDEX($D$10:$I$10,,MATCH(G170,$D$9:$I$9,0))</f>
        <v>100</v>
      </c>
      <c r="Q170" s="58" cm="1">
        <f t="array" ref="Q170">INDEX($D$10:$I$10,,MATCH(H170,$D$9:$I$9,0))</f>
        <v>66</v>
      </c>
      <c r="R170" s="58" t="str" cm="1">
        <f t="array" ref="R170">INDEX($D$10:$I$10,,MATCH(I170,$D$9:$I$9,0))</f>
        <v/>
      </c>
      <c r="S170" s="58" cm="1">
        <f t="array" ref="S170">INDEX($D$10:$I$10,,MATCH(J170,$D$9:$I$9,0))</f>
        <v>66</v>
      </c>
    </row>
    <row r="171" spans="2:19">
      <c r="B171" s="14" t="s">
        <v>125</v>
      </c>
      <c r="C171" s="14" t="s">
        <v>381</v>
      </c>
      <c r="D171" s="36" t="s">
        <v>216</v>
      </c>
      <c r="E171" s="36" t="s">
        <v>216</v>
      </c>
      <c r="F171" s="36" t="s">
        <v>216</v>
      </c>
      <c r="G171" s="36" t="s">
        <v>216</v>
      </c>
      <c r="H171" s="36" t="s">
        <v>216</v>
      </c>
      <c r="I171" s="36" t="s">
        <v>217</v>
      </c>
      <c r="J171" s="36" t="s">
        <v>217</v>
      </c>
      <c r="M171" s="58" cm="1">
        <f t="array" ref="M171">INDEX($D$10:$I$10,,MATCH(D171,$D$9:$I$9,0))</f>
        <v>0</v>
      </c>
      <c r="N171" s="58" cm="1">
        <f t="array" ref="N171">INDEX($D$10:$I$10,,MATCH(E171,$D$9:$I$9,0))</f>
        <v>0</v>
      </c>
      <c r="O171" s="58" cm="1">
        <f t="array" ref="O171">INDEX($D$10:$I$10,,MATCH(F171,$D$9:$I$9,0))</f>
        <v>0</v>
      </c>
      <c r="P171" s="58" cm="1">
        <f t="array" ref="P171">INDEX($D$10:$I$10,,MATCH(G171,$D$9:$I$9,0))</f>
        <v>0</v>
      </c>
      <c r="Q171" s="58" cm="1">
        <f t="array" ref="Q171">INDEX($D$10:$I$10,,MATCH(H171,$D$9:$I$9,0))</f>
        <v>0</v>
      </c>
      <c r="R171" s="58" t="str" cm="1">
        <f t="array" ref="R171">INDEX($D$10:$I$10,,MATCH(I171,$D$9:$I$9,0))</f>
        <v/>
      </c>
      <c r="S171" s="58" t="str" cm="1">
        <f t="array" ref="S171">INDEX($D$10:$I$10,,MATCH(J171,$D$9:$I$9,0))</f>
        <v/>
      </c>
    </row>
    <row r="172" spans="2:19">
      <c r="B172" s="14" t="s">
        <v>125</v>
      </c>
      <c r="C172" s="14" t="s">
        <v>382</v>
      </c>
      <c r="D172" s="36" t="s">
        <v>214</v>
      </c>
      <c r="E172" s="36" t="s">
        <v>214</v>
      </c>
      <c r="F172" s="36" t="s">
        <v>214</v>
      </c>
      <c r="G172" s="36" t="s">
        <v>214</v>
      </c>
      <c r="H172" s="36" t="s">
        <v>213</v>
      </c>
      <c r="I172" s="36" t="s">
        <v>217</v>
      </c>
      <c r="J172" s="36" t="s">
        <v>214</v>
      </c>
      <c r="M172" s="58" cm="1">
        <f t="array" ref="M172">INDEX($D$10:$I$10,,MATCH(D172,$D$9:$I$9,0))</f>
        <v>66</v>
      </c>
      <c r="N172" s="58" cm="1">
        <f t="array" ref="N172">INDEX($D$10:$I$10,,MATCH(E172,$D$9:$I$9,0))</f>
        <v>66</v>
      </c>
      <c r="O172" s="58" cm="1">
        <f t="array" ref="O172">INDEX($D$10:$I$10,,MATCH(F172,$D$9:$I$9,0))</f>
        <v>66</v>
      </c>
      <c r="P172" s="58" cm="1">
        <f t="array" ref="P172">INDEX($D$10:$I$10,,MATCH(G172,$D$9:$I$9,0))</f>
        <v>66</v>
      </c>
      <c r="Q172" s="58" cm="1">
        <f t="array" ref="Q172">INDEX($D$10:$I$10,,MATCH(H172,$D$9:$I$9,0))</f>
        <v>100</v>
      </c>
      <c r="R172" s="58" t="str" cm="1">
        <f t="array" ref="R172">INDEX($D$10:$I$10,,MATCH(I172,$D$9:$I$9,0))</f>
        <v/>
      </c>
      <c r="S172" s="58" cm="1">
        <f t="array" ref="S172">INDEX($D$10:$I$10,,MATCH(J172,$D$9:$I$9,0))</f>
        <v>66</v>
      </c>
    </row>
    <row r="173" spans="2:19">
      <c r="B173" s="14" t="s">
        <v>125</v>
      </c>
      <c r="C173" s="14" t="s">
        <v>383</v>
      </c>
      <c r="D173" s="36" t="s">
        <v>213</v>
      </c>
      <c r="E173" s="36" t="s">
        <v>213</v>
      </c>
      <c r="F173" s="36" t="s">
        <v>213</v>
      </c>
      <c r="G173" s="36" t="s">
        <v>213</v>
      </c>
      <c r="H173" s="36" t="s">
        <v>213</v>
      </c>
      <c r="I173" s="36" t="s">
        <v>217</v>
      </c>
      <c r="J173" s="36" t="s">
        <v>214</v>
      </c>
      <c r="M173" s="58" cm="1">
        <f t="array" ref="M173">INDEX($D$10:$I$10,,MATCH(D173,$D$9:$I$9,0))</f>
        <v>100</v>
      </c>
      <c r="N173" s="58" cm="1">
        <f t="array" ref="N173">INDEX($D$10:$I$10,,MATCH(E173,$D$9:$I$9,0))</f>
        <v>100</v>
      </c>
      <c r="O173" s="58" cm="1">
        <f t="array" ref="O173">INDEX($D$10:$I$10,,MATCH(F173,$D$9:$I$9,0))</f>
        <v>100</v>
      </c>
      <c r="P173" s="58" cm="1">
        <f t="array" ref="P173">INDEX($D$10:$I$10,,MATCH(G173,$D$9:$I$9,0))</f>
        <v>100</v>
      </c>
      <c r="Q173" s="58" cm="1">
        <f t="array" ref="Q173">INDEX($D$10:$I$10,,MATCH(H173,$D$9:$I$9,0))</f>
        <v>100</v>
      </c>
      <c r="R173" s="58" t="str" cm="1">
        <f t="array" ref="R173">INDEX($D$10:$I$10,,MATCH(I173,$D$9:$I$9,0))</f>
        <v/>
      </c>
      <c r="S173" s="58" cm="1">
        <f t="array" ref="S173">INDEX($D$10:$I$10,,MATCH(J173,$D$9:$I$9,0))</f>
        <v>66</v>
      </c>
    </row>
    <row r="174" spans="2:19">
      <c r="B174" s="14" t="s">
        <v>125</v>
      </c>
      <c r="C174" s="14" t="s">
        <v>384</v>
      </c>
      <c r="D174" s="36" t="s">
        <v>213</v>
      </c>
      <c r="E174" s="36" t="s">
        <v>213</v>
      </c>
      <c r="F174" s="36" t="s">
        <v>213</v>
      </c>
      <c r="G174" s="36" t="s">
        <v>213</v>
      </c>
      <c r="H174" s="36" t="s">
        <v>213</v>
      </c>
      <c r="I174" s="36" t="s">
        <v>217</v>
      </c>
      <c r="J174" s="36" t="s">
        <v>213</v>
      </c>
      <c r="M174" s="58" cm="1">
        <f t="array" ref="M174">INDEX($D$10:$I$10,,MATCH(D174,$D$9:$I$9,0))</f>
        <v>100</v>
      </c>
      <c r="N174" s="58" cm="1">
        <f t="array" ref="N174">INDEX($D$10:$I$10,,MATCH(E174,$D$9:$I$9,0))</f>
        <v>100</v>
      </c>
      <c r="O174" s="58" cm="1">
        <f t="array" ref="O174">INDEX($D$10:$I$10,,MATCH(F174,$D$9:$I$9,0))</f>
        <v>100</v>
      </c>
      <c r="P174" s="58" cm="1">
        <f t="array" ref="P174">INDEX($D$10:$I$10,,MATCH(G174,$D$9:$I$9,0))</f>
        <v>100</v>
      </c>
      <c r="Q174" s="58" cm="1">
        <f t="array" ref="Q174">INDEX($D$10:$I$10,,MATCH(H174,$D$9:$I$9,0))</f>
        <v>100</v>
      </c>
      <c r="R174" s="58" t="str" cm="1">
        <f t="array" ref="R174">INDEX($D$10:$I$10,,MATCH(I174,$D$9:$I$9,0))</f>
        <v/>
      </c>
      <c r="S174" s="58" cm="1">
        <f t="array" ref="S174">INDEX($D$10:$I$10,,MATCH(J174,$D$9:$I$9,0))</f>
        <v>100</v>
      </c>
    </row>
    <row r="175" spans="2:19">
      <c r="B175" s="14" t="s">
        <v>125</v>
      </c>
      <c r="C175" s="14" t="s">
        <v>385</v>
      </c>
      <c r="D175" s="36" t="s">
        <v>214</v>
      </c>
      <c r="E175" s="36" t="s">
        <v>214</v>
      </c>
      <c r="F175" s="36" t="s">
        <v>214</v>
      </c>
      <c r="G175" s="36" t="s">
        <v>214</v>
      </c>
      <c r="H175" s="36" t="s">
        <v>214</v>
      </c>
      <c r="I175" s="36" t="s">
        <v>217</v>
      </c>
      <c r="J175" s="36" t="s">
        <v>214</v>
      </c>
      <c r="M175" s="58" cm="1">
        <f t="array" ref="M175">INDEX($D$10:$I$10,,MATCH(D175,$D$9:$I$9,0))</f>
        <v>66</v>
      </c>
      <c r="N175" s="58" cm="1">
        <f t="array" ref="N175">INDEX($D$10:$I$10,,MATCH(E175,$D$9:$I$9,0))</f>
        <v>66</v>
      </c>
      <c r="O175" s="58" cm="1">
        <f t="array" ref="O175">INDEX($D$10:$I$10,,MATCH(F175,$D$9:$I$9,0))</f>
        <v>66</v>
      </c>
      <c r="P175" s="58" cm="1">
        <f t="array" ref="P175">INDEX($D$10:$I$10,,MATCH(G175,$D$9:$I$9,0))</f>
        <v>66</v>
      </c>
      <c r="Q175" s="58" cm="1">
        <f t="array" ref="Q175">INDEX($D$10:$I$10,,MATCH(H175,$D$9:$I$9,0))</f>
        <v>66</v>
      </c>
      <c r="R175" s="58" t="str" cm="1">
        <f t="array" ref="R175">INDEX($D$10:$I$10,,MATCH(I175,$D$9:$I$9,0))</f>
        <v/>
      </c>
      <c r="S175" s="58" cm="1">
        <f t="array" ref="S175">INDEX($D$10:$I$10,,MATCH(J175,$D$9:$I$9,0))</f>
        <v>66</v>
      </c>
    </row>
    <row r="176" spans="2:19">
      <c r="B176" s="14" t="s">
        <v>125</v>
      </c>
      <c r="C176" s="14" t="s">
        <v>386</v>
      </c>
      <c r="D176" s="36" t="s">
        <v>214</v>
      </c>
      <c r="E176" s="36" t="s">
        <v>214</v>
      </c>
      <c r="F176" s="36" t="s">
        <v>214</v>
      </c>
      <c r="G176" s="36" t="s">
        <v>215</v>
      </c>
      <c r="H176" s="36" t="s">
        <v>215</v>
      </c>
      <c r="I176" s="36" t="s">
        <v>217</v>
      </c>
      <c r="J176" s="36" t="s">
        <v>215</v>
      </c>
      <c r="M176" s="58" cm="1">
        <f t="array" ref="M176">INDEX($D$10:$I$10,,MATCH(D176,$D$9:$I$9,0))</f>
        <v>66</v>
      </c>
      <c r="N176" s="58" cm="1">
        <f t="array" ref="N176">INDEX($D$10:$I$10,,MATCH(E176,$D$9:$I$9,0))</f>
        <v>66</v>
      </c>
      <c r="O176" s="58" cm="1">
        <f t="array" ref="O176">INDEX($D$10:$I$10,,MATCH(F176,$D$9:$I$9,0))</f>
        <v>66</v>
      </c>
      <c r="P176" s="58" cm="1">
        <f t="array" ref="P176">INDEX($D$10:$I$10,,MATCH(G176,$D$9:$I$9,0))</f>
        <v>33</v>
      </c>
      <c r="Q176" s="58" cm="1">
        <f t="array" ref="Q176">INDEX($D$10:$I$10,,MATCH(H176,$D$9:$I$9,0))</f>
        <v>33</v>
      </c>
      <c r="R176" s="58" t="str" cm="1">
        <f t="array" ref="R176">INDEX($D$10:$I$10,,MATCH(I176,$D$9:$I$9,0))</f>
        <v/>
      </c>
      <c r="S176" s="58" cm="1">
        <f t="array" ref="S176">INDEX($D$10:$I$10,,MATCH(J176,$D$9:$I$9,0))</f>
        <v>33</v>
      </c>
    </row>
    <row r="177" spans="2:19">
      <c r="B177" s="14" t="s">
        <v>125</v>
      </c>
      <c r="C177" s="14" t="s">
        <v>387</v>
      </c>
      <c r="D177" s="36" t="s">
        <v>214</v>
      </c>
      <c r="E177" s="36" t="s">
        <v>215</v>
      </c>
      <c r="F177" s="36" t="s">
        <v>215</v>
      </c>
      <c r="G177" s="36" t="s">
        <v>215</v>
      </c>
      <c r="H177" s="36" t="s">
        <v>215</v>
      </c>
      <c r="I177" s="36" t="s">
        <v>217</v>
      </c>
      <c r="J177" s="36" t="s">
        <v>215</v>
      </c>
      <c r="M177" s="58" cm="1">
        <f t="array" ref="M177">INDEX($D$10:$I$10,,MATCH(D177,$D$9:$I$9,0))</f>
        <v>66</v>
      </c>
      <c r="N177" s="58" cm="1">
        <f t="array" ref="N177">INDEX($D$10:$I$10,,MATCH(E177,$D$9:$I$9,0))</f>
        <v>33</v>
      </c>
      <c r="O177" s="58" cm="1">
        <f t="array" ref="O177">INDEX($D$10:$I$10,,MATCH(F177,$D$9:$I$9,0))</f>
        <v>33</v>
      </c>
      <c r="P177" s="58" cm="1">
        <f t="array" ref="P177">INDEX($D$10:$I$10,,MATCH(G177,$D$9:$I$9,0))</f>
        <v>33</v>
      </c>
      <c r="Q177" s="58" cm="1">
        <f t="array" ref="Q177">INDEX($D$10:$I$10,,MATCH(H177,$D$9:$I$9,0))</f>
        <v>33</v>
      </c>
      <c r="R177" s="58" t="str" cm="1">
        <f t="array" ref="R177">INDEX($D$10:$I$10,,MATCH(I177,$D$9:$I$9,0))</f>
        <v/>
      </c>
      <c r="S177" s="58" cm="1">
        <f t="array" ref="S177">INDEX($D$10:$I$10,,MATCH(J177,$D$9:$I$9,0))</f>
        <v>33</v>
      </c>
    </row>
    <row r="178" spans="2:19">
      <c r="B178" s="14" t="s">
        <v>126</v>
      </c>
      <c r="C178" s="14" t="s">
        <v>388</v>
      </c>
      <c r="D178" s="36" t="s">
        <v>213</v>
      </c>
      <c r="E178" s="36" t="s">
        <v>213</v>
      </c>
      <c r="F178" s="36" t="s">
        <v>214</v>
      </c>
      <c r="G178" s="36" t="s">
        <v>214</v>
      </c>
      <c r="H178" s="36" t="s">
        <v>214</v>
      </c>
      <c r="I178" s="36" t="s">
        <v>217</v>
      </c>
      <c r="J178" s="36" t="s">
        <v>213</v>
      </c>
      <c r="M178" s="58" cm="1">
        <f t="array" ref="M178">INDEX($D$10:$I$10,,MATCH(D178,$D$9:$I$9,0))</f>
        <v>100</v>
      </c>
      <c r="N178" s="58" cm="1">
        <f t="array" ref="N178">INDEX($D$10:$I$10,,MATCH(E178,$D$9:$I$9,0))</f>
        <v>100</v>
      </c>
      <c r="O178" s="58" cm="1">
        <f t="array" ref="O178">INDEX($D$10:$I$10,,MATCH(F178,$D$9:$I$9,0))</f>
        <v>66</v>
      </c>
      <c r="P178" s="58" cm="1">
        <f t="array" ref="P178">INDEX($D$10:$I$10,,MATCH(G178,$D$9:$I$9,0))</f>
        <v>66</v>
      </c>
      <c r="Q178" s="58" cm="1">
        <f t="array" ref="Q178">INDEX($D$10:$I$10,,MATCH(H178,$D$9:$I$9,0))</f>
        <v>66</v>
      </c>
      <c r="R178" s="58" t="str" cm="1">
        <f t="array" ref="R178">INDEX($D$10:$I$10,,MATCH(I178,$D$9:$I$9,0))</f>
        <v/>
      </c>
      <c r="S178" s="58" cm="1">
        <f t="array" ref="S178">INDEX($D$10:$I$10,,MATCH(J178,$D$9:$I$9,0))</f>
        <v>100</v>
      </c>
    </row>
    <row r="179" spans="2:19">
      <c r="B179" s="14" t="s">
        <v>126</v>
      </c>
      <c r="C179" s="14" t="s">
        <v>389</v>
      </c>
      <c r="D179" s="36" t="s">
        <v>213</v>
      </c>
      <c r="E179" s="36" t="s">
        <v>213</v>
      </c>
      <c r="F179" s="36" t="s">
        <v>213</v>
      </c>
      <c r="G179" s="36" t="s">
        <v>213</v>
      </c>
      <c r="H179" s="36" t="s">
        <v>213</v>
      </c>
      <c r="I179" s="36" t="s">
        <v>217</v>
      </c>
      <c r="J179" s="36" t="s">
        <v>213</v>
      </c>
      <c r="M179" s="58" cm="1">
        <f t="array" ref="M179">INDEX($D$10:$I$10,,MATCH(D179,$D$9:$I$9,0))</f>
        <v>100</v>
      </c>
      <c r="N179" s="58" cm="1">
        <f t="array" ref="N179">INDEX($D$10:$I$10,,MATCH(E179,$D$9:$I$9,0))</f>
        <v>100</v>
      </c>
      <c r="O179" s="58" cm="1">
        <f t="array" ref="O179">INDEX($D$10:$I$10,,MATCH(F179,$D$9:$I$9,0))</f>
        <v>100</v>
      </c>
      <c r="P179" s="58" cm="1">
        <f t="array" ref="P179">INDEX($D$10:$I$10,,MATCH(G179,$D$9:$I$9,0))</f>
        <v>100</v>
      </c>
      <c r="Q179" s="58" cm="1">
        <f t="array" ref="Q179">INDEX($D$10:$I$10,,MATCH(H179,$D$9:$I$9,0))</f>
        <v>100</v>
      </c>
      <c r="R179" s="58" t="str" cm="1">
        <f t="array" ref="R179">INDEX($D$10:$I$10,,MATCH(I179,$D$9:$I$9,0))</f>
        <v/>
      </c>
      <c r="S179" s="58" cm="1">
        <f t="array" ref="S179">INDEX($D$10:$I$10,,MATCH(J179,$D$9:$I$9,0))</f>
        <v>100</v>
      </c>
    </row>
    <row r="180" spans="2:19">
      <c r="B180" s="14" t="s">
        <v>126</v>
      </c>
      <c r="C180" s="14" t="s">
        <v>390</v>
      </c>
      <c r="D180" s="36" t="s">
        <v>214</v>
      </c>
      <c r="E180" s="36" t="s">
        <v>214</v>
      </c>
      <c r="F180" s="36" t="s">
        <v>214</v>
      </c>
      <c r="G180" s="36" t="s">
        <v>214</v>
      </c>
      <c r="H180" s="36" t="s">
        <v>214</v>
      </c>
      <c r="I180" s="36" t="s">
        <v>217</v>
      </c>
      <c r="J180" s="36" t="s">
        <v>214</v>
      </c>
      <c r="M180" s="58" cm="1">
        <f t="array" ref="M180">INDEX($D$10:$I$10,,MATCH(D180,$D$9:$I$9,0))</f>
        <v>66</v>
      </c>
      <c r="N180" s="58" cm="1">
        <f t="array" ref="N180">INDEX($D$10:$I$10,,MATCH(E180,$D$9:$I$9,0))</f>
        <v>66</v>
      </c>
      <c r="O180" s="58" cm="1">
        <f t="array" ref="O180">INDEX($D$10:$I$10,,MATCH(F180,$D$9:$I$9,0))</f>
        <v>66</v>
      </c>
      <c r="P180" s="58" cm="1">
        <f t="array" ref="P180">INDEX($D$10:$I$10,,MATCH(G180,$D$9:$I$9,0))</f>
        <v>66</v>
      </c>
      <c r="Q180" s="58" cm="1">
        <f t="array" ref="Q180">INDEX($D$10:$I$10,,MATCH(H180,$D$9:$I$9,0))</f>
        <v>66</v>
      </c>
      <c r="R180" s="58" t="str" cm="1">
        <f t="array" ref="R180">INDEX($D$10:$I$10,,MATCH(I180,$D$9:$I$9,0))</f>
        <v/>
      </c>
      <c r="S180" s="58" cm="1">
        <f t="array" ref="S180">INDEX($D$10:$I$10,,MATCH(J180,$D$9:$I$9,0))</f>
        <v>66</v>
      </c>
    </row>
    <row r="181" spans="2:19">
      <c r="B181" s="14" t="s">
        <v>126</v>
      </c>
      <c r="C181" s="14" t="s">
        <v>391</v>
      </c>
      <c r="D181" s="36" t="s">
        <v>214</v>
      </c>
      <c r="E181" s="36" t="s">
        <v>214</v>
      </c>
      <c r="F181" s="36" t="s">
        <v>214</v>
      </c>
      <c r="G181" s="36" t="s">
        <v>215</v>
      </c>
      <c r="H181" s="36" t="s">
        <v>215</v>
      </c>
      <c r="I181" s="36" t="s">
        <v>217</v>
      </c>
      <c r="J181" s="36" t="s">
        <v>215</v>
      </c>
      <c r="M181" s="58" cm="1">
        <f t="array" ref="M181">INDEX($D$10:$I$10,,MATCH(D181,$D$9:$I$9,0))</f>
        <v>66</v>
      </c>
      <c r="N181" s="58" cm="1">
        <f t="array" ref="N181">INDEX($D$10:$I$10,,MATCH(E181,$D$9:$I$9,0))</f>
        <v>66</v>
      </c>
      <c r="O181" s="58" cm="1">
        <f t="array" ref="O181">INDEX($D$10:$I$10,,MATCH(F181,$D$9:$I$9,0))</f>
        <v>66</v>
      </c>
      <c r="P181" s="58" cm="1">
        <f t="array" ref="P181">INDEX($D$10:$I$10,,MATCH(G181,$D$9:$I$9,0))</f>
        <v>33</v>
      </c>
      <c r="Q181" s="58" cm="1">
        <f t="array" ref="Q181">INDEX($D$10:$I$10,,MATCH(H181,$D$9:$I$9,0))</f>
        <v>33</v>
      </c>
      <c r="R181" s="58" t="str" cm="1">
        <f t="array" ref="R181">INDEX($D$10:$I$10,,MATCH(I181,$D$9:$I$9,0))</f>
        <v/>
      </c>
      <c r="S181" s="58" cm="1">
        <f t="array" ref="S181">INDEX($D$10:$I$10,,MATCH(J181,$D$9:$I$9,0))</f>
        <v>33</v>
      </c>
    </row>
    <row r="182" spans="2:19">
      <c r="B182" s="14" t="s">
        <v>126</v>
      </c>
      <c r="C182" s="14" t="s">
        <v>392</v>
      </c>
      <c r="D182" s="36" t="s">
        <v>214</v>
      </c>
      <c r="E182" s="36" t="s">
        <v>214</v>
      </c>
      <c r="F182" s="36" t="s">
        <v>214</v>
      </c>
      <c r="G182" s="36" t="s">
        <v>214</v>
      </c>
      <c r="H182" s="36" t="s">
        <v>214</v>
      </c>
      <c r="I182" s="36" t="s">
        <v>217</v>
      </c>
      <c r="J182" s="36" t="s">
        <v>214</v>
      </c>
      <c r="M182" s="58" cm="1">
        <f t="array" ref="M182">INDEX($D$10:$I$10,,MATCH(D182,$D$9:$I$9,0))</f>
        <v>66</v>
      </c>
      <c r="N182" s="58" cm="1">
        <f t="array" ref="N182">INDEX($D$10:$I$10,,MATCH(E182,$D$9:$I$9,0))</f>
        <v>66</v>
      </c>
      <c r="O182" s="58" cm="1">
        <f t="array" ref="O182">INDEX($D$10:$I$10,,MATCH(F182,$D$9:$I$9,0))</f>
        <v>66</v>
      </c>
      <c r="P182" s="58" cm="1">
        <f t="array" ref="P182">INDEX($D$10:$I$10,,MATCH(G182,$D$9:$I$9,0))</f>
        <v>66</v>
      </c>
      <c r="Q182" s="58" cm="1">
        <f t="array" ref="Q182">INDEX($D$10:$I$10,,MATCH(H182,$D$9:$I$9,0))</f>
        <v>66</v>
      </c>
      <c r="R182" s="58" t="str" cm="1">
        <f t="array" ref="R182">INDEX($D$10:$I$10,,MATCH(I182,$D$9:$I$9,0))</f>
        <v/>
      </c>
      <c r="S182" s="58" cm="1">
        <f t="array" ref="S182">INDEX($D$10:$I$10,,MATCH(J182,$D$9:$I$9,0))</f>
        <v>66</v>
      </c>
    </row>
    <row r="183" spans="2:19">
      <c r="B183" s="14" t="s">
        <v>126</v>
      </c>
      <c r="C183" s="14" t="s">
        <v>393</v>
      </c>
      <c r="D183" s="36" t="s">
        <v>214</v>
      </c>
      <c r="E183" s="36" t="s">
        <v>214</v>
      </c>
      <c r="F183" s="36" t="s">
        <v>214</v>
      </c>
      <c r="G183" s="36" t="s">
        <v>214</v>
      </c>
      <c r="H183" s="36" t="s">
        <v>214</v>
      </c>
      <c r="I183" s="36" t="s">
        <v>217</v>
      </c>
      <c r="J183" s="36" t="s">
        <v>214</v>
      </c>
      <c r="M183" s="58" cm="1">
        <f t="array" ref="M183">INDEX($D$10:$I$10,,MATCH(D183,$D$9:$I$9,0))</f>
        <v>66</v>
      </c>
      <c r="N183" s="58" cm="1">
        <f t="array" ref="N183">INDEX($D$10:$I$10,,MATCH(E183,$D$9:$I$9,0))</f>
        <v>66</v>
      </c>
      <c r="O183" s="58" cm="1">
        <f t="array" ref="O183">INDEX($D$10:$I$10,,MATCH(F183,$D$9:$I$9,0))</f>
        <v>66</v>
      </c>
      <c r="P183" s="58" cm="1">
        <f t="array" ref="P183">INDEX($D$10:$I$10,,MATCH(G183,$D$9:$I$9,0))</f>
        <v>66</v>
      </c>
      <c r="Q183" s="58" cm="1">
        <f t="array" ref="Q183">INDEX($D$10:$I$10,,MATCH(H183,$D$9:$I$9,0))</f>
        <v>66</v>
      </c>
      <c r="R183" s="58" t="str" cm="1">
        <f t="array" ref="R183">INDEX($D$10:$I$10,,MATCH(I183,$D$9:$I$9,0))</f>
        <v/>
      </c>
      <c r="S183" s="58" cm="1">
        <f t="array" ref="S183">INDEX($D$10:$I$10,,MATCH(J183,$D$9:$I$9,0))</f>
        <v>66</v>
      </c>
    </row>
    <row r="184" spans="2:19">
      <c r="B184" s="14" t="s">
        <v>126</v>
      </c>
      <c r="C184" s="14" t="s">
        <v>394</v>
      </c>
      <c r="D184" s="36" t="s">
        <v>214</v>
      </c>
      <c r="E184" s="36" t="s">
        <v>214</v>
      </c>
      <c r="F184" s="36" t="s">
        <v>214</v>
      </c>
      <c r="G184" s="36" t="s">
        <v>214</v>
      </c>
      <c r="H184" s="36" t="s">
        <v>214</v>
      </c>
      <c r="I184" s="36" t="s">
        <v>217</v>
      </c>
      <c r="J184" s="36" t="s">
        <v>214</v>
      </c>
      <c r="M184" s="58" cm="1">
        <f t="array" ref="M184">INDEX($D$10:$I$10,,MATCH(D184,$D$9:$I$9,0))</f>
        <v>66</v>
      </c>
      <c r="N184" s="58" cm="1">
        <f t="array" ref="N184">INDEX($D$10:$I$10,,MATCH(E184,$D$9:$I$9,0))</f>
        <v>66</v>
      </c>
      <c r="O184" s="58" cm="1">
        <f t="array" ref="O184">INDEX($D$10:$I$10,,MATCH(F184,$D$9:$I$9,0))</f>
        <v>66</v>
      </c>
      <c r="P184" s="58" cm="1">
        <f t="array" ref="P184">INDEX($D$10:$I$10,,MATCH(G184,$D$9:$I$9,0))</f>
        <v>66</v>
      </c>
      <c r="Q184" s="58" cm="1">
        <f t="array" ref="Q184">INDEX($D$10:$I$10,,MATCH(H184,$D$9:$I$9,0))</f>
        <v>66</v>
      </c>
      <c r="R184" s="58" t="str" cm="1">
        <f t="array" ref="R184">INDEX($D$10:$I$10,,MATCH(I184,$D$9:$I$9,0))</f>
        <v/>
      </c>
      <c r="S184" s="58" cm="1">
        <f t="array" ref="S184">INDEX($D$10:$I$10,,MATCH(J184,$D$9:$I$9,0))</f>
        <v>66</v>
      </c>
    </row>
    <row r="185" spans="2:19">
      <c r="B185" s="14" t="s">
        <v>126</v>
      </c>
      <c r="C185" s="14" t="s">
        <v>395</v>
      </c>
      <c r="D185" s="36" t="s">
        <v>213</v>
      </c>
      <c r="E185" s="36" t="s">
        <v>213</v>
      </c>
      <c r="F185" s="36" t="s">
        <v>214</v>
      </c>
      <c r="G185" s="36" t="s">
        <v>214</v>
      </c>
      <c r="H185" s="36" t="s">
        <v>213</v>
      </c>
      <c r="I185" s="36" t="s">
        <v>217</v>
      </c>
      <c r="J185" s="36" t="s">
        <v>214</v>
      </c>
      <c r="M185" s="58" cm="1">
        <f t="array" ref="M185">INDEX($D$10:$I$10,,MATCH(D185,$D$9:$I$9,0))</f>
        <v>100</v>
      </c>
      <c r="N185" s="58" cm="1">
        <f t="array" ref="N185">INDEX($D$10:$I$10,,MATCH(E185,$D$9:$I$9,0))</f>
        <v>100</v>
      </c>
      <c r="O185" s="58" cm="1">
        <f t="array" ref="O185">INDEX($D$10:$I$10,,MATCH(F185,$D$9:$I$9,0))</f>
        <v>66</v>
      </c>
      <c r="P185" s="58" cm="1">
        <f t="array" ref="P185">INDEX($D$10:$I$10,,MATCH(G185,$D$9:$I$9,0))</f>
        <v>66</v>
      </c>
      <c r="Q185" s="58" cm="1">
        <f t="array" ref="Q185">INDEX($D$10:$I$10,,MATCH(H185,$D$9:$I$9,0))</f>
        <v>100</v>
      </c>
      <c r="R185" s="58" t="str" cm="1">
        <f t="array" ref="R185">INDEX($D$10:$I$10,,MATCH(I185,$D$9:$I$9,0))</f>
        <v/>
      </c>
      <c r="S185" s="58" cm="1">
        <f t="array" ref="S185">INDEX($D$10:$I$10,,MATCH(J185,$D$9:$I$9,0))</f>
        <v>66</v>
      </c>
    </row>
    <row r="186" spans="2:19">
      <c r="B186" s="14" t="s">
        <v>126</v>
      </c>
      <c r="C186" s="14" t="s">
        <v>396</v>
      </c>
      <c r="D186" s="36" t="s">
        <v>213</v>
      </c>
      <c r="E186" s="36" t="s">
        <v>213</v>
      </c>
      <c r="F186" s="36" t="s">
        <v>213</v>
      </c>
      <c r="G186" s="36" t="s">
        <v>213</v>
      </c>
      <c r="H186" s="36" t="s">
        <v>218</v>
      </c>
      <c r="I186" s="36" t="s">
        <v>217</v>
      </c>
      <c r="J186" s="36" t="s">
        <v>218</v>
      </c>
      <c r="M186" s="58" cm="1">
        <f t="array" ref="M186">INDEX($D$10:$I$10,,MATCH(D186,$D$9:$I$9,0))</f>
        <v>100</v>
      </c>
      <c r="N186" s="58" cm="1">
        <f t="array" ref="N186">INDEX($D$10:$I$10,,MATCH(E186,$D$9:$I$9,0))</f>
        <v>100</v>
      </c>
      <c r="O186" s="58" cm="1">
        <f t="array" ref="O186">INDEX($D$10:$I$10,,MATCH(F186,$D$9:$I$9,0))</f>
        <v>100</v>
      </c>
      <c r="P186" s="58" cm="1">
        <f t="array" ref="P186">INDEX($D$10:$I$10,,MATCH(G186,$D$9:$I$9,0))</f>
        <v>100</v>
      </c>
      <c r="Q186" s="58" t="str" cm="1">
        <f t="array" ref="Q186">INDEX($D$10:$I$10,,MATCH(H186,$D$9:$I$9,0))</f>
        <v/>
      </c>
      <c r="R186" s="58" t="str" cm="1">
        <f t="array" ref="R186">INDEX($D$10:$I$10,,MATCH(I186,$D$9:$I$9,0))</f>
        <v/>
      </c>
      <c r="S186" s="58" t="str" cm="1">
        <f t="array" ref="S186">INDEX($D$10:$I$10,,MATCH(J186,$D$9:$I$9,0))</f>
        <v/>
      </c>
    </row>
    <row r="187" spans="2:19">
      <c r="B187" s="14" t="s">
        <v>126</v>
      </c>
      <c r="C187" s="14" t="s">
        <v>397</v>
      </c>
      <c r="D187" s="36" t="s">
        <v>213</v>
      </c>
      <c r="E187" s="36" t="s">
        <v>213</v>
      </c>
      <c r="F187" s="36" t="s">
        <v>214</v>
      </c>
      <c r="G187" s="36" t="s">
        <v>214</v>
      </c>
      <c r="H187" s="36" t="s">
        <v>214</v>
      </c>
      <c r="I187" s="36" t="s">
        <v>217</v>
      </c>
      <c r="J187" s="36" t="s">
        <v>214</v>
      </c>
      <c r="M187" s="58" cm="1">
        <f t="array" ref="M187">INDEX($D$10:$I$10,,MATCH(D187,$D$9:$I$9,0))</f>
        <v>100</v>
      </c>
      <c r="N187" s="58" cm="1">
        <f t="array" ref="N187">INDEX($D$10:$I$10,,MATCH(E187,$D$9:$I$9,0))</f>
        <v>100</v>
      </c>
      <c r="O187" s="58" cm="1">
        <f t="array" ref="O187">INDEX($D$10:$I$10,,MATCH(F187,$D$9:$I$9,0))</f>
        <v>66</v>
      </c>
      <c r="P187" s="58" cm="1">
        <f t="array" ref="P187">INDEX($D$10:$I$10,,MATCH(G187,$D$9:$I$9,0))</f>
        <v>66</v>
      </c>
      <c r="Q187" s="58" cm="1">
        <f t="array" ref="Q187">INDEX($D$10:$I$10,,MATCH(H187,$D$9:$I$9,0))</f>
        <v>66</v>
      </c>
      <c r="R187" s="58" t="str" cm="1">
        <f t="array" ref="R187">INDEX($D$10:$I$10,,MATCH(I187,$D$9:$I$9,0))</f>
        <v/>
      </c>
      <c r="S187" s="58" cm="1">
        <f t="array" ref="S187">INDEX($D$10:$I$10,,MATCH(J187,$D$9:$I$9,0))</f>
        <v>66</v>
      </c>
    </row>
    <row r="188" spans="2:19">
      <c r="B188" s="14" t="s">
        <v>126</v>
      </c>
      <c r="C188" s="14" t="s">
        <v>398</v>
      </c>
      <c r="D188" s="36" t="s">
        <v>217</v>
      </c>
      <c r="E188" s="36" t="s">
        <v>217</v>
      </c>
      <c r="F188" s="36" t="s">
        <v>217</v>
      </c>
      <c r="G188" s="36" t="s">
        <v>217</v>
      </c>
      <c r="H188" s="36" t="s">
        <v>217</v>
      </c>
      <c r="I188" s="36" t="s">
        <v>217</v>
      </c>
      <c r="J188" s="36" t="s">
        <v>217</v>
      </c>
      <c r="M188" s="58" t="str" cm="1">
        <f t="array" ref="M188">INDEX($D$10:$I$10,,MATCH(D188,$D$9:$I$9,0))</f>
        <v/>
      </c>
      <c r="N188" s="58" t="str" cm="1">
        <f t="array" ref="N188">INDEX($D$10:$I$10,,MATCH(E188,$D$9:$I$9,0))</f>
        <v/>
      </c>
      <c r="O188" s="58" t="str" cm="1">
        <f t="array" ref="O188">INDEX($D$10:$I$10,,MATCH(F188,$D$9:$I$9,0))</f>
        <v/>
      </c>
      <c r="P188" s="58" t="str" cm="1">
        <f t="array" ref="P188">INDEX($D$10:$I$10,,MATCH(G188,$D$9:$I$9,0))</f>
        <v/>
      </c>
      <c r="Q188" s="58" t="str" cm="1">
        <f t="array" ref="Q188">INDEX($D$10:$I$10,,MATCH(H188,$D$9:$I$9,0))</f>
        <v/>
      </c>
      <c r="R188" s="58" t="str" cm="1">
        <f t="array" ref="R188">INDEX($D$10:$I$10,,MATCH(I188,$D$9:$I$9,0))</f>
        <v/>
      </c>
      <c r="S188" s="58" t="str" cm="1">
        <f t="array" ref="S188">INDEX($D$10:$I$10,,MATCH(J188,$D$9:$I$9,0))</f>
        <v/>
      </c>
    </row>
    <row r="189" spans="2:19">
      <c r="B189" s="14" t="s">
        <v>126</v>
      </c>
      <c r="C189" s="14" t="s">
        <v>399</v>
      </c>
      <c r="D189" s="36" t="s">
        <v>213</v>
      </c>
      <c r="E189" s="36" t="s">
        <v>213</v>
      </c>
      <c r="F189" s="36" t="s">
        <v>213</v>
      </c>
      <c r="G189" s="36" t="s">
        <v>213</v>
      </c>
      <c r="H189" s="36" t="s">
        <v>213</v>
      </c>
      <c r="I189" s="36" t="s">
        <v>217</v>
      </c>
      <c r="J189" s="36" t="s">
        <v>213</v>
      </c>
      <c r="M189" s="58" cm="1">
        <f t="array" ref="M189">INDEX($D$10:$I$10,,MATCH(D189,$D$9:$I$9,0))</f>
        <v>100</v>
      </c>
      <c r="N189" s="58" cm="1">
        <f t="array" ref="N189">INDEX($D$10:$I$10,,MATCH(E189,$D$9:$I$9,0))</f>
        <v>100</v>
      </c>
      <c r="O189" s="58" cm="1">
        <f t="array" ref="O189">INDEX($D$10:$I$10,,MATCH(F189,$D$9:$I$9,0))</f>
        <v>100</v>
      </c>
      <c r="P189" s="58" cm="1">
        <f t="array" ref="P189">INDEX($D$10:$I$10,,MATCH(G189,$D$9:$I$9,0))</f>
        <v>100</v>
      </c>
      <c r="Q189" s="58" cm="1">
        <f t="array" ref="Q189">INDEX($D$10:$I$10,,MATCH(H189,$D$9:$I$9,0))</f>
        <v>100</v>
      </c>
      <c r="R189" s="58" t="str" cm="1">
        <f t="array" ref="R189">INDEX($D$10:$I$10,,MATCH(I189,$D$9:$I$9,0))</f>
        <v/>
      </c>
      <c r="S189" s="58" cm="1">
        <f t="array" ref="S189">INDEX($D$10:$I$10,,MATCH(J189,$D$9:$I$9,0))</f>
        <v>100</v>
      </c>
    </row>
    <row r="190" spans="2:19">
      <c r="B190" s="14" t="s">
        <v>126</v>
      </c>
      <c r="C190" s="14" t="s">
        <v>400</v>
      </c>
      <c r="D190" s="36" t="s">
        <v>214</v>
      </c>
      <c r="E190" s="36" t="s">
        <v>213</v>
      </c>
      <c r="F190" s="36" t="s">
        <v>214</v>
      </c>
      <c r="G190" s="36" t="s">
        <v>214</v>
      </c>
      <c r="H190" s="36" t="s">
        <v>214</v>
      </c>
      <c r="I190" s="36" t="s">
        <v>217</v>
      </c>
      <c r="J190" s="36" t="s">
        <v>214</v>
      </c>
      <c r="M190" s="58" cm="1">
        <f t="array" ref="M190">INDEX($D$10:$I$10,,MATCH(D190,$D$9:$I$9,0))</f>
        <v>66</v>
      </c>
      <c r="N190" s="58" cm="1">
        <f t="array" ref="N190">INDEX($D$10:$I$10,,MATCH(E190,$D$9:$I$9,0))</f>
        <v>100</v>
      </c>
      <c r="O190" s="58" cm="1">
        <f t="array" ref="O190">INDEX($D$10:$I$10,,MATCH(F190,$D$9:$I$9,0))</f>
        <v>66</v>
      </c>
      <c r="P190" s="58" cm="1">
        <f t="array" ref="P190">INDEX($D$10:$I$10,,MATCH(G190,$D$9:$I$9,0))</f>
        <v>66</v>
      </c>
      <c r="Q190" s="58" cm="1">
        <f t="array" ref="Q190">INDEX($D$10:$I$10,,MATCH(H190,$D$9:$I$9,0))</f>
        <v>66</v>
      </c>
      <c r="R190" s="58" t="str" cm="1">
        <f t="array" ref="R190">INDEX($D$10:$I$10,,MATCH(I190,$D$9:$I$9,0))</f>
        <v/>
      </c>
      <c r="S190" s="58" cm="1">
        <f t="array" ref="S190">INDEX($D$10:$I$10,,MATCH(J190,$D$9:$I$9,0))</f>
        <v>66</v>
      </c>
    </row>
    <row r="191" spans="2:19">
      <c r="B191" s="14" t="s">
        <v>126</v>
      </c>
      <c r="C191" s="14" t="s">
        <v>401</v>
      </c>
      <c r="D191" s="36" t="s">
        <v>213</v>
      </c>
      <c r="E191" s="36" t="s">
        <v>213</v>
      </c>
      <c r="F191" s="36" t="s">
        <v>213</v>
      </c>
      <c r="G191" s="36" t="s">
        <v>213</v>
      </c>
      <c r="H191" s="36" t="s">
        <v>213</v>
      </c>
      <c r="I191" s="36" t="s">
        <v>217</v>
      </c>
      <c r="J191" s="36" t="s">
        <v>213</v>
      </c>
      <c r="M191" s="58" cm="1">
        <f t="array" ref="M191">INDEX($D$10:$I$10,,MATCH(D191,$D$9:$I$9,0))</f>
        <v>100</v>
      </c>
      <c r="N191" s="58" cm="1">
        <f t="array" ref="N191">INDEX($D$10:$I$10,,MATCH(E191,$D$9:$I$9,0))</f>
        <v>100</v>
      </c>
      <c r="O191" s="58" cm="1">
        <f t="array" ref="O191">INDEX($D$10:$I$10,,MATCH(F191,$D$9:$I$9,0))</f>
        <v>100</v>
      </c>
      <c r="P191" s="58" cm="1">
        <f t="array" ref="P191">INDEX($D$10:$I$10,,MATCH(G191,$D$9:$I$9,0))</f>
        <v>100</v>
      </c>
      <c r="Q191" s="58" cm="1">
        <f t="array" ref="Q191">INDEX($D$10:$I$10,,MATCH(H191,$D$9:$I$9,0))</f>
        <v>100</v>
      </c>
      <c r="R191" s="58" t="str" cm="1">
        <f t="array" ref="R191">INDEX($D$10:$I$10,,MATCH(I191,$D$9:$I$9,0))</f>
        <v/>
      </c>
      <c r="S191" s="58" cm="1">
        <f t="array" ref="S191">INDEX($D$10:$I$10,,MATCH(J191,$D$9:$I$9,0))</f>
        <v>100</v>
      </c>
    </row>
    <row r="192" spans="2:19">
      <c r="B192" s="14" t="s">
        <v>126</v>
      </c>
      <c r="C192" s="14" t="s">
        <v>402</v>
      </c>
      <c r="D192" s="36" t="s">
        <v>213</v>
      </c>
      <c r="E192" s="36" t="s">
        <v>213</v>
      </c>
      <c r="F192" s="36" t="s">
        <v>214</v>
      </c>
      <c r="G192" s="36" t="s">
        <v>214</v>
      </c>
      <c r="H192" s="36" t="s">
        <v>213</v>
      </c>
      <c r="I192" s="36" t="s">
        <v>217</v>
      </c>
      <c r="J192" s="36" t="s">
        <v>214</v>
      </c>
      <c r="M192" s="58" cm="1">
        <f t="array" ref="M192">INDEX($D$10:$I$10,,MATCH(D192,$D$9:$I$9,0))</f>
        <v>100</v>
      </c>
      <c r="N192" s="58" cm="1">
        <f t="array" ref="N192">INDEX($D$10:$I$10,,MATCH(E192,$D$9:$I$9,0))</f>
        <v>100</v>
      </c>
      <c r="O192" s="58" cm="1">
        <f t="array" ref="O192">INDEX($D$10:$I$10,,MATCH(F192,$D$9:$I$9,0))</f>
        <v>66</v>
      </c>
      <c r="P192" s="58" cm="1">
        <f t="array" ref="P192">INDEX($D$10:$I$10,,MATCH(G192,$D$9:$I$9,0))</f>
        <v>66</v>
      </c>
      <c r="Q192" s="58" cm="1">
        <f t="array" ref="Q192">INDEX($D$10:$I$10,,MATCH(H192,$D$9:$I$9,0))</f>
        <v>100</v>
      </c>
      <c r="R192" s="58" t="str" cm="1">
        <f t="array" ref="R192">INDEX($D$10:$I$10,,MATCH(I192,$D$9:$I$9,0))</f>
        <v/>
      </c>
      <c r="S192" s="58" cm="1">
        <f t="array" ref="S192">INDEX($D$10:$I$10,,MATCH(J192,$D$9:$I$9,0))</f>
        <v>66</v>
      </c>
    </row>
    <row r="193" spans="2:19">
      <c r="B193" s="14" t="s">
        <v>126</v>
      </c>
      <c r="C193" s="14" t="s">
        <v>403</v>
      </c>
      <c r="D193" s="36" t="s">
        <v>213</v>
      </c>
      <c r="E193" s="36" t="s">
        <v>213</v>
      </c>
      <c r="F193" s="36" t="s">
        <v>214</v>
      </c>
      <c r="G193" s="36" t="s">
        <v>214</v>
      </c>
      <c r="H193" s="36" t="s">
        <v>213</v>
      </c>
      <c r="I193" s="36" t="s">
        <v>217</v>
      </c>
      <c r="J193" s="36" t="s">
        <v>213</v>
      </c>
      <c r="M193" s="58" cm="1">
        <f t="array" ref="M193">INDEX($D$10:$I$10,,MATCH(D193,$D$9:$I$9,0))</f>
        <v>100</v>
      </c>
      <c r="N193" s="58" cm="1">
        <f t="array" ref="N193">INDEX($D$10:$I$10,,MATCH(E193,$D$9:$I$9,0))</f>
        <v>100</v>
      </c>
      <c r="O193" s="58" cm="1">
        <f t="array" ref="O193">INDEX($D$10:$I$10,,MATCH(F193,$D$9:$I$9,0))</f>
        <v>66</v>
      </c>
      <c r="P193" s="58" cm="1">
        <f t="array" ref="P193">INDEX($D$10:$I$10,,MATCH(G193,$D$9:$I$9,0))</f>
        <v>66</v>
      </c>
      <c r="Q193" s="58" cm="1">
        <f t="array" ref="Q193">INDEX($D$10:$I$10,,MATCH(H193,$D$9:$I$9,0))</f>
        <v>100</v>
      </c>
      <c r="R193" s="58" t="str" cm="1">
        <f t="array" ref="R193">INDEX($D$10:$I$10,,MATCH(I193,$D$9:$I$9,0))</f>
        <v/>
      </c>
      <c r="S193" s="58" cm="1">
        <f t="array" ref="S193">INDEX($D$10:$I$10,,MATCH(J193,$D$9:$I$9,0))</f>
        <v>100</v>
      </c>
    </row>
    <row r="194" spans="2:19">
      <c r="B194" s="14" t="s">
        <v>126</v>
      </c>
      <c r="C194" s="14" t="s">
        <v>404</v>
      </c>
      <c r="D194" s="36" t="s">
        <v>215</v>
      </c>
      <c r="E194" s="36" t="s">
        <v>216</v>
      </c>
      <c r="F194" s="36" t="s">
        <v>216</v>
      </c>
      <c r="G194" s="36" t="s">
        <v>216</v>
      </c>
      <c r="H194" s="36" t="s">
        <v>216</v>
      </c>
      <c r="I194" s="36" t="s">
        <v>217</v>
      </c>
      <c r="J194" s="36" t="s">
        <v>215</v>
      </c>
      <c r="M194" s="58" cm="1">
        <f t="array" ref="M194">INDEX($D$10:$I$10,,MATCH(D194,$D$9:$I$9,0))</f>
        <v>33</v>
      </c>
      <c r="N194" s="58" cm="1">
        <f t="array" ref="N194">INDEX($D$10:$I$10,,MATCH(E194,$D$9:$I$9,0))</f>
        <v>0</v>
      </c>
      <c r="O194" s="58" cm="1">
        <f t="array" ref="O194">INDEX($D$10:$I$10,,MATCH(F194,$D$9:$I$9,0))</f>
        <v>0</v>
      </c>
      <c r="P194" s="58" cm="1">
        <f t="array" ref="P194">INDEX($D$10:$I$10,,MATCH(G194,$D$9:$I$9,0))</f>
        <v>0</v>
      </c>
      <c r="Q194" s="58" cm="1">
        <f t="array" ref="Q194">INDEX($D$10:$I$10,,MATCH(H194,$D$9:$I$9,0))</f>
        <v>0</v>
      </c>
      <c r="R194" s="58" t="str" cm="1">
        <f t="array" ref="R194">INDEX($D$10:$I$10,,MATCH(I194,$D$9:$I$9,0))</f>
        <v/>
      </c>
      <c r="S194" s="58" cm="1">
        <f t="array" ref="S194">INDEX($D$10:$I$10,,MATCH(J194,$D$9:$I$9,0))</f>
        <v>33</v>
      </c>
    </row>
    <row r="195" spans="2:19">
      <c r="B195" s="14" t="s">
        <v>126</v>
      </c>
      <c r="C195" s="14" t="s">
        <v>405</v>
      </c>
      <c r="D195" s="36" t="s">
        <v>213</v>
      </c>
      <c r="E195" s="36" t="s">
        <v>213</v>
      </c>
      <c r="F195" s="36" t="s">
        <v>213</v>
      </c>
      <c r="G195" s="36" t="s">
        <v>213</v>
      </c>
      <c r="H195" s="36" t="s">
        <v>213</v>
      </c>
      <c r="I195" s="36" t="s">
        <v>217</v>
      </c>
      <c r="J195" s="36" t="s">
        <v>213</v>
      </c>
      <c r="M195" s="58" cm="1">
        <f t="array" ref="M195">INDEX($D$10:$I$10,,MATCH(D195,$D$9:$I$9,0))</f>
        <v>100</v>
      </c>
      <c r="N195" s="58" cm="1">
        <f t="array" ref="N195">INDEX($D$10:$I$10,,MATCH(E195,$D$9:$I$9,0))</f>
        <v>100</v>
      </c>
      <c r="O195" s="58" cm="1">
        <f t="array" ref="O195">INDEX($D$10:$I$10,,MATCH(F195,$D$9:$I$9,0))</f>
        <v>100</v>
      </c>
      <c r="P195" s="58" cm="1">
        <f t="array" ref="P195">INDEX($D$10:$I$10,,MATCH(G195,$D$9:$I$9,0))</f>
        <v>100</v>
      </c>
      <c r="Q195" s="58" cm="1">
        <f t="array" ref="Q195">INDEX($D$10:$I$10,,MATCH(H195,$D$9:$I$9,0))</f>
        <v>100</v>
      </c>
      <c r="R195" s="58" t="str" cm="1">
        <f t="array" ref="R195">INDEX($D$10:$I$10,,MATCH(I195,$D$9:$I$9,0))</f>
        <v/>
      </c>
      <c r="S195" s="58" cm="1">
        <f t="array" ref="S195">INDEX($D$10:$I$10,,MATCH(J195,$D$9:$I$9,0))</f>
        <v>100</v>
      </c>
    </row>
    <row r="196" spans="2:19">
      <c r="B196" s="14" t="s">
        <v>126</v>
      </c>
      <c r="C196" s="14" t="s">
        <v>406</v>
      </c>
      <c r="D196" s="36" t="s">
        <v>214</v>
      </c>
      <c r="E196" s="36" t="s">
        <v>214</v>
      </c>
      <c r="F196" s="36" t="s">
        <v>214</v>
      </c>
      <c r="G196" s="36" t="s">
        <v>214</v>
      </c>
      <c r="H196" s="36" t="s">
        <v>214</v>
      </c>
      <c r="I196" s="36" t="s">
        <v>217</v>
      </c>
      <c r="J196" s="36" t="s">
        <v>214</v>
      </c>
      <c r="M196" s="58" cm="1">
        <f t="array" ref="M196">INDEX($D$10:$I$10,,MATCH(D196,$D$9:$I$9,0))</f>
        <v>66</v>
      </c>
      <c r="N196" s="58" cm="1">
        <f t="array" ref="N196">INDEX($D$10:$I$10,,MATCH(E196,$D$9:$I$9,0))</f>
        <v>66</v>
      </c>
      <c r="O196" s="58" cm="1">
        <f t="array" ref="O196">INDEX($D$10:$I$10,,MATCH(F196,$D$9:$I$9,0))</f>
        <v>66</v>
      </c>
      <c r="P196" s="58" cm="1">
        <f t="array" ref="P196">INDEX($D$10:$I$10,,MATCH(G196,$D$9:$I$9,0))</f>
        <v>66</v>
      </c>
      <c r="Q196" s="58" cm="1">
        <f t="array" ref="Q196">INDEX($D$10:$I$10,,MATCH(H196,$D$9:$I$9,0))</f>
        <v>66</v>
      </c>
      <c r="R196" s="58" t="str" cm="1">
        <f t="array" ref="R196">INDEX($D$10:$I$10,,MATCH(I196,$D$9:$I$9,0))</f>
        <v/>
      </c>
      <c r="S196" s="58" cm="1">
        <f t="array" ref="S196">INDEX($D$10:$I$10,,MATCH(J196,$D$9:$I$9,0))</f>
        <v>66</v>
      </c>
    </row>
    <row r="197" spans="2:19">
      <c r="B197" s="14" t="s">
        <v>126</v>
      </c>
      <c r="C197" s="14" t="s">
        <v>407</v>
      </c>
      <c r="D197" s="36" t="s">
        <v>214</v>
      </c>
      <c r="E197" s="36" t="s">
        <v>215</v>
      </c>
      <c r="F197" s="36" t="s">
        <v>214</v>
      </c>
      <c r="G197" s="36" t="s">
        <v>214</v>
      </c>
      <c r="H197" s="36" t="s">
        <v>213</v>
      </c>
      <c r="I197" s="36" t="s">
        <v>217</v>
      </c>
      <c r="J197" s="36" t="s">
        <v>213</v>
      </c>
      <c r="M197" s="58" cm="1">
        <f t="array" ref="M197">INDEX($D$10:$I$10,,MATCH(D197,$D$9:$I$9,0))</f>
        <v>66</v>
      </c>
      <c r="N197" s="58" cm="1">
        <f t="array" ref="N197">INDEX($D$10:$I$10,,MATCH(E197,$D$9:$I$9,0))</f>
        <v>33</v>
      </c>
      <c r="O197" s="58" cm="1">
        <f t="array" ref="O197">INDEX($D$10:$I$10,,MATCH(F197,$D$9:$I$9,0))</f>
        <v>66</v>
      </c>
      <c r="P197" s="58" cm="1">
        <f t="array" ref="P197">INDEX($D$10:$I$10,,MATCH(G197,$D$9:$I$9,0))</f>
        <v>66</v>
      </c>
      <c r="Q197" s="58" cm="1">
        <f t="array" ref="Q197">INDEX($D$10:$I$10,,MATCH(H197,$D$9:$I$9,0))</f>
        <v>100</v>
      </c>
      <c r="R197" s="58" t="str" cm="1">
        <f t="array" ref="R197">INDEX($D$10:$I$10,,MATCH(I197,$D$9:$I$9,0))</f>
        <v/>
      </c>
      <c r="S197" s="58" cm="1">
        <f t="array" ref="S197">INDEX($D$10:$I$10,,MATCH(J197,$D$9:$I$9,0))</f>
        <v>100</v>
      </c>
    </row>
    <row r="198" spans="2:19">
      <c r="B198" s="14" t="s">
        <v>126</v>
      </c>
      <c r="C198" s="14" t="s">
        <v>408</v>
      </c>
      <c r="D198" s="36" t="s">
        <v>217</v>
      </c>
      <c r="E198" s="36" t="s">
        <v>217</v>
      </c>
      <c r="F198" s="36" t="s">
        <v>217</v>
      </c>
      <c r="G198" s="36" t="s">
        <v>217</v>
      </c>
      <c r="H198" s="36" t="s">
        <v>217</v>
      </c>
      <c r="I198" s="36" t="s">
        <v>217</v>
      </c>
      <c r="J198" s="36" t="s">
        <v>216</v>
      </c>
      <c r="M198" s="58" t="str" cm="1">
        <f t="array" ref="M198">INDEX($D$10:$I$10,,MATCH(D198,$D$9:$I$9,0))</f>
        <v/>
      </c>
      <c r="N198" s="58" t="str" cm="1">
        <f t="array" ref="N198">INDEX($D$10:$I$10,,MATCH(E198,$D$9:$I$9,0))</f>
        <v/>
      </c>
      <c r="O198" s="58" t="str" cm="1">
        <f t="array" ref="O198">INDEX($D$10:$I$10,,MATCH(F198,$D$9:$I$9,0))</f>
        <v/>
      </c>
      <c r="P198" s="58" t="str" cm="1">
        <f t="array" ref="P198">INDEX($D$10:$I$10,,MATCH(G198,$D$9:$I$9,0))</f>
        <v/>
      </c>
      <c r="Q198" s="58" t="str" cm="1">
        <f t="array" ref="Q198">INDEX($D$10:$I$10,,MATCH(H198,$D$9:$I$9,0))</f>
        <v/>
      </c>
      <c r="R198" s="58" t="str" cm="1">
        <f t="array" ref="R198">INDEX($D$10:$I$10,,MATCH(I198,$D$9:$I$9,0))</f>
        <v/>
      </c>
      <c r="S198" s="58" cm="1">
        <f t="array" ref="S198">INDEX($D$10:$I$10,,MATCH(J198,$D$9:$I$9,0))</f>
        <v>0</v>
      </c>
    </row>
    <row r="199" spans="2:19">
      <c r="B199" s="14" t="s">
        <v>123</v>
      </c>
      <c r="C199" s="14" t="s">
        <v>409</v>
      </c>
      <c r="D199" s="36" t="s">
        <v>213</v>
      </c>
      <c r="E199" s="36" t="s">
        <v>213</v>
      </c>
      <c r="F199" s="36" t="s">
        <v>213</v>
      </c>
      <c r="G199" s="36" t="s">
        <v>214</v>
      </c>
      <c r="H199" s="36" t="s">
        <v>213</v>
      </c>
      <c r="I199" s="36" t="s">
        <v>217</v>
      </c>
      <c r="J199" s="36" t="s">
        <v>214</v>
      </c>
      <c r="M199" s="58" cm="1">
        <f t="array" ref="M199">INDEX($D$10:$I$10,,MATCH(D199,$D$9:$I$9,0))</f>
        <v>100</v>
      </c>
      <c r="N199" s="58" cm="1">
        <f t="array" ref="N199">INDEX($D$10:$I$10,,MATCH(E199,$D$9:$I$9,0))</f>
        <v>100</v>
      </c>
      <c r="O199" s="58" cm="1">
        <f t="array" ref="O199">INDEX($D$10:$I$10,,MATCH(F199,$D$9:$I$9,0))</f>
        <v>100</v>
      </c>
      <c r="P199" s="58" cm="1">
        <f t="array" ref="P199">INDEX($D$10:$I$10,,MATCH(G199,$D$9:$I$9,0))</f>
        <v>66</v>
      </c>
      <c r="Q199" s="58" cm="1">
        <f t="array" ref="Q199">INDEX($D$10:$I$10,,MATCH(H199,$D$9:$I$9,0))</f>
        <v>100</v>
      </c>
      <c r="R199" s="58" t="str" cm="1">
        <f t="array" ref="R199">INDEX($D$10:$I$10,,MATCH(I199,$D$9:$I$9,0))</f>
        <v/>
      </c>
      <c r="S199" s="58" cm="1">
        <f t="array" ref="S199">INDEX($D$10:$I$10,,MATCH(J199,$D$9:$I$9,0))</f>
        <v>66</v>
      </c>
    </row>
    <row r="200" spans="2:19">
      <c r="B200" s="14" t="s">
        <v>123</v>
      </c>
      <c r="C200" s="14" t="s">
        <v>410</v>
      </c>
      <c r="D200" s="36" t="s">
        <v>213</v>
      </c>
      <c r="E200" s="36" t="s">
        <v>213</v>
      </c>
      <c r="F200" s="36" t="s">
        <v>213</v>
      </c>
      <c r="G200" s="36" t="s">
        <v>213</v>
      </c>
      <c r="H200" s="36" t="s">
        <v>213</v>
      </c>
      <c r="I200" s="36" t="s">
        <v>217</v>
      </c>
      <c r="J200" s="36" t="s">
        <v>213</v>
      </c>
      <c r="M200" s="58" cm="1">
        <f t="array" ref="M200">INDEX($D$10:$I$10,,MATCH(D200,$D$9:$I$9,0))</f>
        <v>100</v>
      </c>
      <c r="N200" s="58" cm="1">
        <f t="array" ref="N200">INDEX($D$10:$I$10,,MATCH(E200,$D$9:$I$9,0))</f>
        <v>100</v>
      </c>
      <c r="O200" s="58" cm="1">
        <f t="array" ref="O200">INDEX($D$10:$I$10,,MATCH(F200,$D$9:$I$9,0))</f>
        <v>100</v>
      </c>
      <c r="P200" s="58" cm="1">
        <f t="array" ref="P200">INDEX($D$10:$I$10,,MATCH(G200,$D$9:$I$9,0))</f>
        <v>100</v>
      </c>
      <c r="Q200" s="58" cm="1">
        <f t="array" ref="Q200">INDEX($D$10:$I$10,,MATCH(H200,$D$9:$I$9,0))</f>
        <v>100</v>
      </c>
      <c r="R200" s="58" t="str" cm="1">
        <f t="array" ref="R200">INDEX($D$10:$I$10,,MATCH(I200,$D$9:$I$9,0))</f>
        <v/>
      </c>
      <c r="S200" s="58" cm="1">
        <f t="array" ref="S200">INDEX($D$10:$I$10,,MATCH(J200,$D$9:$I$9,0))</f>
        <v>100</v>
      </c>
    </row>
    <row r="201" spans="2:19">
      <c r="B201" s="14" t="s">
        <v>123</v>
      </c>
      <c r="C201" s="14" t="s">
        <v>411</v>
      </c>
      <c r="D201" s="36" t="s">
        <v>214</v>
      </c>
      <c r="E201" s="36" t="s">
        <v>214</v>
      </c>
      <c r="F201" s="36" t="s">
        <v>214</v>
      </c>
      <c r="G201" s="36" t="s">
        <v>214</v>
      </c>
      <c r="H201" s="36" t="s">
        <v>214</v>
      </c>
      <c r="I201" s="36" t="s">
        <v>217</v>
      </c>
      <c r="J201" s="36" t="s">
        <v>214</v>
      </c>
      <c r="M201" s="58" cm="1">
        <f t="array" ref="M201">INDEX($D$10:$I$10,,MATCH(D201,$D$9:$I$9,0))</f>
        <v>66</v>
      </c>
      <c r="N201" s="58" cm="1">
        <f t="array" ref="N201">INDEX($D$10:$I$10,,MATCH(E201,$D$9:$I$9,0))</f>
        <v>66</v>
      </c>
      <c r="O201" s="58" cm="1">
        <f t="array" ref="O201">INDEX($D$10:$I$10,,MATCH(F201,$D$9:$I$9,0))</f>
        <v>66</v>
      </c>
      <c r="P201" s="58" cm="1">
        <f t="array" ref="P201">INDEX($D$10:$I$10,,MATCH(G201,$D$9:$I$9,0))</f>
        <v>66</v>
      </c>
      <c r="Q201" s="58" cm="1">
        <f t="array" ref="Q201">INDEX($D$10:$I$10,,MATCH(H201,$D$9:$I$9,0))</f>
        <v>66</v>
      </c>
      <c r="R201" s="58" t="str" cm="1">
        <f t="array" ref="R201">INDEX($D$10:$I$10,,MATCH(I201,$D$9:$I$9,0))</f>
        <v/>
      </c>
      <c r="S201" s="58" cm="1">
        <f t="array" ref="S201">INDEX($D$10:$I$10,,MATCH(J201,$D$9:$I$9,0))</f>
        <v>66</v>
      </c>
    </row>
    <row r="202" spans="2:19">
      <c r="B202" s="14" t="s">
        <v>123</v>
      </c>
      <c r="C202" s="14" t="s">
        <v>412</v>
      </c>
      <c r="D202" s="36" t="s">
        <v>215</v>
      </c>
      <c r="E202" s="36" t="s">
        <v>215</v>
      </c>
      <c r="F202" s="36" t="s">
        <v>215</v>
      </c>
      <c r="G202" s="36" t="s">
        <v>215</v>
      </c>
      <c r="H202" s="36" t="s">
        <v>215</v>
      </c>
      <c r="I202" s="36" t="s">
        <v>217</v>
      </c>
      <c r="J202" s="36" t="s">
        <v>215</v>
      </c>
      <c r="M202" s="58" cm="1">
        <f t="array" ref="M202">INDEX($D$10:$I$10,,MATCH(D202,$D$9:$I$9,0))</f>
        <v>33</v>
      </c>
      <c r="N202" s="58" cm="1">
        <f t="array" ref="N202">INDEX($D$10:$I$10,,MATCH(E202,$D$9:$I$9,0))</f>
        <v>33</v>
      </c>
      <c r="O202" s="58" cm="1">
        <f t="array" ref="O202">INDEX($D$10:$I$10,,MATCH(F202,$D$9:$I$9,0))</f>
        <v>33</v>
      </c>
      <c r="P202" s="58" cm="1">
        <f t="array" ref="P202">INDEX($D$10:$I$10,,MATCH(G202,$D$9:$I$9,0))</f>
        <v>33</v>
      </c>
      <c r="Q202" s="58" cm="1">
        <f t="array" ref="Q202">INDEX($D$10:$I$10,,MATCH(H202,$D$9:$I$9,0))</f>
        <v>33</v>
      </c>
      <c r="R202" s="58" t="str" cm="1">
        <f t="array" ref="R202">INDEX($D$10:$I$10,,MATCH(I202,$D$9:$I$9,0))</f>
        <v/>
      </c>
      <c r="S202" s="58" cm="1">
        <f t="array" ref="S202">INDEX($D$10:$I$10,,MATCH(J202,$D$9:$I$9,0))</f>
        <v>33</v>
      </c>
    </row>
    <row r="203" spans="2:19">
      <c r="B203" s="14" t="s">
        <v>123</v>
      </c>
      <c r="C203" s="14" t="s">
        <v>413</v>
      </c>
      <c r="D203" s="36" t="s">
        <v>214</v>
      </c>
      <c r="E203" s="36" t="s">
        <v>213</v>
      </c>
      <c r="F203" s="36" t="s">
        <v>213</v>
      </c>
      <c r="G203" s="36" t="s">
        <v>213</v>
      </c>
      <c r="H203" s="36" t="s">
        <v>213</v>
      </c>
      <c r="I203" s="36" t="s">
        <v>217</v>
      </c>
      <c r="J203" s="36" t="s">
        <v>213</v>
      </c>
      <c r="M203" s="58" cm="1">
        <f t="array" ref="M203">INDEX($D$10:$I$10,,MATCH(D203,$D$9:$I$9,0))</f>
        <v>66</v>
      </c>
      <c r="N203" s="58" cm="1">
        <f t="array" ref="N203">INDEX($D$10:$I$10,,MATCH(E203,$D$9:$I$9,0))</f>
        <v>100</v>
      </c>
      <c r="O203" s="58" cm="1">
        <f t="array" ref="O203">INDEX($D$10:$I$10,,MATCH(F203,$D$9:$I$9,0))</f>
        <v>100</v>
      </c>
      <c r="P203" s="58" cm="1">
        <f t="array" ref="P203">INDEX($D$10:$I$10,,MATCH(G203,$D$9:$I$9,0))</f>
        <v>100</v>
      </c>
      <c r="Q203" s="58" cm="1">
        <f t="array" ref="Q203">INDEX($D$10:$I$10,,MATCH(H203,$D$9:$I$9,0))</f>
        <v>100</v>
      </c>
      <c r="R203" s="58" t="str" cm="1">
        <f t="array" ref="R203">INDEX($D$10:$I$10,,MATCH(I203,$D$9:$I$9,0))</f>
        <v/>
      </c>
      <c r="S203" s="58" cm="1">
        <f t="array" ref="S203">INDEX($D$10:$I$10,,MATCH(J203,$D$9:$I$9,0))</f>
        <v>100</v>
      </c>
    </row>
    <row r="204" spans="2:19">
      <c r="B204" s="14" t="s">
        <v>123</v>
      </c>
      <c r="C204" s="14" t="s">
        <v>414</v>
      </c>
      <c r="D204" s="36" t="s">
        <v>213</v>
      </c>
      <c r="E204" s="36" t="s">
        <v>213</v>
      </c>
      <c r="F204" s="36" t="s">
        <v>213</v>
      </c>
      <c r="G204" s="36" t="s">
        <v>213</v>
      </c>
      <c r="H204" s="36" t="s">
        <v>213</v>
      </c>
      <c r="I204" s="36" t="s">
        <v>217</v>
      </c>
      <c r="J204" s="36" t="s">
        <v>213</v>
      </c>
      <c r="M204" s="58" cm="1">
        <f t="array" ref="M204">INDEX($D$10:$I$10,,MATCH(D204,$D$9:$I$9,0))</f>
        <v>100</v>
      </c>
      <c r="N204" s="58" cm="1">
        <f t="array" ref="N204">INDEX($D$10:$I$10,,MATCH(E204,$D$9:$I$9,0))</f>
        <v>100</v>
      </c>
      <c r="O204" s="58" cm="1">
        <f t="array" ref="O204">INDEX($D$10:$I$10,,MATCH(F204,$D$9:$I$9,0))</f>
        <v>100</v>
      </c>
      <c r="P204" s="58" cm="1">
        <f t="array" ref="P204">INDEX($D$10:$I$10,,MATCH(G204,$D$9:$I$9,0))</f>
        <v>100</v>
      </c>
      <c r="Q204" s="58" cm="1">
        <f t="array" ref="Q204">INDEX($D$10:$I$10,,MATCH(H204,$D$9:$I$9,0))</f>
        <v>100</v>
      </c>
      <c r="R204" s="58" t="str" cm="1">
        <f t="array" ref="R204">INDEX($D$10:$I$10,,MATCH(I204,$D$9:$I$9,0))</f>
        <v/>
      </c>
      <c r="S204" s="58" cm="1">
        <f t="array" ref="S204">INDEX($D$10:$I$10,,MATCH(J204,$D$9:$I$9,0))</f>
        <v>100</v>
      </c>
    </row>
    <row r="205" spans="2:19">
      <c r="B205" s="14" t="s">
        <v>121</v>
      </c>
      <c r="C205" s="14" t="s">
        <v>415</v>
      </c>
      <c r="D205" s="36" t="s">
        <v>217</v>
      </c>
      <c r="E205" s="36" t="s">
        <v>217</v>
      </c>
      <c r="F205" s="36" t="s">
        <v>217</v>
      </c>
      <c r="G205" s="36" t="s">
        <v>217</v>
      </c>
      <c r="H205" s="36" t="s">
        <v>217</v>
      </c>
      <c r="I205" s="36" t="s">
        <v>217</v>
      </c>
      <c r="J205" s="36" t="s">
        <v>217</v>
      </c>
      <c r="M205" s="58" t="str" cm="1">
        <f t="array" ref="M205">INDEX($D$10:$I$10,,MATCH(D205,$D$9:$I$9,0))</f>
        <v/>
      </c>
      <c r="N205" s="58" t="str" cm="1">
        <f t="array" ref="N205">INDEX($D$10:$I$10,,MATCH(E205,$D$9:$I$9,0))</f>
        <v/>
      </c>
      <c r="O205" s="58" t="str" cm="1">
        <f t="array" ref="O205">INDEX($D$10:$I$10,,MATCH(F205,$D$9:$I$9,0))</f>
        <v/>
      </c>
      <c r="P205" s="58" t="str" cm="1">
        <f t="array" ref="P205">INDEX($D$10:$I$10,,MATCH(G205,$D$9:$I$9,0))</f>
        <v/>
      </c>
      <c r="Q205" s="58" t="str" cm="1">
        <f t="array" ref="Q205">INDEX($D$10:$I$10,,MATCH(H205,$D$9:$I$9,0))</f>
        <v/>
      </c>
      <c r="R205" s="58" t="str" cm="1">
        <f t="array" ref="R205">INDEX($D$10:$I$10,,MATCH(I205,$D$9:$I$9,0))</f>
        <v/>
      </c>
      <c r="S205" s="58" t="str" cm="1">
        <f t="array" ref="S205">INDEX($D$10:$I$10,,MATCH(J205,$D$9:$I$9,0))</f>
        <v/>
      </c>
    </row>
    <row r="206" spans="2:19">
      <c r="B206" s="14" t="s">
        <v>121</v>
      </c>
      <c r="C206" s="14" t="s">
        <v>416</v>
      </c>
      <c r="D206" s="36" t="s">
        <v>214</v>
      </c>
      <c r="E206" s="36" t="s">
        <v>214</v>
      </c>
      <c r="F206" s="36" t="s">
        <v>215</v>
      </c>
      <c r="G206" s="36" t="s">
        <v>214</v>
      </c>
      <c r="H206" s="36" t="s">
        <v>214</v>
      </c>
      <c r="I206" s="36" t="s">
        <v>217</v>
      </c>
      <c r="J206" s="36" t="s">
        <v>214</v>
      </c>
      <c r="M206" s="58" cm="1">
        <f t="array" ref="M206">INDEX($D$10:$I$10,,MATCH(D206,$D$9:$I$9,0))</f>
        <v>66</v>
      </c>
      <c r="N206" s="58" cm="1">
        <f t="array" ref="N206">INDEX($D$10:$I$10,,MATCH(E206,$D$9:$I$9,0))</f>
        <v>66</v>
      </c>
      <c r="O206" s="58" cm="1">
        <f t="array" ref="O206">INDEX($D$10:$I$10,,MATCH(F206,$D$9:$I$9,0))</f>
        <v>33</v>
      </c>
      <c r="P206" s="58" cm="1">
        <f t="array" ref="P206">INDEX($D$10:$I$10,,MATCH(G206,$D$9:$I$9,0))</f>
        <v>66</v>
      </c>
      <c r="Q206" s="58" cm="1">
        <f t="array" ref="Q206">INDEX($D$10:$I$10,,MATCH(H206,$D$9:$I$9,0))</f>
        <v>66</v>
      </c>
      <c r="R206" s="58" t="str" cm="1">
        <f t="array" ref="R206">INDEX($D$10:$I$10,,MATCH(I206,$D$9:$I$9,0))</f>
        <v/>
      </c>
      <c r="S206" s="58" cm="1">
        <f t="array" ref="S206">INDEX($D$10:$I$10,,MATCH(J206,$D$9:$I$9,0))</f>
        <v>66</v>
      </c>
    </row>
    <row r="207" spans="2:19">
      <c r="B207" s="14" t="s">
        <v>121</v>
      </c>
      <c r="C207" s="14" t="s">
        <v>417</v>
      </c>
      <c r="D207" s="36" t="s">
        <v>213</v>
      </c>
      <c r="E207" s="36" t="s">
        <v>213</v>
      </c>
      <c r="F207" s="36" t="s">
        <v>213</v>
      </c>
      <c r="G207" s="36" t="s">
        <v>213</v>
      </c>
      <c r="H207" s="36" t="s">
        <v>213</v>
      </c>
      <c r="I207" s="36" t="s">
        <v>217</v>
      </c>
      <c r="J207" s="36" t="s">
        <v>213</v>
      </c>
      <c r="M207" s="58" cm="1">
        <f t="array" ref="M207">INDEX($D$10:$I$10,,MATCH(D207,$D$9:$I$9,0))</f>
        <v>100</v>
      </c>
      <c r="N207" s="58" cm="1">
        <f t="array" ref="N207">INDEX($D$10:$I$10,,MATCH(E207,$D$9:$I$9,0))</f>
        <v>100</v>
      </c>
      <c r="O207" s="58" cm="1">
        <f t="array" ref="O207">INDEX($D$10:$I$10,,MATCH(F207,$D$9:$I$9,0))</f>
        <v>100</v>
      </c>
      <c r="P207" s="58" cm="1">
        <f t="array" ref="P207">INDEX($D$10:$I$10,,MATCH(G207,$D$9:$I$9,0))</f>
        <v>100</v>
      </c>
      <c r="Q207" s="58" cm="1">
        <f t="array" ref="Q207">INDEX($D$10:$I$10,,MATCH(H207,$D$9:$I$9,0))</f>
        <v>100</v>
      </c>
      <c r="R207" s="58" t="str" cm="1">
        <f t="array" ref="R207">INDEX($D$10:$I$10,,MATCH(I207,$D$9:$I$9,0))</f>
        <v/>
      </c>
      <c r="S207" s="58" cm="1">
        <f t="array" ref="S207">INDEX($D$10:$I$10,,MATCH(J207,$D$9:$I$9,0))</f>
        <v>100</v>
      </c>
    </row>
    <row r="208" spans="2:19">
      <c r="B208" s="14" t="s">
        <v>121</v>
      </c>
      <c r="C208" s="14" t="s">
        <v>418</v>
      </c>
      <c r="D208" s="36" t="s">
        <v>213</v>
      </c>
      <c r="E208" s="36" t="s">
        <v>213</v>
      </c>
      <c r="F208" s="36" t="s">
        <v>213</v>
      </c>
      <c r="G208" s="36" t="s">
        <v>213</v>
      </c>
      <c r="H208" s="36" t="s">
        <v>213</v>
      </c>
      <c r="I208" s="36" t="s">
        <v>217</v>
      </c>
      <c r="J208" s="36" t="s">
        <v>213</v>
      </c>
      <c r="M208" s="58" cm="1">
        <f t="array" ref="M208">INDEX($D$10:$I$10,,MATCH(D208,$D$9:$I$9,0))</f>
        <v>100</v>
      </c>
      <c r="N208" s="58" cm="1">
        <f t="array" ref="N208">INDEX($D$10:$I$10,,MATCH(E208,$D$9:$I$9,0))</f>
        <v>100</v>
      </c>
      <c r="O208" s="58" cm="1">
        <f t="array" ref="O208">INDEX($D$10:$I$10,,MATCH(F208,$D$9:$I$9,0))</f>
        <v>100</v>
      </c>
      <c r="P208" s="58" cm="1">
        <f t="array" ref="P208">INDEX($D$10:$I$10,,MATCH(G208,$D$9:$I$9,0))</f>
        <v>100</v>
      </c>
      <c r="Q208" s="58" cm="1">
        <f t="array" ref="Q208">INDEX($D$10:$I$10,,MATCH(H208,$D$9:$I$9,0))</f>
        <v>100</v>
      </c>
      <c r="R208" s="58" t="str" cm="1">
        <f t="array" ref="R208">INDEX($D$10:$I$10,,MATCH(I208,$D$9:$I$9,0))</f>
        <v/>
      </c>
      <c r="S208" s="58" cm="1">
        <f t="array" ref="S208">INDEX($D$10:$I$10,,MATCH(J208,$D$9:$I$9,0))</f>
        <v>100</v>
      </c>
    </row>
    <row r="209" spans="2:19">
      <c r="B209" s="14" t="s">
        <v>121</v>
      </c>
      <c r="C209" s="14" t="s">
        <v>419</v>
      </c>
      <c r="D209" s="36" t="s">
        <v>217</v>
      </c>
      <c r="E209" s="36" t="s">
        <v>217</v>
      </c>
      <c r="F209" s="36" t="s">
        <v>217</v>
      </c>
      <c r="G209" s="36" t="s">
        <v>213</v>
      </c>
      <c r="H209" s="36" t="s">
        <v>213</v>
      </c>
      <c r="I209" s="36" t="s">
        <v>217</v>
      </c>
      <c r="J209" s="36" t="s">
        <v>213</v>
      </c>
      <c r="M209" s="58" t="str" cm="1">
        <f t="array" ref="M209">INDEX($D$10:$I$10,,MATCH(D209,$D$9:$I$9,0))</f>
        <v/>
      </c>
      <c r="N209" s="58" t="str" cm="1">
        <f t="array" ref="N209">INDEX($D$10:$I$10,,MATCH(E209,$D$9:$I$9,0))</f>
        <v/>
      </c>
      <c r="O209" s="58" t="str" cm="1">
        <f t="array" ref="O209">INDEX($D$10:$I$10,,MATCH(F209,$D$9:$I$9,0))</f>
        <v/>
      </c>
      <c r="P209" s="58" cm="1">
        <f t="array" ref="P209">INDEX($D$10:$I$10,,MATCH(G209,$D$9:$I$9,0))</f>
        <v>100</v>
      </c>
      <c r="Q209" s="58" cm="1">
        <f t="array" ref="Q209">INDEX($D$10:$I$10,,MATCH(H209,$D$9:$I$9,0))</f>
        <v>100</v>
      </c>
      <c r="R209" s="58" t="str" cm="1">
        <f t="array" ref="R209">INDEX($D$10:$I$10,,MATCH(I209,$D$9:$I$9,0))</f>
        <v/>
      </c>
      <c r="S209" s="58" cm="1">
        <f t="array" ref="S209">INDEX($D$10:$I$10,,MATCH(J209,$D$9:$I$9,0))</f>
        <v>100</v>
      </c>
    </row>
    <row r="210" spans="2:19">
      <c r="B210" s="14" t="s">
        <v>121</v>
      </c>
      <c r="C210" s="14" t="s">
        <v>420</v>
      </c>
      <c r="D210" s="36" t="s">
        <v>213</v>
      </c>
      <c r="E210" s="36" t="s">
        <v>217</v>
      </c>
      <c r="F210" s="36" t="s">
        <v>217</v>
      </c>
      <c r="G210" s="36" t="s">
        <v>213</v>
      </c>
      <c r="H210" s="36" t="s">
        <v>213</v>
      </c>
      <c r="I210" s="36" t="s">
        <v>217</v>
      </c>
      <c r="J210" s="36" t="s">
        <v>213</v>
      </c>
      <c r="M210" s="58" cm="1">
        <f t="array" ref="M210">INDEX($D$10:$I$10,,MATCH(D210,$D$9:$I$9,0))</f>
        <v>100</v>
      </c>
      <c r="N210" s="58" t="str" cm="1">
        <f t="array" ref="N210">INDEX($D$10:$I$10,,MATCH(E210,$D$9:$I$9,0))</f>
        <v/>
      </c>
      <c r="O210" s="58" t="str" cm="1">
        <f t="array" ref="O210">INDEX($D$10:$I$10,,MATCH(F210,$D$9:$I$9,0))</f>
        <v/>
      </c>
      <c r="P210" s="58" cm="1">
        <f t="array" ref="P210">INDEX($D$10:$I$10,,MATCH(G210,$D$9:$I$9,0))</f>
        <v>100</v>
      </c>
      <c r="Q210" s="58" cm="1">
        <f t="array" ref="Q210">INDEX($D$10:$I$10,,MATCH(H210,$D$9:$I$9,0))</f>
        <v>100</v>
      </c>
      <c r="R210" s="58" t="str" cm="1">
        <f t="array" ref="R210">INDEX($D$10:$I$10,,MATCH(I210,$D$9:$I$9,0))</f>
        <v/>
      </c>
      <c r="S210" s="58" cm="1">
        <f t="array" ref="S210">INDEX($D$10:$I$10,,MATCH(J210,$D$9:$I$9,0))</f>
        <v>100</v>
      </c>
    </row>
    <row r="211" spans="2:19">
      <c r="B211" s="14" t="s">
        <v>121</v>
      </c>
      <c r="C211" s="14" t="s">
        <v>421</v>
      </c>
      <c r="D211" s="36" t="s">
        <v>213</v>
      </c>
      <c r="E211" s="36" t="s">
        <v>213</v>
      </c>
      <c r="F211" s="36" t="s">
        <v>213</v>
      </c>
      <c r="G211" s="36" t="s">
        <v>213</v>
      </c>
      <c r="H211" s="36" t="s">
        <v>213</v>
      </c>
      <c r="I211" s="36" t="s">
        <v>217</v>
      </c>
      <c r="J211" s="36" t="s">
        <v>214</v>
      </c>
      <c r="M211" s="58" cm="1">
        <f t="array" ref="M211">INDEX($D$10:$I$10,,MATCH(D211,$D$9:$I$9,0))</f>
        <v>100</v>
      </c>
      <c r="N211" s="58" cm="1">
        <f t="array" ref="N211">INDEX($D$10:$I$10,,MATCH(E211,$D$9:$I$9,0))</f>
        <v>100</v>
      </c>
      <c r="O211" s="58" cm="1">
        <f t="array" ref="O211">INDEX($D$10:$I$10,,MATCH(F211,$D$9:$I$9,0))</f>
        <v>100</v>
      </c>
      <c r="P211" s="58" cm="1">
        <f t="array" ref="P211">INDEX($D$10:$I$10,,MATCH(G211,$D$9:$I$9,0))</f>
        <v>100</v>
      </c>
      <c r="Q211" s="58" cm="1">
        <f t="array" ref="Q211">INDEX($D$10:$I$10,,MATCH(H211,$D$9:$I$9,0))</f>
        <v>100</v>
      </c>
      <c r="R211" s="58" t="str" cm="1">
        <f t="array" ref="R211">INDEX($D$10:$I$10,,MATCH(I211,$D$9:$I$9,0))</f>
        <v/>
      </c>
      <c r="S211" s="58" cm="1">
        <f t="array" ref="S211">INDEX($D$10:$I$10,,MATCH(J211,$D$9:$I$9,0))</f>
        <v>66</v>
      </c>
    </row>
    <row r="212" spans="2:19">
      <c r="B212" s="14" t="s">
        <v>121</v>
      </c>
      <c r="C212" s="14" t="s">
        <v>422</v>
      </c>
      <c r="D212" s="36" t="s">
        <v>213</v>
      </c>
      <c r="E212" s="36" t="s">
        <v>213</v>
      </c>
      <c r="F212" s="36" t="s">
        <v>213</v>
      </c>
      <c r="G212" s="36" t="s">
        <v>213</v>
      </c>
      <c r="H212" s="36" t="s">
        <v>213</v>
      </c>
      <c r="I212" s="36" t="s">
        <v>217</v>
      </c>
      <c r="J212" s="36" t="s">
        <v>213</v>
      </c>
      <c r="M212" s="58" cm="1">
        <f t="array" ref="M212">INDEX($D$10:$I$10,,MATCH(D212,$D$9:$I$9,0))</f>
        <v>100</v>
      </c>
      <c r="N212" s="58" cm="1">
        <f t="array" ref="N212">INDEX($D$10:$I$10,,MATCH(E212,$D$9:$I$9,0))</f>
        <v>100</v>
      </c>
      <c r="O212" s="58" cm="1">
        <f t="array" ref="O212">INDEX($D$10:$I$10,,MATCH(F212,$D$9:$I$9,0))</f>
        <v>100</v>
      </c>
      <c r="P212" s="58" cm="1">
        <f t="array" ref="P212">INDEX($D$10:$I$10,,MATCH(G212,$D$9:$I$9,0))</f>
        <v>100</v>
      </c>
      <c r="Q212" s="58" cm="1">
        <f t="array" ref="Q212">INDEX($D$10:$I$10,,MATCH(H212,$D$9:$I$9,0))</f>
        <v>100</v>
      </c>
      <c r="R212" s="58" t="str" cm="1">
        <f t="array" ref="R212">INDEX($D$10:$I$10,,MATCH(I212,$D$9:$I$9,0))</f>
        <v/>
      </c>
      <c r="S212" s="58" cm="1">
        <f t="array" ref="S212">INDEX($D$10:$I$10,,MATCH(J212,$D$9:$I$9,0))</f>
        <v>100</v>
      </c>
    </row>
    <row r="213" spans="2:19">
      <c r="B213" s="14" t="s">
        <v>121</v>
      </c>
      <c r="C213" s="14" t="s">
        <v>423</v>
      </c>
      <c r="D213" s="36" t="s">
        <v>215</v>
      </c>
      <c r="E213" s="36" t="s">
        <v>214</v>
      </c>
      <c r="F213" s="36" t="s">
        <v>214</v>
      </c>
      <c r="G213" s="36" t="s">
        <v>214</v>
      </c>
      <c r="H213" s="36" t="s">
        <v>213</v>
      </c>
      <c r="I213" s="36" t="s">
        <v>217</v>
      </c>
      <c r="J213" s="36" t="s">
        <v>213</v>
      </c>
      <c r="M213" s="58" cm="1">
        <f t="array" ref="M213">INDEX($D$10:$I$10,,MATCH(D213,$D$9:$I$9,0))</f>
        <v>33</v>
      </c>
      <c r="N213" s="58" cm="1">
        <f t="array" ref="N213">INDEX($D$10:$I$10,,MATCH(E213,$D$9:$I$9,0))</f>
        <v>66</v>
      </c>
      <c r="O213" s="58" cm="1">
        <f t="array" ref="O213">INDEX($D$10:$I$10,,MATCH(F213,$D$9:$I$9,0))</f>
        <v>66</v>
      </c>
      <c r="P213" s="58" cm="1">
        <f t="array" ref="P213">INDEX($D$10:$I$10,,MATCH(G213,$D$9:$I$9,0))</f>
        <v>66</v>
      </c>
      <c r="Q213" s="58" cm="1">
        <f t="array" ref="Q213">INDEX($D$10:$I$10,,MATCH(H213,$D$9:$I$9,0))</f>
        <v>100</v>
      </c>
      <c r="R213" s="58" t="str" cm="1">
        <f t="array" ref="R213">INDEX($D$10:$I$10,,MATCH(I213,$D$9:$I$9,0))</f>
        <v/>
      </c>
      <c r="S213" s="58" cm="1">
        <f t="array" ref="S213">INDEX($D$10:$I$10,,MATCH(J213,$D$9:$I$9,0))</f>
        <v>100</v>
      </c>
    </row>
    <row r="214" spans="2:19">
      <c r="B214" s="14" t="s">
        <v>121</v>
      </c>
      <c r="C214" s="14" t="s">
        <v>424</v>
      </c>
      <c r="D214" s="36" t="s">
        <v>213</v>
      </c>
      <c r="E214" s="36" t="s">
        <v>213</v>
      </c>
      <c r="F214" s="36" t="s">
        <v>213</v>
      </c>
      <c r="G214" s="36" t="s">
        <v>213</v>
      </c>
      <c r="H214" s="36" t="s">
        <v>213</v>
      </c>
      <c r="I214" s="36" t="s">
        <v>217</v>
      </c>
      <c r="J214" s="36" t="s">
        <v>214</v>
      </c>
      <c r="M214" s="58" cm="1">
        <f t="array" ref="M214">INDEX($D$10:$I$10,,MATCH(D214,$D$9:$I$9,0))</f>
        <v>100</v>
      </c>
      <c r="N214" s="58" cm="1">
        <f t="array" ref="N214">INDEX($D$10:$I$10,,MATCH(E214,$D$9:$I$9,0))</f>
        <v>100</v>
      </c>
      <c r="O214" s="58" cm="1">
        <f t="array" ref="O214">INDEX($D$10:$I$10,,MATCH(F214,$D$9:$I$9,0))</f>
        <v>100</v>
      </c>
      <c r="P214" s="58" cm="1">
        <f t="array" ref="P214">INDEX($D$10:$I$10,,MATCH(G214,$D$9:$I$9,0))</f>
        <v>100</v>
      </c>
      <c r="Q214" s="58" cm="1">
        <f t="array" ref="Q214">INDEX($D$10:$I$10,,MATCH(H214,$D$9:$I$9,0))</f>
        <v>100</v>
      </c>
      <c r="R214" s="58" t="str" cm="1">
        <f t="array" ref="R214">INDEX($D$10:$I$10,,MATCH(I214,$D$9:$I$9,0))</f>
        <v/>
      </c>
      <c r="S214" s="58" cm="1">
        <f t="array" ref="S214">INDEX($D$10:$I$10,,MATCH(J214,$D$9:$I$9,0))</f>
        <v>66</v>
      </c>
    </row>
    <row r="215" spans="2:19">
      <c r="B215" s="14" t="s">
        <v>121</v>
      </c>
      <c r="C215" s="14" t="s">
        <v>425</v>
      </c>
      <c r="D215" s="36" t="s">
        <v>216</v>
      </c>
      <c r="E215" s="36" t="s">
        <v>215</v>
      </c>
      <c r="F215" s="36" t="s">
        <v>215</v>
      </c>
      <c r="G215" s="36" t="s">
        <v>215</v>
      </c>
      <c r="H215" s="36" t="s">
        <v>214</v>
      </c>
      <c r="I215" s="36" t="s">
        <v>217</v>
      </c>
      <c r="J215" s="36" t="s">
        <v>214</v>
      </c>
      <c r="M215" s="58" cm="1">
        <f t="array" ref="M215">INDEX($D$10:$I$10,,MATCH(D215,$D$9:$I$9,0))</f>
        <v>0</v>
      </c>
      <c r="N215" s="58" cm="1">
        <f t="array" ref="N215">INDEX($D$10:$I$10,,MATCH(E215,$D$9:$I$9,0))</f>
        <v>33</v>
      </c>
      <c r="O215" s="58" cm="1">
        <f t="array" ref="O215">INDEX($D$10:$I$10,,MATCH(F215,$D$9:$I$9,0))</f>
        <v>33</v>
      </c>
      <c r="P215" s="58" cm="1">
        <f t="array" ref="P215">INDEX($D$10:$I$10,,MATCH(G215,$D$9:$I$9,0))</f>
        <v>33</v>
      </c>
      <c r="Q215" s="58" cm="1">
        <f t="array" ref="Q215">INDEX($D$10:$I$10,,MATCH(H215,$D$9:$I$9,0))</f>
        <v>66</v>
      </c>
      <c r="R215" s="58" t="str" cm="1">
        <f t="array" ref="R215">INDEX($D$10:$I$10,,MATCH(I215,$D$9:$I$9,0))</f>
        <v/>
      </c>
      <c r="S215" s="58" cm="1">
        <f t="array" ref="S215">INDEX($D$10:$I$10,,MATCH(J215,$D$9:$I$9,0))</f>
        <v>66</v>
      </c>
    </row>
    <row r="216" spans="2:19">
      <c r="B216" s="14" t="s">
        <v>121</v>
      </c>
      <c r="C216" s="14" t="s">
        <v>426</v>
      </c>
      <c r="D216" s="36" t="s">
        <v>213</v>
      </c>
      <c r="E216" s="36" t="s">
        <v>213</v>
      </c>
      <c r="F216" s="36" t="s">
        <v>213</v>
      </c>
      <c r="G216" s="36" t="s">
        <v>213</v>
      </c>
      <c r="H216" s="36" t="s">
        <v>213</v>
      </c>
      <c r="I216" s="36" t="s">
        <v>217</v>
      </c>
      <c r="J216" s="36" t="s">
        <v>214</v>
      </c>
      <c r="M216" s="58" cm="1">
        <f t="array" ref="M216">INDEX($D$10:$I$10,,MATCH(D216,$D$9:$I$9,0))</f>
        <v>100</v>
      </c>
      <c r="N216" s="58" cm="1">
        <f t="array" ref="N216">INDEX($D$10:$I$10,,MATCH(E216,$D$9:$I$9,0))</f>
        <v>100</v>
      </c>
      <c r="O216" s="58" cm="1">
        <f t="array" ref="O216">INDEX($D$10:$I$10,,MATCH(F216,$D$9:$I$9,0))</f>
        <v>100</v>
      </c>
      <c r="P216" s="58" cm="1">
        <f t="array" ref="P216">INDEX($D$10:$I$10,,MATCH(G216,$D$9:$I$9,0))</f>
        <v>100</v>
      </c>
      <c r="Q216" s="58" cm="1">
        <f t="array" ref="Q216">INDEX($D$10:$I$10,,MATCH(H216,$D$9:$I$9,0))</f>
        <v>100</v>
      </c>
      <c r="R216" s="58" t="str" cm="1">
        <f t="array" ref="R216">INDEX($D$10:$I$10,,MATCH(I216,$D$9:$I$9,0))</f>
        <v/>
      </c>
      <c r="S216" s="58" cm="1">
        <f t="array" ref="S216">INDEX($D$10:$I$10,,MATCH(J216,$D$9:$I$9,0))</f>
        <v>66</v>
      </c>
    </row>
    <row r="217" spans="2:19">
      <c r="B217" s="14" t="s">
        <v>121</v>
      </c>
      <c r="C217" s="14" t="s">
        <v>427</v>
      </c>
      <c r="D217" s="36" t="s">
        <v>213</v>
      </c>
      <c r="E217" s="36" t="s">
        <v>213</v>
      </c>
      <c r="F217" s="36" t="s">
        <v>213</v>
      </c>
      <c r="G217" s="36" t="s">
        <v>213</v>
      </c>
      <c r="H217" s="36" t="s">
        <v>214</v>
      </c>
      <c r="I217" s="36" t="s">
        <v>217</v>
      </c>
      <c r="J217" s="36" t="s">
        <v>214</v>
      </c>
      <c r="M217" s="58" cm="1">
        <f t="array" ref="M217">INDEX($D$10:$I$10,,MATCH(D217,$D$9:$I$9,0))</f>
        <v>100</v>
      </c>
      <c r="N217" s="58" cm="1">
        <f t="array" ref="N217">INDEX($D$10:$I$10,,MATCH(E217,$D$9:$I$9,0))</f>
        <v>100</v>
      </c>
      <c r="O217" s="58" cm="1">
        <f t="array" ref="O217">INDEX($D$10:$I$10,,MATCH(F217,$D$9:$I$9,0))</f>
        <v>100</v>
      </c>
      <c r="P217" s="58" cm="1">
        <f t="array" ref="P217">INDEX($D$10:$I$10,,MATCH(G217,$D$9:$I$9,0))</f>
        <v>100</v>
      </c>
      <c r="Q217" s="58" cm="1">
        <f t="array" ref="Q217">INDEX($D$10:$I$10,,MATCH(H217,$D$9:$I$9,0))</f>
        <v>66</v>
      </c>
      <c r="R217" s="58" t="str" cm="1">
        <f t="array" ref="R217">INDEX($D$10:$I$10,,MATCH(I217,$D$9:$I$9,0))</f>
        <v/>
      </c>
      <c r="S217" s="58" cm="1">
        <f t="array" ref="S217">INDEX($D$10:$I$10,,MATCH(J217,$D$9:$I$9,0))</f>
        <v>66</v>
      </c>
    </row>
    <row r="218" spans="2:19">
      <c r="B218" s="14" t="s">
        <v>121</v>
      </c>
      <c r="C218" s="14" t="s">
        <v>428</v>
      </c>
      <c r="D218" s="36" t="s">
        <v>213</v>
      </c>
      <c r="E218" s="36" t="s">
        <v>213</v>
      </c>
      <c r="F218" s="36" t="s">
        <v>213</v>
      </c>
      <c r="G218" s="36" t="s">
        <v>213</v>
      </c>
      <c r="H218" s="36" t="s">
        <v>213</v>
      </c>
      <c r="I218" s="36" t="s">
        <v>217</v>
      </c>
      <c r="J218" s="36" t="s">
        <v>213</v>
      </c>
      <c r="M218" s="58" cm="1">
        <f t="array" ref="M218">INDEX($D$10:$I$10,,MATCH(D218,$D$9:$I$9,0))</f>
        <v>100</v>
      </c>
      <c r="N218" s="58" cm="1">
        <f t="array" ref="N218">INDEX($D$10:$I$10,,MATCH(E218,$D$9:$I$9,0))</f>
        <v>100</v>
      </c>
      <c r="O218" s="58" cm="1">
        <f t="array" ref="O218">INDEX($D$10:$I$10,,MATCH(F218,$D$9:$I$9,0))</f>
        <v>100</v>
      </c>
      <c r="P218" s="58" cm="1">
        <f t="array" ref="P218">INDEX($D$10:$I$10,,MATCH(G218,$D$9:$I$9,0))</f>
        <v>100</v>
      </c>
      <c r="Q218" s="58" cm="1">
        <f t="array" ref="Q218">INDEX($D$10:$I$10,,MATCH(H218,$D$9:$I$9,0))</f>
        <v>100</v>
      </c>
      <c r="R218" s="58" t="str" cm="1">
        <f t="array" ref="R218">INDEX($D$10:$I$10,,MATCH(I218,$D$9:$I$9,0))</f>
        <v/>
      </c>
      <c r="S218" s="58" cm="1">
        <f t="array" ref="S218">INDEX($D$10:$I$10,,MATCH(J218,$D$9:$I$9,0))</f>
        <v>100</v>
      </c>
    </row>
    <row r="219" spans="2:19">
      <c r="B219" s="14" t="s">
        <v>121</v>
      </c>
      <c r="C219" s="14" t="s">
        <v>429</v>
      </c>
      <c r="D219" s="36" t="s">
        <v>213</v>
      </c>
      <c r="E219" s="36" t="s">
        <v>213</v>
      </c>
      <c r="F219" s="36" t="s">
        <v>213</v>
      </c>
      <c r="G219" s="36" t="s">
        <v>213</v>
      </c>
      <c r="H219" s="36" t="s">
        <v>213</v>
      </c>
      <c r="I219" s="36" t="s">
        <v>217</v>
      </c>
      <c r="J219" s="36" t="s">
        <v>213</v>
      </c>
      <c r="M219" s="58" cm="1">
        <f t="array" ref="M219">INDEX($D$10:$I$10,,MATCH(D219,$D$9:$I$9,0))</f>
        <v>100</v>
      </c>
      <c r="N219" s="58" cm="1">
        <f t="array" ref="N219">INDEX($D$10:$I$10,,MATCH(E219,$D$9:$I$9,0))</f>
        <v>100</v>
      </c>
      <c r="O219" s="58" cm="1">
        <f t="array" ref="O219">INDEX($D$10:$I$10,,MATCH(F219,$D$9:$I$9,0))</f>
        <v>100</v>
      </c>
      <c r="P219" s="58" cm="1">
        <f t="array" ref="P219">INDEX($D$10:$I$10,,MATCH(G219,$D$9:$I$9,0))</f>
        <v>100</v>
      </c>
      <c r="Q219" s="58" cm="1">
        <f t="array" ref="Q219">INDEX($D$10:$I$10,,MATCH(H219,$D$9:$I$9,0))</f>
        <v>100</v>
      </c>
      <c r="R219" s="58" t="str" cm="1">
        <f t="array" ref="R219">INDEX($D$10:$I$10,,MATCH(I219,$D$9:$I$9,0))</f>
        <v/>
      </c>
      <c r="S219" s="58" cm="1">
        <f t="array" ref="S219">INDEX($D$10:$I$10,,MATCH(J219,$D$9:$I$9,0))</f>
        <v>100</v>
      </c>
    </row>
    <row r="220" spans="2:19">
      <c r="B220" s="14" t="s">
        <v>121</v>
      </c>
      <c r="C220" s="14" t="s">
        <v>430</v>
      </c>
      <c r="D220" s="36" t="s">
        <v>214</v>
      </c>
      <c r="E220" s="36" t="s">
        <v>214</v>
      </c>
      <c r="F220" s="36" t="s">
        <v>214</v>
      </c>
      <c r="G220" s="36" t="s">
        <v>214</v>
      </c>
      <c r="H220" s="36" t="s">
        <v>214</v>
      </c>
      <c r="I220" s="36" t="s">
        <v>217</v>
      </c>
      <c r="J220" s="36" t="s">
        <v>214</v>
      </c>
      <c r="M220" s="58" cm="1">
        <f t="array" ref="M220">INDEX($D$10:$I$10,,MATCH(D220,$D$9:$I$9,0))</f>
        <v>66</v>
      </c>
      <c r="N220" s="58" cm="1">
        <f t="array" ref="N220">INDEX($D$10:$I$10,,MATCH(E220,$D$9:$I$9,0))</f>
        <v>66</v>
      </c>
      <c r="O220" s="58" cm="1">
        <f t="array" ref="O220">INDEX($D$10:$I$10,,MATCH(F220,$D$9:$I$9,0))</f>
        <v>66</v>
      </c>
      <c r="P220" s="58" cm="1">
        <f t="array" ref="P220">INDEX($D$10:$I$10,,MATCH(G220,$D$9:$I$9,0))</f>
        <v>66</v>
      </c>
      <c r="Q220" s="58" cm="1">
        <f t="array" ref="Q220">INDEX($D$10:$I$10,,MATCH(H220,$D$9:$I$9,0))</f>
        <v>66</v>
      </c>
      <c r="R220" s="58" t="str" cm="1">
        <f t="array" ref="R220">INDEX($D$10:$I$10,,MATCH(I220,$D$9:$I$9,0))</f>
        <v/>
      </c>
      <c r="S220" s="58" cm="1">
        <f t="array" ref="S220">INDEX($D$10:$I$10,,MATCH(J220,$D$9:$I$9,0))</f>
        <v>66</v>
      </c>
    </row>
    <row r="221" spans="2:19">
      <c r="B221" s="14" t="s">
        <v>121</v>
      </c>
      <c r="C221" s="14" t="s">
        <v>431</v>
      </c>
      <c r="D221" s="36" t="s">
        <v>213</v>
      </c>
      <c r="E221" s="36" t="s">
        <v>213</v>
      </c>
      <c r="F221" s="36" t="s">
        <v>213</v>
      </c>
      <c r="G221" s="36" t="s">
        <v>213</v>
      </c>
      <c r="H221" s="36" t="s">
        <v>213</v>
      </c>
      <c r="I221" s="36" t="s">
        <v>217</v>
      </c>
      <c r="J221" s="36" t="s">
        <v>213</v>
      </c>
      <c r="M221" s="58" cm="1">
        <f t="array" ref="M221">INDEX($D$10:$I$10,,MATCH(D221,$D$9:$I$9,0))</f>
        <v>100</v>
      </c>
      <c r="N221" s="58" cm="1">
        <f t="array" ref="N221">INDEX($D$10:$I$10,,MATCH(E221,$D$9:$I$9,0))</f>
        <v>100</v>
      </c>
      <c r="O221" s="58" cm="1">
        <f t="array" ref="O221">INDEX($D$10:$I$10,,MATCH(F221,$D$9:$I$9,0))</f>
        <v>100</v>
      </c>
      <c r="P221" s="58" cm="1">
        <f t="array" ref="P221">INDEX($D$10:$I$10,,MATCH(G221,$D$9:$I$9,0))</f>
        <v>100</v>
      </c>
      <c r="Q221" s="58" cm="1">
        <f t="array" ref="Q221">INDEX($D$10:$I$10,,MATCH(H221,$D$9:$I$9,0))</f>
        <v>100</v>
      </c>
      <c r="R221" s="58" t="str" cm="1">
        <f t="array" ref="R221">INDEX($D$10:$I$10,,MATCH(I221,$D$9:$I$9,0))</f>
        <v/>
      </c>
      <c r="S221" s="58" cm="1">
        <f t="array" ref="S221">INDEX($D$10:$I$10,,MATCH(J221,$D$9:$I$9,0))</f>
        <v>100</v>
      </c>
    </row>
    <row r="222" spans="2:19">
      <c r="B222" s="14" t="s">
        <v>121</v>
      </c>
      <c r="C222" s="14" t="s">
        <v>432</v>
      </c>
      <c r="D222" s="36" t="s">
        <v>213</v>
      </c>
      <c r="E222" s="36" t="s">
        <v>213</v>
      </c>
      <c r="F222" s="36" t="s">
        <v>213</v>
      </c>
      <c r="G222" s="36" t="s">
        <v>213</v>
      </c>
      <c r="H222" s="36" t="s">
        <v>213</v>
      </c>
      <c r="I222" s="36" t="s">
        <v>217</v>
      </c>
      <c r="J222" s="36" t="s">
        <v>213</v>
      </c>
      <c r="M222" s="58" cm="1">
        <f t="array" ref="M222">INDEX($D$10:$I$10,,MATCH(D222,$D$9:$I$9,0))</f>
        <v>100</v>
      </c>
      <c r="N222" s="58" cm="1">
        <f t="array" ref="N222">INDEX($D$10:$I$10,,MATCH(E222,$D$9:$I$9,0))</f>
        <v>100</v>
      </c>
      <c r="O222" s="58" cm="1">
        <f t="array" ref="O222">INDEX($D$10:$I$10,,MATCH(F222,$D$9:$I$9,0))</f>
        <v>100</v>
      </c>
      <c r="P222" s="58" cm="1">
        <f t="array" ref="P222">INDEX($D$10:$I$10,,MATCH(G222,$D$9:$I$9,0))</f>
        <v>100</v>
      </c>
      <c r="Q222" s="58" cm="1">
        <f t="array" ref="Q222">INDEX($D$10:$I$10,,MATCH(H222,$D$9:$I$9,0))</f>
        <v>100</v>
      </c>
      <c r="R222" s="58" t="str" cm="1">
        <f t="array" ref="R222">INDEX($D$10:$I$10,,MATCH(I222,$D$9:$I$9,0))</f>
        <v/>
      </c>
      <c r="S222" s="58" cm="1">
        <f t="array" ref="S222">INDEX($D$10:$I$10,,MATCH(J222,$D$9:$I$9,0))</f>
        <v>100</v>
      </c>
    </row>
    <row r="223" spans="2:19">
      <c r="B223" s="14" t="s">
        <v>121</v>
      </c>
      <c r="C223" s="14" t="s">
        <v>433</v>
      </c>
      <c r="D223" s="36" t="s">
        <v>213</v>
      </c>
      <c r="E223" s="36" t="s">
        <v>213</v>
      </c>
      <c r="F223" s="36" t="s">
        <v>213</v>
      </c>
      <c r="G223" s="36" t="s">
        <v>213</v>
      </c>
      <c r="H223" s="36" t="s">
        <v>213</v>
      </c>
      <c r="I223" s="36" t="s">
        <v>217</v>
      </c>
      <c r="J223" s="36" t="s">
        <v>213</v>
      </c>
      <c r="M223" s="58" cm="1">
        <f t="array" ref="M223">INDEX($D$10:$I$10,,MATCH(D223,$D$9:$I$9,0))</f>
        <v>100</v>
      </c>
      <c r="N223" s="58" cm="1">
        <f t="array" ref="N223">INDEX($D$10:$I$10,,MATCH(E223,$D$9:$I$9,0))</f>
        <v>100</v>
      </c>
      <c r="O223" s="58" cm="1">
        <f t="array" ref="O223">INDEX($D$10:$I$10,,MATCH(F223,$D$9:$I$9,0))</f>
        <v>100</v>
      </c>
      <c r="P223" s="58" cm="1">
        <f t="array" ref="P223">INDEX($D$10:$I$10,,MATCH(G223,$D$9:$I$9,0))</f>
        <v>100</v>
      </c>
      <c r="Q223" s="58" cm="1">
        <f t="array" ref="Q223">INDEX($D$10:$I$10,,MATCH(H223,$D$9:$I$9,0))</f>
        <v>100</v>
      </c>
      <c r="R223" s="58" t="str" cm="1">
        <f t="array" ref="R223">INDEX($D$10:$I$10,,MATCH(I223,$D$9:$I$9,0))</f>
        <v/>
      </c>
      <c r="S223" s="58" cm="1">
        <f t="array" ref="S223">INDEX($D$10:$I$10,,MATCH(J223,$D$9:$I$9,0))</f>
        <v>100</v>
      </c>
    </row>
    <row r="224" spans="2:19">
      <c r="B224" s="14" t="s">
        <v>121</v>
      </c>
      <c r="C224" s="14" t="s">
        <v>434</v>
      </c>
      <c r="D224" s="36" t="s">
        <v>213</v>
      </c>
      <c r="E224" s="36" t="s">
        <v>213</v>
      </c>
      <c r="F224" s="36" t="s">
        <v>213</v>
      </c>
      <c r="G224" s="36" t="s">
        <v>213</v>
      </c>
      <c r="H224" s="36" t="s">
        <v>213</v>
      </c>
      <c r="I224" s="36" t="s">
        <v>217</v>
      </c>
      <c r="J224" s="36" t="s">
        <v>213</v>
      </c>
      <c r="M224" s="58" cm="1">
        <f t="array" ref="M224">INDEX($D$10:$I$10,,MATCH(D224,$D$9:$I$9,0))</f>
        <v>100</v>
      </c>
      <c r="N224" s="58" cm="1">
        <f t="array" ref="N224">INDEX($D$10:$I$10,,MATCH(E224,$D$9:$I$9,0))</f>
        <v>100</v>
      </c>
      <c r="O224" s="58" cm="1">
        <f t="array" ref="O224">INDEX($D$10:$I$10,,MATCH(F224,$D$9:$I$9,0))</f>
        <v>100</v>
      </c>
      <c r="P224" s="58" cm="1">
        <f t="array" ref="P224">INDEX($D$10:$I$10,,MATCH(G224,$D$9:$I$9,0))</f>
        <v>100</v>
      </c>
      <c r="Q224" s="58" cm="1">
        <f t="array" ref="Q224">INDEX($D$10:$I$10,,MATCH(H224,$D$9:$I$9,0))</f>
        <v>100</v>
      </c>
      <c r="R224" s="58" t="str" cm="1">
        <f t="array" ref="R224">INDEX($D$10:$I$10,,MATCH(I224,$D$9:$I$9,0))</f>
        <v/>
      </c>
      <c r="S224" s="58" cm="1">
        <f t="array" ref="S224">INDEX($D$10:$I$10,,MATCH(J224,$D$9:$I$9,0))</f>
        <v>100</v>
      </c>
    </row>
    <row r="225" spans="2:19">
      <c r="B225" s="14" t="s">
        <v>121</v>
      </c>
      <c r="C225" s="14" t="s">
        <v>435</v>
      </c>
      <c r="D225" s="36" t="s">
        <v>213</v>
      </c>
      <c r="E225" s="36" t="s">
        <v>213</v>
      </c>
      <c r="F225" s="36" t="s">
        <v>213</v>
      </c>
      <c r="G225" s="36" t="s">
        <v>213</v>
      </c>
      <c r="H225" s="36" t="s">
        <v>213</v>
      </c>
      <c r="I225" s="36" t="s">
        <v>217</v>
      </c>
      <c r="J225" s="36" t="s">
        <v>213</v>
      </c>
      <c r="M225" s="58" cm="1">
        <f t="array" ref="M225">INDEX($D$10:$I$10,,MATCH(D225,$D$9:$I$9,0))</f>
        <v>100</v>
      </c>
      <c r="N225" s="58" cm="1">
        <f t="array" ref="N225">INDEX($D$10:$I$10,,MATCH(E225,$D$9:$I$9,0))</f>
        <v>100</v>
      </c>
      <c r="O225" s="58" cm="1">
        <f t="array" ref="O225">INDEX($D$10:$I$10,,MATCH(F225,$D$9:$I$9,0))</f>
        <v>100</v>
      </c>
      <c r="P225" s="58" cm="1">
        <f t="array" ref="P225">INDEX($D$10:$I$10,,MATCH(G225,$D$9:$I$9,0))</f>
        <v>100</v>
      </c>
      <c r="Q225" s="58" cm="1">
        <f t="array" ref="Q225">INDEX($D$10:$I$10,,MATCH(H225,$D$9:$I$9,0))</f>
        <v>100</v>
      </c>
      <c r="R225" s="58" t="str" cm="1">
        <f t="array" ref="R225">INDEX($D$10:$I$10,,MATCH(I225,$D$9:$I$9,0))</f>
        <v/>
      </c>
      <c r="S225" s="58" cm="1">
        <f t="array" ref="S225">INDEX($D$10:$I$10,,MATCH(J225,$D$9:$I$9,0))</f>
        <v>100</v>
      </c>
    </row>
    <row r="226" spans="2:19">
      <c r="B226" s="14" t="s">
        <v>121</v>
      </c>
      <c r="C226" s="14" t="s">
        <v>436</v>
      </c>
      <c r="D226" s="36" t="s">
        <v>213</v>
      </c>
      <c r="E226" s="36" t="s">
        <v>213</v>
      </c>
      <c r="F226" s="36" t="s">
        <v>213</v>
      </c>
      <c r="G226" s="36" t="s">
        <v>213</v>
      </c>
      <c r="H226" s="36" t="s">
        <v>213</v>
      </c>
      <c r="I226" s="36" t="s">
        <v>217</v>
      </c>
      <c r="J226" s="36" t="s">
        <v>213</v>
      </c>
      <c r="M226" s="58" cm="1">
        <f t="array" ref="M226">INDEX($D$10:$I$10,,MATCH(D226,$D$9:$I$9,0))</f>
        <v>100</v>
      </c>
      <c r="N226" s="58" cm="1">
        <f t="array" ref="N226">INDEX($D$10:$I$10,,MATCH(E226,$D$9:$I$9,0))</f>
        <v>100</v>
      </c>
      <c r="O226" s="58" cm="1">
        <f t="array" ref="O226">INDEX($D$10:$I$10,,MATCH(F226,$D$9:$I$9,0))</f>
        <v>100</v>
      </c>
      <c r="P226" s="58" cm="1">
        <f t="array" ref="P226">INDEX($D$10:$I$10,,MATCH(G226,$D$9:$I$9,0))</f>
        <v>100</v>
      </c>
      <c r="Q226" s="58" cm="1">
        <f t="array" ref="Q226">INDEX($D$10:$I$10,,MATCH(H226,$D$9:$I$9,0))</f>
        <v>100</v>
      </c>
      <c r="R226" s="58" t="str" cm="1">
        <f t="array" ref="R226">INDEX($D$10:$I$10,,MATCH(I226,$D$9:$I$9,0))</f>
        <v/>
      </c>
      <c r="S226" s="58" cm="1">
        <f t="array" ref="S226">INDEX($D$10:$I$10,,MATCH(J226,$D$9:$I$9,0))</f>
        <v>100</v>
      </c>
    </row>
    <row r="227" spans="2:19">
      <c r="B227" s="14" t="s">
        <v>121</v>
      </c>
      <c r="C227" s="14" t="s">
        <v>437</v>
      </c>
      <c r="D227" s="36" t="s">
        <v>213</v>
      </c>
      <c r="E227" s="36" t="s">
        <v>213</v>
      </c>
      <c r="F227" s="36" t="s">
        <v>213</v>
      </c>
      <c r="G227" s="36" t="s">
        <v>213</v>
      </c>
      <c r="H227" s="36" t="s">
        <v>213</v>
      </c>
      <c r="I227" s="36" t="s">
        <v>217</v>
      </c>
      <c r="J227" s="36" t="s">
        <v>213</v>
      </c>
      <c r="M227" s="58" cm="1">
        <f t="array" ref="M227">INDEX($D$10:$I$10,,MATCH(D227,$D$9:$I$9,0))</f>
        <v>100</v>
      </c>
      <c r="N227" s="58" cm="1">
        <f t="array" ref="N227">INDEX($D$10:$I$10,,MATCH(E227,$D$9:$I$9,0))</f>
        <v>100</v>
      </c>
      <c r="O227" s="58" cm="1">
        <f t="array" ref="O227">INDEX($D$10:$I$10,,MATCH(F227,$D$9:$I$9,0))</f>
        <v>100</v>
      </c>
      <c r="P227" s="58" cm="1">
        <f t="array" ref="P227">INDEX($D$10:$I$10,,MATCH(G227,$D$9:$I$9,0))</f>
        <v>100</v>
      </c>
      <c r="Q227" s="58" cm="1">
        <f t="array" ref="Q227">INDEX($D$10:$I$10,,MATCH(H227,$D$9:$I$9,0))</f>
        <v>100</v>
      </c>
      <c r="R227" s="58" t="str" cm="1">
        <f t="array" ref="R227">INDEX($D$10:$I$10,,MATCH(I227,$D$9:$I$9,0))</f>
        <v/>
      </c>
      <c r="S227" s="58" cm="1">
        <f t="array" ref="S227">INDEX($D$10:$I$10,,MATCH(J227,$D$9:$I$9,0))</f>
        <v>100</v>
      </c>
    </row>
    <row r="228" spans="2:19">
      <c r="B228" s="14" t="s">
        <v>121</v>
      </c>
      <c r="C228" s="14" t="s">
        <v>438</v>
      </c>
      <c r="D228" s="36" t="s">
        <v>213</v>
      </c>
      <c r="E228" s="36" t="s">
        <v>213</v>
      </c>
      <c r="F228" s="36" t="s">
        <v>213</v>
      </c>
      <c r="G228" s="36" t="s">
        <v>213</v>
      </c>
      <c r="H228" s="36" t="s">
        <v>213</v>
      </c>
      <c r="I228" s="36" t="s">
        <v>217</v>
      </c>
      <c r="J228" s="36" t="s">
        <v>213</v>
      </c>
      <c r="M228" s="58" cm="1">
        <f t="array" ref="M228">INDEX($D$10:$I$10,,MATCH(D228,$D$9:$I$9,0))</f>
        <v>100</v>
      </c>
      <c r="N228" s="58" cm="1">
        <f t="array" ref="N228">INDEX($D$10:$I$10,,MATCH(E228,$D$9:$I$9,0))</f>
        <v>100</v>
      </c>
      <c r="O228" s="58" cm="1">
        <f t="array" ref="O228">INDEX($D$10:$I$10,,MATCH(F228,$D$9:$I$9,0))</f>
        <v>100</v>
      </c>
      <c r="P228" s="58" cm="1">
        <f t="array" ref="P228">INDEX($D$10:$I$10,,MATCH(G228,$D$9:$I$9,0))</f>
        <v>100</v>
      </c>
      <c r="Q228" s="58" cm="1">
        <f t="array" ref="Q228">INDEX($D$10:$I$10,,MATCH(H228,$D$9:$I$9,0))</f>
        <v>100</v>
      </c>
      <c r="R228" s="58" t="str" cm="1">
        <f t="array" ref="R228">INDEX($D$10:$I$10,,MATCH(I228,$D$9:$I$9,0))</f>
        <v/>
      </c>
      <c r="S228" s="58" cm="1">
        <f t="array" ref="S228">INDEX($D$10:$I$10,,MATCH(J228,$D$9:$I$9,0))</f>
        <v>100</v>
      </c>
    </row>
    <row r="229" spans="2:19">
      <c r="B229" s="14" t="s">
        <v>121</v>
      </c>
      <c r="C229" s="14" t="s">
        <v>439</v>
      </c>
      <c r="D229" s="36" t="s">
        <v>213</v>
      </c>
      <c r="E229" s="36" t="s">
        <v>213</v>
      </c>
      <c r="F229" s="36" t="s">
        <v>213</v>
      </c>
      <c r="G229" s="36" t="s">
        <v>213</v>
      </c>
      <c r="H229" s="36" t="s">
        <v>213</v>
      </c>
      <c r="I229" s="36" t="s">
        <v>217</v>
      </c>
      <c r="J229" s="36" t="s">
        <v>213</v>
      </c>
      <c r="M229" s="58" cm="1">
        <f t="array" ref="M229">INDEX($D$10:$I$10,,MATCH(D229,$D$9:$I$9,0))</f>
        <v>100</v>
      </c>
      <c r="N229" s="58" cm="1">
        <f t="array" ref="N229">INDEX($D$10:$I$10,,MATCH(E229,$D$9:$I$9,0))</f>
        <v>100</v>
      </c>
      <c r="O229" s="58" cm="1">
        <f t="array" ref="O229">INDEX($D$10:$I$10,,MATCH(F229,$D$9:$I$9,0))</f>
        <v>100</v>
      </c>
      <c r="P229" s="58" cm="1">
        <f t="array" ref="P229">INDEX($D$10:$I$10,,MATCH(G229,$D$9:$I$9,0))</f>
        <v>100</v>
      </c>
      <c r="Q229" s="58" cm="1">
        <f t="array" ref="Q229">INDEX($D$10:$I$10,,MATCH(H229,$D$9:$I$9,0))</f>
        <v>100</v>
      </c>
      <c r="R229" s="58" t="str" cm="1">
        <f t="array" ref="R229">INDEX($D$10:$I$10,,MATCH(I229,$D$9:$I$9,0))</f>
        <v/>
      </c>
      <c r="S229" s="58" cm="1">
        <f t="array" ref="S229">INDEX($D$10:$I$10,,MATCH(J229,$D$9:$I$9,0))</f>
        <v>100</v>
      </c>
    </row>
    <row r="230" spans="2:19">
      <c r="B230" s="14" t="s">
        <v>121</v>
      </c>
      <c r="C230" s="14" t="s">
        <v>440</v>
      </c>
      <c r="D230" s="36" t="s">
        <v>213</v>
      </c>
      <c r="E230" s="36" t="s">
        <v>213</v>
      </c>
      <c r="F230" s="36" t="s">
        <v>213</v>
      </c>
      <c r="G230" s="36" t="s">
        <v>213</v>
      </c>
      <c r="H230" s="36" t="s">
        <v>213</v>
      </c>
      <c r="I230" s="36" t="s">
        <v>217</v>
      </c>
      <c r="J230" s="36" t="s">
        <v>213</v>
      </c>
      <c r="M230" s="58" cm="1">
        <f t="array" ref="M230">INDEX($D$10:$I$10,,MATCH(D230,$D$9:$I$9,0))</f>
        <v>100</v>
      </c>
      <c r="N230" s="58" cm="1">
        <f t="array" ref="N230">INDEX($D$10:$I$10,,MATCH(E230,$D$9:$I$9,0))</f>
        <v>100</v>
      </c>
      <c r="O230" s="58" cm="1">
        <f t="array" ref="O230">INDEX($D$10:$I$10,,MATCH(F230,$D$9:$I$9,0))</f>
        <v>100</v>
      </c>
      <c r="P230" s="58" cm="1">
        <f t="array" ref="P230">INDEX($D$10:$I$10,,MATCH(G230,$D$9:$I$9,0))</f>
        <v>100</v>
      </c>
      <c r="Q230" s="58" cm="1">
        <f t="array" ref="Q230">INDEX($D$10:$I$10,,MATCH(H230,$D$9:$I$9,0))</f>
        <v>100</v>
      </c>
      <c r="R230" s="58" t="str" cm="1">
        <f t="array" ref="R230">INDEX($D$10:$I$10,,MATCH(I230,$D$9:$I$9,0))</f>
        <v/>
      </c>
      <c r="S230" s="58" cm="1">
        <f t="array" ref="S230">INDEX($D$10:$I$10,,MATCH(J230,$D$9:$I$9,0))</f>
        <v>100</v>
      </c>
    </row>
    <row r="231" spans="2:19">
      <c r="B231" s="14" t="s">
        <v>121</v>
      </c>
      <c r="C231" s="14" t="s">
        <v>441</v>
      </c>
      <c r="D231" s="36" t="s">
        <v>213</v>
      </c>
      <c r="E231" s="36" t="s">
        <v>213</v>
      </c>
      <c r="F231" s="36" t="s">
        <v>213</v>
      </c>
      <c r="G231" s="36" t="s">
        <v>213</v>
      </c>
      <c r="H231" s="36" t="s">
        <v>213</v>
      </c>
      <c r="I231" s="36" t="s">
        <v>217</v>
      </c>
      <c r="J231" s="36" t="s">
        <v>213</v>
      </c>
      <c r="M231" s="58" cm="1">
        <f t="array" ref="M231">INDEX($D$10:$I$10,,MATCH(D231,$D$9:$I$9,0))</f>
        <v>100</v>
      </c>
      <c r="N231" s="58" cm="1">
        <f t="array" ref="N231">INDEX($D$10:$I$10,,MATCH(E231,$D$9:$I$9,0))</f>
        <v>100</v>
      </c>
      <c r="O231" s="58" cm="1">
        <f t="array" ref="O231">INDEX($D$10:$I$10,,MATCH(F231,$D$9:$I$9,0))</f>
        <v>100</v>
      </c>
      <c r="P231" s="58" cm="1">
        <f t="array" ref="P231">INDEX($D$10:$I$10,,MATCH(G231,$D$9:$I$9,0))</f>
        <v>100</v>
      </c>
      <c r="Q231" s="58" cm="1">
        <f t="array" ref="Q231">INDEX($D$10:$I$10,,MATCH(H231,$D$9:$I$9,0))</f>
        <v>100</v>
      </c>
      <c r="R231" s="58" t="str" cm="1">
        <f t="array" ref="R231">INDEX($D$10:$I$10,,MATCH(I231,$D$9:$I$9,0))</f>
        <v/>
      </c>
      <c r="S231" s="58" cm="1">
        <f t="array" ref="S231">INDEX($D$10:$I$10,,MATCH(J231,$D$9:$I$9,0))</f>
        <v>100</v>
      </c>
    </row>
    <row r="232" spans="2:19">
      <c r="B232" s="14" t="s">
        <v>121</v>
      </c>
      <c r="C232" s="14" t="s">
        <v>442</v>
      </c>
      <c r="D232" s="36" t="s">
        <v>213</v>
      </c>
      <c r="E232" s="36" t="s">
        <v>213</v>
      </c>
      <c r="F232" s="36" t="s">
        <v>213</v>
      </c>
      <c r="G232" s="36" t="s">
        <v>213</v>
      </c>
      <c r="H232" s="36" t="s">
        <v>213</v>
      </c>
      <c r="I232" s="36" t="s">
        <v>217</v>
      </c>
      <c r="J232" s="36" t="s">
        <v>213</v>
      </c>
      <c r="M232" s="58" cm="1">
        <f t="array" ref="M232">INDEX($D$10:$I$10,,MATCH(D232,$D$9:$I$9,0))</f>
        <v>100</v>
      </c>
      <c r="N232" s="58" cm="1">
        <f t="array" ref="N232">INDEX($D$10:$I$10,,MATCH(E232,$D$9:$I$9,0))</f>
        <v>100</v>
      </c>
      <c r="O232" s="58" cm="1">
        <f t="array" ref="O232">INDEX($D$10:$I$10,,MATCH(F232,$D$9:$I$9,0))</f>
        <v>100</v>
      </c>
      <c r="P232" s="58" cm="1">
        <f t="array" ref="P232">INDEX($D$10:$I$10,,MATCH(G232,$D$9:$I$9,0))</f>
        <v>100</v>
      </c>
      <c r="Q232" s="58" cm="1">
        <f t="array" ref="Q232">INDEX($D$10:$I$10,,MATCH(H232,$D$9:$I$9,0))</f>
        <v>100</v>
      </c>
      <c r="R232" s="58" t="str" cm="1">
        <f t="array" ref="R232">INDEX($D$10:$I$10,,MATCH(I232,$D$9:$I$9,0))</f>
        <v/>
      </c>
      <c r="S232" s="58" cm="1">
        <f t="array" ref="S232">INDEX($D$10:$I$10,,MATCH(J232,$D$9:$I$9,0))</f>
        <v>100</v>
      </c>
    </row>
    <row r="233" spans="2:19">
      <c r="B233" s="14" t="s">
        <v>121</v>
      </c>
      <c r="C233" s="14" t="s">
        <v>443</v>
      </c>
      <c r="D233" s="36" t="s">
        <v>213</v>
      </c>
      <c r="E233" s="36" t="s">
        <v>213</v>
      </c>
      <c r="F233" s="36" t="s">
        <v>213</v>
      </c>
      <c r="G233" s="36" t="s">
        <v>213</v>
      </c>
      <c r="H233" s="36" t="s">
        <v>213</v>
      </c>
      <c r="I233" s="36" t="s">
        <v>217</v>
      </c>
      <c r="J233" s="36" t="s">
        <v>213</v>
      </c>
      <c r="M233" s="58" cm="1">
        <f t="array" ref="M233">INDEX($D$10:$I$10,,MATCH(D233,$D$9:$I$9,0))</f>
        <v>100</v>
      </c>
      <c r="N233" s="58" cm="1">
        <f t="array" ref="N233">INDEX($D$10:$I$10,,MATCH(E233,$D$9:$I$9,0))</f>
        <v>100</v>
      </c>
      <c r="O233" s="58" cm="1">
        <f t="array" ref="O233">INDEX($D$10:$I$10,,MATCH(F233,$D$9:$I$9,0))</f>
        <v>100</v>
      </c>
      <c r="P233" s="58" cm="1">
        <f t="array" ref="P233">INDEX($D$10:$I$10,,MATCH(G233,$D$9:$I$9,0))</f>
        <v>100</v>
      </c>
      <c r="Q233" s="58" cm="1">
        <f t="array" ref="Q233">INDEX($D$10:$I$10,,MATCH(H233,$D$9:$I$9,0))</f>
        <v>100</v>
      </c>
      <c r="R233" s="58" t="str" cm="1">
        <f t="array" ref="R233">INDEX($D$10:$I$10,,MATCH(I233,$D$9:$I$9,0))</f>
        <v/>
      </c>
      <c r="S233" s="58" cm="1">
        <f t="array" ref="S233">INDEX($D$10:$I$10,,MATCH(J233,$D$9:$I$9,0))</f>
        <v>100</v>
      </c>
    </row>
    <row r="234" spans="2:19">
      <c r="B234" s="14" t="s">
        <v>121</v>
      </c>
      <c r="C234" s="14" t="s">
        <v>444</v>
      </c>
      <c r="D234" s="36" t="s">
        <v>213</v>
      </c>
      <c r="E234" s="36" t="s">
        <v>213</v>
      </c>
      <c r="F234" s="36" t="s">
        <v>213</v>
      </c>
      <c r="G234" s="36" t="s">
        <v>214</v>
      </c>
      <c r="H234" s="36" t="s">
        <v>214</v>
      </c>
      <c r="I234" s="36" t="s">
        <v>217</v>
      </c>
      <c r="J234" s="36" t="s">
        <v>214</v>
      </c>
      <c r="M234" s="58" cm="1">
        <f t="array" ref="M234">INDEX($D$10:$I$10,,MATCH(D234,$D$9:$I$9,0))</f>
        <v>100</v>
      </c>
      <c r="N234" s="58" cm="1">
        <f t="array" ref="N234">INDEX($D$10:$I$10,,MATCH(E234,$D$9:$I$9,0))</f>
        <v>100</v>
      </c>
      <c r="O234" s="58" cm="1">
        <f t="array" ref="O234">INDEX($D$10:$I$10,,MATCH(F234,$D$9:$I$9,0))</f>
        <v>100</v>
      </c>
      <c r="P234" s="58" cm="1">
        <f t="array" ref="P234">INDEX($D$10:$I$10,,MATCH(G234,$D$9:$I$9,0))</f>
        <v>66</v>
      </c>
      <c r="Q234" s="58" cm="1">
        <f t="array" ref="Q234">INDEX($D$10:$I$10,,MATCH(H234,$D$9:$I$9,0))</f>
        <v>66</v>
      </c>
      <c r="R234" s="58" t="str" cm="1">
        <f t="array" ref="R234">INDEX($D$10:$I$10,,MATCH(I234,$D$9:$I$9,0))</f>
        <v/>
      </c>
      <c r="S234" s="58" cm="1">
        <f t="array" ref="S234">INDEX($D$10:$I$10,,MATCH(J234,$D$9:$I$9,0))</f>
        <v>66</v>
      </c>
    </row>
    <row r="235" spans="2:19">
      <c r="B235" s="14" t="s">
        <v>121</v>
      </c>
      <c r="C235" s="14" t="s">
        <v>445</v>
      </c>
      <c r="D235" s="36" t="s">
        <v>213</v>
      </c>
      <c r="E235" s="36" t="s">
        <v>213</v>
      </c>
      <c r="F235" s="36" t="s">
        <v>213</v>
      </c>
      <c r="G235" s="36" t="s">
        <v>213</v>
      </c>
      <c r="H235" s="36" t="s">
        <v>213</v>
      </c>
      <c r="I235" s="36" t="s">
        <v>217</v>
      </c>
      <c r="J235" s="36" t="s">
        <v>213</v>
      </c>
      <c r="M235" s="58" cm="1">
        <f t="array" ref="M235">INDEX($D$10:$I$10,,MATCH(D235,$D$9:$I$9,0))</f>
        <v>100</v>
      </c>
      <c r="N235" s="58" cm="1">
        <f t="array" ref="N235">INDEX($D$10:$I$10,,MATCH(E235,$D$9:$I$9,0))</f>
        <v>100</v>
      </c>
      <c r="O235" s="58" cm="1">
        <f t="array" ref="O235">INDEX($D$10:$I$10,,MATCH(F235,$D$9:$I$9,0))</f>
        <v>100</v>
      </c>
      <c r="P235" s="58" cm="1">
        <f t="array" ref="P235">INDEX($D$10:$I$10,,MATCH(G235,$D$9:$I$9,0))</f>
        <v>100</v>
      </c>
      <c r="Q235" s="58" cm="1">
        <f t="array" ref="Q235">INDEX($D$10:$I$10,,MATCH(H235,$D$9:$I$9,0))</f>
        <v>100</v>
      </c>
      <c r="R235" s="58" t="str" cm="1">
        <f t="array" ref="R235">INDEX($D$10:$I$10,,MATCH(I235,$D$9:$I$9,0))</f>
        <v/>
      </c>
      <c r="S235" s="58" cm="1">
        <f t="array" ref="S235">INDEX($D$10:$I$10,,MATCH(J235,$D$9:$I$9,0))</f>
        <v>100</v>
      </c>
    </row>
    <row r="236" spans="2:19">
      <c r="B236" s="14" t="s">
        <v>121</v>
      </c>
      <c r="C236" s="14" t="s">
        <v>446</v>
      </c>
      <c r="D236" s="36" t="s">
        <v>213</v>
      </c>
      <c r="E236" s="36" t="s">
        <v>213</v>
      </c>
      <c r="F236" s="36" t="s">
        <v>213</v>
      </c>
      <c r="G236" s="36" t="s">
        <v>213</v>
      </c>
      <c r="H236" s="36" t="s">
        <v>213</v>
      </c>
      <c r="I236" s="36" t="s">
        <v>217</v>
      </c>
      <c r="J236" s="36" t="s">
        <v>213</v>
      </c>
      <c r="M236" s="58" cm="1">
        <f t="array" ref="M236">INDEX($D$10:$I$10,,MATCH(D236,$D$9:$I$9,0))</f>
        <v>100</v>
      </c>
      <c r="N236" s="58" cm="1">
        <f t="array" ref="N236">INDEX($D$10:$I$10,,MATCH(E236,$D$9:$I$9,0))</f>
        <v>100</v>
      </c>
      <c r="O236" s="58" cm="1">
        <f t="array" ref="O236">INDEX($D$10:$I$10,,MATCH(F236,$D$9:$I$9,0))</f>
        <v>100</v>
      </c>
      <c r="P236" s="58" cm="1">
        <f t="array" ref="P236">INDEX($D$10:$I$10,,MATCH(G236,$D$9:$I$9,0))</f>
        <v>100</v>
      </c>
      <c r="Q236" s="58" cm="1">
        <f t="array" ref="Q236">INDEX($D$10:$I$10,,MATCH(H236,$D$9:$I$9,0))</f>
        <v>100</v>
      </c>
      <c r="R236" s="58" t="str" cm="1">
        <f t="array" ref="R236">INDEX($D$10:$I$10,,MATCH(I236,$D$9:$I$9,0))</f>
        <v/>
      </c>
      <c r="S236" s="58" cm="1">
        <f t="array" ref="S236">INDEX($D$10:$I$10,,MATCH(J236,$D$9:$I$9,0))</f>
        <v>100</v>
      </c>
    </row>
    <row r="237" spans="2:19">
      <c r="B237" s="14" t="s">
        <v>121</v>
      </c>
      <c r="C237" s="14" t="s">
        <v>447</v>
      </c>
      <c r="D237" s="36" t="s">
        <v>213</v>
      </c>
      <c r="E237" s="36" t="s">
        <v>213</v>
      </c>
      <c r="F237" s="36" t="s">
        <v>213</v>
      </c>
      <c r="G237" s="36" t="s">
        <v>213</v>
      </c>
      <c r="H237" s="36" t="s">
        <v>213</v>
      </c>
      <c r="I237" s="36" t="s">
        <v>217</v>
      </c>
      <c r="J237" s="36" t="s">
        <v>213</v>
      </c>
      <c r="M237" s="58" cm="1">
        <f t="array" ref="M237">INDEX($D$10:$I$10,,MATCH(D237,$D$9:$I$9,0))</f>
        <v>100</v>
      </c>
      <c r="N237" s="58" cm="1">
        <f t="array" ref="N237">INDEX($D$10:$I$10,,MATCH(E237,$D$9:$I$9,0))</f>
        <v>100</v>
      </c>
      <c r="O237" s="58" cm="1">
        <f t="array" ref="O237">INDEX($D$10:$I$10,,MATCH(F237,$D$9:$I$9,0))</f>
        <v>100</v>
      </c>
      <c r="P237" s="58" cm="1">
        <f t="array" ref="P237">INDEX($D$10:$I$10,,MATCH(G237,$D$9:$I$9,0))</f>
        <v>100</v>
      </c>
      <c r="Q237" s="58" cm="1">
        <f t="array" ref="Q237">INDEX($D$10:$I$10,,MATCH(H237,$D$9:$I$9,0))</f>
        <v>100</v>
      </c>
      <c r="R237" s="58" t="str" cm="1">
        <f t="array" ref="R237">INDEX($D$10:$I$10,,MATCH(I237,$D$9:$I$9,0))</f>
        <v/>
      </c>
      <c r="S237" s="58" cm="1">
        <f t="array" ref="S237">INDEX($D$10:$I$10,,MATCH(J237,$D$9:$I$9,0))</f>
        <v>100</v>
      </c>
    </row>
    <row r="238" spans="2:19">
      <c r="B238" s="14" t="s">
        <v>121</v>
      </c>
      <c r="C238" s="14" t="s">
        <v>448</v>
      </c>
      <c r="D238" s="36" t="s">
        <v>213</v>
      </c>
      <c r="E238" s="36" t="s">
        <v>213</v>
      </c>
      <c r="F238" s="36" t="s">
        <v>213</v>
      </c>
      <c r="G238" s="36" t="s">
        <v>213</v>
      </c>
      <c r="H238" s="36" t="s">
        <v>213</v>
      </c>
      <c r="I238" s="36" t="s">
        <v>217</v>
      </c>
      <c r="J238" s="36" t="s">
        <v>213</v>
      </c>
      <c r="M238" s="58" cm="1">
        <f t="array" ref="M238">INDEX($D$10:$I$10,,MATCH(D238,$D$9:$I$9,0))</f>
        <v>100</v>
      </c>
      <c r="N238" s="58" cm="1">
        <f t="array" ref="N238">INDEX($D$10:$I$10,,MATCH(E238,$D$9:$I$9,0))</f>
        <v>100</v>
      </c>
      <c r="O238" s="58" cm="1">
        <f t="array" ref="O238">INDEX($D$10:$I$10,,MATCH(F238,$D$9:$I$9,0))</f>
        <v>100</v>
      </c>
      <c r="P238" s="58" cm="1">
        <f t="array" ref="P238">INDEX($D$10:$I$10,,MATCH(G238,$D$9:$I$9,0))</f>
        <v>100</v>
      </c>
      <c r="Q238" s="58" cm="1">
        <f t="array" ref="Q238">INDEX($D$10:$I$10,,MATCH(H238,$D$9:$I$9,0))</f>
        <v>100</v>
      </c>
      <c r="R238" s="58" t="str" cm="1">
        <f t="array" ref="R238">INDEX($D$10:$I$10,,MATCH(I238,$D$9:$I$9,0))</f>
        <v/>
      </c>
      <c r="S238" s="58" cm="1">
        <f t="array" ref="S238">INDEX($D$10:$I$10,,MATCH(J238,$D$9:$I$9,0))</f>
        <v>100</v>
      </c>
    </row>
    <row r="239" spans="2:19">
      <c r="B239" s="14" t="s">
        <v>121</v>
      </c>
      <c r="C239" s="14" t="s">
        <v>449</v>
      </c>
      <c r="D239" s="36" t="s">
        <v>213</v>
      </c>
      <c r="E239" s="36" t="s">
        <v>213</v>
      </c>
      <c r="F239" s="36" t="s">
        <v>213</v>
      </c>
      <c r="G239" s="36" t="s">
        <v>213</v>
      </c>
      <c r="H239" s="36" t="s">
        <v>213</v>
      </c>
      <c r="I239" s="36" t="s">
        <v>217</v>
      </c>
      <c r="J239" s="36" t="s">
        <v>213</v>
      </c>
      <c r="M239" s="58" cm="1">
        <f t="array" ref="M239">INDEX($D$10:$I$10,,MATCH(D239,$D$9:$I$9,0))</f>
        <v>100</v>
      </c>
      <c r="N239" s="58" cm="1">
        <f t="array" ref="N239">INDEX($D$10:$I$10,,MATCH(E239,$D$9:$I$9,0))</f>
        <v>100</v>
      </c>
      <c r="O239" s="58" cm="1">
        <f t="array" ref="O239">INDEX($D$10:$I$10,,MATCH(F239,$D$9:$I$9,0))</f>
        <v>100</v>
      </c>
      <c r="P239" s="58" cm="1">
        <f t="array" ref="P239">INDEX($D$10:$I$10,,MATCH(G239,$D$9:$I$9,0))</f>
        <v>100</v>
      </c>
      <c r="Q239" s="58" cm="1">
        <f t="array" ref="Q239">INDEX($D$10:$I$10,,MATCH(H239,$D$9:$I$9,0))</f>
        <v>100</v>
      </c>
      <c r="R239" s="58" t="str" cm="1">
        <f t="array" ref="R239">INDEX($D$10:$I$10,,MATCH(I239,$D$9:$I$9,0))</f>
        <v/>
      </c>
      <c r="S239" s="58" cm="1">
        <f t="array" ref="S239">INDEX($D$10:$I$10,,MATCH(J239,$D$9:$I$9,0))</f>
        <v>100</v>
      </c>
    </row>
    <row r="240" spans="2:19">
      <c r="B240" s="14" t="s">
        <v>121</v>
      </c>
      <c r="C240" s="14" t="s">
        <v>450</v>
      </c>
      <c r="D240" s="36" t="s">
        <v>213</v>
      </c>
      <c r="E240" s="36" t="s">
        <v>213</v>
      </c>
      <c r="F240" s="36" t="s">
        <v>213</v>
      </c>
      <c r="G240" s="36" t="s">
        <v>213</v>
      </c>
      <c r="H240" s="36" t="s">
        <v>213</v>
      </c>
      <c r="I240" s="36" t="s">
        <v>217</v>
      </c>
      <c r="J240" s="36" t="s">
        <v>213</v>
      </c>
      <c r="M240" s="58" cm="1">
        <f t="array" ref="M240">INDEX($D$10:$I$10,,MATCH(D240,$D$9:$I$9,0))</f>
        <v>100</v>
      </c>
      <c r="N240" s="58" cm="1">
        <f t="array" ref="N240">INDEX($D$10:$I$10,,MATCH(E240,$D$9:$I$9,0))</f>
        <v>100</v>
      </c>
      <c r="O240" s="58" cm="1">
        <f t="array" ref="O240">INDEX($D$10:$I$10,,MATCH(F240,$D$9:$I$9,0))</f>
        <v>100</v>
      </c>
      <c r="P240" s="58" cm="1">
        <f t="array" ref="P240">INDEX($D$10:$I$10,,MATCH(G240,$D$9:$I$9,0))</f>
        <v>100</v>
      </c>
      <c r="Q240" s="58" cm="1">
        <f t="array" ref="Q240">INDEX($D$10:$I$10,,MATCH(H240,$D$9:$I$9,0))</f>
        <v>100</v>
      </c>
      <c r="R240" s="58" t="str" cm="1">
        <f t="array" ref="R240">INDEX($D$10:$I$10,,MATCH(I240,$D$9:$I$9,0))</f>
        <v/>
      </c>
      <c r="S240" s="58" cm="1">
        <f t="array" ref="S240">INDEX($D$10:$I$10,,MATCH(J240,$D$9:$I$9,0))</f>
        <v>100</v>
      </c>
    </row>
    <row r="241" spans="2:19">
      <c r="B241" s="14" t="s">
        <v>121</v>
      </c>
      <c r="C241" s="14" t="s">
        <v>451</v>
      </c>
      <c r="D241" s="36" t="s">
        <v>217</v>
      </c>
      <c r="E241" s="36" t="s">
        <v>217</v>
      </c>
      <c r="F241" s="36" t="s">
        <v>217</v>
      </c>
      <c r="G241" s="36" t="s">
        <v>213</v>
      </c>
      <c r="H241" s="36" t="s">
        <v>213</v>
      </c>
      <c r="I241" s="36" t="s">
        <v>217</v>
      </c>
      <c r="J241" s="36" t="s">
        <v>213</v>
      </c>
      <c r="M241" s="58" t="str" cm="1">
        <f t="array" ref="M241">INDEX($D$10:$I$10,,MATCH(D241,$D$9:$I$9,0))</f>
        <v/>
      </c>
      <c r="N241" s="58" t="str" cm="1">
        <f t="array" ref="N241">INDEX($D$10:$I$10,,MATCH(E241,$D$9:$I$9,0))</f>
        <v/>
      </c>
      <c r="O241" s="58" t="str" cm="1">
        <f t="array" ref="O241">INDEX($D$10:$I$10,,MATCH(F241,$D$9:$I$9,0))</f>
        <v/>
      </c>
      <c r="P241" s="58" cm="1">
        <f t="array" ref="P241">INDEX($D$10:$I$10,,MATCH(G241,$D$9:$I$9,0))</f>
        <v>100</v>
      </c>
      <c r="Q241" s="58" cm="1">
        <f t="array" ref="Q241">INDEX($D$10:$I$10,,MATCH(H241,$D$9:$I$9,0))</f>
        <v>100</v>
      </c>
      <c r="R241" s="58" t="str" cm="1">
        <f t="array" ref="R241">INDEX($D$10:$I$10,,MATCH(I241,$D$9:$I$9,0))</f>
        <v/>
      </c>
      <c r="S241" s="58" cm="1">
        <f t="array" ref="S241">INDEX($D$10:$I$10,,MATCH(J241,$D$9:$I$9,0))</f>
        <v>100</v>
      </c>
    </row>
    <row r="242" spans="2:19">
      <c r="B242" s="14" t="s">
        <v>121</v>
      </c>
      <c r="C242" s="14" t="s">
        <v>452</v>
      </c>
      <c r="D242" s="36" t="s">
        <v>213</v>
      </c>
      <c r="E242" s="36" t="s">
        <v>213</v>
      </c>
      <c r="F242" s="36" t="s">
        <v>213</v>
      </c>
      <c r="G242" s="36" t="s">
        <v>213</v>
      </c>
      <c r="H242" s="36" t="s">
        <v>213</v>
      </c>
      <c r="I242" s="36" t="s">
        <v>217</v>
      </c>
      <c r="J242" s="36" t="s">
        <v>213</v>
      </c>
      <c r="M242" s="58" cm="1">
        <f t="array" ref="M242">INDEX($D$10:$I$10,,MATCH(D242,$D$9:$I$9,0))</f>
        <v>100</v>
      </c>
      <c r="N242" s="58" cm="1">
        <f t="array" ref="N242">INDEX($D$10:$I$10,,MATCH(E242,$D$9:$I$9,0))</f>
        <v>100</v>
      </c>
      <c r="O242" s="58" cm="1">
        <f t="array" ref="O242">INDEX($D$10:$I$10,,MATCH(F242,$D$9:$I$9,0))</f>
        <v>100</v>
      </c>
      <c r="P242" s="58" cm="1">
        <f t="array" ref="P242">INDEX($D$10:$I$10,,MATCH(G242,$D$9:$I$9,0))</f>
        <v>100</v>
      </c>
      <c r="Q242" s="58" cm="1">
        <f t="array" ref="Q242">INDEX($D$10:$I$10,,MATCH(H242,$D$9:$I$9,0))</f>
        <v>100</v>
      </c>
      <c r="R242" s="58" t="str" cm="1">
        <f t="array" ref="R242">INDEX($D$10:$I$10,,MATCH(I242,$D$9:$I$9,0))</f>
        <v/>
      </c>
      <c r="S242" s="58" cm="1">
        <f t="array" ref="S242">INDEX($D$10:$I$10,,MATCH(J242,$D$9:$I$9,0))</f>
        <v>100</v>
      </c>
    </row>
    <row r="243" spans="2:19">
      <c r="B243" s="14" t="s">
        <v>121</v>
      </c>
      <c r="C243" s="14" t="s">
        <v>453</v>
      </c>
      <c r="D243" s="36" t="s">
        <v>213</v>
      </c>
      <c r="E243" s="36" t="s">
        <v>213</v>
      </c>
      <c r="F243" s="36" t="s">
        <v>213</v>
      </c>
      <c r="G243" s="36" t="s">
        <v>213</v>
      </c>
      <c r="H243" s="36" t="s">
        <v>213</v>
      </c>
      <c r="I243" s="36" t="s">
        <v>217</v>
      </c>
      <c r="J243" s="36" t="s">
        <v>213</v>
      </c>
      <c r="M243" s="58" cm="1">
        <f t="array" ref="M243">INDEX($D$10:$I$10,,MATCH(D243,$D$9:$I$9,0))</f>
        <v>100</v>
      </c>
      <c r="N243" s="58" cm="1">
        <f t="array" ref="N243">INDEX($D$10:$I$10,,MATCH(E243,$D$9:$I$9,0))</f>
        <v>100</v>
      </c>
      <c r="O243" s="58" cm="1">
        <f t="array" ref="O243">INDEX($D$10:$I$10,,MATCH(F243,$D$9:$I$9,0))</f>
        <v>100</v>
      </c>
      <c r="P243" s="58" cm="1">
        <f t="array" ref="P243">INDEX($D$10:$I$10,,MATCH(G243,$D$9:$I$9,0))</f>
        <v>100</v>
      </c>
      <c r="Q243" s="58" cm="1">
        <f t="array" ref="Q243">INDEX($D$10:$I$10,,MATCH(H243,$D$9:$I$9,0))</f>
        <v>100</v>
      </c>
      <c r="R243" s="58" t="str" cm="1">
        <f t="array" ref="R243">INDEX($D$10:$I$10,,MATCH(I243,$D$9:$I$9,0))</f>
        <v/>
      </c>
      <c r="S243" s="58" cm="1">
        <f t="array" ref="S243">INDEX($D$10:$I$10,,MATCH(J243,$D$9:$I$9,0))</f>
        <v>100</v>
      </c>
    </row>
    <row r="244" spans="2:19">
      <c r="B244" s="14" t="s">
        <v>121</v>
      </c>
      <c r="C244" s="14" t="s">
        <v>454</v>
      </c>
      <c r="D244" s="36" t="s">
        <v>213</v>
      </c>
      <c r="E244" s="36" t="s">
        <v>213</v>
      </c>
      <c r="F244" s="36" t="s">
        <v>213</v>
      </c>
      <c r="G244" s="36" t="s">
        <v>213</v>
      </c>
      <c r="H244" s="36" t="s">
        <v>213</v>
      </c>
      <c r="I244" s="36" t="s">
        <v>217</v>
      </c>
      <c r="J244" s="36" t="s">
        <v>213</v>
      </c>
      <c r="M244" s="58" cm="1">
        <f t="array" ref="M244">INDEX($D$10:$I$10,,MATCH(D244,$D$9:$I$9,0))</f>
        <v>100</v>
      </c>
      <c r="N244" s="58" cm="1">
        <f t="array" ref="N244">INDEX($D$10:$I$10,,MATCH(E244,$D$9:$I$9,0))</f>
        <v>100</v>
      </c>
      <c r="O244" s="58" cm="1">
        <f t="array" ref="O244">INDEX($D$10:$I$10,,MATCH(F244,$D$9:$I$9,0))</f>
        <v>100</v>
      </c>
      <c r="P244" s="58" cm="1">
        <f t="array" ref="P244">INDEX($D$10:$I$10,,MATCH(G244,$D$9:$I$9,0))</f>
        <v>100</v>
      </c>
      <c r="Q244" s="58" cm="1">
        <f t="array" ref="Q244">INDEX($D$10:$I$10,,MATCH(H244,$D$9:$I$9,0))</f>
        <v>100</v>
      </c>
      <c r="R244" s="58" t="str" cm="1">
        <f t="array" ref="R244">INDEX($D$10:$I$10,,MATCH(I244,$D$9:$I$9,0))</f>
        <v/>
      </c>
      <c r="S244" s="58" cm="1">
        <f t="array" ref="S244">INDEX($D$10:$I$10,,MATCH(J244,$D$9:$I$9,0))</f>
        <v>100</v>
      </c>
    </row>
    <row r="245" spans="2:19">
      <c r="B245" s="14" t="s">
        <v>121</v>
      </c>
      <c r="C245" s="14" t="s">
        <v>455</v>
      </c>
      <c r="D245" s="36" t="s">
        <v>217</v>
      </c>
      <c r="E245" s="36" t="s">
        <v>217</v>
      </c>
      <c r="F245" s="36" t="s">
        <v>217</v>
      </c>
      <c r="G245" s="36" t="s">
        <v>217</v>
      </c>
      <c r="H245" s="36" t="s">
        <v>217</v>
      </c>
      <c r="I245" s="36" t="s">
        <v>217</v>
      </c>
      <c r="J245" s="36" t="s">
        <v>217</v>
      </c>
      <c r="M245" s="58" t="str" cm="1">
        <f t="array" ref="M245">INDEX($D$10:$I$10,,MATCH(D245,$D$9:$I$9,0))</f>
        <v/>
      </c>
      <c r="N245" s="58" t="str" cm="1">
        <f t="array" ref="N245">INDEX($D$10:$I$10,,MATCH(E245,$D$9:$I$9,0))</f>
        <v/>
      </c>
      <c r="O245" s="58" t="str" cm="1">
        <f t="array" ref="O245">INDEX($D$10:$I$10,,MATCH(F245,$D$9:$I$9,0))</f>
        <v/>
      </c>
      <c r="P245" s="58" t="str" cm="1">
        <f t="array" ref="P245">INDEX($D$10:$I$10,,MATCH(G245,$D$9:$I$9,0))</f>
        <v/>
      </c>
      <c r="Q245" s="58" t="str" cm="1">
        <f t="array" ref="Q245">INDEX($D$10:$I$10,,MATCH(H245,$D$9:$I$9,0))</f>
        <v/>
      </c>
      <c r="R245" s="58" t="str" cm="1">
        <f t="array" ref="R245">INDEX($D$10:$I$10,,MATCH(I245,$D$9:$I$9,0))</f>
        <v/>
      </c>
      <c r="S245" s="58" t="str" cm="1">
        <f t="array" ref="S245">INDEX($D$10:$I$10,,MATCH(J245,$D$9:$I$9,0))</f>
        <v/>
      </c>
    </row>
    <row r="246" spans="2:19">
      <c r="B246" s="14" t="s">
        <v>121</v>
      </c>
      <c r="C246" s="14" t="s">
        <v>456</v>
      </c>
      <c r="D246" s="36" t="s">
        <v>213</v>
      </c>
      <c r="E246" s="36" t="s">
        <v>213</v>
      </c>
      <c r="F246" s="36" t="s">
        <v>213</v>
      </c>
      <c r="G246" s="36" t="s">
        <v>213</v>
      </c>
      <c r="H246" s="36" t="s">
        <v>213</v>
      </c>
      <c r="I246" s="36" t="s">
        <v>217</v>
      </c>
      <c r="J246" s="36" t="s">
        <v>213</v>
      </c>
      <c r="M246" s="58" cm="1">
        <f t="array" ref="M246">INDEX($D$10:$I$10,,MATCH(D246,$D$9:$I$9,0))</f>
        <v>100</v>
      </c>
      <c r="N246" s="58" cm="1">
        <f t="array" ref="N246">INDEX($D$10:$I$10,,MATCH(E246,$D$9:$I$9,0))</f>
        <v>100</v>
      </c>
      <c r="O246" s="58" cm="1">
        <f t="array" ref="O246">INDEX($D$10:$I$10,,MATCH(F246,$D$9:$I$9,0))</f>
        <v>100</v>
      </c>
      <c r="P246" s="58" cm="1">
        <f t="array" ref="P246">INDEX($D$10:$I$10,,MATCH(G246,$D$9:$I$9,0))</f>
        <v>100</v>
      </c>
      <c r="Q246" s="58" cm="1">
        <f t="array" ref="Q246">INDEX($D$10:$I$10,,MATCH(H246,$D$9:$I$9,0))</f>
        <v>100</v>
      </c>
      <c r="R246" s="58" t="str" cm="1">
        <f t="array" ref="R246">INDEX($D$10:$I$10,,MATCH(I246,$D$9:$I$9,0))</f>
        <v/>
      </c>
      <c r="S246" s="58" cm="1">
        <f t="array" ref="S246">INDEX($D$10:$I$10,,MATCH(J246,$D$9:$I$9,0))</f>
        <v>100</v>
      </c>
    </row>
    <row r="247" spans="2:19">
      <c r="B247" s="14" t="s">
        <v>121</v>
      </c>
      <c r="C247" s="14" t="s">
        <v>457</v>
      </c>
      <c r="D247" s="36" t="s">
        <v>213</v>
      </c>
      <c r="E247" s="36" t="s">
        <v>213</v>
      </c>
      <c r="F247" s="36" t="s">
        <v>213</v>
      </c>
      <c r="G247" s="36" t="s">
        <v>214</v>
      </c>
      <c r="H247" s="36" t="s">
        <v>213</v>
      </c>
      <c r="I247" s="36" t="s">
        <v>217</v>
      </c>
      <c r="J247" s="36" t="s">
        <v>213</v>
      </c>
      <c r="M247" s="58" cm="1">
        <f t="array" ref="M247">INDEX($D$10:$I$10,,MATCH(D247,$D$9:$I$9,0))</f>
        <v>100</v>
      </c>
      <c r="N247" s="58" cm="1">
        <f t="array" ref="N247">INDEX($D$10:$I$10,,MATCH(E247,$D$9:$I$9,0))</f>
        <v>100</v>
      </c>
      <c r="O247" s="58" cm="1">
        <f t="array" ref="O247">INDEX($D$10:$I$10,,MATCH(F247,$D$9:$I$9,0))</f>
        <v>100</v>
      </c>
      <c r="P247" s="58" cm="1">
        <f t="array" ref="P247">INDEX($D$10:$I$10,,MATCH(G247,$D$9:$I$9,0))</f>
        <v>66</v>
      </c>
      <c r="Q247" s="58" cm="1">
        <f t="array" ref="Q247">INDEX($D$10:$I$10,,MATCH(H247,$D$9:$I$9,0))</f>
        <v>100</v>
      </c>
      <c r="R247" s="58" t="str" cm="1">
        <f t="array" ref="R247">INDEX($D$10:$I$10,,MATCH(I247,$D$9:$I$9,0))</f>
        <v/>
      </c>
      <c r="S247" s="58" cm="1">
        <f t="array" ref="S247">INDEX($D$10:$I$10,,MATCH(J247,$D$9:$I$9,0))</f>
        <v>100</v>
      </c>
    </row>
    <row r="248" spans="2:19">
      <c r="B248" s="14" t="s">
        <v>121</v>
      </c>
      <c r="C248" s="14" t="s">
        <v>458</v>
      </c>
      <c r="D248" s="36" t="s">
        <v>213</v>
      </c>
      <c r="E248" s="36" t="s">
        <v>213</v>
      </c>
      <c r="F248" s="36" t="s">
        <v>214</v>
      </c>
      <c r="G248" s="36" t="s">
        <v>214</v>
      </c>
      <c r="H248" s="36" t="s">
        <v>213</v>
      </c>
      <c r="I248" s="36" t="s">
        <v>217</v>
      </c>
      <c r="J248" s="36" t="s">
        <v>214</v>
      </c>
      <c r="M248" s="58" cm="1">
        <f t="array" ref="M248">INDEX($D$10:$I$10,,MATCH(D248,$D$9:$I$9,0))</f>
        <v>100</v>
      </c>
      <c r="N248" s="58" cm="1">
        <f t="array" ref="N248">INDEX($D$10:$I$10,,MATCH(E248,$D$9:$I$9,0))</f>
        <v>100</v>
      </c>
      <c r="O248" s="58" cm="1">
        <f t="array" ref="O248">INDEX($D$10:$I$10,,MATCH(F248,$D$9:$I$9,0))</f>
        <v>66</v>
      </c>
      <c r="P248" s="58" cm="1">
        <f t="array" ref="P248">INDEX($D$10:$I$10,,MATCH(G248,$D$9:$I$9,0))</f>
        <v>66</v>
      </c>
      <c r="Q248" s="58" cm="1">
        <f t="array" ref="Q248">INDEX($D$10:$I$10,,MATCH(H248,$D$9:$I$9,0))</f>
        <v>100</v>
      </c>
      <c r="R248" s="58" t="str" cm="1">
        <f t="array" ref="R248">INDEX($D$10:$I$10,,MATCH(I248,$D$9:$I$9,0))</f>
        <v/>
      </c>
      <c r="S248" s="58" cm="1">
        <f t="array" ref="S248">INDEX($D$10:$I$10,,MATCH(J248,$D$9:$I$9,0))</f>
        <v>66</v>
      </c>
    </row>
    <row r="249" spans="2:19">
      <c r="B249" s="14" t="s">
        <v>121</v>
      </c>
      <c r="C249" s="14" t="s">
        <v>459</v>
      </c>
      <c r="D249" s="36" t="s">
        <v>214</v>
      </c>
      <c r="E249" s="36" t="s">
        <v>213</v>
      </c>
      <c r="F249" s="36" t="s">
        <v>213</v>
      </c>
      <c r="G249" s="36" t="s">
        <v>213</v>
      </c>
      <c r="H249" s="36" t="s">
        <v>213</v>
      </c>
      <c r="I249" s="36" t="s">
        <v>217</v>
      </c>
      <c r="J249" s="36" t="s">
        <v>213</v>
      </c>
      <c r="M249" s="58" cm="1">
        <f t="array" ref="M249">INDEX($D$10:$I$10,,MATCH(D249,$D$9:$I$9,0))</f>
        <v>66</v>
      </c>
      <c r="N249" s="58" cm="1">
        <f t="array" ref="N249">INDEX($D$10:$I$10,,MATCH(E249,$D$9:$I$9,0))</f>
        <v>100</v>
      </c>
      <c r="O249" s="58" cm="1">
        <f t="array" ref="O249">INDEX($D$10:$I$10,,MATCH(F249,$D$9:$I$9,0))</f>
        <v>100</v>
      </c>
      <c r="P249" s="58" cm="1">
        <f t="array" ref="P249">INDEX($D$10:$I$10,,MATCH(G249,$D$9:$I$9,0))</f>
        <v>100</v>
      </c>
      <c r="Q249" s="58" cm="1">
        <f t="array" ref="Q249">INDEX($D$10:$I$10,,MATCH(H249,$D$9:$I$9,0))</f>
        <v>100</v>
      </c>
      <c r="R249" s="58" t="str" cm="1">
        <f t="array" ref="R249">INDEX($D$10:$I$10,,MATCH(I249,$D$9:$I$9,0))</f>
        <v/>
      </c>
      <c r="S249" s="58" cm="1">
        <f t="array" ref="S249">INDEX($D$10:$I$10,,MATCH(J249,$D$9:$I$9,0))</f>
        <v>100</v>
      </c>
    </row>
    <row r="250" spans="2:19">
      <c r="B250" s="14" t="s">
        <v>121</v>
      </c>
      <c r="C250" s="14" t="s">
        <v>460</v>
      </c>
      <c r="D250" s="36" t="s">
        <v>213</v>
      </c>
      <c r="E250" s="36" t="s">
        <v>213</v>
      </c>
      <c r="F250" s="36" t="s">
        <v>213</v>
      </c>
      <c r="G250" s="36" t="s">
        <v>213</v>
      </c>
      <c r="H250" s="36" t="s">
        <v>213</v>
      </c>
      <c r="I250" s="36" t="s">
        <v>217</v>
      </c>
      <c r="J250" s="36" t="s">
        <v>213</v>
      </c>
      <c r="M250" s="58" cm="1">
        <f t="array" ref="M250">INDEX($D$10:$I$10,,MATCH(D250,$D$9:$I$9,0))</f>
        <v>100</v>
      </c>
      <c r="N250" s="58" cm="1">
        <f t="array" ref="N250">INDEX($D$10:$I$10,,MATCH(E250,$D$9:$I$9,0))</f>
        <v>100</v>
      </c>
      <c r="O250" s="58" cm="1">
        <f t="array" ref="O250">INDEX($D$10:$I$10,,MATCH(F250,$D$9:$I$9,0))</f>
        <v>100</v>
      </c>
      <c r="P250" s="58" cm="1">
        <f t="array" ref="P250">INDEX($D$10:$I$10,,MATCH(G250,$D$9:$I$9,0))</f>
        <v>100</v>
      </c>
      <c r="Q250" s="58" cm="1">
        <f t="array" ref="Q250">INDEX($D$10:$I$10,,MATCH(H250,$D$9:$I$9,0))</f>
        <v>100</v>
      </c>
      <c r="R250" s="58" t="str" cm="1">
        <f t="array" ref="R250">INDEX($D$10:$I$10,,MATCH(I250,$D$9:$I$9,0))</f>
        <v/>
      </c>
      <c r="S250" s="58" cm="1">
        <f t="array" ref="S250">INDEX($D$10:$I$10,,MATCH(J250,$D$9:$I$9,0))</f>
        <v>100</v>
      </c>
    </row>
    <row r="251" spans="2:19">
      <c r="B251" s="14" t="s">
        <v>121</v>
      </c>
      <c r="C251" s="14" t="s">
        <v>461</v>
      </c>
      <c r="D251" s="36" t="s">
        <v>214</v>
      </c>
      <c r="E251" s="36" t="s">
        <v>213</v>
      </c>
      <c r="F251" s="36" t="s">
        <v>214</v>
      </c>
      <c r="G251" s="36" t="s">
        <v>214</v>
      </c>
      <c r="H251" s="36" t="s">
        <v>213</v>
      </c>
      <c r="I251" s="36" t="s">
        <v>217</v>
      </c>
      <c r="J251" s="36" t="s">
        <v>213</v>
      </c>
      <c r="M251" s="58" cm="1">
        <f t="array" ref="M251">INDEX($D$10:$I$10,,MATCH(D251,$D$9:$I$9,0))</f>
        <v>66</v>
      </c>
      <c r="N251" s="58" cm="1">
        <f t="array" ref="N251">INDEX($D$10:$I$10,,MATCH(E251,$D$9:$I$9,0))</f>
        <v>100</v>
      </c>
      <c r="O251" s="58" cm="1">
        <f t="array" ref="O251">INDEX($D$10:$I$10,,MATCH(F251,$D$9:$I$9,0))</f>
        <v>66</v>
      </c>
      <c r="P251" s="58" cm="1">
        <f t="array" ref="P251">INDEX($D$10:$I$10,,MATCH(G251,$D$9:$I$9,0))</f>
        <v>66</v>
      </c>
      <c r="Q251" s="58" cm="1">
        <f t="array" ref="Q251">INDEX($D$10:$I$10,,MATCH(H251,$D$9:$I$9,0))</f>
        <v>100</v>
      </c>
      <c r="R251" s="58" t="str" cm="1">
        <f t="array" ref="R251">INDEX($D$10:$I$10,,MATCH(I251,$D$9:$I$9,0))</f>
        <v/>
      </c>
      <c r="S251" s="58" cm="1">
        <f t="array" ref="S251">INDEX($D$10:$I$10,,MATCH(J251,$D$9:$I$9,0))</f>
        <v>100</v>
      </c>
    </row>
    <row r="252" spans="2:19">
      <c r="B252" s="14" t="s">
        <v>121</v>
      </c>
      <c r="C252" s="14" t="s">
        <v>462</v>
      </c>
      <c r="D252" s="36" t="s">
        <v>214</v>
      </c>
      <c r="E252" s="36" t="s">
        <v>214</v>
      </c>
      <c r="F252" s="36" t="s">
        <v>214</v>
      </c>
      <c r="G252" s="36" t="s">
        <v>214</v>
      </c>
      <c r="H252" s="36" t="s">
        <v>213</v>
      </c>
      <c r="I252" s="36" t="s">
        <v>217</v>
      </c>
      <c r="J252" s="36" t="s">
        <v>213</v>
      </c>
      <c r="M252" s="58" cm="1">
        <f t="array" ref="M252">INDEX($D$10:$I$10,,MATCH(D252,$D$9:$I$9,0))</f>
        <v>66</v>
      </c>
      <c r="N252" s="58" cm="1">
        <f t="array" ref="N252">INDEX($D$10:$I$10,,MATCH(E252,$D$9:$I$9,0))</f>
        <v>66</v>
      </c>
      <c r="O252" s="58" cm="1">
        <f t="array" ref="O252">INDEX($D$10:$I$10,,MATCH(F252,$D$9:$I$9,0))</f>
        <v>66</v>
      </c>
      <c r="P252" s="58" cm="1">
        <f t="array" ref="P252">INDEX($D$10:$I$10,,MATCH(G252,$D$9:$I$9,0))</f>
        <v>66</v>
      </c>
      <c r="Q252" s="58" cm="1">
        <f t="array" ref="Q252">INDEX($D$10:$I$10,,MATCH(H252,$D$9:$I$9,0))</f>
        <v>100</v>
      </c>
      <c r="R252" s="58" t="str" cm="1">
        <f t="array" ref="R252">INDEX($D$10:$I$10,,MATCH(I252,$D$9:$I$9,0))</f>
        <v/>
      </c>
      <c r="S252" s="58" cm="1">
        <f t="array" ref="S252">INDEX($D$10:$I$10,,MATCH(J252,$D$9:$I$9,0))</f>
        <v>100</v>
      </c>
    </row>
    <row r="253" spans="2:19">
      <c r="B253" s="14" t="s">
        <v>121</v>
      </c>
      <c r="C253" s="14" t="s">
        <v>463</v>
      </c>
      <c r="D253" s="36" t="s">
        <v>217</v>
      </c>
      <c r="E253" s="36" t="s">
        <v>217</v>
      </c>
      <c r="F253" s="36" t="s">
        <v>217</v>
      </c>
      <c r="G253" s="36" t="s">
        <v>213</v>
      </c>
      <c r="H253" s="36" t="s">
        <v>213</v>
      </c>
      <c r="I253" s="36" t="s">
        <v>217</v>
      </c>
      <c r="J253" s="36" t="s">
        <v>213</v>
      </c>
      <c r="M253" s="58" t="str" cm="1">
        <f t="array" ref="M253">INDEX($D$10:$I$10,,MATCH(D253,$D$9:$I$9,0))</f>
        <v/>
      </c>
      <c r="N253" s="58" t="str" cm="1">
        <f t="array" ref="N253">INDEX($D$10:$I$10,,MATCH(E253,$D$9:$I$9,0))</f>
        <v/>
      </c>
      <c r="O253" s="58" t="str" cm="1">
        <f t="array" ref="O253">INDEX($D$10:$I$10,,MATCH(F253,$D$9:$I$9,0))</f>
        <v/>
      </c>
      <c r="P253" s="58" cm="1">
        <f t="array" ref="P253">INDEX($D$10:$I$10,,MATCH(G253,$D$9:$I$9,0))</f>
        <v>100</v>
      </c>
      <c r="Q253" s="58" cm="1">
        <f t="array" ref="Q253">INDEX($D$10:$I$10,,MATCH(H253,$D$9:$I$9,0))</f>
        <v>100</v>
      </c>
      <c r="R253" s="58" t="str" cm="1">
        <f t="array" ref="R253">INDEX($D$10:$I$10,,MATCH(I253,$D$9:$I$9,0))</f>
        <v/>
      </c>
      <c r="S253" s="58" cm="1">
        <f t="array" ref="S253">INDEX($D$10:$I$10,,MATCH(J253,$D$9:$I$9,0))</f>
        <v>100</v>
      </c>
    </row>
    <row r="254" spans="2:19">
      <c r="B254" s="14" t="s">
        <v>121</v>
      </c>
      <c r="C254" s="14" t="s">
        <v>464</v>
      </c>
      <c r="D254" s="36" t="s">
        <v>213</v>
      </c>
      <c r="E254" s="36" t="s">
        <v>213</v>
      </c>
      <c r="F254" s="36" t="s">
        <v>213</v>
      </c>
      <c r="G254" s="36" t="s">
        <v>213</v>
      </c>
      <c r="H254" s="36" t="s">
        <v>213</v>
      </c>
      <c r="I254" s="36" t="s">
        <v>217</v>
      </c>
      <c r="J254" s="36" t="s">
        <v>213</v>
      </c>
      <c r="M254" s="58" cm="1">
        <f t="array" ref="M254">INDEX($D$10:$I$10,,MATCH(D254,$D$9:$I$9,0))</f>
        <v>100</v>
      </c>
      <c r="N254" s="58" cm="1">
        <f t="array" ref="N254">INDEX($D$10:$I$10,,MATCH(E254,$D$9:$I$9,0))</f>
        <v>100</v>
      </c>
      <c r="O254" s="58" cm="1">
        <f t="array" ref="O254">INDEX($D$10:$I$10,,MATCH(F254,$D$9:$I$9,0))</f>
        <v>100</v>
      </c>
      <c r="P254" s="58" cm="1">
        <f t="array" ref="P254">INDEX($D$10:$I$10,,MATCH(G254,$D$9:$I$9,0))</f>
        <v>100</v>
      </c>
      <c r="Q254" s="58" cm="1">
        <f t="array" ref="Q254">INDEX($D$10:$I$10,,MATCH(H254,$D$9:$I$9,0))</f>
        <v>100</v>
      </c>
      <c r="R254" s="58" t="str" cm="1">
        <f t="array" ref="R254">INDEX($D$10:$I$10,,MATCH(I254,$D$9:$I$9,0))</f>
        <v/>
      </c>
      <c r="S254" s="58" cm="1">
        <f t="array" ref="S254">INDEX($D$10:$I$10,,MATCH(J254,$D$9:$I$9,0))</f>
        <v>100</v>
      </c>
    </row>
    <row r="255" spans="2:19">
      <c r="B255" s="14" t="s">
        <v>121</v>
      </c>
      <c r="C255" s="14" t="s">
        <v>465</v>
      </c>
      <c r="D255" s="36" t="s">
        <v>213</v>
      </c>
      <c r="E255" s="36" t="s">
        <v>213</v>
      </c>
      <c r="F255" s="36" t="s">
        <v>213</v>
      </c>
      <c r="G255" s="36" t="s">
        <v>213</v>
      </c>
      <c r="H255" s="36" t="s">
        <v>213</v>
      </c>
      <c r="I255" s="36" t="s">
        <v>217</v>
      </c>
      <c r="J255" s="36" t="s">
        <v>213</v>
      </c>
      <c r="M255" s="58" cm="1">
        <f t="array" ref="M255">INDEX($D$10:$I$10,,MATCH(D255,$D$9:$I$9,0))</f>
        <v>100</v>
      </c>
      <c r="N255" s="58" cm="1">
        <f t="array" ref="N255">INDEX($D$10:$I$10,,MATCH(E255,$D$9:$I$9,0))</f>
        <v>100</v>
      </c>
      <c r="O255" s="58" cm="1">
        <f t="array" ref="O255">INDEX($D$10:$I$10,,MATCH(F255,$D$9:$I$9,0))</f>
        <v>100</v>
      </c>
      <c r="P255" s="58" cm="1">
        <f t="array" ref="P255">INDEX($D$10:$I$10,,MATCH(G255,$D$9:$I$9,0))</f>
        <v>100</v>
      </c>
      <c r="Q255" s="58" cm="1">
        <f t="array" ref="Q255">INDEX($D$10:$I$10,,MATCH(H255,$D$9:$I$9,0))</f>
        <v>100</v>
      </c>
      <c r="R255" s="58" t="str" cm="1">
        <f t="array" ref="R255">INDEX($D$10:$I$10,,MATCH(I255,$D$9:$I$9,0))</f>
        <v/>
      </c>
      <c r="S255" s="58" cm="1">
        <f t="array" ref="S255">INDEX($D$10:$I$10,,MATCH(J255,$D$9:$I$9,0))</f>
        <v>100</v>
      </c>
    </row>
    <row r="256" spans="2:19">
      <c r="B256" s="14" t="s">
        <v>121</v>
      </c>
      <c r="C256" s="14" t="s">
        <v>466</v>
      </c>
      <c r="D256" s="36" t="s">
        <v>214</v>
      </c>
      <c r="E256" s="36" t="s">
        <v>214</v>
      </c>
      <c r="F256" s="36" t="s">
        <v>214</v>
      </c>
      <c r="G256" s="36" t="s">
        <v>213</v>
      </c>
      <c r="H256" s="36" t="s">
        <v>213</v>
      </c>
      <c r="I256" s="36" t="s">
        <v>217</v>
      </c>
      <c r="J256" s="36" t="s">
        <v>214</v>
      </c>
      <c r="M256" s="58" cm="1">
        <f t="array" ref="M256">INDEX($D$10:$I$10,,MATCH(D256,$D$9:$I$9,0))</f>
        <v>66</v>
      </c>
      <c r="N256" s="58" cm="1">
        <f t="array" ref="N256">INDEX($D$10:$I$10,,MATCH(E256,$D$9:$I$9,0))</f>
        <v>66</v>
      </c>
      <c r="O256" s="58" cm="1">
        <f t="array" ref="O256">INDEX($D$10:$I$10,,MATCH(F256,$D$9:$I$9,0))</f>
        <v>66</v>
      </c>
      <c r="P256" s="58" cm="1">
        <f t="array" ref="P256">INDEX($D$10:$I$10,,MATCH(G256,$D$9:$I$9,0))</f>
        <v>100</v>
      </c>
      <c r="Q256" s="58" cm="1">
        <f t="array" ref="Q256">INDEX($D$10:$I$10,,MATCH(H256,$D$9:$I$9,0))</f>
        <v>100</v>
      </c>
      <c r="R256" s="58" t="str" cm="1">
        <f t="array" ref="R256">INDEX($D$10:$I$10,,MATCH(I256,$D$9:$I$9,0))</f>
        <v/>
      </c>
      <c r="S256" s="58" cm="1">
        <f t="array" ref="S256">INDEX($D$10:$I$10,,MATCH(J256,$D$9:$I$9,0))</f>
        <v>66</v>
      </c>
    </row>
    <row r="257" spans="2:19">
      <c r="B257" s="14" t="s">
        <v>121</v>
      </c>
      <c r="C257" s="14" t="s">
        <v>467</v>
      </c>
      <c r="D257" s="36" t="s">
        <v>214</v>
      </c>
      <c r="E257" s="36" t="s">
        <v>213</v>
      </c>
      <c r="F257" s="36" t="s">
        <v>214</v>
      </c>
      <c r="G257" s="36" t="s">
        <v>214</v>
      </c>
      <c r="H257" s="36" t="s">
        <v>214</v>
      </c>
      <c r="I257" s="36" t="s">
        <v>217</v>
      </c>
      <c r="J257" s="36" t="s">
        <v>214</v>
      </c>
      <c r="M257" s="58" cm="1">
        <f t="array" ref="M257">INDEX($D$10:$I$10,,MATCH(D257,$D$9:$I$9,0))</f>
        <v>66</v>
      </c>
      <c r="N257" s="58" cm="1">
        <f t="array" ref="N257">INDEX($D$10:$I$10,,MATCH(E257,$D$9:$I$9,0))</f>
        <v>100</v>
      </c>
      <c r="O257" s="58" cm="1">
        <f t="array" ref="O257">INDEX($D$10:$I$10,,MATCH(F257,$D$9:$I$9,0))</f>
        <v>66</v>
      </c>
      <c r="P257" s="58" cm="1">
        <f t="array" ref="P257">INDEX($D$10:$I$10,,MATCH(G257,$D$9:$I$9,0))</f>
        <v>66</v>
      </c>
      <c r="Q257" s="58" cm="1">
        <f t="array" ref="Q257">INDEX($D$10:$I$10,,MATCH(H257,$D$9:$I$9,0))</f>
        <v>66</v>
      </c>
      <c r="R257" s="58" t="str" cm="1">
        <f t="array" ref="R257">INDEX($D$10:$I$10,,MATCH(I257,$D$9:$I$9,0))</f>
        <v/>
      </c>
      <c r="S257" s="58" cm="1">
        <f t="array" ref="S257">INDEX($D$10:$I$10,,MATCH(J257,$D$9:$I$9,0))</f>
        <v>66</v>
      </c>
    </row>
    <row r="258" spans="2:19">
      <c r="B258" s="14" t="s">
        <v>121</v>
      </c>
      <c r="C258" s="14" t="s">
        <v>468</v>
      </c>
      <c r="D258" s="36" t="s">
        <v>213</v>
      </c>
      <c r="E258" s="36" t="s">
        <v>213</v>
      </c>
      <c r="F258" s="36" t="s">
        <v>213</v>
      </c>
      <c r="G258" s="36" t="s">
        <v>213</v>
      </c>
      <c r="H258" s="36" t="s">
        <v>214</v>
      </c>
      <c r="I258" s="36" t="s">
        <v>217</v>
      </c>
      <c r="J258" s="36" t="s">
        <v>214</v>
      </c>
      <c r="M258" s="58" cm="1">
        <f t="array" ref="M258">INDEX($D$10:$I$10,,MATCH(D258,$D$9:$I$9,0))</f>
        <v>100</v>
      </c>
      <c r="N258" s="58" cm="1">
        <f t="array" ref="N258">INDEX($D$10:$I$10,,MATCH(E258,$D$9:$I$9,0))</f>
        <v>100</v>
      </c>
      <c r="O258" s="58" cm="1">
        <f t="array" ref="O258">INDEX($D$10:$I$10,,MATCH(F258,$D$9:$I$9,0))</f>
        <v>100</v>
      </c>
      <c r="P258" s="58" cm="1">
        <f t="array" ref="P258">INDEX($D$10:$I$10,,MATCH(G258,$D$9:$I$9,0))</f>
        <v>100</v>
      </c>
      <c r="Q258" s="58" cm="1">
        <f t="array" ref="Q258">INDEX($D$10:$I$10,,MATCH(H258,$D$9:$I$9,0))</f>
        <v>66</v>
      </c>
      <c r="R258" s="58" t="str" cm="1">
        <f t="array" ref="R258">INDEX($D$10:$I$10,,MATCH(I258,$D$9:$I$9,0))</f>
        <v/>
      </c>
      <c r="S258" s="58" cm="1">
        <f t="array" ref="S258">INDEX($D$10:$I$10,,MATCH(J258,$D$9:$I$9,0))</f>
        <v>66</v>
      </c>
    </row>
    <row r="259" spans="2:19">
      <c r="B259" s="14" t="s">
        <v>121</v>
      </c>
      <c r="C259" s="14" t="s">
        <v>469</v>
      </c>
      <c r="D259" s="36" t="s">
        <v>214</v>
      </c>
      <c r="E259" s="36" t="s">
        <v>213</v>
      </c>
      <c r="F259" s="36" t="s">
        <v>213</v>
      </c>
      <c r="G259" s="36" t="s">
        <v>213</v>
      </c>
      <c r="H259" s="36" t="s">
        <v>213</v>
      </c>
      <c r="I259" s="36" t="s">
        <v>217</v>
      </c>
      <c r="J259" s="36" t="s">
        <v>214</v>
      </c>
      <c r="M259" s="58" cm="1">
        <f t="array" ref="M259">INDEX($D$10:$I$10,,MATCH(D259,$D$9:$I$9,0))</f>
        <v>66</v>
      </c>
      <c r="N259" s="58" cm="1">
        <f t="array" ref="N259">INDEX($D$10:$I$10,,MATCH(E259,$D$9:$I$9,0))</f>
        <v>100</v>
      </c>
      <c r="O259" s="58" cm="1">
        <f t="array" ref="O259">INDEX($D$10:$I$10,,MATCH(F259,$D$9:$I$9,0))</f>
        <v>100</v>
      </c>
      <c r="P259" s="58" cm="1">
        <f t="array" ref="P259">INDEX($D$10:$I$10,,MATCH(G259,$D$9:$I$9,0))</f>
        <v>100</v>
      </c>
      <c r="Q259" s="58" cm="1">
        <f t="array" ref="Q259">INDEX($D$10:$I$10,,MATCH(H259,$D$9:$I$9,0))</f>
        <v>100</v>
      </c>
      <c r="R259" s="58" t="str" cm="1">
        <f t="array" ref="R259">INDEX($D$10:$I$10,,MATCH(I259,$D$9:$I$9,0))</f>
        <v/>
      </c>
      <c r="S259" s="58" cm="1">
        <f t="array" ref="S259">INDEX($D$10:$I$10,,MATCH(J259,$D$9:$I$9,0))</f>
        <v>66</v>
      </c>
    </row>
    <row r="260" spans="2:19">
      <c r="B260" s="14" t="s">
        <v>121</v>
      </c>
      <c r="C260" s="14" t="s">
        <v>470</v>
      </c>
      <c r="D260" s="36" t="s">
        <v>213</v>
      </c>
      <c r="E260" s="36" t="s">
        <v>213</v>
      </c>
      <c r="F260" s="36" t="s">
        <v>213</v>
      </c>
      <c r="G260" s="36" t="s">
        <v>213</v>
      </c>
      <c r="H260" s="36" t="s">
        <v>213</v>
      </c>
      <c r="I260" s="36" t="s">
        <v>217</v>
      </c>
      <c r="J260" s="36" t="s">
        <v>213</v>
      </c>
      <c r="M260" s="58" cm="1">
        <f t="array" ref="M260">INDEX($D$10:$I$10,,MATCH(D260,$D$9:$I$9,0))</f>
        <v>100</v>
      </c>
      <c r="N260" s="58" cm="1">
        <f t="array" ref="N260">INDEX($D$10:$I$10,,MATCH(E260,$D$9:$I$9,0))</f>
        <v>100</v>
      </c>
      <c r="O260" s="58" cm="1">
        <f t="array" ref="O260">INDEX($D$10:$I$10,,MATCH(F260,$D$9:$I$9,0))</f>
        <v>100</v>
      </c>
      <c r="P260" s="58" cm="1">
        <f t="array" ref="P260">INDEX($D$10:$I$10,,MATCH(G260,$D$9:$I$9,0))</f>
        <v>100</v>
      </c>
      <c r="Q260" s="58" cm="1">
        <f t="array" ref="Q260">INDEX($D$10:$I$10,,MATCH(H260,$D$9:$I$9,0))</f>
        <v>100</v>
      </c>
      <c r="R260" s="58" t="str" cm="1">
        <f t="array" ref="R260">INDEX($D$10:$I$10,,MATCH(I260,$D$9:$I$9,0))</f>
        <v/>
      </c>
      <c r="S260" s="58" cm="1">
        <f t="array" ref="S260">INDEX($D$10:$I$10,,MATCH(J260,$D$9:$I$9,0))</f>
        <v>100</v>
      </c>
    </row>
    <row r="261" spans="2:19">
      <c r="B261" s="14" t="s">
        <v>121</v>
      </c>
      <c r="C261" s="14" t="s">
        <v>471</v>
      </c>
      <c r="D261" s="36" t="s">
        <v>213</v>
      </c>
      <c r="E261" s="36" t="s">
        <v>213</v>
      </c>
      <c r="F261" s="36" t="s">
        <v>213</v>
      </c>
      <c r="G261" s="36" t="s">
        <v>213</v>
      </c>
      <c r="H261" s="36" t="s">
        <v>213</v>
      </c>
      <c r="I261" s="36" t="s">
        <v>217</v>
      </c>
      <c r="J261" s="36" t="s">
        <v>213</v>
      </c>
      <c r="M261" s="58" cm="1">
        <f t="array" ref="M261">INDEX($D$10:$I$10,,MATCH(D261,$D$9:$I$9,0))</f>
        <v>100</v>
      </c>
      <c r="N261" s="58" cm="1">
        <f t="array" ref="N261">INDEX($D$10:$I$10,,MATCH(E261,$D$9:$I$9,0))</f>
        <v>100</v>
      </c>
      <c r="O261" s="58" cm="1">
        <f t="array" ref="O261">INDEX($D$10:$I$10,,MATCH(F261,$D$9:$I$9,0))</f>
        <v>100</v>
      </c>
      <c r="P261" s="58" cm="1">
        <f t="array" ref="P261">INDEX($D$10:$I$10,,MATCH(G261,$D$9:$I$9,0))</f>
        <v>100</v>
      </c>
      <c r="Q261" s="58" cm="1">
        <f t="array" ref="Q261">INDEX($D$10:$I$10,,MATCH(H261,$D$9:$I$9,0))</f>
        <v>100</v>
      </c>
      <c r="R261" s="58" t="str" cm="1">
        <f t="array" ref="R261">INDEX($D$10:$I$10,,MATCH(I261,$D$9:$I$9,0))</f>
        <v/>
      </c>
      <c r="S261" s="58" cm="1">
        <f t="array" ref="S261">INDEX($D$10:$I$10,,MATCH(J261,$D$9:$I$9,0))</f>
        <v>100</v>
      </c>
    </row>
    <row r="262" spans="2:19">
      <c r="B262" s="14" t="s">
        <v>121</v>
      </c>
      <c r="C262" s="14" t="s">
        <v>472</v>
      </c>
      <c r="D262" s="36" t="s">
        <v>217</v>
      </c>
      <c r="E262" s="36" t="s">
        <v>217</v>
      </c>
      <c r="F262" s="36" t="s">
        <v>217</v>
      </c>
      <c r="G262" s="36" t="s">
        <v>213</v>
      </c>
      <c r="H262" s="36" t="s">
        <v>213</v>
      </c>
      <c r="I262" s="36" t="s">
        <v>217</v>
      </c>
      <c r="J262" s="36" t="s">
        <v>213</v>
      </c>
      <c r="M262" s="58" t="str" cm="1">
        <f t="array" ref="M262">INDEX($D$10:$I$10,,MATCH(D262,$D$9:$I$9,0))</f>
        <v/>
      </c>
      <c r="N262" s="58" t="str" cm="1">
        <f t="array" ref="N262">INDEX($D$10:$I$10,,MATCH(E262,$D$9:$I$9,0))</f>
        <v/>
      </c>
      <c r="O262" s="58" t="str" cm="1">
        <f t="array" ref="O262">INDEX($D$10:$I$10,,MATCH(F262,$D$9:$I$9,0))</f>
        <v/>
      </c>
      <c r="P262" s="58" cm="1">
        <f t="array" ref="P262">INDEX($D$10:$I$10,,MATCH(G262,$D$9:$I$9,0))</f>
        <v>100</v>
      </c>
      <c r="Q262" s="58" cm="1">
        <f t="array" ref="Q262">INDEX($D$10:$I$10,,MATCH(H262,$D$9:$I$9,0))</f>
        <v>100</v>
      </c>
      <c r="R262" s="58" t="str" cm="1">
        <f t="array" ref="R262">INDEX($D$10:$I$10,,MATCH(I262,$D$9:$I$9,0))</f>
        <v/>
      </c>
      <c r="S262" s="58" cm="1">
        <f t="array" ref="S262">INDEX($D$10:$I$10,,MATCH(J262,$D$9:$I$9,0))</f>
        <v>100</v>
      </c>
    </row>
    <row r="263" spans="2:19">
      <c r="B263" s="14" t="s">
        <v>121</v>
      </c>
      <c r="C263" s="14" t="s">
        <v>473</v>
      </c>
      <c r="D263" s="36" t="s">
        <v>213</v>
      </c>
      <c r="E263" s="36" t="s">
        <v>213</v>
      </c>
      <c r="F263" s="36" t="s">
        <v>213</v>
      </c>
      <c r="G263" s="36" t="s">
        <v>213</v>
      </c>
      <c r="H263" s="36" t="s">
        <v>213</v>
      </c>
      <c r="I263" s="36" t="s">
        <v>217</v>
      </c>
      <c r="J263" s="36" t="s">
        <v>213</v>
      </c>
      <c r="M263" s="58" cm="1">
        <f t="array" ref="M263">INDEX($D$10:$I$10,,MATCH(D263,$D$9:$I$9,0))</f>
        <v>100</v>
      </c>
      <c r="N263" s="58" cm="1">
        <f t="array" ref="N263">INDEX($D$10:$I$10,,MATCH(E263,$D$9:$I$9,0))</f>
        <v>100</v>
      </c>
      <c r="O263" s="58" cm="1">
        <f t="array" ref="O263">INDEX($D$10:$I$10,,MATCH(F263,$D$9:$I$9,0))</f>
        <v>100</v>
      </c>
      <c r="P263" s="58" cm="1">
        <f t="array" ref="P263">INDEX($D$10:$I$10,,MATCH(G263,$D$9:$I$9,0))</f>
        <v>100</v>
      </c>
      <c r="Q263" s="58" cm="1">
        <f t="array" ref="Q263">INDEX($D$10:$I$10,,MATCH(H263,$D$9:$I$9,0))</f>
        <v>100</v>
      </c>
      <c r="R263" s="58" t="str" cm="1">
        <f t="array" ref="R263">INDEX($D$10:$I$10,,MATCH(I263,$D$9:$I$9,0))</f>
        <v/>
      </c>
      <c r="S263" s="58" cm="1">
        <f t="array" ref="S263">INDEX($D$10:$I$10,,MATCH(J263,$D$9:$I$9,0))</f>
        <v>100</v>
      </c>
    </row>
    <row r="264" spans="2:19">
      <c r="B264" s="14" t="s">
        <v>121</v>
      </c>
      <c r="C264" s="14" t="s">
        <v>474</v>
      </c>
      <c r="D264" s="36" t="s">
        <v>213</v>
      </c>
      <c r="E264" s="36" t="s">
        <v>213</v>
      </c>
      <c r="F264" s="36" t="s">
        <v>213</v>
      </c>
      <c r="G264" s="36" t="s">
        <v>213</v>
      </c>
      <c r="H264" s="36" t="s">
        <v>213</v>
      </c>
      <c r="I264" s="36" t="s">
        <v>217</v>
      </c>
      <c r="J264" s="36" t="s">
        <v>213</v>
      </c>
      <c r="M264" s="58" cm="1">
        <f t="array" ref="M264">INDEX($D$10:$I$10,,MATCH(D264,$D$9:$I$9,0))</f>
        <v>100</v>
      </c>
      <c r="N264" s="58" cm="1">
        <f t="array" ref="N264">INDEX($D$10:$I$10,,MATCH(E264,$D$9:$I$9,0))</f>
        <v>100</v>
      </c>
      <c r="O264" s="58" cm="1">
        <f t="array" ref="O264">INDEX($D$10:$I$10,,MATCH(F264,$D$9:$I$9,0))</f>
        <v>100</v>
      </c>
      <c r="P264" s="58" cm="1">
        <f t="array" ref="P264">INDEX($D$10:$I$10,,MATCH(G264,$D$9:$I$9,0))</f>
        <v>100</v>
      </c>
      <c r="Q264" s="58" cm="1">
        <f t="array" ref="Q264">INDEX($D$10:$I$10,,MATCH(H264,$D$9:$I$9,0))</f>
        <v>100</v>
      </c>
      <c r="R264" s="58" t="str" cm="1">
        <f t="array" ref="R264">INDEX($D$10:$I$10,,MATCH(I264,$D$9:$I$9,0))</f>
        <v/>
      </c>
      <c r="S264" s="58" cm="1">
        <f t="array" ref="S264">INDEX($D$10:$I$10,,MATCH(J264,$D$9:$I$9,0))</f>
        <v>100</v>
      </c>
    </row>
    <row r="265" spans="2:19">
      <c r="B265" s="14" t="s">
        <v>121</v>
      </c>
      <c r="C265" s="14" t="s">
        <v>475</v>
      </c>
      <c r="D265" s="36" t="s">
        <v>213</v>
      </c>
      <c r="E265" s="36" t="s">
        <v>213</v>
      </c>
      <c r="F265" s="36" t="s">
        <v>214</v>
      </c>
      <c r="G265" s="36" t="s">
        <v>214</v>
      </c>
      <c r="H265" s="36" t="s">
        <v>214</v>
      </c>
      <c r="I265" s="36" t="s">
        <v>217</v>
      </c>
      <c r="J265" s="36" t="s">
        <v>213</v>
      </c>
      <c r="M265" s="58" cm="1">
        <f t="array" ref="M265">INDEX($D$10:$I$10,,MATCH(D265,$D$9:$I$9,0))</f>
        <v>100</v>
      </c>
      <c r="N265" s="58" cm="1">
        <f t="array" ref="N265">INDEX($D$10:$I$10,,MATCH(E265,$D$9:$I$9,0))</f>
        <v>100</v>
      </c>
      <c r="O265" s="58" cm="1">
        <f t="array" ref="O265">INDEX($D$10:$I$10,,MATCH(F265,$D$9:$I$9,0))</f>
        <v>66</v>
      </c>
      <c r="P265" s="58" cm="1">
        <f t="array" ref="P265">INDEX($D$10:$I$10,,MATCH(G265,$D$9:$I$9,0))</f>
        <v>66</v>
      </c>
      <c r="Q265" s="58" cm="1">
        <f t="array" ref="Q265">INDEX($D$10:$I$10,,MATCH(H265,$D$9:$I$9,0))</f>
        <v>66</v>
      </c>
      <c r="R265" s="58" t="str" cm="1">
        <f t="array" ref="R265">INDEX($D$10:$I$10,,MATCH(I265,$D$9:$I$9,0))</f>
        <v/>
      </c>
      <c r="S265" s="58" cm="1">
        <f t="array" ref="S265">INDEX($D$10:$I$10,,MATCH(J265,$D$9:$I$9,0))</f>
        <v>100</v>
      </c>
    </row>
    <row r="266" spans="2:19">
      <c r="B266" s="14" t="s">
        <v>121</v>
      </c>
      <c r="C266" s="14" t="s">
        <v>476</v>
      </c>
      <c r="D266" s="36" t="s">
        <v>213</v>
      </c>
      <c r="E266" s="36" t="s">
        <v>213</v>
      </c>
      <c r="F266" s="36" t="s">
        <v>213</v>
      </c>
      <c r="G266" s="36" t="s">
        <v>213</v>
      </c>
      <c r="H266" s="36" t="s">
        <v>213</v>
      </c>
      <c r="I266" s="36" t="s">
        <v>217</v>
      </c>
      <c r="J266" s="36" t="s">
        <v>213</v>
      </c>
      <c r="M266" s="58" cm="1">
        <f t="array" ref="M266">INDEX($D$10:$I$10,,MATCH(D266,$D$9:$I$9,0))</f>
        <v>100</v>
      </c>
      <c r="N266" s="58" cm="1">
        <f t="array" ref="N266">INDEX($D$10:$I$10,,MATCH(E266,$D$9:$I$9,0))</f>
        <v>100</v>
      </c>
      <c r="O266" s="58" cm="1">
        <f t="array" ref="O266">INDEX($D$10:$I$10,,MATCH(F266,$D$9:$I$9,0))</f>
        <v>100</v>
      </c>
      <c r="P266" s="58" cm="1">
        <f t="array" ref="P266">INDEX($D$10:$I$10,,MATCH(G266,$D$9:$I$9,0))</f>
        <v>100</v>
      </c>
      <c r="Q266" s="58" cm="1">
        <f t="array" ref="Q266">INDEX($D$10:$I$10,,MATCH(H266,$D$9:$I$9,0))</f>
        <v>100</v>
      </c>
      <c r="R266" s="58" t="str" cm="1">
        <f t="array" ref="R266">INDEX($D$10:$I$10,,MATCH(I266,$D$9:$I$9,0))</f>
        <v/>
      </c>
      <c r="S266" s="58" cm="1">
        <f t="array" ref="S266">INDEX($D$10:$I$10,,MATCH(J266,$D$9:$I$9,0))</f>
        <v>100</v>
      </c>
    </row>
    <row r="267" spans="2:19">
      <c r="B267" s="14" t="s">
        <v>121</v>
      </c>
      <c r="C267" s="14" t="s">
        <v>477</v>
      </c>
      <c r="D267" s="36" t="s">
        <v>213</v>
      </c>
      <c r="E267" s="36" t="s">
        <v>213</v>
      </c>
      <c r="F267" s="36" t="s">
        <v>213</v>
      </c>
      <c r="G267" s="36" t="s">
        <v>213</v>
      </c>
      <c r="H267" s="36" t="s">
        <v>213</v>
      </c>
      <c r="I267" s="36" t="s">
        <v>217</v>
      </c>
      <c r="J267" s="36" t="s">
        <v>214</v>
      </c>
      <c r="M267" s="58" cm="1">
        <f t="array" ref="M267">INDEX($D$10:$I$10,,MATCH(D267,$D$9:$I$9,0))</f>
        <v>100</v>
      </c>
      <c r="N267" s="58" cm="1">
        <f t="array" ref="N267">INDEX($D$10:$I$10,,MATCH(E267,$D$9:$I$9,0))</f>
        <v>100</v>
      </c>
      <c r="O267" s="58" cm="1">
        <f t="array" ref="O267">INDEX($D$10:$I$10,,MATCH(F267,$D$9:$I$9,0))</f>
        <v>100</v>
      </c>
      <c r="P267" s="58" cm="1">
        <f t="array" ref="P267">INDEX($D$10:$I$10,,MATCH(G267,$D$9:$I$9,0))</f>
        <v>100</v>
      </c>
      <c r="Q267" s="58" cm="1">
        <f t="array" ref="Q267">INDEX($D$10:$I$10,,MATCH(H267,$D$9:$I$9,0))</f>
        <v>100</v>
      </c>
      <c r="R267" s="58" t="str" cm="1">
        <f t="array" ref="R267">INDEX($D$10:$I$10,,MATCH(I267,$D$9:$I$9,0))</f>
        <v/>
      </c>
      <c r="S267" s="58" cm="1">
        <f t="array" ref="S267">INDEX($D$10:$I$10,,MATCH(J267,$D$9:$I$9,0))</f>
        <v>66</v>
      </c>
    </row>
    <row r="268" spans="2:19">
      <c r="B268" s="14" t="s">
        <v>121</v>
      </c>
      <c r="C268" s="14" t="s">
        <v>478</v>
      </c>
      <c r="D268" s="36" t="s">
        <v>217</v>
      </c>
      <c r="E268" s="36" t="s">
        <v>217</v>
      </c>
      <c r="F268" s="36" t="s">
        <v>217</v>
      </c>
      <c r="G268" s="36" t="s">
        <v>213</v>
      </c>
      <c r="H268" s="36" t="s">
        <v>213</v>
      </c>
      <c r="I268" s="36" t="s">
        <v>217</v>
      </c>
      <c r="J268" s="36" t="s">
        <v>213</v>
      </c>
      <c r="M268" s="58" t="str" cm="1">
        <f t="array" ref="M268">INDEX($D$10:$I$10,,MATCH(D268,$D$9:$I$9,0))</f>
        <v/>
      </c>
      <c r="N268" s="58" t="str" cm="1">
        <f t="array" ref="N268">INDEX($D$10:$I$10,,MATCH(E268,$D$9:$I$9,0))</f>
        <v/>
      </c>
      <c r="O268" s="58" t="str" cm="1">
        <f t="array" ref="O268">INDEX($D$10:$I$10,,MATCH(F268,$D$9:$I$9,0))</f>
        <v/>
      </c>
      <c r="P268" s="58" cm="1">
        <f t="array" ref="P268">INDEX($D$10:$I$10,,MATCH(G268,$D$9:$I$9,0))</f>
        <v>100</v>
      </c>
      <c r="Q268" s="58" cm="1">
        <f t="array" ref="Q268">INDEX($D$10:$I$10,,MATCH(H268,$D$9:$I$9,0))</f>
        <v>100</v>
      </c>
      <c r="R268" s="58" t="str" cm="1">
        <f t="array" ref="R268">INDEX($D$10:$I$10,,MATCH(I268,$D$9:$I$9,0))</f>
        <v/>
      </c>
      <c r="S268" s="58" cm="1">
        <f t="array" ref="S268">INDEX($D$10:$I$10,,MATCH(J268,$D$9:$I$9,0))</f>
        <v>100</v>
      </c>
    </row>
    <row r="269" spans="2:19">
      <c r="B269" s="14" t="s">
        <v>121</v>
      </c>
      <c r="C269" s="14" t="s">
        <v>479</v>
      </c>
      <c r="D269" s="36" t="s">
        <v>213</v>
      </c>
      <c r="E269" s="36" t="s">
        <v>213</v>
      </c>
      <c r="F269" s="36" t="s">
        <v>213</v>
      </c>
      <c r="G269" s="36" t="s">
        <v>213</v>
      </c>
      <c r="H269" s="36" t="s">
        <v>213</v>
      </c>
      <c r="I269" s="36" t="s">
        <v>217</v>
      </c>
      <c r="J269" s="36" t="s">
        <v>213</v>
      </c>
      <c r="M269" s="58" cm="1">
        <f t="array" ref="M269">INDEX($D$10:$I$10,,MATCH(D269,$D$9:$I$9,0))</f>
        <v>100</v>
      </c>
      <c r="N269" s="58" cm="1">
        <f t="array" ref="N269">INDEX($D$10:$I$10,,MATCH(E269,$D$9:$I$9,0))</f>
        <v>100</v>
      </c>
      <c r="O269" s="58" cm="1">
        <f t="array" ref="O269">INDEX($D$10:$I$10,,MATCH(F269,$D$9:$I$9,0))</f>
        <v>100</v>
      </c>
      <c r="P269" s="58" cm="1">
        <f t="array" ref="P269">INDEX($D$10:$I$10,,MATCH(G269,$D$9:$I$9,0))</f>
        <v>100</v>
      </c>
      <c r="Q269" s="58" cm="1">
        <f t="array" ref="Q269">INDEX($D$10:$I$10,,MATCH(H269,$D$9:$I$9,0))</f>
        <v>100</v>
      </c>
      <c r="R269" s="58" t="str" cm="1">
        <f t="array" ref="R269">INDEX($D$10:$I$10,,MATCH(I269,$D$9:$I$9,0))</f>
        <v/>
      </c>
      <c r="S269" s="58" cm="1">
        <f t="array" ref="S269">INDEX($D$10:$I$10,,MATCH(J269,$D$9:$I$9,0))</f>
        <v>100</v>
      </c>
    </row>
    <row r="270" spans="2:19">
      <c r="B270" s="14" t="s">
        <v>121</v>
      </c>
      <c r="C270" s="14" t="s">
        <v>480</v>
      </c>
      <c r="D270" s="36" t="s">
        <v>217</v>
      </c>
      <c r="E270" s="36" t="s">
        <v>217</v>
      </c>
      <c r="F270" s="36" t="s">
        <v>217</v>
      </c>
      <c r="G270" s="36" t="s">
        <v>213</v>
      </c>
      <c r="H270" s="36" t="s">
        <v>213</v>
      </c>
      <c r="I270" s="36" t="s">
        <v>217</v>
      </c>
      <c r="J270" s="36" t="s">
        <v>213</v>
      </c>
      <c r="M270" s="58" t="str" cm="1">
        <f t="array" ref="M270">INDEX($D$10:$I$10,,MATCH(D270,$D$9:$I$9,0))</f>
        <v/>
      </c>
      <c r="N270" s="58" t="str" cm="1">
        <f t="array" ref="N270">INDEX($D$10:$I$10,,MATCH(E270,$D$9:$I$9,0))</f>
        <v/>
      </c>
      <c r="O270" s="58" t="str" cm="1">
        <f t="array" ref="O270">INDEX($D$10:$I$10,,MATCH(F270,$D$9:$I$9,0))</f>
        <v/>
      </c>
      <c r="P270" s="58" cm="1">
        <f t="array" ref="P270">INDEX($D$10:$I$10,,MATCH(G270,$D$9:$I$9,0))</f>
        <v>100</v>
      </c>
      <c r="Q270" s="58" cm="1">
        <f t="array" ref="Q270">INDEX($D$10:$I$10,,MATCH(H270,$D$9:$I$9,0))</f>
        <v>100</v>
      </c>
      <c r="R270" s="58" t="str" cm="1">
        <f t="array" ref="R270">INDEX($D$10:$I$10,,MATCH(I270,$D$9:$I$9,0))</f>
        <v/>
      </c>
      <c r="S270" s="58" cm="1">
        <f t="array" ref="S270">INDEX($D$10:$I$10,,MATCH(J270,$D$9:$I$9,0))</f>
        <v>100</v>
      </c>
    </row>
    <row r="271" spans="2:19">
      <c r="B271" s="14" t="s">
        <v>121</v>
      </c>
      <c r="C271" s="14" t="s">
        <v>481</v>
      </c>
      <c r="D271" s="36" t="s">
        <v>213</v>
      </c>
      <c r="E271" s="36" t="s">
        <v>213</v>
      </c>
      <c r="F271" s="36" t="s">
        <v>213</v>
      </c>
      <c r="G271" s="36" t="s">
        <v>213</v>
      </c>
      <c r="H271" s="36" t="s">
        <v>213</v>
      </c>
      <c r="I271" s="36" t="s">
        <v>217</v>
      </c>
      <c r="J271" s="36" t="s">
        <v>213</v>
      </c>
      <c r="M271" s="58" cm="1">
        <f t="array" ref="M271">INDEX($D$10:$I$10,,MATCH(D271,$D$9:$I$9,0))</f>
        <v>100</v>
      </c>
      <c r="N271" s="58" cm="1">
        <f t="array" ref="N271">INDEX($D$10:$I$10,,MATCH(E271,$D$9:$I$9,0))</f>
        <v>100</v>
      </c>
      <c r="O271" s="58" cm="1">
        <f t="array" ref="O271">INDEX($D$10:$I$10,,MATCH(F271,$D$9:$I$9,0))</f>
        <v>100</v>
      </c>
      <c r="P271" s="58" cm="1">
        <f t="array" ref="P271">INDEX($D$10:$I$10,,MATCH(G271,$D$9:$I$9,0))</f>
        <v>100</v>
      </c>
      <c r="Q271" s="58" cm="1">
        <f t="array" ref="Q271">INDEX($D$10:$I$10,,MATCH(H271,$D$9:$I$9,0))</f>
        <v>100</v>
      </c>
      <c r="R271" s="58" t="str" cm="1">
        <f t="array" ref="R271">INDEX($D$10:$I$10,,MATCH(I271,$D$9:$I$9,0))</f>
        <v/>
      </c>
      <c r="S271" s="58" cm="1">
        <f t="array" ref="S271">INDEX($D$10:$I$10,,MATCH(J271,$D$9:$I$9,0))</f>
        <v>100</v>
      </c>
    </row>
    <row r="272" spans="2:19">
      <c r="B272" s="14" t="s">
        <v>121</v>
      </c>
      <c r="C272" s="14" t="s">
        <v>482</v>
      </c>
      <c r="D272" s="36" t="s">
        <v>217</v>
      </c>
      <c r="E272" s="36" t="s">
        <v>217</v>
      </c>
      <c r="F272" s="36" t="s">
        <v>217</v>
      </c>
      <c r="G272" s="36" t="s">
        <v>213</v>
      </c>
      <c r="H272" s="36" t="s">
        <v>213</v>
      </c>
      <c r="I272" s="36" t="s">
        <v>217</v>
      </c>
      <c r="J272" s="36" t="s">
        <v>213</v>
      </c>
      <c r="M272" s="58" t="str" cm="1">
        <f t="array" ref="M272">INDEX($D$10:$I$10,,MATCH(D272,$D$9:$I$9,0))</f>
        <v/>
      </c>
      <c r="N272" s="58" t="str" cm="1">
        <f t="array" ref="N272">INDEX($D$10:$I$10,,MATCH(E272,$D$9:$I$9,0))</f>
        <v/>
      </c>
      <c r="O272" s="58" t="str" cm="1">
        <f t="array" ref="O272">INDEX($D$10:$I$10,,MATCH(F272,$D$9:$I$9,0))</f>
        <v/>
      </c>
      <c r="P272" s="58" cm="1">
        <f t="array" ref="P272">INDEX($D$10:$I$10,,MATCH(G272,$D$9:$I$9,0))</f>
        <v>100</v>
      </c>
      <c r="Q272" s="58" cm="1">
        <f t="array" ref="Q272">INDEX($D$10:$I$10,,MATCH(H272,$D$9:$I$9,0))</f>
        <v>100</v>
      </c>
      <c r="R272" s="58" t="str" cm="1">
        <f t="array" ref="R272">INDEX($D$10:$I$10,,MATCH(I272,$D$9:$I$9,0))</f>
        <v/>
      </c>
      <c r="S272" s="58" cm="1">
        <f t="array" ref="S272">INDEX($D$10:$I$10,,MATCH(J272,$D$9:$I$9,0))</f>
        <v>100</v>
      </c>
    </row>
    <row r="273" spans="2:19">
      <c r="B273" s="14" t="s">
        <v>121</v>
      </c>
      <c r="C273" s="14" t="s">
        <v>483</v>
      </c>
      <c r="D273" s="36" t="s">
        <v>214</v>
      </c>
      <c r="E273" s="36" t="s">
        <v>213</v>
      </c>
      <c r="F273" s="36" t="s">
        <v>213</v>
      </c>
      <c r="G273" s="36" t="s">
        <v>213</v>
      </c>
      <c r="H273" s="36" t="s">
        <v>213</v>
      </c>
      <c r="I273" s="36" t="s">
        <v>217</v>
      </c>
      <c r="J273" s="36" t="s">
        <v>213</v>
      </c>
      <c r="M273" s="58" cm="1">
        <f t="array" ref="M273">INDEX($D$10:$I$10,,MATCH(D273,$D$9:$I$9,0))</f>
        <v>66</v>
      </c>
      <c r="N273" s="58" cm="1">
        <f t="array" ref="N273">INDEX($D$10:$I$10,,MATCH(E273,$D$9:$I$9,0))</f>
        <v>100</v>
      </c>
      <c r="O273" s="58" cm="1">
        <f t="array" ref="O273">INDEX($D$10:$I$10,,MATCH(F273,$D$9:$I$9,0))</f>
        <v>100</v>
      </c>
      <c r="P273" s="58" cm="1">
        <f t="array" ref="P273">INDEX($D$10:$I$10,,MATCH(G273,$D$9:$I$9,0))</f>
        <v>100</v>
      </c>
      <c r="Q273" s="58" cm="1">
        <f t="array" ref="Q273">INDEX($D$10:$I$10,,MATCH(H273,$D$9:$I$9,0))</f>
        <v>100</v>
      </c>
      <c r="R273" s="58" t="str" cm="1">
        <f t="array" ref="R273">INDEX($D$10:$I$10,,MATCH(I273,$D$9:$I$9,0))</f>
        <v/>
      </c>
      <c r="S273" s="58" cm="1">
        <f t="array" ref="S273">INDEX($D$10:$I$10,,MATCH(J273,$D$9:$I$9,0))</f>
        <v>100</v>
      </c>
    </row>
    <row r="274" spans="2:19">
      <c r="B274" s="14" t="s">
        <v>121</v>
      </c>
      <c r="C274" s="14" t="s">
        <v>484</v>
      </c>
      <c r="D274" s="36" t="s">
        <v>213</v>
      </c>
      <c r="E274" s="36" t="s">
        <v>213</v>
      </c>
      <c r="F274" s="36" t="s">
        <v>214</v>
      </c>
      <c r="G274" s="36" t="s">
        <v>214</v>
      </c>
      <c r="H274" s="36" t="s">
        <v>214</v>
      </c>
      <c r="I274" s="36" t="s">
        <v>217</v>
      </c>
      <c r="J274" s="36" t="s">
        <v>214</v>
      </c>
      <c r="M274" s="58" cm="1">
        <f t="array" ref="M274">INDEX($D$10:$I$10,,MATCH(D274,$D$9:$I$9,0))</f>
        <v>100</v>
      </c>
      <c r="N274" s="58" cm="1">
        <f t="array" ref="N274">INDEX($D$10:$I$10,,MATCH(E274,$D$9:$I$9,0))</f>
        <v>100</v>
      </c>
      <c r="O274" s="58" cm="1">
        <f t="array" ref="O274">INDEX($D$10:$I$10,,MATCH(F274,$D$9:$I$9,0))</f>
        <v>66</v>
      </c>
      <c r="P274" s="58" cm="1">
        <f t="array" ref="P274">INDEX($D$10:$I$10,,MATCH(G274,$D$9:$I$9,0))</f>
        <v>66</v>
      </c>
      <c r="Q274" s="58" cm="1">
        <f t="array" ref="Q274">INDEX($D$10:$I$10,,MATCH(H274,$D$9:$I$9,0))</f>
        <v>66</v>
      </c>
      <c r="R274" s="58" t="str" cm="1">
        <f t="array" ref="R274">INDEX($D$10:$I$10,,MATCH(I274,$D$9:$I$9,0))</f>
        <v/>
      </c>
      <c r="S274" s="58" cm="1">
        <f t="array" ref="S274">INDEX($D$10:$I$10,,MATCH(J274,$D$9:$I$9,0))</f>
        <v>66</v>
      </c>
    </row>
    <row r="275" spans="2:19">
      <c r="B275" s="14" t="s">
        <v>121</v>
      </c>
      <c r="C275" s="14" t="s">
        <v>485</v>
      </c>
      <c r="D275" s="36" t="s">
        <v>214</v>
      </c>
      <c r="E275" s="36" t="s">
        <v>214</v>
      </c>
      <c r="F275" s="36" t="s">
        <v>214</v>
      </c>
      <c r="G275" s="36" t="s">
        <v>214</v>
      </c>
      <c r="H275" s="36" t="s">
        <v>214</v>
      </c>
      <c r="I275" s="36" t="s">
        <v>217</v>
      </c>
      <c r="J275" s="36" t="s">
        <v>215</v>
      </c>
      <c r="M275" s="58" cm="1">
        <f t="array" ref="M275">INDEX($D$10:$I$10,,MATCH(D275,$D$9:$I$9,0))</f>
        <v>66</v>
      </c>
      <c r="N275" s="58" cm="1">
        <f t="array" ref="N275">INDEX($D$10:$I$10,,MATCH(E275,$D$9:$I$9,0))</f>
        <v>66</v>
      </c>
      <c r="O275" s="58" cm="1">
        <f t="array" ref="O275">INDEX($D$10:$I$10,,MATCH(F275,$D$9:$I$9,0))</f>
        <v>66</v>
      </c>
      <c r="P275" s="58" cm="1">
        <f t="array" ref="P275">INDEX($D$10:$I$10,,MATCH(G275,$D$9:$I$9,0))</f>
        <v>66</v>
      </c>
      <c r="Q275" s="58" cm="1">
        <f t="array" ref="Q275">INDEX($D$10:$I$10,,MATCH(H275,$D$9:$I$9,0))</f>
        <v>66</v>
      </c>
      <c r="R275" s="58" t="str" cm="1">
        <f t="array" ref="R275">INDEX($D$10:$I$10,,MATCH(I275,$D$9:$I$9,0))</f>
        <v/>
      </c>
      <c r="S275" s="58" cm="1">
        <f t="array" ref="S275">INDEX($D$10:$I$10,,MATCH(J275,$D$9:$I$9,0))</f>
        <v>33</v>
      </c>
    </row>
    <row r="276" spans="2:19">
      <c r="B276" s="14" t="s">
        <v>121</v>
      </c>
      <c r="C276" s="14" t="s">
        <v>486</v>
      </c>
      <c r="D276" s="36" t="s">
        <v>213</v>
      </c>
      <c r="E276" s="36" t="s">
        <v>213</v>
      </c>
      <c r="F276" s="36" t="s">
        <v>213</v>
      </c>
      <c r="G276" s="36" t="s">
        <v>213</v>
      </c>
      <c r="H276" s="36" t="s">
        <v>213</v>
      </c>
      <c r="I276" s="36" t="s">
        <v>217</v>
      </c>
      <c r="J276" s="36" t="s">
        <v>213</v>
      </c>
      <c r="M276" s="58" cm="1">
        <f t="array" ref="M276">INDEX($D$10:$I$10,,MATCH(D276,$D$9:$I$9,0))</f>
        <v>100</v>
      </c>
      <c r="N276" s="58" cm="1">
        <f t="array" ref="N276">INDEX($D$10:$I$10,,MATCH(E276,$D$9:$I$9,0))</f>
        <v>100</v>
      </c>
      <c r="O276" s="58" cm="1">
        <f t="array" ref="O276">INDEX($D$10:$I$10,,MATCH(F276,$D$9:$I$9,0))</f>
        <v>100</v>
      </c>
      <c r="P276" s="58" cm="1">
        <f t="array" ref="P276">INDEX($D$10:$I$10,,MATCH(G276,$D$9:$I$9,0))</f>
        <v>100</v>
      </c>
      <c r="Q276" s="58" cm="1">
        <f t="array" ref="Q276">INDEX($D$10:$I$10,,MATCH(H276,$D$9:$I$9,0))</f>
        <v>100</v>
      </c>
      <c r="R276" s="58" t="str" cm="1">
        <f t="array" ref="R276">INDEX($D$10:$I$10,,MATCH(I276,$D$9:$I$9,0))</f>
        <v/>
      </c>
      <c r="S276" s="58" cm="1">
        <f t="array" ref="S276">INDEX($D$10:$I$10,,MATCH(J276,$D$9:$I$9,0))</f>
        <v>100</v>
      </c>
    </row>
    <row r="277" spans="2:19">
      <c r="B277" s="14" t="s">
        <v>121</v>
      </c>
      <c r="C277" s="14" t="s">
        <v>487</v>
      </c>
      <c r="D277" s="36" t="s">
        <v>213</v>
      </c>
      <c r="E277" s="36" t="s">
        <v>213</v>
      </c>
      <c r="F277" s="36" t="s">
        <v>213</v>
      </c>
      <c r="G277" s="36" t="s">
        <v>213</v>
      </c>
      <c r="H277" s="36" t="s">
        <v>213</v>
      </c>
      <c r="I277" s="36" t="s">
        <v>217</v>
      </c>
      <c r="J277" s="36" t="s">
        <v>213</v>
      </c>
      <c r="M277" s="58" cm="1">
        <f t="array" ref="M277">INDEX($D$10:$I$10,,MATCH(D277,$D$9:$I$9,0))</f>
        <v>100</v>
      </c>
      <c r="N277" s="58" cm="1">
        <f t="array" ref="N277">INDEX($D$10:$I$10,,MATCH(E277,$D$9:$I$9,0))</f>
        <v>100</v>
      </c>
      <c r="O277" s="58" cm="1">
        <f t="array" ref="O277">INDEX($D$10:$I$10,,MATCH(F277,$D$9:$I$9,0))</f>
        <v>100</v>
      </c>
      <c r="P277" s="58" cm="1">
        <f t="array" ref="P277">INDEX($D$10:$I$10,,MATCH(G277,$D$9:$I$9,0))</f>
        <v>100</v>
      </c>
      <c r="Q277" s="58" cm="1">
        <f t="array" ref="Q277">INDEX($D$10:$I$10,,MATCH(H277,$D$9:$I$9,0))</f>
        <v>100</v>
      </c>
      <c r="R277" s="58" t="str" cm="1">
        <f t="array" ref="R277">INDEX($D$10:$I$10,,MATCH(I277,$D$9:$I$9,0))</f>
        <v/>
      </c>
      <c r="S277" s="58" cm="1">
        <f t="array" ref="S277">INDEX($D$10:$I$10,,MATCH(J277,$D$9:$I$9,0))</f>
        <v>100</v>
      </c>
    </row>
    <row r="278" spans="2:19">
      <c r="B278" s="14" t="s">
        <v>121</v>
      </c>
      <c r="C278" s="14" t="s">
        <v>488</v>
      </c>
      <c r="D278" s="36" t="s">
        <v>213</v>
      </c>
      <c r="E278" s="36" t="s">
        <v>213</v>
      </c>
      <c r="F278" s="36" t="s">
        <v>213</v>
      </c>
      <c r="G278" s="36" t="s">
        <v>213</v>
      </c>
      <c r="H278" s="36" t="s">
        <v>213</v>
      </c>
      <c r="I278" s="36" t="s">
        <v>217</v>
      </c>
      <c r="J278" s="36" t="s">
        <v>213</v>
      </c>
      <c r="M278" s="58" cm="1">
        <f t="array" ref="M278">INDEX($D$10:$I$10,,MATCH(D278,$D$9:$I$9,0))</f>
        <v>100</v>
      </c>
      <c r="N278" s="58" cm="1">
        <f t="array" ref="N278">INDEX($D$10:$I$10,,MATCH(E278,$D$9:$I$9,0))</f>
        <v>100</v>
      </c>
      <c r="O278" s="58" cm="1">
        <f t="array" ref="O278">INDEX($D$10:$I$10,,MATCH(F278,$D$9:$I$9,0))</f>
        <v>100</v>
      </c>
      <c r="P278" s="58" cm="1">
        <f t="array" ref="P278">INDEX($D$10:$I$10,,MATCH(G278,$D$9:$I$9,0))</f>
        <v>100</v>
      </c>
      <c r="Q278" s="58" cm="1">
        <f t="array" ref="Q278">INDEX($D$10:$I$10,,MATCH(H278,$D$9:$I$9,0))</f>
        <v>100</v>
      </c>
      <c r="R278" s="58" t="str" cm="1">
        <f t="array" ref="R278">INDEX($D$10:$I$10,,MATCH(I278,$D$9:$I$9,0))</f>
        <v/>
      </c>
      <c r="S278" s="58" cm="1">
        <f t="array" ref="S278">INDEX($D$10:$I$10,,MATCH(J278,$D$9:$I$9,0))</f>
        <v>100</v>
      </c>
    </row>
    <row r="279" spans="2:19">
      <c r="B279" s="14" t="s">
        <v>121</v>
      </c>
      <c r="C279" s="14" t="s">
        <v>489</v>
      </c>
      <c r="D279" s="36" t="s">
        <v>213</v>
      </c>
      <c r="E279" s="36" t="s">
        <v>213</v>
      </c>
      <c r="F279" s="36" t="s">
        <v>213</v>
      </c>
      <c r="G279" s="36" t="s">
        <v>213</v>
      </c>
      <c r="H279" s="36" t="s">
        <v>213</v>
      </c>
      <c r="I279" s="36" t="s">
        <v>217</v>
      </c>
      <c r="J279" s="36" t="s">
        <v>213</v>
      </c>
      <c r="M279" s="58" cm="1">
        <f t="array" ref="M279">INDEX($D$10:$I$10,,MATCH(D279,$D$9:$I$9,0))</f>
        <v>100</v>
      </c>
      <c r="N279" s="58" cm="1">
        <f t="array" ref="N279">INDEX($D$10:$I$10,,MATCH(E279,$D$9:$I$9,0))</f>
        <v>100</v>
      </c>
      <c r="O279" s="58" cm="1">
        <f t="array" ref="O279">INDEX($D$10:$I$10,,MATCH(F279,$D$9:$I$9,0))</f>
        <v>100</v>
      </c>
      <c r="P279" s="58" cm="1">
        <f t="array" ref="P279">INDEX($D$10:$I$10,,MATCH(G279,$D$9:$I$9,0))</f>
        <v>100</v>
      </c>
      <c r="Q279" s="58" cm="1">
        <f t="array" ref="Q279">INDEX($D$10:$I$10,,MATCH(H279,$D$9:$I$9,0))</f>
        <v>100</v>
      </c>
      <c r="R279" s="58" t="str" cm="1">
        <f t="array" ref="R279">INDEX($D$10:$I$10,,MATCH(I279,$D$9:$I$9,0))</f>
        <v/>
      </c>
      <c r="S279" s="58" cm="1">
        <f t="array" ref="S279">INDEX($D$10:$I$10,,MATCH(J279,$D$9:$I$9,0))</f>
        <v>100</v>
      </c>
    </row>
    <row r="280" spans="2:19">
      <c r="B280" s="14" t="s">
        <v>121</v>
      </c>
      <c r="C280" s="14" t="s">
        <v>490</v>
      </c>
      <c r="D280" s="36" t="s">
        <v>213</v>
      </c>
      <c r="E280" s="36" t="s">
        <v>213</v>
      </c>
      <c r="F280" s="36" t="s">
        <v>213</v>
      </c>
      <c r="G280" s="36" t="s">
        <v>213</v>
      </c>
      <c r="H280" s="36" t="s">
        <v>213</v>
      </c>
      <c r="I280" s="36" t="s">
        <v>217</v>
      </c>
      <c r="J280" s="36" t="s">
        <v>213</v>
      </c>
      <c r="M280" s="58" cm="1">
        <f t="array" ref="M280">INDEX($D$10:$I$10,,MATCH(D280,$D$9:$I$9,0))</f>
        <v>100</v>
      </c>
      <c r="N280" s="58" cm="1">
        <f t="array" ref="N280">INDEX($D$10:$I$10,,MATCH(E280,$D$9:$I$9,0))</f>
        <v>100</v>
      </c>
      <c r="O280" s="58" cm="1">
        <f t="array" ref="O280">INDEX($D$10:$I$10,,MATCH(F280,$D$9:$I$9,0))</f>
        <v>100</v>
      </c>
      <c r="P280" s="58" cm="1">
        <f t="array" ref="P280">INDEX($D$10:$I$10,,MATCH(G280,$D$9:$I$9,0))</f>
        <v>100</v>
      </c>
      <c r="Q280" s="58" cm="1">
        <f t="array" ref="Q280">INDEX($D$10:$I$10,,MATCH(H280,$D$9:$I$9,0))</f>
        <v>100</v>
      </c>
      <c r="R280" s="58" t="str" cm="1">
        <f t="array" ref="R280">INDEX($D$10:$I$10,,MATCH(I280,$D$9:$I$9,0))</f>
        <v/>
      </c>
      <c r="S280" s="58" cm="1">
        <f t="array" ref="S280">INDEX($D$10:$I$10,,MATCH(J280,$D$9:$I$9,0))</f>
        <v>100</v>
      </c>
    </row>
    <row r="281" spans="2:19">
      <c r="B281" s="14" t="s">
        <v>121</v>
      </c>
      <c r="C281" s="14" t="s">
        <v>491</v>
      </c>
      <c r="D281" s="36" t="s">
        <v>213</v>
      </c>
      <c r="E281" s="36" t="s">
        <v>213</v>
      </c>
      <c r="F281" s="36" t="s">
        <v>213</v>
      </c>
      <c r="G281" s="36" t="s">
        <v>213</v>
      </c>
      <c r="H281" s="36" t="s">
        <v>213</v>
      </c>
      <c r="I281" s="36" t="s">
        <v>217</v>
      </c>
      <c r="J281" s="36" t="s">
        <v>213</v>
      </c>
      <c r="M281" s="58" cm="1">
        <f t="array" ref="M281">INDEX($D$10:$I$10,,MATCH(D281,$D$9:$I$9,0))</f>
        <v>100</v>
      </c>
      <c r="N281" s="58" cm="1">
        <f t="array" ref="N281">INDEX($D$10:$I$10,,MATCH(E281,$D$9:$I$9,0))</f>
        <v>100</v>
      </c>
      <c r="O281" s="58" cm="1">
        <f t="array" ref="O281">INDEX($D$10:$I$10,,MATCH(F281,$D$9:$I$9,0))</f>
        <v>100</v>
      </c>
      <c r="P281" s="58" cm="1">
        <f t="array" ref="P281">INDEX($D$10:$I$10,,MATCH(G281,$D$9:$I$9,0))</f>
        <v>100</v>
      </c>
      <c r="Q281" s="58" cm="1">
        <f t="array" ref="Q281">INDEX($D$10:$I$10,,MATCH(H281,$D$9:$I$9,0))</f>
        <v>100</v>
      </c>
      <c r="R281" s="58" t="str" cm="1">
        <f t="array" ref="R281">INDEX($D$10:$I$10,,MATCH(I281,$D$9:$I$9,0))</f>
        <v/>
      </c>
      <c r="S281" s="58" cm="1">
        <f t="array" ref="S281">INDEX($D$10:$I$10,,MATCH(J281,$D$9:$I$9,0))</f>
        <v>100</v>
      </c>
    </row>
    <row r="282" spans="2:19">
      <c r="B282" s="14" t="s">
        <v>121</v>
      </c>
      <c r="C282" s="14" t="s">
        <v>492</v>
      </c>
      <c r="D282" s="36" t="s">
        <v>213</v>
      </c>
      <c r="E282" s="36" t="s">
        <v>213</v>
      </c>
      <c r="F282" s="36" t="s">
        <v>213</v>
      </c>
      <c r="G282" s="36" t="s">
        <v>213</v>
      </c>
      <c r="H282" s="36" t="s">
        <v>213</v>
      </c>
      <c r="I282" s="36" t="s">
        <v>217</v>
      </c>
      <c r="J282" s="36" t="s">
        <v>213</v>
      </c>
      <c r="M282" s="58" cm="1">
        <f t="array" ref="M282">INDEX($D$10:$I$10,,MATCH(D282,$D$9:$I$9,0))</f>
        <v>100</v>
      </c>
      <c r="N282" s="58" cm="1">
        <f t="array" ref="N282">INDEX($D$10:$I$10,,MATCH(E282,$D$9:$I$9,0))</f>
        <v>100</v>
      </c>
      <c r="O282" s="58" cm="1">
        <f t="array" ref="O282">INDEX($D$10:$I$10,,MATCH(F282,$D$9:$I$9,0))</f>
        <v>100</v>
      </c>
      <c r="P282" s="58" cm="1">
        <f t="array" ref="P282">INDEX($D$10:$I$10,,MATCH(G282,$D$9:$I$9,0))</f>
        <v>100</v>
      </c>
      <c r="Q282" s="58" cm="1">
        <f t="array" ref="Q282">INDEX($D$10:$I$10,,MATCH(H282,$D$9:$I$9,0))</f>
        <v>100</v>
      </c>
      <c r="R282" s="58" t="str" cm="1">
        <f t="array" ref="R282">INDEX($D$10:$I$10,,MATCH(I282,$D$9:$I$9,0))</f>
        <v/>
      </c>
      <c r="S282" s="58" cm="1">
        <f t="array" ref="S282">INDEX($D$10:$I$10,,MATCH(J282,$D$9:$I$9,0))</f>
        <v>100</v>
      </c>
    </row>
    <row r="283" spans="2:19">
      <c r="B283" s="14" t="s">
        <v>121</v>
      </c>
      <c r="C283" s="14" t="s">
        <v>493</v>
      </c>
      <c r="D283" s="36" t="s">
        <v>214</v>
      </c>
      <c r="E283" s="36" t="s">
        <v>213</v>
      </c>
      <c r="F283" s="36" t="s">
        <v>214</v>
      </c>
      <c r="G283" s="36" t="s">
        <v>214</v>
      </c>
      <c r="H283" s="36" t="s">
        <v>213</v>
      </c>
      <c r="I283" s="36" t="s">
        <v>217</v>
      </c>
      <c r="J283" s="36" t="s">
        <v>213</v>
      </c>
      <c r="M283" s="58" cm="1">
        <f t="array" ref="M283">INDEX($D$10:$I$10,,MATCH(D283,$D$9:$I$9,0))</f>
        <v>66</v>
      </c>
      <c r="N283" s="58" cm="1">
        <f t="array" ref="N283">INDEX($D$10:$I$10,,MATCH(E283,$D$9:$I$9,0))</f>
        <v>100</v>
      </c>
      <c r="O283" s="58" cm="1">
        <f t="array" ref="O283">INDEX($D$10:$I$10,,MATCH(F283,$D$9:$I$9,0))</f>
        <v>66</v>
      </c>
      <c r="P283" s="58" cm="1">
        <f t="array" ref="P283">INDEX($D$10:$I$10,,MATCH(G283,$D$9:$I$9,0))</f>
        <v>66</v>
      </c>
      <c r="Q283" s="58" cm="1">
        <f t="array" ref="Q283">INDEX($D$10:$I$10,,MATCH(H283,$D$9:$I$9,0))</f>
        <v>100</v>
      </c>
      <c r="R283" s="58" t="str" cm="1">
        <f t="array" ref="R283">INDEX($D$10:$I$10,,MATCH(I283,$D$9:$I$9,0))</f>
        <v/>
      </c>
      <c r="S283" s="58" cm="1">
        <f t="array" ref="S283">INDEX($D$10:$I$10,,MATCH(J283,$D$9:$I$9,0))</f>
        <v>100</v>
      </c>
    </row>
    <row r="284" spans="2:19">
      <c r="B284" s="14" t="s">
        <v>121</v>
      </c>
      <c r="C284" s="14" t="s">
        <v>494</v>
      </c>
      <c r="D284" s="36" t="s">
        <v>214</v>
      </c>
      <c r="E284" s="36" t="s">
        <v>214</v>
      </c>
      <c r="F284" s="36" t="s">
        <v>214</v>
      </c>
      <c r="G284" s="36" t="s">
        <v>214</v>
      </c>
      <c r="H284" s="36" t="s">
        <v>214</v>
      </c>
      <c r="I284" s="36" t="s">
        <v>217</v>
      </c>
      <c r="J284" s="36" t="s">
        <v>214</v>
      </c>
      <c r="M284" s="58" cm="1">
        <f t="array" ref="M284">INDEX($D$10:$I$10,,MATCH(D284,$D$9:$I$9,0))</f>
        <v>66</v>
      </c>
      <c r="N284" s="58" cm="1">
        <f t="array" ref="N284">INDEX($D$10:$I$10,,MATCH(E284,$D$9:$I$9,0))</f>
        <v>66</v>
      </c>
      <c r="O284" s="58" cm="1">
        <f t="array" ref="O284">INDEX($D$10:$I$10,,MATCH(F284,$D$9:$I$9,0))</f>
        <v>66</v>
      </c>
      <c r="P284" s="58" cm="1">
        <f t="array" ref="P284">INDEX($D$10:$I$10,,MATCH(G284,$D$9:$I$9,0))</f>
        <v>66</v>
      </c>
      <c r="Q284" s="58" cm="1">
        <f t="array" ref="Q284">INDEX($D$10:$I$10,,MATCH(H284,$D$9:$I$9,0))</f>
        <v>66</v>
      </c>
      <c r="R284" s="58" t="str" cm="1">
        <f t="array" ref="R284">INDEX($D$10:$I$10,,MATCH(I284,$D$9:$I$9,0))</f>
        <v/>
      </c>
      <c r="S284" s="58" cm="1">
        <f t="array" ref="S284">INDEX($D$10:$I$10,,MATCH(J284,$D$9:$I$9,0))</f>
        <v>66</v>
      </c>
    </row>
    <row r="285" spans="2:19">
      <c r="B285" s="14" t="s">
        <v>121</v>
      </c>
      <c r="C285" s="14" t="s">
        <v>495</v>
      </c>
      <c r="D285" s="36" t="s">
        <v>213</v>
      </c>
      <c r="E285" s="36" t="s">
        <v>213</v>
      </c>
      <c r="F285" s="36" t="s">
        <v>213</v>
      </c>
      <c r="G285" s="36" t="s">
        <v>213</v>
      </c>
      <c r="H285" s="36" t="s">
        <v>213</v>
      </c>
      <c r="I285" s="36" t="s">
        <v>217</v>
      </c>
      <c r="J285" s="36" t="s">
        <v>213</v>
      </c>
      <c r="M285" s="58" cm="1">
        <f t="array" ref="M285">INDEX($D$10:$I$10,,MATCH(D285,$D$9:$I$9,0))</f>
        <v>100</v>
      </c>
      <c r="N285" s="58" cm="1">
        <f t="array" ref="N285">INDEX($D$10:$I$10,,MATCH(E285,$D$9:$I$9,0))</f>
        <v>100</v>
      </c>
      <c r="O285" s="58" cm="1">
        <f t="array" ref="O285">INDEX($D$10:$I$10,,MATCH(F285,$D$9:$I$9,0))</f>
        <v>100</v>
      </c>
      <c r="P285" s="58" cm="1">
        <f t="array" ref="P285">INDEX($D$10:$I$10,,MATCH(G285,$D$9:$I$9,0))</f>
        <v>100</v>
      </c>
      <c r="Q285" s="58" cm="1">
        <f t="array" ref="Q285">INDEX($D$10:$I$10,,MATCH(H285,$D$9:$I$9,0))</f>
        <v>100</v>
      </c>
      <c r="R285" s="58" t="str" cm="1">
        <f t="array" ref="R285">INDEX($D$10:$I$10,,MATCH(I285,$D$9:$I$9,0))</f>
        <v/>
      </c>
      <c r="S285" s="58" cm="1">
        <f t="array" ref="S285">INDEX($D$10:$I$10,,MATCH(J285,$D$9:$I$9,0))</f>
        <v>100</v>
      </c>
    </row>
    <row r="286" spans="2:19">
      <c r="B286" s="14" t="s">
        <v>121</v>
      </c>
      <c r="C286" s="14" t="s">
        <v>496</v>
      </c>
      <c r="D286" s="36" t="s">
        <v>215</v>
      </c>
      <c r="E286" s="36" t="s">
        <v>214</v>
      </c>
      <c r="F286" s="36" t="s">
        <v>214</v>
      </c>
      <c r="G286" s="36" t="s">
        <v>214</v>
      </c>
      <c r="H286" s="36" t="s">
        <v>214</v>
      </c>
      <c r="I286" s="36" t="s">
        <v>217</v>
      </c>
      <c r="J286" s="36" t="s">
        <v>215</v>
      </c>
      <c r="M286" s="58" cm="1">
        <f t="array" ref="M286">INDEX($D$10:$I$10,,MATCH(D286,$D$9:$I$9,0))</f>
        <v>33</v>
      </c>
      <c r="N286" s="58" cm="1">
        <f t="array" ref="N286">INDEX($D$10:$I$10,,MATCH(E286,$D$9:$I$9,0))</f>
        <v>66</v>
      </c>
      <c r="O286" s="58" cm="1">
        <f t="array" ref="O286">INDEX($D$10:$I$10,,MATCH(F286,$D$9:$I$9,0))</f>
        <v>66</v>
      </c>
      <c r="P286" s="58" cm="1">
        <f t="array" ref="P286">INDEX($D$10:$I$10,,MATCH(G286,$D$9:$I$9,0))</f>
        <v>66</v>
      </c>
      <c r="Q286" s="58" cm="1">
        <f t="array" ref="Q286">INDEX($D$10:$I$10,,MATCH(H286,$D$9:$I$9,0))</f>
        <v>66</v>
      </c>
      <c r="R286" s="58" t="str" cm="1">
        <f t="array" ref="R286">INDEX($D$10:$I$10,,MATCH(I286,$D$9:$I$9,0))</f>
        <v/>
      </c>
      <c r="S286" s="58" cm="1">
        <f t="array" ref="S286">INDEX($D$10:$I$10,,MATCH(J286,$D$9:$I$9,0))</f>
        <v>33</v>
      </c>
    </row>
    <row r="287" spans="2:19">
      <c r="B287" s="14" t="s">
        <v>121</v>
      </c>
      <c r="C287" s="14" t="s">
        <v>497</v>
      </c>
      <c r="D287" s="36" t="s">
        <v>213</v>
      </c>
      <c r="E287" s="36" t="s">
        <v>214</v>
      </c>
      <c r="F287" s="36" t="s">
        <v>214</v>
      </c>
      <c r="G287" s="36" t="s">
        <v>214</v>
      </c>
      <c r="H287" s="36" t="s">
        <v>214</v>
      </c>
      <c r="I287" s="36" t="s">
        <v>217</v>
      </c>
      <c r="J287" s="36" t="s">
        <v>214</v>
      </c>
      <c r="M287" s="58" cm="1">
        <f t="array" ref="M287">INDEX($D$10:$I$10,,MATCH(D287,$D$9:$I$9,0))</f>
        <v>100</v>
      </c>
      <c r="N287" s="58" cm="1">
        <f t="array" ref="N287">INDEX($D$10:$I$10,,MATCH(E287,$D$9:$I$9,0))</f>
        <v>66</v>
      </c>
      <c r="O287" s="58" cm="1">
        <f t="array" ref="O287">INDEX($D$10:$I$10,,MATCH(F287,$D$9:$I$9,0))</f>
        <v>66</v>
      </c>
      <c r="P287" s="58" cm="1">
        <f t="array" ref="P287">INDEX($D$10:$I$10,,MATCH(G287,$D$9:$I$9,0))</f>
        <v>66</v>
      </c>
      <c r="Q287" s="58" cm="1">
        <f t="array" ref="Q287">INDEX($D$10:$I$10,,MATCH(H287,$D$9:$I$9,0))</f>
        <v>66</v>
      </c>
      <c r="R287" s="58" t="str" cm="1">
        <f t="array" ref="R287">INDEX($D$10:$I$10,,MATCH(I287,$D$9:$I$9,0))</f>
        <v/>
      </c>
      <c r="S287" s="58" cm="1">
        <f t="array" ref="S287">INDEX($D$10:$I$10,,MATCH(J287,$D$9:$I$9,0))</f>
        <v>66</v>
      </c>
    </row>
    <row r="288" spans="2:19">
      <c r="B288" s="14" t="s">
        <v>121</v>
      </c>
      <c r="C288" s="14" t="s">
        <v>498</v>
      </c>
      <c r="D288" s="36" t="s">
        <v>217</v>
      </c>
      <c r="E288" s="36" t="s">
        <v>217</v>
      </c>
      <c r="F288" s="36" t="s">
        <v>217</v>
      </c>
      <c r="G288" s="36" t="s">
        <v>213</v>
      </c>
      <c r="H288" s="36" t="s">
        <v>213</v>
      </c>
      <c r="I288" s="36" t="s">
        <v>217</v>
      </c>
      <c r="J288" s="36" t="s">
        <v>213</v>
      </c>
      <c r="M288" s="58" t="str" cm="1">
        <f t="array" ref="M288">INDEX($D$10:$I$10,,MATCH(D288,$D$9:$I$9,0))</f>
        <v/>
      </c>
      <c r="N288" s="58" t="str" cm="1">
        <f t="array" ref="N288">INDEX($D$10:$I$10,,MATCH(E288,$D$9:$I$9,0))</f>
        <v/>
      </c>
      <c r="O288" s="58" t="str" cm="1">
        <f t="array" ref="O288">INDEX($D$10:$I$10,,MATCH(F288,$D$9:$I$9,0))</f>
        <v/>
      </c>
      <c r="P288" s="58" cm="1">
        <f t="array" ref="P288">INDEX($D$10:$I$10,,MATCH(G288,$D$9:$I$9,0))</f>
        <v>100</v>
      </c>
      <c r="Q288" s="58" cm="1">
        <f t="array" ref="Q288">INDEX($D$10:$I$10,,MATCH(H288,$D$9:$I$9,0))</f>
        <v>100</v>
      </c>
      <c r="R288" s="58" t="str" cm="1">
        <f t="array" ref="R288">INDEX($D$10:$I$10,,MATCH(I288,$D$9:$I$9,0))</f>
        <v/>
      </c>
      <c r="S288" s="58" cm="1">
        <f t="array" ref="S288">INDEX($D$10:$I$10,,MATCH(J288,$D$9:$I$9,0))</f>
        <v>100</v>
      </c>
    </row>
    <row r="289" spans="2:19">
      <c r="B289" s="14" t="s">
        <v>121</v>
      </c>
      <c r="C289" s="14" t="s">
        <v>499</v>
      </c>
      <c r="D289" s="36" t="s">
        <v>213</v>
      </c>
      <c r="E289" s="36" t="s">
        <v>213</v>
      </c>
      <c r="F289" s="36" t="s">
        <v>213</v>
      </c>
      <c r="G289" s="36" t="s">
        <v>213</v>
      </c>
      <c r="H289" s="36" t="s">
        <v>213</v>
      </c>
      <c r="I289" s="36" t="s">
        <v>217</v>
      </c>
      <c r="J289" s="36" t="s">
        <v>213</v>
      </c>
      <c r="M289" s="58" cm="1">
        <f t="array" ref="M289">INDEX($D$10:$I$10,,MATCH(D289,$D$9:$I$9,0))</f>
        <v>100</v>
      </c>
      <c r="N289" s="58" cm="1">
        <f t="array" ref="N289">INDEX($D$10:$I$10,,MATCH(E289,$D$9:$I$9,0))</f>
        <v>100</v>
      </c>
      <c r="O289" s="58" cm="1">
        <f t="array" ref="O289">INDEX($D$10:$I$10,,MATCH(F289,$D$9:$I$9,0))</f>
        <v>100</v>
      </c>
      <c r="P289" s="58" cm="1">
        <f t="array" ref="P289">INDEX($D$10:$I$10,,MATCH(G289,$D$9:$I$9,0))</f>
        <v>100</v>
      </c>
      <c r="Q289" s="58" cm="1">
        <f t="array" ref="Q289">INDEX($D$10:$I$10,,MATCH(H289,$D$9:$I$9,0))</f>
        <v>100</v>
      </c>
      <c r="R289" s="58" t="str" cm="1">
        <f t="array" ref="R289">INDEX($D$10:$I$10,,MATCH(I289,$D$9:$I$9,0))</f>
        <v/>
      </c>
      <c r="S289" s="58" cm="1">
        <f t="array" ref="S289">INDEX($D$10:$I$10,,MATCH(J289,$D$9:$I$9,0))</f>
        <v>100</v>
      </c>
    </row>
    <row r="290" spans="2:19">
      <c r="B290" s="14" t="s">
        <v>121</v>
      </c>
      <c r="C290" s="14" t="s">
        <v>500</v>
      </c>
      <c r="D290" s="36" t="s">
        <v>213</v>
      </c>
      <c r="E290" s="36" t="s">
        <v>214</v>
      </c>
      <c r="F290" s="36" t="s">
        <v>214</v>
      </c>
      <c r="G290" s="36" t="s">
        <v>214</v>
      </c>
      <c r="H290" s="36" t="s">
        <v>214</v>
      </c>
      <c r="I290" s="36" t="s">
        <v>217</v>
      </c>
      <c r="J290" s="36" t="s">
        <v>213</v>
      </c>
      <c r="M290" s="58" cm="1">
        <f t="array" ref="M290">INDEX($D$10:$I$10,,MATCH(D290,$D$9:$I$9,0))</f>
        <v>100</v>
      </c>
      <c r="N290" s="58" cm="1">
        <f t="array" ref="N290">INDEX($D$10:$I$10,,MATCH(E290,$D$9:$I$9,0))</f>
        <v>66</v>
      </c>
      <c r="O290" s="58" cm="1">
        <f t="array" ref="O290">INDEX($D$10:$I$10,,MATCH(F290,$D$9:$I$9,0))</f>
        <v>66</v>
      </c>
      <c r="P290" s="58" cm="1">
        <f t="array" ref="P290">INDEX($D$10:$I$10,,MATCH(G290,$D$9:$I$9,0))</f>
        <v>66</v>
      </c>
      <c r="Q290" s="58" cm="1">
        <f t="array" ref="Q290">INDEX($D$10:$I$10,,MATCH(H290,$D$9:$I$9,0))</f>
        <v>66</v>
      </c>
      <c r="R290" s="58" t="str" cm="1">
        <f t="array" ref="R290">INDEX($D$10:$I$10,,MATCH(I290,$D$9:$I$9,0))</f>
        <v/>
      </c>
      <c r="S290" s="58" cm="1">
        <f t="array" ref="S290">INDEX($D$10:$I$10,,MATCH(J290,$D$9:$I$9,0))</f>
        <v>100</v>
      </c>
    </row>
    <row r="291" spans="2:19">
      <c r="B291" s="14" t="s">
        <v>121</v>
      </c>
      <c r="C291" s="14" t="s">
        <v>501</v>
      </c>
      <c r="D291" s="36" t="s">
        <v>217</v>
      </c>
      <c r="E291" s="36" t="s">
        <v>213</v>
      </c>
      <c r="F291" s="36" t="s">
        <v>213</v>
      </c>
      <c r="G291" s="36" t="s">
        <v>213</v>
      </c>
      <c r="H291" s="36" t="s">
        <v>213</v>
      </c>
      <c r="I291" s="36" t="s">
        <v>217</v>
      </c>
      <c r="J291" s="36" t="s">
        <v>213</v>
      </c>
      <c r="M291" s="58" t="str" cm="1">
        <f t="array" ref="M291">INDEX($D$10:$I$10,,MATCH(D291,$D$9:$I$9,0))</f>
        <v/>
      </c>
      <c r="N291" s="58" cm="1">
        <f t="array" ref="N291">INDEX($D$10:$I$10,,MATCH(E291,$D$9:$I$9,0))</f>
        <v>100</v>
      </c>
      <c r="O291" s="58" cm="1">
        <f t="array" ref="O291">INDEX($D$10:$I$10,,MATCH(F291,$D$9:$I$9,0))</f>
        <v>100</v>
      </c>
      <c r="P291" s="58" cm="1">
        <f t="array" ref="P291">INDEX($D$10:$I$10,,MATCH(G291,$D$9:$I$9,0))</f>
        <v>100</v>
      </c>
      <c r="Q291" s="58" cm="1">
        <f t="array" ref="Q291">INDEX($D$10:$I$10,,MATCH(H291,$D$9:$I$9,0))</f>
        <v>100</v>
      </c>
      <c r="R291" s="58" t="str" cm="1">
        <f t="array" ref="R291">INDEX($D$10:$I$10,,MATCH(I291,$D$9:$I$9,0))</f>
        <v/>
      </c>
      <c r="S291" s="58" cm="1">
        <f t="array" ref="S291">INDEX($D$10:$I$10,,MATCH(J291,$D$9:$I$9,0))</f>
        <v>100</v>
      </c>
    </row>
    <row r="292" spans="2:19">
      <c r="B292" s="14" t="s">
        <v>121</v>
      </c>
      <c r="C292" s="14" t="s">
        <v>502</v>
      </c>
      <c r="D292" s="36" t="s">
        <v>213</v>
      </c>
      <c r="E292" s="36" t="s">
        <v>213</v>
      </c>
      <c r="F292" s="36" t="s">
        <v>213</v>
      </c>
      <c r="G292" s="36" t="s">
        <v>213</v>
      </c>
      <c r="H292" s="36" t="s">
        <v>213</v>
      </c>
      <c r="I292" s="36" t="s">
        <v>217</v>
      </c>
      <c r="J292" s="36" t="s">
        <v>213</v>
      </c>
      <c r="M292" s="58" cm="1">
        <f t="array" ref="M292">INDEX($D$10:$I$10,,MATCH(D292,$D$9:$I$9,0))</f>
        <v>100</v>
      </c>
      <c r="N292" s="58" cm="1">
        <f t="array" ref="N292">INDEX($D$10:$I$10,,MATCH(E292,$D$9:$I$9,0))</f>
        <v>100</v>
      </c>
      <c r="O292" s="58" cm="1">
        <f t="array" ref="O292">INDEX($D$10:$I$10,,MATCH(F292,$D$9:$I$9,0))</f>
        <v>100</v>
      </c>
      <c r="P292" s="58" cm="1">
        <f t="array" ref="P292">INDEX($D$10:$I$10,,MATCH(G292,$D$9:$I$9,0))</f>
        <v>100</v>
      </c>
      <c r="Q292" s="58" cm="1">
        <f t="array" ref="Q292">INDEX($D$10:$I$10,,MATCH(H292,$D$9:$I$9,0))</f>
        <v>100</v>
      </c>
      <c r="R292" s="58" t="str" cm="1">
        <f t="array" ref="R292">INDEX($D$10:$I$10,,MATCH(I292,$D$9:$I$9,0))</f>
        <v/>
      </c>
      <c r="S292" s="58" cm="1">
        <f t="array" ref="S292">INDEX($D$10:$I$10,,MATCH(J292,$D$9:$I$9,0))</f>
        <v>100</v>
      </c>
    </row>
    <row r="293" spans="2:19">
      <c r="B293" s="14" t="s">
        <v>121</v>
      </c>
      <c r="C293" s="14" t="s">
        <v>503</v>
      </c>
      <c r="D293" s="36" t="s">
        <v>213</v>
      </c>
      <c r="E293" s="36" t="s">
        <v>213</v>
      </c>
      <c r="F293" s="36" t="s">
        <v>213</v>
      </c>
      <c r="G293" s="36" t="s">
        <v>213</v>
      </c>
      <c r="H293" s="36" t="s">
        <v>213</v>
      </c>
      <c r="I293" s="36" t="s">
        <v>217</v>
      </c>
      <c r="J293" s="36" t="s">
        <v>213</v>
      </c>
      <c r="M293" s="58" cm="1">
        <f t="array" ref="M293">INDEX($D$10:$I$10,,MATCH(D293,$D$9:$I$9,0))</f>
        <v>100</v>
      </c>
      <c r="N293" s="58" cm="1">
        <f t="array" ref="N293">INDEX($D$10:$I$10,,MATCH(E293,$D$9:$I$9,0))</f>
        <v>100</v>
      </c>
      <c r="O293" s="58" cm="1">
        <f t="array" ref="O293">INDEX($D$10:$I$10,,MATCH(F293,$D$9:$I$9,0))</f>
        <v>100</v>
      </c>
      <c r="P293" s="58" cm="1">
        <f t="array" ref="P293">INDEX($D$10:$I$10,,MATCH(G293,$D$9:$I$9,0))</f>
        <v>100</v>
      </c>
      <c r="Q293" s="58" cm="1">
        <f t="array" ref="Q293">INDEX($D$10:$I$10,,MATCH(H293,$D$9:$I$9,0))</f>
        <v>100</v>
      </c>
      <c r="R293" s="58" t="str" cm="1">
        <f t="array" ref="R293">INDEX($D$10:$I$10,,MATCH(I293,$D$9:$I$9,0))</f>
        <v/>
      </c>
      <c r="S293" s="58" cm="1">
        <f t="array" ref="S293">INDEX($D$10:$I$10,,MATCH(J293,$D$9:$I$9,0))</f>
        <v>100</v>
      </c>
    </row>
    <row r="294" spans="2:19">
      <c r="B294" s="14" t="s">
        <v>121</v>
      </c>
      <c r="C294" s="14" t="s">
        <v>504</v>
      </c>
      <c r="D294" s="36" t="s">
        <v>215</v>
      </c>
      <c r="E294" s="36" t="s">
        <v>215</v>
      </c>
      <c r="F294" s="36" t="s">
        <v>215</v>
      </c>
      <c r="G294" s="36" t="s">
        <v>215</v>
      </c>
      <c r="H294" s="36" t="s">
        <v>215</v>
      </c>
      <c r="I294" s="36" t="s">
        <v>217</v>
      </c>
      <c r="J294" s="36" t="s">
        <v>214</v>
      </c>
      <c r="M294" s="58" cm="1">
        <f t="array" ref="M294">INDEX($D$10:$I$10,,MATCH(D294,$D$9:$I$9,0))</f>
        <v>33</v>
      </c>
      <c r="N294" s="58" cm="1">
        <f t="array" ref="N294">INDEX($D$10:$I$10,,MATCH(E294,$D$9:$I$9,0))</f>
        <v>33</v>
      </c>
      <c r="O294" s="58" cm="1">
        <f t="array" ref="O294">INDEX($D$10:$I$10,,MATCH(F294,$D$9:$I$9,0))</f>
        <v>33</v>
      </c>
      <c r="P294" s="58" cm="1">
        <f t="array" ref="P294">INDEX($D$10:$I$10,,MATCH(G294,$D$9:$I$9,0))</f>
        <v>33</v>
      </c>
      <c r="Q294" s="58" cm="1">
        <f t="array" ref="Q294">INDEX($D$10:$I$10,,MATCH(H294,$D$9:$I$9,0))</f>
        <v>33</v>
      </c>
      <c r="R294" s="58" t="str" cm="1">
        <f t="array" ref="R294">INDEX($D$10:$I$10,,MATCH(I294,$D$9:$I$9,0))</f>
        <v/>
      </c>
      <c r="S294" s="58" cm="1">
        <f t="array" ref="S294">INDEX($D$10:$I$10,,MATCH(J294,$D$9:$I$9,0))</f>
        <v>66</v>
      </c>
    </row>
    <row r="295" spans="2:19">
      <c r="B295" s="14" t="s">
        <v>121</v>
      </c>
      <c r="C295" s="14" t="s">
        <v>505</v>
      </c>
      <c r="D295" s="36" t="s">
        <v>213</v>
      </c>
      <c r="E295" s="36" t="s">
        <v>213</v>
      </c>
      <c r="F295" s="36" t="s">
        <v>213</v>
      </c>
      <c r="G295" s="36" t="s">
        <v>213</v>
      </c>
      <c r="H295" s="36" t="s">
        <v>213</v>
      </c>
      <c r="I295" s="36" t="s">
        <v>217</v>
      </c>
      <c r="J295" s="36" t="s">
        <v>213</v>
      </c>
      <c r="M295" s="58" cm="1">
        <f t="array" ref="M295">INDEX($D$10:$I$10,,MATCH(D295,$D$9:$I$9,0))</f>
        <v>100</v>
      </c>
      <c r="N295" s="58" cm="1">
        <f t="array" ref="N295">INDEX($D$10:$I$10,,MATCH(E295,$D$9:$I$9,0))</f>
        <v>100</v>
      </c>
      <c r="O295" s="58" cm="1">
        <f t="array" ref="O295">INDEX($D$10:$I$10,,MATCH(F295,$D$9:$I$9,0))</f>
        <v>100</v>
      </c>
      <c r="P295" s="58" cm="1">
        <f t="array" ref="P295">INDEX($D$10:$I$10,,MATCH(G295,$D$9:$I$9,0))</f>
        <v>100</v>
      </c>
      <c r="Q295" s="58" cm="1">
        <f t="array" ref="Q295">INDEX($D$10:$I$10,,MATCH(H295,$D$9:$I$9,0))</f>
        <v>100</v>
      </c>
      <c r="R295" s="58" t="str" cm="1">
        <f t="array" ref="R295">INDEX($D$10:$I$10,,MATCH(I295,$D$9:$I$9,0))</f>
        <v/>
      </c>
      <c r="S295" s="58" cm="1">
        <f t="array" ref="S295">INDEX($D$10:$I$10,,MATCH(J295,$D$9:$I$9,0))</f>
        <v>100</v>
      </c>
    </row>
    <row r="296" spans="2:19">
      <c r="B296" s="14" t="s">
        <v>121</v>
      </c>
      <c r="C296" s="14" t="s">
        <v>506</v>
      </c>
      <c r="D296" s="36" t="s">
        <v>213</v>
      </c>
      <c r="E296" s="36" t="s">
        <v>213</v>
      </c>
      <c r="F296" s="36" t="s">
        <v>213</v>
      </c>
      <c r="G296" s="36" t="s">
        <v>213</v>
      </c>
      <c r="H296" s="36" t="s">
        <v>213</v>
      </c>
      <c r="I296" s="36" t="s">
        <v>217</v>
      </c>
      <c r="J296" s="36" t="s">
        <v>213</v>
      </c>
      <c r="M296" s="58" cm="1">
        <f t="array" ref="M296">INDEX($D$10:$I$10,,MATCH(D296,$D$9:$I$9,0))</f>
        <v>100</v>
      </c>
      <c r="N296" s="58" cm="1">
        <f t="array" ref="N296">INDEX($D$10:$I$10,,MATCH(E296,$D$9:$I$9,0))</f>
        <v>100</v>
      </c>
      <c r="O296" s="58" cm="1">
        <f t="array" ref="O296">INDEX($D$10:$I$10,,MATCH(F296,$D$9:$I$9,0))</f>
        <v>100</v>
      </c>
      <c r="P296" s="58" cm="1">
        <f t="array" ref="P296">INDEX($D$10:$I$10,,MATCH(G296,$D$9:$I$9,0))</f>
        <v>100</v>
      </c>
      <c r="Q296" s="58" cm="1">
        <f t="array" ref="Q296">INDEX($D$10:$I$10,,MATCH(H296,$D$9:$I$9,0))</f>
        <v>100</v>
      </c>
      <c r="R296" s="58" t="str" cm="1">
        <f t="array" ref="R296">INDEX($D$10:$I$10,,MATCH(I296,$D$9:$I$9,0))</f>
        <v/>
      </c>
      <c r="S296" s="58" cm="1">
        <f t="array" ref="S296">INDEX($D$10:$I$10,,MATCH(J296,$D$9:$I$9,0))</f>
        <v>100</v>
      </c>
    </row>
    <row r="297" spans="2:19">
      <c r="B297" s="14" t="s">
        <v>121</v>
      </c>
      <c r="C297" s="14" t="s">
        <v>507</v>
      </c>
      <c r="D297" s="36" t="s">
        <v>213</v>
      </c>
      <c r="E297" s="36" t="s">
        <v>213</v>
      </c>
      <c r="F297" s="36" t="s">
        <v>213</v>
      </c>
      <c r="G297" s="36" t="s">
        <v>213</v>
      </c>
      <c r="H297" s="36" t="s">
        <v>214</v>
      </c>
      <c r="I297" s="36" t="s">
        <v>217</v>
      </c>
      <c r="J297" s="36" t="s">
        <v>214</v>
      </c>
      <c r="M297" s="58" cm="1">
        <f t="array" ref="M297">INDEX($D$10:$I$10,,MATCH(D297,$D$9:$I$9,0))</f>
        <v>100</v>
      </c>
      <c r="N297" s="58" cm="1">
        <f t="array" ref="N297">INDEX($D$10:$I$10,,MATCH(E297,$D$9:$I$9,0))</f>
        <v>100</v>
      </c>
      <c r="O297" s="58" cm="1">
        <f t="array" ref="O297">INDEX($D$10:$I$10,,MATCH(F297,$D$9:$I$9,0))</f>
        <v>100</v>
      </c>
      <c r="P297" s="58" cm="1">
        <f t="array" ref="P297">INDEX($D$10:$I$10,,MATCH(G297,$D$9:$I$9,0))</f>
        <v>100</v>
      </c>
      <c r="Q297" s="58" cm="1">
        <f t="array" ref="Q297">INDEX($D$10:$I$10,,MATCH(H297,$D$9:$I$9,0))</f>
        <v>66</v>
      </c>
      <c r="R297" s="58" t="str" cm="1">
        <f t="array" ref="R297">INDEX($D$10:$I$10,,MATCH(I297,$D$9:$I$9,0))</f>
        <v/>
      </c>
      <c r="S297" s="58" cm="1">
        <f t="array" ref="S297">INDEX($D$10:$I$10,,MATCH(J297,$D$9:$I$9,0))</f>
        <v>66</v>
      </c>
    </row>
    <row r="298" spans="2:19">
      <c r="B298" s="14" t="s">
        <v>121</v>
      </c>
      <c r="C298" s="14" t="s">
        <v>508</v>
      </c>
      <c r="D298" s="36" t="s">
        <v>213</v>
      </c>
      <c r="E298" s="36" t="s">
        <v>213</v>
      </c>
      <c r="F298" s="36" t="s">
        <v>213</v>
      </c>
      <c r="G298" s="36" t="s">
        <v>213</v>
      </c>
      <c r="H298" s="36" t="s">
        <v>213</v>
      </c>
      <c r="I298" s="36" t="s">
        <v>217</v>
      </c>
      <c r="J298" s="36" t="s">
        <v>213</v>
      </c>
      <c r="M298" s="58" cm="1">
        <f t="array" ref="M298">INDEX($D$10:$I$10,,MATCH(D298,$D$9:$I$9,0))</f>
        <v>100</v>
      </c>
      <c r="N298" s="58" cm="1">
        <f t="array" ref="N298">INDEX($D$10:$I$10,,MATCH(E298,$D$9:$I$9,0))</f>
        <v>100</v>
      </c>
      <c r="O298" s="58" cm="1">
        <f t="array" ref="O298">INDEX($D$10:$I$10,,MATCH(F298,$D$9:$I$9,0))</f>
        <v>100</v>
      </c>
      <c r="P298" s="58" cm="1">
        <f t="array" ref="P298">INDEX($D$10:$I$10,,MATCH(G298,$D$9:$I$9,0))</f>
        <v>100</v>
      </c>
      <c r="Q298" s="58" cm="1">
        <f t="array" ref="Q298">INDEX($D$10:$I$10,,MATCH(H298,$D$9:$I$9,0))</f>
        <v>100</v>
      </c>
      <c r="R298" s="58" t="str" cm="1">
        <f t="array" ref="R298">INDEX($D$10:$I$10,,MATCH(I298,$D$9:$I$9,0))</f>
        <v/>
      </c>
      <c r="S298" s="58" cm="1">
        <f t="array" ref="S298">INDEX($D$10:$I$10,,MATCH(J298,$D$9:$I$9,0))</f>
        <v>100</v>
      </c>
    </row>
    <row r="299" spans="2:19">
      <c r="B299" s="14" t="s">
        <v>121</v>
      </c>
      <c r="C299" s="14" t="s">
        <v>509</v>
      </c>
      <c r="D299" s="36" t="s">
        <v>213</v>
      </c>
      <c r="E299" s="36" t="s">
        <v>213</v>
      </c>
      <c r="F299" s="36" t="s">
        <v>213</v>
      </c>
      <c r="G299" s="36" t="s">
        <v>213</v>
      </c>
      <c r="H299" s="36" t="s">
        <v>213</v>
      </c>
      <c r="I299" s="36" t="s">
        <v>217</v>
      </c>
      <c r="J299" s="36" t="s">
        <v>213</v>
      </c>
      <c r="M299" s="58" cm="1">
        <f t="array" ref="M299">INDEX($D$10:$I$10,,MATCH(D299,$D$9:$I$9,0))</f>
        <v>100</v>
      </c>
      <c r="N299" s="58" cm="1">
        <f t="array" ref="N299">INDEX($D$10:$I$10,,MATCH(E299,$D$9:$I$9,0))</f>
        <v>100</v>
      </c>
      <c r="O299" s="58" cm="1">
        <f t="array" ref="O299">INDEX($D$10:$I$10,,MATCH(F299,$D$9:$I$9,0))</f>
        <v>100</v>
      </c>
      <c r="P299" s="58" cm="1">
        <f t="array" ref="P299">INDEX($D$10:$I$10,,MATCH(G299,$D$9:$I$9,0))</f>
        <v>100</v>
      </c>
      <c r="Q299" s="58" cm="1">
        <f t="array" ref="Q299">INDEX($D$10:$I$10,,MATCH(H299,$D$9:$I$9,0))</f>
        <v>100</v>
      </c>
      <c r="R299" s="58" t="str" cm="1">
        <f t="array" ref="R299">INDEX($D$10:$I$10,,MATCH(I299,$D$9:$I$9,0))</f>
        <v/>
      </c>
      <c r="S299" s="58" cm="1">
        <f t="array" ref="S299">INDEX($D$10:$I$10,,MATCH(J299,$D$9:$I$9,0))</f>
        <v>100</v>
      </c>
    </row>
    <row r="300" spans="2:19">
      <c r="B300" s="14" t="s">
        <v>121</v>
      </c>
      <c r="C300" s="14" t="s">
        <v>510</v>
      </c>
      <c r="D300" s="36" t="s">
        <v>213</v>
      </c>
      <c r="E300" s="36" t="s">
        <v>213</v>
      </c>
      <c r="F300" s="36" t="s">
        <v>213</v>
      </c>
      <c r="G300" s="36" t="s">
        <v>213</v>
      </c>
      <c r="H300" s="36" t="s">
        <v>213</v>
      </c>
      <c r="I300" s="36" t="s">
        <v>217</v>
      </c>
      <c r="J300" s="36" t="s">
        <v>217</v>
      </c>
      <c r="M300" s="58" cm="1">
        <f t="array" ref="M300">INDEX($D$10:$I$10,,MATCH(D300,$D$9:$I$9,0))</f>
        <v>100</v>
      </c>
      <c r="N300" s="58" cm="1">
        <f t="array" ref="N300">INDEX($D$10:$I$10,,MATCH(E300,$D$9:$I$9,0))</f>
        <v>100</v>
      </c>
      <c r="O300" s="58" cm="1">
        <f t="array" ref="O300">INDEX($D$10:$I$10,,MATCH(F300,$D$9:$I$9,0))</f>
        <v>100</v>
      </c>
      <c r="P300" s="58" cm="1">
        <f t="array" ref="P300">INDEX($D$10:$I$10,,MATCH(G300,$D$9:$I$9,0))</f>
        <v>100</v>
      </c>
      <c r="Q300" s="58" cm="1">
        <f t="array" ref="Q300">INDEX($D$10:$I$10,,MATCH(H300,$D$9:$I$9,0))</f>
        <v>100</v>
      </c>
      <c r="R300" s="58" t="str" cm="1">
        <f t="array" ref="R300">INDEX($D$10:$I$10,,MATCH(I300,$D$9:$I$9,0))</f>
        <v/>
      </c>
      <c r="S300" s="58" t="str" cm="1">
        <f t="array" ref="S300">INDEX($D$10:$I$10,,MATCH(J300,$D$9:$I$9,0))</f>
        <v/>
      </c>
    </row>
    <row r="301" spans="2:19">
      <c r="B301" s="14" t="s">
        <v>121</v>
      </c>
      <c r="C301" s="14" t="s">
        <v>511</v>
      </c>
      <c r="D301" s="36" t="s">
        <v>213</v>
      </c>
      <c r="E301" s="36" t="s">
        <v>213</v>
      </c>
      <c r="F301" s="36" t="s">
        <v>213</v>
      </c>
      <c r="G301" s="36" t="s">
        <v>213</v>
      </c>
      <c r="H301" s="36" t="s">
        <v>213</v>
      </c>
      <c r="I301" s="36" t="s">
        <v>217</v>
      </c>
      <c r="J301" s="36" t="s">
        <v>213</v>
      </c>
      <c r="M301" s="58" cm="1">
        <f t="array" ref="M301">INDEX($D$10:$I$10,,MATCH(D301,$D$9:$I$9,0))</f>
        <v>100</v>
      </c>
      <c r="N301" s="58" cm="1">
        <f t="array" ref="N301">INDEX($D$10:$I$10,,MATCH(E301,$D$9:$I$9,0))</f>
        <v>100</v>
      </c>
      <c r="O301" s="58" cm="1">
        <f t="array" ref="O301">INDEX($D$10:$I$10,,MATCH(F301,$D$9:$I$9,0))</f>
        <v>100</v>
      </c>
      <c r="P301" s="58" cm="1">
        <f t="array" ref="P301">INDEX($D$10:$I$10,,MATCH(G301,$D$9:$I$9,0))</f>
        <v>100</v>
      </c>
      <c r="Q301" s="58" cm="1">
        <f t="array" ref="Q301">INDEX($D$10:$I$10,,MATCH(H301,$D$9:$I$9,0))</f>
        <v>100</v>
      </c>
      <c r="R301" s="58" t="str" cm="1">
        <f t="array" ref="R301">INDEX($D$10:$I$10,,MATCH(I301,$D$9:$I$9,0))</f>
        <v/>
      </c>
      <c r="S301" s="58" cm="1">
        <f t="array" ref="S301">INDEX($D$10:$I$10,,MATCH(J301,$D$9:$I$9,0))</f>
        <v>100</v>
      </c>
    </row>
    <row r="302" spans="2:19">
      <c r="B302" s="14" t="s">
        <v>121</v>
      </c>
      <c r="C302" s="14" t="s">
        <v>512</v>
      </c>
      <c r="D302" s="36" t="s">
        <v>213</v>
      </c>
      <c r="E302" s="36" t="s">
        <v>213</v>
      </c>
      <c r="F302" s="36" t="s">
        <v>213</v>
      </c>
      <c r="G302" s="36" t="s">
        <v>213</v>
      </c>
      <c r="H302" s="36" t="s">
        <v>213</v>
      </c>
      <c r="I302" s="36" t="s">
        <v>217</v>
      </c>
      <c r="J302" s="36" t="s">
        <v>213</v>
      </c>
      <c r="M302" s="58" cm="1">
        <f t="array" ref="M302">INDEX($D$10:$I$10,,MATCH(D302,$D$9:$I$9,0))</f>
        <v>100</v>
      </c>
      <c r="N302" s="58" cm="1">
        <f t="array" ref="N302">INDEX($D$10:$I$10,,MATCH(E302,$D$9:$I$9,0))</f>
        <v>100</v>
      </c>
      <c r="O302" s="58" cm="1">
        <f t="array" ref="O302">INDEX($D$10:$I$10,,MATCH(F302,$D$9:$I$9,0))</f>
        <v>100</v>
      </c>
      <c r="P302" s="58" cm="1">
        <f t="array" ref="P302">INDEX($D$10:$I$10,,MATCH(G302,$D$9:$I$9,0))</f>
        <v>100</v>
      </c>
      <c r="Q302" s="58" cm="1">
        <f t="array" ref="Q302">INDEX($D$10:$I$10,,MATCH(H302,$D$9:$I$9,0))</f>
        <v>100</v>
      </c>
      <c r="R302" s="58" t="str" cm="1">
        <f t="array" ref="R302">INDEX($D$10:$I$10,,MATCH(I302,$D$9:$I$9,0))</f>
        <v/>
      </c>
      <c r="S302" s="58" cm="1">
        <f t="array" ref="S302">INDEX($D$10:$I$10,,MATCH(J302,$D$9:$I$9,0))</f>
        <v>100</v>
      </c>
    </row>
    <row r="303" spans="2:19">
      <c r="B303" s="14" t="s">
        <v>121</v>
      </c>
      <c r="C303" s="14" t="s">
        <v>513</v>
      </c>
      <c r="D303" s="36" t="s">
        <v>213</v>
      </c>
      <c r="E303" s="36" t="s">
        <v>213</v>
      </c>
      <c r="F303" s="36" t="s">
        <v>213</v>
      </c>
      <c r="G303" s="36" t="s">
        <v>213</v>
      </c>
      <c r="H303" s="36" t="s">
        <v>213</v>
      </c>
      <c r="I303" s="36" t="s">
        <v>217</v>
      </c>
      <c r="J303" s="36" t="s">
        <v>213</v>
      </c>
      <c r="M303" s="58" cm="1">
        <f t="array" ref="M303">INDEX($D$10:$I$10,,MATCH(D303,$D$9:$I$9,0))</f>
        <v>100</v>
      </c>
      <c r="N303" s="58" cm="1">
        <f t="array" ref="N303">INDEX($D$10:$I$10,,MATCH(E303,$D$9:$I$9,0))</f>
        <v>100</v>
      </c>
      <c r="O303" s="58" cm="1">
        <f t="array" ref="O303">INDEX($D$10:$I$10,,MATCH(F303,$D$9:$I$9,0))</f>
        <v>100</v>
      </c>
      <c r="P303" s="58" cm="1">
        <f t="array" ref="P303">INDEX($D$10:$I$10,,MATCH(G303,$D$9:$I$9,0))</f>
        <v>100</v>
      </c>
      <c r="Q303" s="58" cm="1">
        <f t="array" ref="Q303">INDEX($D$10:$I$10,,MATCH(H303,$D$9:$I$9,0))</f>
        <v>100</v>
      </c>
      <c r="R303" s="58" t="str" cm="1">
        <f t="array" ref="R303">INDEX($D$10:$I$10,,MATCH(I303,$D$9:$I$9,0))</f>
        <v/>
      </c>
      <c r="S303" s="58" cm="1">
        <f t="array" ref="S303">INDEX($D$10:$I$10,,MATCH(J303,$D$9:$I$9,0))</f>
        <v>100</v>
      </c>
    </row>
    <row r="304" spans="2:19">
      <c r="B304" s="14" t="s">
        <v>121</v>
      </c>
      <c r="C304" s="14" t="s">
        <v>514</v>
      </c>
      <c r="D304" s="36" t="s">
        <v>213</v>
      </c>
      <c r="E304" s="36" t="s">
        <v>213</v>
      </c>
      <c r="F304" s="36" t="s">
        <v>213</v>
      </c>
      <c r="G304" s="36" t="s">
        <v>213</v>
      </c>
      <c r="H304" s="36" t="s">
        <v>213</v>
      </c>
      <c r="I304" s="36" t="s">
        <v>217</v>
      </c>
      <c r="J304" s="36" t="s">
        <v>213</v>
      </c>
      <c r="M304" s="58" cm="1">
        <f t="array" ref="M304">INDEX($D$10:$I$10,,MATCH(D304,$D$9:$I$9,0))</f>
        <v>100</v>
      </c>
      <c r="N304" s="58" cm="1">
        <f t="array" ref="N304">INDEX($D$10:$I$10,,MATCH(E304,$D$9:$I$9,0))</f>
        <v>100</v>
      </c>
      <c r="O304" s="58" cm="1">
        <f t="array" ref="O304">INDEX($D$10:$I$10,,MATCH(F304,$D$9:$I$9,0))</f>
        <v>100</v>
      </c>
      <c r="P304" s="58" cm="1">
        <f t="array" ref="P304">INDEX($D$10:$I$10,,MATCH(G304,$D$9:$I$9,0))</f>
        <v>100</v>
      </c>
      <c r="Q304" s="58" cm="1">
        <f t="array" ref="Q304">INDEX($D$10:$I$10,,MATCH(H304,$D$9:$I$9,0))</f>
        <v>100</v>
      </c>
      <c r="R304" s="58" t="str" cm="1">
        <f t="array" ref="R304">INDEX($D$10:$I$10,,MATCH(I304,$D$9:$I$9,0))</f>
        <v/>
      </c>
      <c r="S304" s="58" cm="1">
        <f t="array" ref="S304">INDEX($D$10:$I$10,,MATCH(J304,$D$9:$I$9,0))</f>
        <v>100</v>
      </c>
    </row>
    <row r="305" spans="2:19">
      <c r="B305" s="14" t="s">
        <v>121</v>
      </c>
      <c r="C305" s="14" t="s">
        <v>515</v>
      </c>
      <c r="D305" s="36" t="s">
        <v>213</v>
      </c>
      <c r="E305" s="36" t="s">
        <v>213</v>
      </c>
      <c r="F305" s="36" t="s">
        <v>213</v>
      </c>
      <c r="G305" s="36" t="s">
        <v>213</v>
      </c>
      <c r="H305" s="36" t="s">
        <v>213</v>
      </c>
      <c r="I305" s="36" t="s">
        <v>217</v>
      </c>
      <c r="J305" s="36" t="s">
        <v>213</v>
      </c>
      <c r="M305" s="58" cm="1">
        <f t="array" ref="M305">INDEX($D$10:$I$10,,MATCH(D305,$D$9:$I$9,0))</f>
        <v>100</v>
      </c>
      <c r="N305" s="58" cm="1">
        <f t="array" ref="N305">INDEX($D$10:$I$10,,MATCH(E305,$D$9:$I$9,0))</f>
        <v>100</v>
      </c>
      <c r="O305" s="58" cm="1">
        <f t="array" ref="O305">INDEX($D$10:$I$10,,MATCH(F305,$D$9:$I$9,0))</f>
        <v>100</v>
      </c>
      <c r="P305" s="58" cm="1">
        <f t="array" ref="P305">INDEX($D$10:$I$10,,MATCH(G305,$D$9:$I$9,0))</f>
        <v>100</v>
      </c>
      <c r="Q305" s="58" cm="1">
        <f t="array" ref="Q305">INDEX($D$10:$I$10,,MATCH(H305,$D$9:$I$9,0))</f>
        <v>100</v>
      </c>
      <c r="R305" s="58" t="str" cm="1">
        <f t="array" ref="R305">INDEX($D$10:$I$10,,MATCH(I305,$D$9:$I$9,0))</f>
        <v/>
      </c>
      <c r="S305" s="58" cm="1">
        <f t="array" ref="S305">INDEX($D$10:$I$10,,MATCH(J305,$D$9:$I$9,0))</f>
        <v>100</v>
      </c>
    </row>
    <row r="306" spans="2:19">
      <c r="B306" s="14" t="s">
        <v>121</v>
      </c>
      <c r="C306" s="14" t="s">
        <v>516</v>
      </c>
      <c r="D306" s="36" t="s">
        <v>214</v>
      </c>
      <c r="E306" s="36" t="s">
        <v>214</v>
      </c>
      <c r="F306" s="36" t="s">
        <v>214</v>
      </c>
      <c r="G306" s="36" t="s">
        <v>213</v>
      </c>
      <c r="H306" s="36" t="s">
        <v>213</v>
      </c>
      <c r="I306" s="36" t="s">
        <v>217</v>
      </c>
      <c r="J306" s="36" t="s">
        <v>213</v>
      </c>
      <c r="M306" s="58" cm="1">
        <f t="array" ref="M306">INDEX($D$10:$I$10,,MATCH(D306,$D$9:$I$9,0))</f>
        <v>66</v>
      </c>
      <c r="N306" s="58" cm="1">
        <f t="array" ref="N306">INDEX($D$10:$I$10,,MATCH(E306,$D$9:$I$9,0))</f>
        <v>66</v>
      </c>
      <c r="O306" s="58" cm="1">
        <f t="array" ref="O306">INDEX($D$10:$I$10,,MATCH(F306,$D$9:$I$9,0))</f>
        <v>66</v>
      </c>
      <c r="P306" s="58" cm="1">
        <f t="array" ref="P306">INDEX($D$10:$I$10,,MATCH(G306,$D$9:$I$9,0))</f>
        <v>100</v>
      </c>
      <c r="Q306" s="58" cm="1">
        <f t="array" ref="Q306">INDEX($D$10:$I$10,,MATCH(H306,$D$9:$I$9,0))</f>
        <v>100</v>
      </c>
      <c r="R306" s="58" t="str" cm="1">
        <f t="array" ref="R306">INDEX($D$10:$I$10,,MATCH(I306,$D$9:$I$9,0))</f>
        <v/>
      </c>
      <c r="S306" s="58" cm="1">
        <f t="array" ref="S306">INDEX($D$10:$I$10,,MATCH(J306,$D$9:$I$9,0))</f>
        <v>100</v>
      </c>
    </row>
    <row r="307" spans="2:19">
      <c r="B307" s="14" t="s">
        <v>121</v>
      </c>
      <c r="C307" s="14" t="s">
        <v>517</v>
      </c>
      <c r="D307" s="36" t="s">
        <v>213</v>
      </c>
      <c r="E307" s="36" t="s">
        <v>213</v>
      </c>
      <c r="F307" s="36" t="s">
        <v>214</v>
      </c>
      <c r="G307" s="36" t="s">
        <v>214</v>
      </c>
      <c r="H307" s="36" t="s">
        <v>214</v>
      </c>
      <c r="I307" s="36" t="s">
        <v>217</v>
      </c>
      <c r="J307" s="36" t="s">
        <v>214</v>
      </c>
      <c r="M307" s="58" cm="1">
        <f t="array" ref="M307">INDEX($D$10:$I$10,,MATCH(D307,$D$9:$I$9,0))</f>
        <v>100</v>
      </c>
      <c r="N307" s="58" cm="1">
        <f t="array" ref="N307">INDEX($D$10:$I$10,,MATCH(E307,$D$9:$I$9,0))</f>
        <v>100</v>
      </c>
      <c r="O307" s="58" cm="1">
        <f t="array" ref="O307">INDEX($D$10:$I$10,,MATCH(F307,$D$9:$I$9,0))</f>
        <v>66</v>
      </c>
      <c r="P307" s="58" cm="1">
        <f t="array" ref="P307">INDEX($D$10:$I$10,,MATCH(G307,$D$9:$I$9,0))</f>
        <v>66</v>
      </c>
      <c r="Q307" s="58" cm="1">
        <f t="array" ref="Q307">INDEX($D$10:$I$10,,MATCH(H307,$D$9:$I$9,0))</f>
        <v>66</v>
      </c>
      <c r="R307" s="58" t="str" cm="1">
        <f t="array" ref="R307">INDEX($D$10:$I$10,,MATCH(I307,$D$9:$I$9,0))</f>
        <v/>
      </c>
      <c r="S307" s="58" cm="1">
        <f t="array" ref="S307">INDEX($D$10:$I$10,,MATCH(J307,$D$9:$I$9,0))</f>
        <v>66</v>
      </c>
    </row>
    <row r="308" spans="2:19">
      <c r="B308" s="14" t="s">
        <v>121</v>
      </c>
      <c r="C308" s="14" t="s">
        <v>518</v>
      </c>
      <c r="D308" s="36" t="s">
        <v>214</v>
      </c>
      <c r="E308" s="36" t="s">
        <v>214</v>
      </c>
      <c r="F308" s="36" t="s">
        <v>214</v>
      </c>
      <c r="G308" s="36" t="s">
        <v>213</v>
      </c>
      <c r="H308" s="36" t="s">
        <v>213</v>
      </c>
      <c r="I308" s="36" t="s">
        <v>217</v>
      </c>
      <c r="J308" s="36" t="s">
        <v>213</v>
      </c>
      <c r="M308" s="58" cm="1">
        <f t="array" ref="M308">INDEX($D$10:$I$10,,MATCH(D308,$D$9:$I$9,0))</f>
        <v>66</v>
      </c>
      <c r="N308" s="58" cm="1">
        <f t="array" ref="N308">INDEX($D$10:$I$10,,MATCH(E308,$D$9:$I$9,0))</f>
        <v>66</v>
      </c>
      <c r="O308" s="58" cm="1">
        <f t="array" ref="O308">INDEX($D$10:$I$10,,MATCH(F308,$D$9:$I$9,0))</f>
        <v>66</v>
      </c>
      <c r="P308" s="58" cm="1">
        <f t="array" ref="P308">INDEX($D$10:$I$10,,MATCH(G308,$D$9:$I$9,0))</f>
        <v>100</v>
      </c>
      <c r="Q308" s="58" cm="1">
        <f t="array" ref="Q308">INDEX($D$10:$I$10,,MATCH(H308,$D$9:$I$9,0))</f>
        <v>100</v>
      </c>
      <c r="R308" s="58" t="str" cm="1">
        <f t="array" ref="R308">INDEX($D$10:$I$10,,MATCH(I308,$D$9:$I$9,0))</f>
        <v/>
      </c>
      <c r="S308" s="58" cm="1">
        <f t="array" ref="S308">INDEX($D$10:$I$10,,MATCH(J308,$D$9:$I$9,0))</f>
        <v>100</v>
      </c>
    </row>
    <row r="309" spans="2:19">
      <c r="B309" s="14" t="s">
        <v>121</v>
      </c>
      <c r="C309" s="14" t="s">
        <v>519</v>
      </c>
      <c r="D309" s="36" t="s">
        <v>215</v>
      </c>
      <c r="E309" s="36" t="s">
        <v>215</v>
      </c>
      <c r="F309" s="36" t="s">
        <v>214</v>
      </c>
      <c r="G309" s="36" t="s">
        <v>214</v>
      </c>
      <c r="H309" s="36" t="s">
        <v>214</v>
      </c>
      <c r="I309" s="36" t="s">
        <v>217</v>
      </c>
      <c r="J309" s="36" t="s">
        <v>214</v>
      </c>
      <c r="M309" s="58" cm="1">
        <f t="array" ref="M309">INDEX($D$10:$I$10,,MATCH(D309,$D$9:$I$9,0))</f>
        <v>33</v>
      </c>
      <c r="N309" s="58" cm="1">
        <f t="array" ref="N309">INDEX($D$10:$I$10,,MATCH(E309,$D$9:$I$9,0))</f>
        <v>33</v>
      </c>
      <c r="O309" s="58" cm="1">
        <f t="array" ref="O309">INDEX($D$10:$I$10,,MATCH(F309,$D$9:$I$9,0))</f>
        <v>66</v>
      </c>
      <c r="P309" s="58" cm="1">
        <f t="array" ref="P309">INDEX($D$10:$I$10,,MATCH(G309,$D$9:$I$9,0))</f>
        <v>66</v>
      </c>
      <c r="Q309" s="58" cm="1">
        <f t="array" ref="Q309">INDEX($D$10:$I$10,,MATCH(H309,$D$9:$I$9,0))</f>
        <v>66</v>
      </c>
      <c r="R309" s="58" t="str" cm="1">
        <f t="array" ref="R309">INDEX($D$10:$I$10,,MATCH(I309,$D$9:$I$9,0))</f>
        <v/>
      </c>
      <c r="S309" s="58" cm="1">
        <f t="array" ref="S309">INDEX($D$10:$I$10,,MATCH(J309,$D$9:$I$9,0))</f>
        <v>66</v>
      </c>
    </row>
    <row r="310" spans="2:19">
      <c r="B310" s="14" t="s">
        <v>121</v>
      </c>
      <c r="C310" s="14" t="s">
        <v>520</v>
      </c>
      <c r="D310" s="36" t="s">
        <v>214</v>
      </c>
      <c r="E310" s="36" t="s">
        <v>214</v>
      </c>
      <c r="F310" s="36" t="s">
        <v>215</v>
      </c>
      <c r="G310" s="36" t="s">
        <v>215</v>
      </c>
      <c r="H310" s="36" t="s">
        <v>215</v>
      </c>
      <c r="I310" s="36" t="s">
        <v>217</v>
      </c>
      <c r="J310" s="36" t="s">
        <v>214</v>
      </c>
      <c r="M310" s="58" cm="1">
        <f t="array" ref="M310">INDEX($D$10:$I$10,,MATCH(D310,$D$9:$I$9,0))</f>
        <v>66</v>
      </c>
      <c r="N310" s="58" cm="1">
        <f t="array" ref="N310">INDEX($D$10:$I$10,,MATCH(E310,$D$9:$I$9,0))</f>
        <v>66</v>
      </c>
      <c r="O310" s="58" cm="1">
        <f t="array" ref="O310">INDEX($D$10:$I$10,,MATCH(F310,$D$9:$I$9,0))</f>
        <v>33</v>
      </c>
      <c r="P310" s="58" cm="1">
        <f t="array" ref="P310">INDEX($D$10:$I$10,,MATCH(G310,$D$9:$I$9,0))</f>
        <v>33</v>
      </c>
      <c r="Q310" s="58" cm="1">
        <f t="array" ref="Q310">INDEX($D$10:$I$10,,MATCH(H310,$D$9:$I$9,0))</f>
        <v>33</v>
      </c>
      <c r="R310" s="58" t="str" cm="1">
        <f t="array" ref="R310">INDEX($D$10:$I$10,,MATCH(I310,$D$9:$I$9,0))</f>
        <v/>
      </c>
      <c r="S310" s="58" cm="1">
        <f t="array" ref="S310">INDEX($D$10:$I$10,,MATCH(J310,$D$9:$I$9,0))</f>
        <v>66</v>
      </c>
    </row>
    <row r="311" spans="2:19">
      <c r="B311" s="14" t="s">
        <v>121</v>
      </c>
      <c r="C311" s="14" t="s">
        <v>521</v>
      </c>
      <c r="D311" s="36" t="s">
        <v>214</v>
      </c>
      <c r="E311" s="36" t="s">
        <v>214</v>
      </c>
      <c r="F311" s="36" t="s">
        <v>214</v>
      </c>
      <c r="G311" s="36" t="s">
        <v>213</v>
      </c>
      <c r="H311" s="36" t="s">
        <v>213</v>
      </c>
      <c r="I311" s="36" t="s">
        <v>217</v>
      </c>
      <c r="J311" s="36" t="s">
        <v>213</v>
      </c>
      <c r="M311" s="58" cm="1">
        <f t="array" ref="M311">INDEX($D$10:$I$10,,MATCH(D311,$D$9:$I$9,0))</f>
        <v>66</v>
      </c>
      <c r="N311" s="58" cm="1">
        <f t="array" ref="N311">INDEX($D$10:$I$10,,MATCH(E311,$D$9:$I$9,0))</f>
        <v>66</v>
      </c>
      <c r="O311" s="58" cm="1">
        <f t="array" ref="O311">INDEX($D$10:$I$10,,MATCH(F311,$D$9:$I$9,0))</f>
        <v>66</v>
      </c>
      <c r="P311" s="58" cm="1">
        <f t="array" ref="P311">INDEX($D$10:$I$10,,MATCH(G311,$D$9:$I$9,0))</f>
        <v>100</v>
      </c>
      <c r="Q311" s="58" cm="1">
        <f t="array" ref="Q311">INDEX($D$10:$I$10,,MATCH(H311,$D$9:$I$9,0))</f>
        <v>100</v>
      </c>
      <c r="R311" s="58" t="str" cm="1">
        <f t="array" ref="R311">INDEX($D$10:$I$10,,MATCH(I311,$D$9:$I$9,0))</f>
        <v/>
      </c>
      <c r="S311" s="58" cm="1">
        <f t="array" ref="S311">INDEX($D$10:$I$10,,MATCH(J311,$D$9:$I$9,0))</f>
        <v>100</v>
      </c>
    </row>
    <row r="312" spans="2:19">
      <c r="B312" s="14" t="s">
        <v>121</v>
      </c>
      <c r="C312" s="14" t="s">
        <v>522</v>
      </c>
      <c r="D312" s="36" t="s">
        <v>213</v>
      </c>
      <c r="E312" s="36" t="s">
        <v>213</v>
      </c>
      <c r="F312" s="36" t="s">
        <v>213</v>
      </c>
      <c r="G312" s="36" t="s">
        <v>213</v>
      </c>
      <c r="H312" s="36" t="s">
        <v>213</v>
      </c>
      <c r="I312" s="36" t="s">
        <v>217</v>
      </c>
      <c r="J312" s="36" t="s">
        <v>213</v>
      </c>
      <c r="M312" s="58" cm="1">
        <f t="array" ref="M312">INDEX($D$10:$I$10,,MATCH(D312,$D$9:$I$9,0))</f>
        <v>100</v>
      </c>
      <c r="N312" s="58" cm="1">
        <f t="array" ref="N312">INDEX($D$10:$I$10,,MATCH(E312,$D$9:$I$9,0))</f>
        <v>100</v>
      </c>
      <c r="O312" s="58" cm="1">
        <f t="array" ref="O312">INDEX($D$10:$I$10,,MATCH(F312,$D$9:$I$9,0))</f>
        <v>100</v>
      </c>
      <c r="P312" s="58" cm="1">
        <f t="array" ref="P312">INDEX($D$10:$I$10,,MATCH(G312,$D$9:$I$9,0))</f>
        <v>100</v>
      </c>
      <c r="Q312" s="58" cm="1">
        <f t="array" ref="Q312">INDEX($D$10:$I$10,,MATCH(H312,$D$9:$I$9,0))</f>
        <v>100</v>
      </c>
      <c r="R312" s="58" t="str" cm="1">
        <f t="array" ref="R312">INDEX($D$10:$I$10,,MATCH(I312,$D$9:$I$9,0))</f>
        <v/>
      </c>
      <c r="S312" s="58" cm="1">
        <f t="array" ref="S312">INDEX($D$10:$I$10,,MATCH(J312,$D$9:$I$9,0))</f>
        <v>100</v>
      </c>
    </row>
    <row r="313" spans="2:19">
      <c r="B313" s="14" t="s">
        <v>121</v>
      </c>
      <c r="C313" s="14" t="s">
        <v>523</v>
      </c>
      <c r="D313" s="36" t="s">
        <v>213</v>
      </c>
      <c r="E313" s="36" t="s">
        <v>213</v>
      </c>
      <c r="F313" s="36" t="s">
        <v>213</v>
      </c>
      <c r="G313" s="36" t="s">
        <v>213</v>
      </c>
      <c r="H313" s="36" t="s">
        <v>213</v>
      </c>
      <c r="I313" s="36" t="s">
        <v>217</v>
      </c>
      <c r="J313" s="36" t="s">
        <v>213</v>
      </c>
      <c r="M313" s="58" cm="1">
        <f t="array" ref="M313">INDEX($D$10:$I$10,,MATCH(D313,$D$9:$I$9,0))</f>
        <v>100</v>
      </c>
      <c r="N313" s="58" cm="1">
        <f t="array" ref="N313">INDEX($D$10:$I$10,,MATCH(E313,$D$9:$I$9,0))</f>
        <v>100</v>
      </c>
      <c r="O313" s="58" cm="1">
        <f t="array" ref="O313">INDEX($D$10:$I$10,,MATCH(F313,$D$9:$I$9,0))</f>
        <v>100</v>
      </c>
      <c r="P313" s="58" cm="1">
        <f t="array" ref="P313">INDEX($D$10:$I$10,,MATCH(G313,$D$9:$I$9,0))</f>
        <v>100</v>
      </c>
      <c r="Q313" s="58" cm="1">
        <f t="array" ref="Q313">INDEX($D$10:$I$10,,MATCH(H313,$D$9:$I$9,0))</f>
        <v>100</v>
      </c>
      <c r="R313" s="58" t="str" cm="1">
        <f t="array" ref="R313">INDEX($D$10:$I$10,,MATCH(I313,$D$9:$I$9,0))</f>
        <v/>
      </c>
      <c r="S313" s="58" cm="1">
        <f t="array" ref="S313">INDEX($D$10:$I$10,,MATCH(J313,$D$9:$I$9,0))</f>
        <v>100</v>
      </c>
    </row>
    <row r="314" spans="2:19">
      <c r="B314" s="14" t="s">
        <v>121</v>
      </c>
      <c r="C314" s="14" t="s">
        <v>524</v>
      </c>
      <c r="D314" s="36" t="s">
        <v>213</v>
      </c>
      <c r="E314" s="36" t="s">
        <v>213</v>
      </c>
      <c r="F314" s="36" t="s">
        <v>213</v>
      </c>
      <c r="G314" s="36" t="s">
        <v>213</v>
      </c>
      <c r="H314" s="36" t="s">
        <v>213</v>
      </c>
      <c r="I314" s="36" t="s">
        <v>217</v>
      </c>
      <c r="J314" s="36" t="s">
        <v>213</v>
      </c>
      <c r="M314" s="58" cm="1">
        <f t="array" ref="M314">INDEX($D$10:$I$10,,MATCH(D314,$D$9:$I$9,0))</f>
        <v>100</v>
      </c>
      <c r="N314" s="58" cm="1">
        <f t="array" ref="N314">INDEX($D$10:$I$10,,MATCH(E314,$D$9:$I$9,0))</f>
        <v>100</v>
      </c>
      <c r="O314" s="58" cm="1">
        <f t="array" ref="O314">INDEX($D$10:$I$10,,MATCH(F314,$D$9:$I$9,0))</f>
        <v>100</v>
      </c>
      <c r="P314" s="58" cm="1">
        <f t="array" ref="P314">INDEX($D$10:$I$10,,MATCH(G314,$D$9:$I$9,0))</f>
        <v>100</v>
      </c>
      <c r="Q314" s="58" cm="1">
        <f t="array" ref="Q314">INDEX($D$10:$I$10,,MATCH(H314,$D$9:$I$9,0))</f>
        <v>100</v>
      </c>
      <c r="R314" s="58" t="str" cm="1">
        <f t="array" ref="R314">INDEX($D$10:$I$10,,MATCH(I314,$D$9:$I$9,0))</f>
        <v/>
      </c>
      <c r="S314" s="58" cm="1">
        <f t="array" ref="S314">INDEX($D$10:$I$10,,MATCH(J314,$D$9:$I$9,0))</f>
        <v>100</v>
      </c>
    </row>
    <row r="315" spans="2:19">
      <c r="B315" s="14" t="s">
        <v>121</v>
      </c>
      <c r="C315" s="14" t="s">
        <v>525</v>
      </c>
      <c r="D315" s="36" t="s">
        <v>213</v>
      </c>
      <c r="E315" s="36" t="s">
        <v>213</v>
      </c>
      <c r="F315" s="36" t="s">
        <v>213</v>
      </c>
      <c r="G315" s="36" t="s">
        <v>213</v>
      </c>
      <c r="H315" s="36" t="s">
        <v>213</v>
      </c>
      <c r="I315" s="36" t="s">
        <v>217</v>
      </c>
      <c r="J315" s="36" t="s">
        <v>213</v>
      </c>
      <c r="M315" s="58" cm="1">
        <f t="array" ref="M315">INDEX($D$10:$I$10,,MATCH(D315,$D$9:$I$9,0))</f>
        <v>100</v>
      </c>
      <c r="N315" s="58" cm="1">
        <f t="array" ref="N315">INDEX($D$10:$I$10,,MATCH(E315,$D$9:$I$9,0))</f>
        <v>100</v>
      </c>
      <c r="O315" s="58" cm="1">
        <f t="array" ref="O315">INDEX($D$10:$I$10,,MATCH(F315,$D$9:$I$9,0))</f>
        <v>100</v>
      </c>
      <c r="P315" s="58" cm="1">
        <f t="array" ref="P315">INDEX($D$10:$I$10,,MATCH(G315,$D$9:$I$9,0))</f>
        <v>100</v>
      </c>
      <c r="Q315" s="58" cm="1">
        <f t="array" ref="Q315">INDEX($D$10:$I$10,,MATCH(H315,$D$9:$I$9,0))</f>
        <v>100</v>
      </c>
      <c r="R315" s="58" t="str" cm="1">
        <f t="array" ref="R315">INDEX($D$10:$I$10,,MATCH(I315,$D$9:$I$9,0))</f>
        <v/>
      </c>
      <c r="S315" s="58" cm="1">
        <f t="array" ref="S315">INDEX($D$10:$I$10,,MATCH(J315,$D$9:$I$9,0))</f>
        <v>100</v>
      </c>
    </row>
    <row r="316" spans="2:19">
      <c r="B316" s="14" t="s">
        <v>121</v>
      </c>
      <c r="C316" s="14" t="s">
        <v>526</v>
      </c>
      <c r="D316" s="36" t="s">
        <v>214</v>
      </c>
      <c r="E316" s="36" t="s">
        <v>213</v>
      </c>
      <c r="F316" s="36" t="s">
        <v>213</v>
      </c>
      <c r="G316" s="36" t="s">
        <v>213</v>
      </c>
      <c r="H316" s="36" t="s">
        <v>213</v>
      </c>
      <c r="I316" s="36" t="s">
        <v>217</v>
      </c>
      <c r="J316" s="36" t="s">
        <v>213</v>
      </c>
      <c r="M316" s="58" cm="1">
        <f t="array" ref="M316">INDEX($D$10:$I$10,,MATCH(D316,$D$9:$I$9,0))</f>
        <v>66</v>
      </c>
      <c r="N316" s="58" cm="1">
        <f t="array" ref="N316">INDEX($D$10:$I$10,,MATCH(E316,$D$9:$I$9,0))</f>
        <v>100</v>
      </c>
      <c r="O316" s="58" cm="1">
        <f t="array" ref="O316">INDEX($D$10:$I$10,,MATCH(F316,$D$9:$I$9,0))</f>
        <v>100</v>
      </c>
      <c r="P316" s="58" cm="1">
        <f t="array" ref="P316">INDEX($D$10:$I$10,,MATCH(G316,$D$9:$I$9,0))</f>
        <v>100</v>
      </c>
      <c r="Q316" s="58" cm="1">
        <f t="array" ref="Q316">INDEX($D$10:$I$10,,MATCH(H316,$D$9:$I$9,0))</f>
        <v>100</v>
      </c>
      <c r="R316" s="58" t="str" cm="1">
        <f t="array" ref="R316">INDEX($D$10:$I$10,,MATCH(I316,$D$9:$I$9,0))</f>
        <v/>
      </c>
      <c r="S316" s="58" cm="1">
        <f t="array" ref="S316">INDEX($D$10:$I$10,,MATCH(J316,$D$9:$I$9,0))</f>
        <v>100</v>
      </c>
    </row>
    <row r="317" spans="2:19">
      <c r="B317" s="14" t="s">
        <v>121</v>
      </c>
      <c r="C317" s="14" t="s">
        <v>527</v>
      </c>
      <c r="D317" s="36" t="s">
        <v>213</v>
      </c>
      <c r="E317" s="36" t="s">
        <v>213</v>
      </c>
      <c r="F317" s="36" t="s">
        <v>213</v>
      </c>
      <c r="G317" s="36" t="s">
        <v>213</v>
      </c>
      <c r="H317" s="36" t="s">
        <v>213</v>
      </c>
      <c r="I317" s="36" t="s">
        <v>217</v>
      </c>
      <c r="J317" s="36" t="s">
        <v>213</v>
      </c>
      <c r="M317" s="58" cm="1">
        <f t="array" ref="M317">INDEX($D$10:$I$10,,MATCH(D317,$D$9:$I$9,0))</f>
        <v>100</v>
      </c>
      <c r="N317" s="58" cm="1">
        <f t="array" ref="N317">INDEX($D$10:$I$10,,MATCH(E317,$D$9:$I$9,0))</f>
        <v>100</v>
      </c>
      <c r="O317" s="58" cm="1">
        <f t="array" ref="O317">INDEX($D$10:$I$10,,MATCH(F317,$D$9:$I$9,0))</f>
        <v>100</v>
      </c>
      <c r="P317" s="58" cm="1">
        <f t="array" ref="P317">INDEX($D$10:$I$10,,MATCH(G317,$D$9:$I$9,0))</f>
        <v>100</v>
      </c>
      <c r="Q317" s="58" cm="1">
        <f t="array" ref="Q317">INDEX($D$10:$I$10,,MATCH(H317,$D$9:$I$9,0))</f>
        <v>100</v>
      </c>
      <c r="R317" s="58" t="str" cm="1">
        <f t="array" ref="R317">INDEX($D$10:$I$10,,MATCH(I317,$D$9:$I$9,0))</f>
        <v/>
      </c>
      <c r="S317" s="58" cm="1">
        <f t="array" ref="S317">INDEX($D$10:$I$10,,MATCH(J317,$D$9:$I$9,0))</f>
        <v>100</v>
      </c>
    </row>
    <row r="318" spans="2:19">
      <c r="B318" s="14" t="s">
        <v>121</v>
      </c>
      <c r="C318" s="14" t="s">
        <v>528</v>
      </c>
      <c r="D318" s="36" t="s">
        <v>215</v>
      </c>
      <c r="E318" s="36" t="s">
        <v>214</v>
      </c>
      <c r="F318" s="36" t="s">
        <v>214</v>
      </c>
      <c r="G318" s="36" t="s">
        <v>215</v>
      </c>
      <c r="H318" s="36" t="s">
        <v>214</v>
      </c>
      <c r="I318" s="36" t="s">
        <v>217</v>
      </c>
      <c r="J318" s="36" t="s">
        <v>214</v>
      </c>
      <c r="M318" s="58" cm="1">
        <f t="array" ref="M318">INDEX($D$10:$I$10,,MATCH(D318,$D$9:$I$9,0))</f>
        <v>33</v>
      </c>
      <c r="N318" s="58" cm="1">
        <f t="array" ref="N318">INDEX($D$10:$I$10,,MATCH(E318,$D$9:$I$9,0))</f>
        <v>66</v>
      </c>
      <c r="O318" s="58" cm="1">
        <f t="array" ref="O318">INDEX($D$10:$I$10,,MATCH(F318,$D$9:$I$9,0))</f>
        <v>66</v>
      </c>
      <c r="P318" s="58" cm="1">
        <f t="array" ref="P318">INDEX($D$10:$I$10,,MATCH(G318,$D$9:$I$9,0))</f>
        <v>33</v>
      </c>
      <c r="Q318" s="58" cm="1">
        <f t="array" ref="Q318">INDEX($D$10:$I$10,,MATCH(H318,$D$9:$I$9,0))</f>
        <v>66</v>
      </c>
      <c r="R318" s="58" t="str" cm="1">
        <f t="array" ref="R318">INDEX($D$10:$I$10,,MATCH(I318,$D$9:$I$9,0))</f>
        <v/>
      </c>
      <c r="S318" s="58" cm="1">
        <f t="array" ref="S318">INDEX($D$10:$I$10,,MATCH(J318,$D$9:$I$9,0))</f>
        <v>66</v>
      </c>
    </row>
    <row r="319" spans="2:19">
      <c r="B319" s="14" t="s">
        <v>121</v>
      </c>
      <c r="C319" s="14" t="s">
        <v>529</v>
      </c>
      <c r="D319" s="36" t="s">
        <v>214</v>
      </c>
      <c r="E319" s="36" t="s">
        <v>213</v>
      </c>
      <c r="F319" s="36" t="s">
        <v>213</v>
      </c>
      <c r="G319" s="36" t="s">
        <v>213</v>
      </c>
      <c r="H319" s="36" t="s">
        <v>213</v>
      </c>
      <c r="I319" s="36" t="s">
        <v>217</v>
      </c>
      <c r="J319" s="36" t="s">
        <v>213</v>
      </c>
      <c r="M319" s="58" cm="1">
        <f t="array" ref="M319">INDEX($D$10:$I$10,,MATCH(D319,$D$9:$I$9,0))</f>
        <v>66</v>
      </c>
      <c r="N319" s="58" cm="1">
        <f t="array" ref="N319">INDEX($D$10:$I$10,,MATCH(E319,$D$9:$I$9,0))</f>
        <v>100</v>
      </c>
      <c r="O319" s="58" cm="1">
        <f t="array" ref="O319">INDEX($D$10:$I$10,,MATCH(F319,$D$9:$I$9,0))</f>
        <v>100</v>
      </c>
      <c r="P319" s="58" cm="1">
        <f t="array" ref="P319">INDEX($D$10:$I$10,,MATCH(G319,$D$9:$I$9,0))</f>
        <v>100</v>
      </c>
      <c r="Q319" s="58" cm="1">
        <f t="array" ref="Q319">INDEX($D$10:$I$10,,MATCH(H319,$D$9:$I$9,0))</f>
        <v>100</v>
      </c>
      <c r="R319" s="58" t="str" cm="1">
        <f t="array" ref="R319">INDEX($D$10:$I$10,,MATCH(I319,$D$9:$I$9,0))</f>
        <v/>
      </c>
      <c r="S319" s="58" cm="1">
        <f t="array" ref="S319">INDEX($D$10:$I$10,,MATCH(J319,$D$9:$I$9,0))</f>
        <v>100</v>
      </c>
    </row>
    <row r="320" spans="2:19">
      <c r="B320" s="14" t="s">
        <v>121</v>
      </c>
      <c r="C320" s="14" t="s">
        <v>530</v>
      </c>
      <c r="D320" s="36" t="s">
        <v>213</v>
      </c>
      <c r="E320" s="36" t="s">
        <v>213</v>
      </c>
      <c r="F320" s="36" t="s">
        <v>213</v>
      </c>
      <c r="G320" s="36" t="s">
        <v>213</v>
      </c>
      <c r="H320" s="36" t="s">
        <v>213</v>
      </c>
      <c r="I320" s="36" t="s">
        <v>217</v>
      </c>
      <c r="J320" s="36" t="s">
        <v>214</v>
      </c>
      <c r="M320" s="58" cm="1">
        <f t="array" ref="M320">INDEX($D$10:$I$10,,MATCH(D320,$D$9:$I$9,0))</f>
        <v>100</v>
      </c>
      <c r="N320" s="58" cm="1">
        <f t="array" ref="N320">INDEX($D$10:$I$10,,MATCH(E320,$D$9:$I$9,0))</f>
        <v>100</v>
      </c>
      <c r="O320" s="58" cm="1">
        <f t="array" ref="O320">INDEX($D$10:$I$10,,MATCH(F320,$D$9:$I$9,0))</f>
        <v>100</v>
      </c>
      <c r="P320" s="58" cm="1">
        <f t="array" ref="P320">INDEX($D$10:$I$10,,MATCH(G320,$D$9:$I$9,0))</f>
        <v>100</v>
      </c>
      <c r="Q320" s="58" cm="1">
        <f t="array" ref="Q320">INDEX($D$10:$I$10,,MATCH(H320,$D$9:$I$9,0))</f>
        <v>100</v>
      </c>
      <c r="R320" s="58" t="str" cm="1">
        <f t="array" ref="R320">INDEX($D$10:$I$10,,MATCH(I320,$D$9:$I$9,0))</f>
        <v/>
      </c>
      <c r="S320" s="58" cm="1">
        <f t="array" ref="S320">INDEX($D$10:$I$10,,MATCH(J320,$D$9:$I$9,0))</f>
        <v>66</v>
      </c>
    </row>
    <row r="321" spans="2:19">
      <c r="B321" s="14" t="s">
        <v>121</v>
      </c>
      <c r="C321" s="14" t="s">
        <v>531</v>
      </c>
      <c r="D321" s="36" t="s">
        <v>214</v>
      </c>
      <c r="E321" s="36" t="s">
        <v>213</v>
      </c>
      <c r="F321" s="36" t="s">
        <v>213</v>
      </c>
      <c r="G321" s="36" t="s">
        <v>213</v>
      </c>
      <c r="H321" s="36" t="s">
        <v>213</v>
      </c>
      <c r="I321" s="36" t="s">
        <v>217</v>
      </c>
      <c r="J321" s="36" t="s">
        <v>213</v>
      </c>
      <c r="M321" s="58" cm="1">
        <f t="array" ref="M321">INDEX($D$10:$I$10,,MATCH(D321,$D$9:$I$9,0))</f>
        <v>66</v>
      </c>
      <c r="N321" s="58" cm="1">
        <f t="array" ref="N321">INDEX($D$10:$I$10,,MATCH(E321,$D$9:$I$9,0))</f>
        <v>100</v>
      </c>
      <c r="O321" s="58" cm="1">
        <f t="array" ref="O321">INDEX($D$10:$I$10,,MATCH(F321,$D$9:$I$9,0))</f>
        <v>100</v>
      </c>
      <c r="P321" s="58" cm="1">
        <f t="array" ref="P321">INDEX($D$10:$I$10,,MATCH(G321,$D$9:$I$9,0))</f>
        <v>100</v>
      </c>
      <c r="Q321" s="58" cm="1">
        <f t="array" ref="Q321">INDEX($D$10:$I$10,,MATCH(H321,$D$9:$I$9,0))</f>
        <v>100</v>
      </c>
      <c r="R321" s="58" t="str" cm="1">
        <f t="array" ref="R321">INDEX($D$10:$I$10,,MATCH(I321,$D$9:$I$9,0))</f>
        <v/>
      </c>
      <c r="S321" s="58" cm="1">
        <f t="array" ref="S321">INDEX($D$10:$I$10,,MATCH(J321,$D$9:$I$9,0))</f>
        <v>100</v>
      </c>
    </row>
    <row r="322" spans="2:19">
      <c r="B322" s="14" t="s">
        <v>121</v>
      </c>
      <c r="C322" s="14" t="s">
        <v>532</v>
      </c>
      <c r="D322" s="36" t="s">
        <v>216</v>
      </c>
      <c r="E322" s="36" t="s">
        <v>216</v>
      </c>
      <c r="F322" s="36" t="s">
        <v>216</v>
      </c>
      <c r="G322" s="36" t="s">
        <v>217</v>
      </c>
      <c r="H322" s="36" t="s">
        <v>217</v>
      </c>
      <c r="I322" s="36" t="s">
        <v>217</v>
      </c>
      <c r="J322" s="36" t="s">
        <v>217</v>
      </c>
      <c r="M322" s="58" cm="1">
        <f t="array" ref="M322">INDEX($D$10:$I$10,,MATCH(D322,$D$9:$I$9,0))</f>
        <v>0</v>
      </c>
      <c r="N322" s="58" cm="1">
        <f t="array" ref="N322">INDEX($D$10:$I$10,,MATCH(E322,$D$9:$I$9,0))</f>
        <v>0</v>
      </c>
      <c r="O322" s="58" cm="1">
        <f t="array" ref="O322">INDEX($D$10:$I$10,,MATCH(F322,$D$9:$I$9,0))</f>
        <v>0</v>
      </c>
      <c r="P322" s="58" t="str" cm="1">
        <f t="array" ref="P322">INDEX($D$10:$I$10,,MATCH(G322,$D$9:$I$9,0))</f>
        <v/>
      </c>
      <c r="Q322" s="58" t="str" cm="1">
        <f t="array" ref="Q322">INDEX($D$10:$I$10,,MATCH(H322,$D$9:$I$9,0))</f>
        <v/>
      </c>
      <c r="R322" s="58" t="str" cm="1">
        <f t="array" ref="R322">INDEX($D$10:$I$10,,MATCH(I322,$D$9:$I$9,0))</f>
        <v/>
      </c>
      <c r="S322" s="58" t="str" cm="1">
        <f t="array" ref="S322">INDEX($D$10:$I$10,,MATCH(J322,$D$9:$I$9,0))</f>
        <v/>
      </c>
    </row>
    <row r="323" spans="2:19">
      <c r="B323" s="14" t="s">
        <v>121</v>
      </c>
      <c r="C323" s="14" t="s">
        <v>533</v>
      </c>
      <c r="D323" s="36" t="s">
        <v>213</v>
      </c>
      <c r="E323" s="36" t="s">
        <v>213</v>
      </c>
      <c r="F323" s="36" t="s">
        <v>213</v>
      </c>
      <c r="G323" s="36" t="s">
        <v>213</v>
      </c>
      <c r="H323" s="36" t="s">
        <v>213</v>
      </c>
      <c r="I323" s="36" t="s">
        <v>217</v>
      </c>
      <c r="J323" s="36" t="s">
        <v>213</v>
      </c>
      <c r="M323" s="58" cm="1">
        <f t="array" ref="M323">INDEX($D$10:$I$10,,MATCH(D323,$D$9:$I$9,0))</f>
        <v>100</v>
      </c>
      <c r="N323" s="58" cm="1">
        <f t="array" ref="N323">INDEX($D$10:$I$10,,MATCH(E323,$D$9:$I$9,0))</f>
        <v>100</v>
      </c>
      <c r="O323" s="58" cm="1">
        <f t="array" ref="O323">INDEX($D$10:$I$10,,MATCH(F323,$D$9:$I$9,0))</f>
        <v>100</v>
      </c>
      <c r="P323" s="58" cm="1">
        <f t="array" ref="P323">INDEX($D$10:$I$10,,MATCH(G323,$D$9:$I$9,0))</f>
        <v>100</v>
      </c>
      <c r="Q323" s="58" cm="1">
        <f t="array" ref="Q323">INDEX($D$10:$I$10,,MATCH(H323,$D$9:$I$9,0))</f>
        <v>100</v>
      </c>
      <c r="R323" s="58" t="str" cm="1">
        <f t="array" ref="R323">INDEX($D$10:$I$10,,MATCH(I323,$D$9:$I$9,0))</f>
        <v/>
      </c>
      <c r="S323" s="58" cm="1">
        <f t="array" ref="S323">INDEX($D$10:$I$10,,MATCH(J323,$D$9:$I$9,0))</f>
        <v>100</v>
      </c>
    </row>
    <row r="324" spans="2:19">
      <c r="B324" s="14" t="s">
        <v>121</v>
      </c>
      <c r="C324" s="14" t="s">
        <v>534</v>
      </c>
      <c r="D324" s="36" t="s">
        <v>214</v>
      </c>
      <c r="E324" s="36" t="s">
        <v>214</v>
      </c>
      <c r="F324" s="36" t="s">
        <v>214</v>
      </c>
      <c r="G324" s="36" t="s">
        <v>213</v>
      </c>
      <c r="H324" s="36" t="s">
        <v>214</v>
      </c>
      <c r="I324" s="36" t="s">
        <v>217</v>
      </c>
      <c r="J324" s="36" t="s">
        <v>214</v>
      </c>
      <c r="M324" s="58" cm="1">
        <f t="array" ref="M324">INDEX($D$10:$I$10,,MATCH(D324,$D$9:$I$9,0))</f>
        <v>66</v>
      </c>
      <c r="N324" s="58" cm="1">
        <f t="array" ref="N324">INDEX($D$10:$I$10,,MATCH(E324,$D$9:$I$9,0))</f>
        <v>66</v>
      </c>
      <c r="O324" s="58" cm="1">
        <f t="array" ref="O324">INDEX($D$10:$I$10,,MATCH(F324,$D$9:$I$9,0))</f>
        <v>66</v>
      </c>
      <c r="P324" s="58" cm="1">
        <f t="array" ref="P324">INDEX($D$10:$I$10,,MATCH(G324,$D$9:$I$9,0))</f>
        <v>100</v>
      </c>
      <c r="Q324" s="58" cm="1">
        <f t="array" ref="Q324">INDEX($D$10:$I$10,,MATCH(H324,$D$9:$I$9,0))</f>
        <v>66</v>
      </c>
      <c r="R324" s="58" t="str" cm="1">
        <f t="array" ref="R324">INDEX($D$10:$I$10,,MATCH(I324,$D$9:$I$9,0))</f>
        <v/>
      </c>
      <c r="S324" s="58" cm="1">
        <f t="array" ref="S324">INDEX($D$10:$I$10,,MATCH(J324,$D$9:$I$9,0))</f>
        <v>66</v>
      </c>
    </row>
    <row r="325" spans="2:19">
      <c r="B325" s="14" t="s">
        <v>121</v>
      </c>
      <c r="C325" s="14" t="s">
        <v>535</v>
      </c>
      <c r="D325" s="36" t="s">
        <v>213</v>
      </c>
      <c r="E325" s="36" t="s">
        <v>213</v>
      </c>
      <c r="F325" s="36" t="s">
        <v>213</v>
      </c>
      <c r="G325" s="36" t="s">
        <v>213</v>
      </c>
      <c r="H325" s="36" t="s">
        <v>213</v>
      </c>
      <c r="I325" s="36" t="s">
        <v>217</v>
      </c>
      <c r="J325" s="36" t="s">
        <v>213</v>
      </c>
      <c r="M325" s="58" cm="1">
        <f t="array" ref="M325">INDEX($D$10:$I$10,,MATCH(D325,$D$9:$I$9,0))</f>
        <v>100</v>
      </c>
      <c r="N325" s="58" cm="1">
        <f t="array" ref="N325">INDEX($D$10:$I$10,,MATCH(E325,$D$9:$I$9,0))</f>
        <v>100</v>
      </c>
      <c r="O325" s="58" cm="1">
        <f t="array" ref="O325">INDEX($D$10:$I$10,,MATCH(F325,$D$9:$I$9,0))</f>
        <v>100</v>
      </c>
      <c r="P325" s="58" cm="1">
        <f t="array" ref="P325">INDEX($D$10:$I$10,,MATCH(G325,$D$9:$I$9,0))</f>
        <v>100</v>
      </c>
      <c r="Q325" s="58" cm="1">
        <f t="array" ref="Q325">INDEX($D$10:$I$10,,MATCH(H325,$D$9:$I$9,0))</f>
        <v>100</v>
      </c>
      <c r="R325" s="58" t="str" cm="1">
        <f t="array" ref="R325">INDEX($D$10:$I$10,,MATCH(I325,$D$9:$I$9,0))</f>
        <v/>
      </c>
      <c r="S325" s="58" cm="1">
        <f t="array" ref="S325">INDEX($D$10:$I$10,,MATCH(J325,$D$9:$I$9,0))</f>
        <v>100</v>
      </c>
    </row>
    <row r="326" spans="2:19">
      <c r="B326" s="14" t="s">
        <v>121</v>
      </c>
      <c r="C326" s="14" t="s">
        <v>536</v>
      </c>
      <c r="D326" s="36" t="s">
        <v>214</v>
      </c>
      <c r="E326" s="36" t="s">
        <v>213</v>
      </c>
      <c r="F326" s="36" t="s">
        <v>213</v>
      </c>
      <c r="G326" s="36" t="s">
        <v>213</v>
      </c>
      <c r="H326" s="36" t="s">
        <v>213</v>
      </c>
      <c r="I326" s="36" t="s">
        <v>217</v>
      </c>
      <c r="J326" s="36" t="s">
        <v>213</v>
      </c>
      <c r="M326" s="58" cm="1">
        <f t="array" ref="M326">INDEX($D$10:$I$10,,MATCH(D326,$D$9:$I$9,0))</f>
        <v>66</v>
      </c>
      <c r="N326" s="58" cm="1">
        <f t="array" ref="N326">INDEX($D$10:$I$10,,MATCH(E326,$D$9:$I$9,0))</f>
        <v>100</v>
      </c>
      <c r="O326" s="58" cm="1">
        <f t="array" ref="O326">INDEX($D$10:$I$10,,MATCH(F326,$D$9:$I$9,0))</f>
        <v>100</v>
      </c>
      <c r="P326" s="58" cm="1">
        <f t="array" ref="P326">INDEX($D$10:$I$10,,MATCH(G326,$D$9:$I$9,0))</f>
        <v>100</v>
      </c>
      <c r="Q326" s="58" cm="1">
        <f t="array" ref="Q326">INDEX($D$10:$I$10,,MATCH(H326,$D$9:$I$9,0))</f>
        <v>100</v>
      </c>
      <c r="R326" s="58" t="str" cm="1">
        <f t="array" ref="R326">INDEX($D$10:$I$10,,MATCH(I326,$D$9:$I$9,0))</f>
        <v/>
      </c>
      <c r="S326" s="58" cm="1">
        <f t="array" ref="S326">INDEX($D$10:$I$10,,MATCH(J326,$D$9:$I$9,0))</f>
        <v>100</v>
      </c>
    </row>
    <row r="327" spans="2:19">
      <c r="B327" s="14" t="s">
        <v>121</v>
      </c>
      <c r="C327" s="14" t="s">
        <v>537</v>
      </c>
      <c r="D327" s="36" t="s">
        <v>213</v>
      </c>
      <c r="E327" s="36" t="s">
        <v>213</v>
      </c>
      <c r="F327" s="36" t="s">
        <v>213</v>
      </c>
      <c r="G327" s="36" t="s">
        <v>213</v>
      </c>
      <c r="H327" s="36" t="s">
        <v>213</v>
      </c>
      <c r="I327" s="36" t="s">
        <v>217</v>
      </c>
      <c r="J327" s="36" t="s">
        <v>213</v>
      </c>
      <c r="M327" s="58" cm="1">
        <f t="array" ref="M327">INDEX($D$10:$I$10,,MATCH(D327,$D$9:$I$9,0))</f>
        <v>100</v>
      </c>
      <c r="N327" s="58" cm="1">
        <f t="array" ref="N327">INDEX($D$10:$I$10,,MATCH(E327,$D$9:$I$9,0))</f>
        <v>100</v>
      </c>
      <c r="O327" s="58" cm="1">
        <f t="array" ref="O327">INDEX($D$10:$I$10,,MATCH(F327,$D$9:$I$9,0))</f>
        <v>100</v>
      </c>
      <c r="P327" s="58" cm="1">
        <f t="array" ref="P327">INDEX($D$10:$I$10,,MATCH(G327,$D$9:$I$9,0))</f>
        <v>100</v>
      </c>
      <c r="Q327" s="58" cm="1">
        <f t="array" ref="Q327">INDEX($D$10:$I$10,,MATCH(H327,$D$9:$I$9,0))</f>
        <v>100</v>
      </c>
      <c r="R327" s="58" t="str" cm="1">
        <f t="array" ref="R327">INDEX($D$10:$I$10,,MATCH(I327,$D$9:$I$9,0))</f>
        <v/>
      </c>
      <c r="S327" s="58" cm="1">
        <f t="array" ref="S327">INDEX($D$10:$I$10,,MATCH(J327,$D$9:$I$9,0))</f>
        <v>100</v>
      </c>
    </row>
    <row r="328" spans="2:19">
      <c r="B328" s="14" t="s">
        <v>121</v>
      </c>
      <c r="C328" s="14" t="s">
        <v>538</v>
      </c>
      <c r="D328" s="36" t="s">
        <v>213</v>
      </c>
      <c r="E328" s="36" t="s">
        <v>213</v>
      </c>
      <c r="F328" s="36" t="s">
        <v>213</v>
      </c>
      <c r="G328" s="36" t="s">
        <v>213</v>
      </c>
      <c r="H328" s="36" t="s">
        <v>213</v>
      </c>
      <c r="I328" s="36" t="s">
        <v>217</v>
      </c>
      <c r="J328" s="36" t="s">
        <v>213</v>
      </c>
      <c r="M328" s="58" cm="1">
        <f t="array" ref="M328">INDEX($D$10:$I$10,,MATCH(D328,$D$9:$I$9,0))</f>
        <v>100</v>
      </c>
      <c r="N328" s="58" cm="1">
        <f t="array" ref="N328">INDEX($D$10:$I$10,,MATCH(E328,$D$9:$I$9,0))</f>
        <v>100</v>
      </c>
      <c r="O328" s="58" cm="1">
        <f t="array" ref="O328">INDEX($D$10:$I$10,,MATCH(F328,$D$9:$I$9,0))</f>
        <v>100</v>
      </c>
      <c r="P328" s="58" cm="1">
        <f t="array" ref="P328">INDEX($D$10:$I$10,,MATCH(G328,$D$9:$I$9,0))</f>
        <v>100</v>
      </c>
      <c r="Q328" s="58" cm="1">
        <f t="array" ref="Q328">INDEX($D$10:$I$10,,MATCH(H328,$D$9:$I$9,0))</f>
        <v>100</v>
      </c>
      <c r="R328" s="58" t="str" cm="1">
        <f t="array" ref="R328">INDEX($D$10:$I$10,,MATCH(I328,$D$9:$I$9,0))</f>
        <v/>
      </c>
      <c r="S328" s="58" cm="1">
        <f t="array" ref="S328">INDEX($D$10:$I$10,,MATCH(J328,$D$9:$I$9,0))</f>
        <v>100</v>
      </c>
    </row>
    <row r="329" spans="2:19">
      <c r="B329" s="14" t="s">
        <v>121</v>
      </c>
      <c r="C329" s="14" t="s">
        <v>539</v>
      </c>
      <c r="D329" s="36" t="s">
        <v>216</v>
      </c>
      <c r="E329" s="36" t="s">
        <v>216</v>
      </c>
      <c r="F329" s="36" t="s">
        <v>216</v>
      </c>
      <c r="G329" s="36" t="s">
        <v>216</v>
      </c>
      <c r="H329" s="36" t="s">
        <v>216</v>
      </c>
      <c r="I329" s="36" t="s">
        <v>217</v>
      </c>
      <c r="J329" s="36" t="s">
        <v>217</v>
      </c>
      <c r="M329" s="58" cm="1">
        <f t="array" ref="M329">INDEX($D$10:$I$10,,MATCH(D329,$D$9:$I$9,0))</f>
        <v>0</v>
      </c>
      <c r="N329" s="58" cm="1">
        <f t="array" ref="N329">INDEX($D$10:$I$10,,MATCH(E329,$D$9:$I$9,0))</f>
        <v>0</v>
      </c>
      <c r="O329" s="58" cm="1">
        <f t="array" ref="O329">INDEX($D$10:$I$10,,MATCH(F329,$D$9:$I$9,0))</f>
        <v>0</v>
      </c>
      <c r="P329" s="58" cm="1">
        <f t="array" ref="P329">INDEX($D$10:$I$10,,MATCH(G329,$D$9:$I$9,0))</f>
        <v>0</v>
      </c>
      <c r="Q329" s="58" cm="1">
        <f t="array" ref="Q329">INDEX($D$10:$I$10,,MATCH(H329,$D$9:$I$9,0))</f>
        <v>0</v>
      </c>
      <c r="R329" s="58" t="str" cm="1">
        <f t="array" ref="R329">INDEX($D$10:$I$10,,MATCH(I329,$D$9:$I$9,0))</f>
        <v/>
      </c>
      <c r="S329" s="58" t="str" cm="1">
        <f t="array" ref="S329">INDEX($D$10:$I$10,,MATCH(J329,$D$9:$I$9,0))</f>
        <v/>
      </c>
    </row>
    <row r="330" spans="2:19">
      <c r="B330" s="14" t="s">
        <v>121</v>
      </c>
      <c r="C330" s="14" t="s">
        <v>540</v>
      </c>
      <c r="D330" s="36" t="s">
        <v>214</v>
      </c>
      <c r="E330" s="36" t="s">
        <v>214</v>
      </c>
      <c r="F330" s="36" t="s">
        <v>214</v>
      </c>
      <c r="G330" s="36" t="s">
        <v>214</v>
      </c>
      <c r="H330" s="36" t="s">
        <v>214</v>
      </c>
      <c r="I330" s="36" t="s">
        <v>217</v>
      </c>
      <c r="J330" s="36" t="s">
        <v>214</v>
      </c>
      <c r="M330" s="58" cm="1">
        <f t="array" ref="M330">INDEX($D$10:$I$10,,MATCH(D330,$D$9:$I$9,0))</f>
        <v>66</v>
      </c>
      <c r="N330" s="58" cm="1">
        <f t="array" ref="N330">INDEX($D$10:$I$10,,MATCH(E330,$D$9:$I$9,0))</f>
        <v>66</v>
      </c>
      <c r="O330" s="58" cm="1">
        <f t="array" ref="O330">INDEX($D$10:$I$10,,MATCH(F330,$D$9:$I$9,0))</f>
        <v>66</v>
      </c>
      <c r="P330" s="58" cm="1">
        <f t="array" ref="P330">INDEX($D$10:$I$10,,MATCH(G330,$D$9:$I$9,0))</f>
        <v>66</v>
      </c>
      <c r="Q330" s="58" cm="1">
        <f t="array" ref="Q330">INDEX($D$10:$I$10,,MATCH(H330,$D$9:$I$9,0))</f>
        <v>66</v>
      </c>
      <c r="R330" s="58" t="str" cm="1">
        <f t="array" ref="R330">INDEX($D$10:$I$10,,MATCH(I330,$D$9:$I$9,0))</f>
        <v/>
      </c>
      <c r="S330" s="58" cm="1">
        <f t="array" ref="S330">INDEX($D$10:$I$10,,MATCH(J330,$D$9:$I$9,0))</f>
        <v>66</v>
      </c>
    </row>
    <row r="331" spans="2:19">
      <c r="B331" s="14" t="s">
        <v>121</v>
      </c>
      <c r="C331" s="14" t="s">
        <v>541</v>
      </c>
      <c r="D331" s="36" t="s">
        <v>214</v>
      </c>
      <c r="E331" s="36" t="s">
        <v>215</v>
      </c>
      <c r="F331" s="36" t="s">
        <v>216</v>
      </c>
      <c r="G331" s="36" t="s">
        <v>216</v>
      </c>
      <c r="H331" s="36" t="s">
        <v>216</v>
      </c>
      <c r="I331" s="36" t="s">
        <v>217</v>
      </c>
      <c r="J331" s="36" t="s">
        <v>215</v>
      </c>
      <c r="M331" s="58" cm="1">
        <f t="array" ref="M331">INDEX($D$10:$I$10,,MATCH(D331,$D$9:$I$9,0))</f>
        <v>66</v>
      </c>
      <c r="N331" s="58" cm="1">
        <f t="array" ref="N331">INDEX($D$10:$I$10,,MATCH(E331,$D$9:$I$9,0))</f>
        <v>33</v>
      </c>
      <c r="O331" s="58" cm="1">
        <f t="array" ref="O331">INDEX($D$10:$I$10,,MATCH(F331,$D$9:$I$9,0))</f>
        <v>0</v>
      </c>
      <c r="P331" s="58" cm="1">
        <f t="array" ref="P331">INDEX($D$10:$I$10,,MATCH(G331,$D$9:$I$9,0))</f>
        <v>0</v>
      </c>
      <c r="Q331" s="58" cm="1">
        <f t="array" ref="Q331">INDEX($D$10:$I$10,,MATCH(H331,$D$9:$I$9,0))</f>
        <v>0</v>
      </c>
      <c r="R331" s="58" t="str" cm="1">
        <f t="array" ref="R331">INDEX($D$10:$I$10,,MATCH(I331,$D$9:$I$9,0))</f>
        <v/>
      </c>
      <c r="S331" s="58" cm="1">
        <f t="array" ref="S331">INDEX($D$10:$I$10,,MATCH(J331,$D$9:$I$9,0))</f>
        <v>33</v>
      </c>
    </row>
    <row r="332" spans="2:19">
      <c r="B332" s="14" t="s">
        <v>121</v>
      </c>
      <c r="C332" s="14" t="s">
        <v>542</v>
      </c>
      <c r="D332" s="36" t="s">
        <v>213</v>
      </c>
      <c r="E332" s="36" t="s">
        <v>213</v>
      </c>
      <c r="F332" s="36" t="s">
        <v>213</v>
      </c>
      <c r="G332" s="36" t="s">
        <v>213</v>
      </c>
      <c r="H332" s="36" t="s">
        <v>213</v>
      </c>
      <c r="I332" s="36" t="s">
        <v>217</v>
      </c>
      <c r="J332" s="36" t="s">
        <v>213</v>
      </c>
      <c r="M332" s="58" cm="1">
        <f t="array" ref="M332">INDEX($D$10:$I$10,,MATCH(D332,$D$9:$I$9,0))</f>
        <v>100</v>
      </c>
      <c r="N332" s="58" cm="1">
        <f t="array" ref="N332">INDEX($D$10:$I$10,,MATCH(E332,$D$9:$I$9,0))</f>
        <v>100</v>
      </c>
      <c r="O332" s="58" cm="1">
        <f t="array" ref="O332">INDEX($D$10:$I$10,,MATCH(F332,$D$9:$I$9,0))</f>
        <v>100</v>
      </c>
      <c r="P332" s="58" cm="1">
        <f t="array" ref="P332">INDEX($D$10:$I$10,,MATCH(G332,$D$9:$I$9,0))</f>
        <v>100</v>
      </c>
      <c r="Q332" s="58" cm="1">
        <f t="array" ref="Q332">INDEX($D$10:$I$10,,MATCH(H332,$D$9:$I$9,0))</f>
        <v>100</v>
      </c>
      <c r="R332" s="58" t="str" cm="1">
        <f t="array" ref="R332">INDEX($D$10:$I$10,,MATCH(I332,$D$9:$I$9,0))</f>
        <v/>
      </c>
      <c r="S332" s="58" cm="1">
        <f t="array" ref="S332">INDEX($D$10:$I$10,,MATCH(J332,$D$9:$I$9,0))</f>
        <v>100</v>
      </c>
    </row>
    <row r="333" spans="2:19">
      <c r="B333" s="14" t="s">
        <v>121</v>
      </c>
      <c r="C333" s="14" t="s">
        <v>543</v>
      </c>
      <c r="D333" s="36" t="s">
        <v>213</v>
      </c>
      <c r="E333" s="36" t="s">
        <v>213</v>
      </c>
      <c r="F333" s="36" t="s">
        <v>213</v>
      </c>
      <c r="G333" s="36" t="s">
        <v>213</v>
      </c>
      <c r="H333" s="36" t="s">
        <v>213</v>
      </c>
      <c r="I333" s="36" t="s">
        <v>217</v>
      </c>
      <c r="J333" s="36" t="s">
        <v>213</v>
      </c>
      <c r="M333" s="58" cm="1">
        <f t="array" ref="M333">INDEX($D$10:$I$10,,MATCH(D333,$D$9:$I$9,0))</f>
        <v>100</v>
      </c>
      <c r="N333" s="58" cm="1">
        <f t="array" ref="N333">INDEX($D$10:$I$10,,MATCH(E333,$D$9:$I$9,0))</f>
        <v>100</v>
      </c>
      <c r="O333" s="58" cm="1">
        <f t="array" ref="O333">INDEX($D$10:$I$10,,MATCH(F333,$D$9:$I$9,0))</f>
        <v>100</v>
      </c>
      <c r="P333" s="58" cm="1">
        <f t="array" ref="P333">INDEX($D$10:$I$10,,MATCH(G333,$D$9:$I$9,0))</f>
        <v>100</v>
      </c>
      <c r="Q333" s="58" cm="1">
        <f t="array" ref="Q333">INDEX($D$10:$I$10,,MATCH(H333,$D$9:$I$9,0))</f>
        <v>100</v>
      </c>
      <c r="R333" s="58" t="str" cm="1">
        <f t="array" ref="R333">INDEX($D$10:$I$10,,MATCH(I333,$D$9:$I$9,0))</f>
        <v/>
      </c>
      <c r="S333" s="58" cm="1">
        <f t="array" ref="S333">INDEX($D$10:$I$10,,MATCH(J333,$D$9:$I$9,0))</f>
        <v>100</v>
      </c>
    </row>
    <row r="334" spans="2:19">
      <c r="B334" s="14" t="s">
        <v>121</v>
      </c>
      <c r="C334" s="14" t="s">
        <v>544</v>
      </c>
      <c r="D334" s="36" t="s">
        <v>213</v>
      </c>
      <c r="E334" s="36" t="s">
        <v>213</v>
      </c>
      <c r="F334" s="36" t="s">
        <v>213</v>
      </c>
      <c r="G334" s="36" t="s">
        <v>213</v>
      </c>
      <c r="H334" s="36" t="s">
        <v>213</v>
      </c>
      <c r="I334" s="36" t="s">
        <v>217</v>
      </c>
      <c r="J334" s="36" t="s">
        <v>213</v>
      </c>
      <c r="M334" s="58" cm="1">
        <f t="array" ref="M334">INDEX($D$10:$I$10,,MATCH(D334,$D$9:$I$9,0))</f>
        <v>100</v>
      </c>
      <c r="N334" s="58" cm="1">
        <f t="array" ref="N334">INDEX($D$10:$I$10,,MATCH(E334,$D$9:$I$9,0))</f>
        <v>100</v>
      </c>
      <c r="O334" s="58" cm="1">
        <f t="array" ref="O334">INDEX($D$10:$I$10,,MATCH(F334,$D$9:$I$9,0))</f>
        <v>100</v>
      </c>
      <c r="P334" s="58" cm="1">
        <f t="array" ref="P334">INDEX($D$10:$I$10,,MATCH(G334,$D$9:$I$9,0))</f>
        <v>100</v>
      </c>
      <c r="Q334" s="58" cm="1">
        <f t="array" ref="Q334">INDEX($D$10:$I$10,,MATCH(H334,$D$9:$I$9,0))</f>
        <v>100</v>
      </c>
      <c r="R334" s="58" t="str" cm="1">
        <f t="array" ref="R334">INDEX($D$10:$I$10,,MATCH(I334,$D$9:$I$9,0))</f>
        <v/>
      </c>
      <c r="S334" s="58" cm="1">
        <f t="array" ref="S334">INDEX($D$10:$I$10,,MATCH(J334,$D$9:$I$9,0))</f>
        <v>100</v>
      </c>
    </row>
    <row r="335" spans="2:19">
      <c r="B335" s="14" t="s">
        <v>121</v>
      </c>
      <c r="C335" s="14" t="s">
        <v>545</v>
      </c>
      <c r="D335" s="36" t="s">
        <v>213</v>
      </c>
      <c r="E335" s="36" t="s">
        <v>213</v>
      </c>
      <c r="F335" s="36" t="s">
        <v>213</v>
      </c>
      <c r="G335" s="36" t="s">
        <v>213</v>
      </c>
      <c r="H335" s="36" t="s">
        <v>213</v>
      </c>
      <c r="I335" s="36" t="s">
        <v>217</v>
      </c>
      <c r="J335" s="36" t="s">
        <v>213</v>
      </c>
      <c r="M335" s="58" cm="1">
        <f t="array" ref="M335">INDEX($D$10:$I$10,,MATCH(D335,$D$9:$I$9,0))</f>
        <v>100</v>
      </c>
      <c r="N335" s="58" cm="1">
        <f t="array" ref="N335">INDEX($D$10:$I$10,,MATCH(E335,$D$9:$I$9,0))</f>
        <v>100</v>
      </c>
      <c r="O335" s="58" cm="1">
        <f t="array" ref="O335">INDEX($D$10:$I$10,,MATCH(F335,$D$9:$I$9,0))</f>
        <v>100</v>
      </c>
      <c r="P335" s="58" cm="1">
        <f t="array" ref="P335">INDEX($D$10:$I$10,,MATCH(G335,$D$9:$I$9,0))</f>
        <v>100</v>
      </c>
      <c r="Q335" s="58" cm="1">
        <f t="array" ref="Q335">INDEX($D$10:$I$10,,MATCH(H335,$D$9:$I$9,0))</f>
        <v>100</v>
      </c>
      <c r="R335" s="58" t="str" cm="1">
        <f t="array" ref="R335">INDEX($D$10:$I$10,,MATCH(I335,$D$9:$I$9,0))</f>
        <v/>
      </c>
      <c r="S335" s="58" cm="1">
        <f t="array" ref="S335">INDEX($D$10:$I$10,,MATCH(J335,$D$9:$I$9,0))</f>
        <v>100</v>
      </c>
    </row>
    <row r="336" spans="2:19">
      <c r="B336" s="14" t="s">
        <v>121</v>
      </c>
      <c r="C336" s="14" t="s">
        <v>546</v>
      </c>
      <c r="D336" s="36" t="s">
        <v>213</v>
      </c>
      <c r="E336" s="36" t="s">
        <v>213</v>
      </c>
      <c r="F336" s="36" t="s">
        <v>213</v>
      </c>
      <c r="G336" s="36" t="s">
        <v>213</v>
      </c>
      <c r="H336" s="36" t="s">
        <v>213</v>
      </c>
      <c r="I336" s="36" t="s">
        <v>217</v>
      </c>
      <c r="J336" s="36" t="s">
        <v>213</v>
      </c>
      <c r="M336" s="58" cm="1">
        <f t="array" ref="M336">INDEX($D$10:$I$10,,MATCH(D336,$D$9:$I$9,0))</f>
        <v>100</v>
      </c>
      <c r="N336" s="58" cm="1">
        <f t="array" ref="N336">INDEX($D$10:$I$10,,MATCH(E336,$D$9:$I$9,0))</f>
        <v>100</v>
      </c>
      <c r="O336" s="58" cm="1">
        <f t="array" ref="O336">INDEX($D$10:$I$10,,MATCH(F336,$D$9:$I$9,0))</f>
        <v>100</v>
      </c>
      <c r="P336" s="58" cm="1">
        <f t="array" ref="P336">INDEX($D$10:$I$10,,MATCH(G336,$D$9:$I$9,0))</f>
        <v>100</v>
      </c>
      <c r="Q336" s="58" cm="1">
        <f t="array" ref="Q336">INDEX($D$10:$I$10,,MATCH(H336,$D$9:$I$9,0))</f>
        <v>100</v>
      </c>
      <c r="R336" s="58" t="str" cm="1">
        <f t="array" ref="R336">INDEX($D$10:$I$10,,MATCH(I336,$D$9:$I$9,0))</f>
        <v/>
      </c>
      <c r="S336" s="58" cm="1">
        <f t="array" ref="S336">INDEX($D$10:$I$10,,MATCH(J336,$D$9:$I$9,0))</f>
        <v>100</v>
      </c>
    </row>
    <row r="337" spans="2:19">
      <c r="B337" s="14" t="s">
        <v>121</v>
      </c>
      <c r="C337" s="14" t="s">
        <v>547</v>
      </c>
      <c r="D337" s="36" t="s">
        <v>213</v>
      </c>
      <c r="E337" s="36" t="s">
        <v>213</v>
      </c>
      <c r="F337" s="36" t="s">
        <v>213</v>
      </c>
      <c r="G337" s="36" t="s">
        <v>213</v>
      </c>
      <c r="H337" s="36" t="s">
        <v>213</v>
      </c>
      <c r="I337" s="36" t="s">
        <v>217</v>
      </c>
      <c r="J337" s="36" t="s">
        <v>213</v>
      </c>
      <c r="M337" s="58" cm="1">
        <f t="array" ref="M337">INDEX($D$10:$I$10,,MATCH(D337,$D$9:$I$9,0))</f>
        <v>100</v>
      </c>
      <c r="N337" s="58" cm="1">
        <f t="array" ref="N337">INDEX($D$10:$I$10,,MATCH(E337,$D$9:$I$9,0))</f>
        <v>100</v>
      </c>
      <c r="O337" s="58" cm="1">
        <f t="array" ref="O337">INDEX($D$10:$I$10,,MATCH(F337,$D$9:$I$9,0))</f>
        <v>100</v>
      </c>
      <c r="P337" s="58" cm="1">
        <f t="array" ref="P337">INDEX($D$10:$I$10,,MATCH(G337,$D$9:$I$9,0))</f>
        <v>100</v>
      </c>
      <c r="Q337" s="58" cm="1">
        <f t="array" ref="Q337">INDEX($D$10:$I$10,,MATCH(H337,$D$9:$I$9,0))</f>
        <v>100</v>
      </c>
      <c r="R337" s="58" t="str" cm="1">
        <f t="array" ref="R337">INDEX($D$10:$I$10,,MATCH(I337,$D$9:$I$9,0))</f>
        <v/>
      </c>
      <c r="S337" s="58" cm="1">
        <f t="array" ref="S337">INDEX($D$10:$I$10,,MATCH(J337,$D$9:$I$9,0))</f>
        <v>100</v>
      </c>
    </row>
    <row r="338" spans="2:19">
      <c r="B338" s="14" t="s">
        <v>121</v>
      </c>
      <c r="C338" s="14" t="s">
        <v>548</v>
      </c>
      <c r="D338" s="36" t="s">
        <v>213</v>
      </c>
      <c r="E338" s="36" t="s">
        <v>213</v>
      </c>
      <c r="F338" s="36" t="s">
        <v>213</v>
      </c>
      <c r="G338" s="36" t="s">
        <v>213</v>
      </c>
      <c r="H338" s="36" t="s">
        <v>213</v>
      </c>
      <c r="I338" s="36" t="s">
        <v>217</v>
      </c>
      <c r="J338" s="36" t="s">
        <v>213</v>
      </c>
      <c r="M338" s="58" cm="1">
        <f t="array" ref="M338">INDEX($D$10:$I$10,,MATCH(D338,$D$9:$I$9,0))</f>
        <v>100</v>
      </c>
      <c r="N338" s="58" cm="1">
        <f t="array" ref="N338">INDEX($D$10:$I$10,,MATCH(E338,$D$9:$I$9,0))</f>
        <v>100</v>
      </c>
      <c r="O338" s="58" cm="1">
        <f t="array" ref="O338">INDEX($D$10:$I$10,,MATCH(F338,$D$9:$I$9,0))</f>
        <v>100</v>
      </c>
      <c r="P338" s="58" cm="1">
        <f t="array" ref="P338">INDEX($D$10:$I$10,,MATCH(G338,$D$9:$I$9,0))</f>
        <v>100</v>
      </c>
      <c r="Q338" s="58" cm="1">
        <f t="array" ref="Q338">INDEX($D$10:$I$10,,MATCH(H338,$D$9:$I$9,0))</f>
        <v>100</v>
      </c>
      <c r="R338" s="58" t="str" cm="1">
        <f t="array" ref="R338">INDEX($D$10:$I$10,,MATCH(I338,$D$9:$I$9,0))</f>
        <v/>
      </c>
      <c r="S338" s="58" cm="1">
        <f t="array" ref="S338">INDEX($D$10:$I$10,,MATCH(J338,$D$9:$I$9,0))</f>
        <v>100</v>
      </c>
    </row>
    <row r="339" spans="2:19">
      <c r="B339" s="14" t="s">
        <v>121</v>
      </c>
      <c r="C339" s="14" t="s">
        <v>549</v>
      </c>
      <c r="D339" s="36" t="s">
        <v>214</v>
      </c>
      <c r="E339" s="36" t="s">
        <v>214</v>
      </c>
      <c r="F339" s="36" t="s">
        <v>213</v>
      </c>
      <c r="G339" s="36" t="s">
        <v>213</v>
      </c>
      <c r="H339" s="36" t="s">
        <v>213</v>
      </c>
      <c r="I339" s="36" t="s">
        <v>217</v>
      </c>
      <c r="J339" s="36" t="s">
        <v>213</v>
      </c>
      <c r="M339" s="58" cm="1">
        <f t="array" ref="M339">INDEX($D$10:$I$10,,MATCH(D339,$D$9:$I$9,0))</f>
        <v>66</v>
      </c>
      <c r="N339" s="58" cm="1">
        <f t="array" ref="N339">INDEX($D$10:$I$10,,MATCH(E339,$D$9:$I$9,0))</f>
        <v>66</v>
      </c>
      <c r="O339" s="58" cm="1">
        <f t="array" ref="O339">INDEX($D$10:$I$10,,MATCH(F339,$D$9:$I$9,0))</f>
        <v>100</v>
      </c>
      <c r="P339" s="58" cm="1">
        <f t="array" ref="P339">INDEX($D$10:$I$10,,MATCH(G339,$D$9:$I$9,0))</f>
        <v>100</v>
      </c>
      <c r="Q339" s="58" cm="1">
        <f t="array" ref="Q339">INDEX($D$10:$I$10,,MATCH(H339,$D$9:$I$9,0))</f>
        <v>100</v>
      </c>
      <c r="R339" s="58" t="str" cm="1">
        <f t="array" ref="R339">INDEX($D$10:$I$10,,MATCH(I339,$D$9:$I$9,0))</f>
        <v/>
      </c>
      <c r="S339" s="58" cm="1">
        <f t="array" ref="S339">INDEX($D$10:$I$10,,MATCH(J339,$D$9:$I$9,0))</f>
        <v>100</v>
      </c>
    </row>
    <row r="340" spans="2:19">
      <c r="B340" s="14" t="s">
        <v>121</v>
      </c>
      <c r="C340" s="14" t="s">
        <v>550</v>
      </c>
      <c r="D340" s="36" t="s">
        <v>213</v>
      </c>
      <c r="E340" s="36" t="s">
        <v>213</v>
      </c>
      <c r="F340" s="36" t="s">
        <v>214</v>
      </c>
      <c r="G340" s="36" t="s">
        <v>214</v>
      </c>
      <c r="H340" s="36" t="s">
        <v>213</v>
      </c>
      <c r="I340" s="36" t="s">
        <v>217</v>
      </c>
      <c r="J340" s="36" t="s">
        <v>213</v>
      </c>
      <c r="M340" s="58" cm="1">
        <f t="array" ref="M340">INDEX($D$10:$I$10,,MATCH(D340,$D$9:$I$9,0))</f>
        <v>100</v>
      </c>
      <c r="N340" s="58" cm="1">
        <f t="array" ref="N340">INDEX($D$10:$I$10,,MATCH(E340,$D$9:$I$9,0))</f>
        <v>100</v>
      </c>
      <c r="O340" s="58" cm="1">
        <f t="array" ref="O340">INDEX($D$10:$I$10,,MATCH(F340,$D$9:$I$9,0))</f>
        <v>66</v>
      </c>
      <c r="P340" s="58" cm="1">
        <f t="array" ref="P340">INDEX($D$10:$I$10,,MATCH(G340,$D$9:$I$9,0))</f>
        <v>66</v>
      </c>
      <c r="Q340" s="58" cm="1">
        <f t="array" ref="Q340">INDEX($D$10:$I$10,,MATCH(H340,$D$9:$I$9,0))</f>
        <v>100</v>
      </c>
      <c r="R340" s="58" t="str" cm="1">
        <f t="array" ref="R340">INDEX($D$10:$I$10,,MATCH(I340,$D$9:$I$9,0))</f>
        <v/>
      </c>
      <c r="S340" s="58" cm="1">
        <f t="array" ref="S340">INDEX($D$10:$I$10,,MATCH(J340,$D$9:$I$9,0))</f>
        <v>100</v>
      </c>
    </row>
    <row r="341" spans="2:19">
      <c r="B341" s="14" t="s">
        <v>121</v>
      </c>
      <c r="C341" s="14" t="s">
        <v>551</v>
      </c>
      <c r="D341" s="36" t="s">
        <v>213</v>
      </c>
      <c r="E341" s="36" t="s">
        <v>213</v>
      </c>
      <c r="F341" s="36" t="s">
        <v>213</v>
      </c>
      <c r="G341" s="36" t="s">
        <v>213</v>
      </c>
      <c r="H341" s="36" t="s">
        <v>213</v>
      </c>
      <c r="I341" s="36" t="s">
        <v>217</v>
      </c>
      <c r="J341" s="36" t="s">
        <v>213</v>
      </c>
      <c r="M341" s="58" cm="1">
        <f t="array" ref="M341">INDEX($D$10:$I$10,,MATCH(D341,$D$9:$I$9,0))</f>
        <v>100</v>
      </c>
      <c r="N341" s="58" cm="1">
        <f t="array" ref="N341">INDEX($D$10:$I$10,,MATCH(E341,$D$9:$I$9,0))</f>
        <v>100</v>
      </c>
      <c r="O341" s="58" cm="1">
        <f t="array" ref="O341">INDEX($D$10:$I$10,,MATCH(F341,$D$9:$I$9,0))</f>
        <v>100</v>
      </c>
      <c r="P341" s="58" cm="1">
        <f t="array" ref="P341">INDEX($D$10:$I$10,,MATCH(G341,$D$9:$I$9,0))</f>
        <v>100</v>
      </c>
      <c r="Q341" s="58" cm="1">
        <f t="array" ref="Q341">INDEX($D$10:$I$10,,MATCH(H341,$D$9:$I$9,0))</f>
        <v>100</v>
      </c>
      <c r="R341" s="58" t="str" cm="1">
        <f t="array" ref="R341">INDEX($D$10:$I$10,,MATCH(I341,$D$9:$I$9,0))</f>
        <v/>
      </c>
      <c r="S341" s="58" cm="1">
        <f t="array" ref="S341">INDEX($D$10:$I$10,,MATCH(J341,$D$9:$I$9,0))</f>
        <v>100</v>
      </c>
    </row>
    <row r="342" spans="2:19">
      <c r="B342" s="14" t="s">
        <v>121</v>
      </c>
      <c r="C342" s="14" t="s">
        <v>552</v>
      </c>
      <c r="D342" s="36" t="s">
        <v>214</v>
      </c>
      <c r="E342" s="36" t="s">
        <v>213</v>
      </c>
      <c r="F342" s="36" t="s">
        <v>213</v>
      </c>
      <c r="G342" s="36" t="s">
        <v>214</v>
      </c>
      <c r="H342" s="36" t="s">
        <v>213</v>
      </c>
      <c r="I342" s="36" t="s">
        <v>217</v>
      </c>
      <c r="J342" s="36" t="s">
        <v>213</v>
      </c>
      <c r="M342" s="58" cm="1">
        <f t="array" ref="M342">INDEX($D$10:$I$10,,MATCH(D342,$D$9:$I$9,0))</f>
        <v>66</v>
      </c>
      <c r="N342" s="58" cm="1">
        <f t="array" ref="N342">INDEX($D$10:$I$10,,MATCH(E342,$D$9:$I$9,0))</f>
        <v>100</v>
      </c>
      <c r="O342" s="58" cm="1">
        <f t="array" ref="O342">INDEX($D$10:$I$10,,MATCH(F342,$D$9:$I$9,0))</f>
        <v>100</v>
      </c>
      <c r="P342" s="58" cm="1">
        <f t="array" ref="P342">INDEX($D$10:$I$10,,MATCH(G342,$D$9:$I$9,0))</f>
        <v>66</v>
      </c>
      <c r="Q342" s="58" cm="1">
        <f t="array" ref="Q342">INDEX($D$10:$I$10,,MATCH(H342,$D$9:$I$9,0))</f>
        <v>100</v>
      </c>
      <c r="R342" s="58" t="str" cm="1">
        <f t="array" ref="R342">INDEX($D$10:$I$10,,MATCH(I342,$D$9:$I$9,0))</f>
        <v/>
      </c>
      <c r="S342" s="58" cm="1">
        <f t="array" ref="S342">INDEX($D$10:$I$10,,MATCH(J342,$D$9:$I$9,0))</f>
        <v>100</v>
      </c>
    </row>
    <row r="343" spans="2:19">
      <c r="B343" s="14" t="s">
        <v>121</v>
      </c>
      <c r="C343" s="14" t="s">
        <v>553</v>
      </c>
      <c r="D343" s="36" t="s">
        <v>215</v>
      </c>
      <c r="E343" s="36" t="s">
        <v>213</v>
      </c>
      <c r="F343" s="36" t="s">
        <v>214</v>
      </c>
      <c r="G343" s="36" t="s">
        <v>214</v>
      </c>
      <c r="H343" s="36" t="s">
        <v>213</v>
      </c>
      <c r="I343" s="36" t="s">
        <v>217</v>
      </c>
      <c r="J343" s="36" t="s">
        <v>213</v>
      </c>
      <c r="M343" s="58" cm="1">
        <f t="array" ref="M343">INDEX($D$10:$I$10,,MATCH(D343,$D$9:$I$9,0))</f>
        <v>33</v>
      </c>
      <c r="N343" s="58" cm="1">
        <f t="array" ref="N343">INDEX($D$10:$I$10,,MATCH(E343,$D$9:$I$9,0))</f>
        <v>100</v>
      </c>
      <c r="O343" s="58" cm="1">
        <f t="array" ref="O343">INDEX($D$10:$I$10,,MATCH(F343,$D$9:$I$9,0))</f>
        <v>66</v>
      </c>
      <c r="P343" s="58" cm="1">
        <f t="array" ref="P343">INDEX($D$10:$I$10,,MATCH(G343,$D$9:$I$9,0))</f>
        <v>66</v>
      </c>
      <c r="Q343" s="58" cm="1">
        <f t="array" ref="Q343">INDEX($D$10:$I$10,,MATCH(H343,$D$9:$I$9,0))</f>
        <v>100</v>
      </c>
      <c r="R343" s="58" t="str" cm="1">
        <f t="array" ref="R343">INDEX($D$10:$I$10,,MATCH(I343,$D$9:$I$9,0))</f>
        <v/>
      </c>
      <c r="S343" s="58" cm="1">
        <f t="array" ref="S343">INDEX($D$10:$I$10,,MATCH(J343,$D$9:$I$9,0))</f>
        <v>100</v>
      </c>
    </row>
    <row r="344" spans="2:19">
      <c r="B344" s="14" t="s">
        <v>121</v>
      </c>
      <c r="C344" s="14" t="s">
        <v>554</v>
      </c>
      <c r="D344" s="36" t="s">
        <v>214</v>
      </c>
      <c r="E344" s="36" t="s">
        <v>213</v>
      </c>
      <c r="F344" s="36" t="s">
        <v>214</v>
      </c>
      <c r="G344" s="36" t="s">
        <v>214</v>
      </c>
      <c r="H344" s="36" t="s">
        <v>213</v>
      </c>
      <c r="I344" s="36" t="s">
        <v>217</v>
      </c>
      <c r="J344" s="36" t="s">
        <v>213</v>
      </c>
      <c r="M344" s="58" cm="1">
        <f t="array" ref="M344">INDEX($D$10:$I$10,,MATCH(D344,$D$9:$I$9,0))</f>
        <v>66</v>
      </c>
      <c r="N344" s="58" cm="1">
        <f t="array" ref="N344">INDEX($D$10:$I$10,,MATCH(E344,$D$9:$I$9,0))</f>
        <v>100</v>
      </c>
      <c r="O344" s="58" cm="1">
        <f t="array" ref="O344">INDEX($D$10:$I$10,,MATCH(F344,$D$9:$I$9,0))</f>
        <v>66</v>
      </c>
      <c r="P344" s="58" cm="1">
        <f t="array" ref="P344">INDEX($D$10:$I$10,,MATCH(G344,$D$9:$I$9,0))</f>
        <v>66</v>
      </c>
      <c r="Q344" s="58" cm="1">
        <f t="array" ref="Q344">INDEX($D$10:$I$10,,MATCH(H344,$D$9:$I$9,0))</f>
        <v>100</v>
      </c>
      <c r="R344" s="58" t="str" cm="1">
        <f t="array" ref="R344">INDEX($D$10:$I$10,,MATCH(I344,$D$9:$I$9,0))</f>
        <v/>
      </c>
      <c r="S344" s="58" cm="1">
        <f t="array" ref="S344">INDEX($D$10:$I$10,,MATCH(J344,$D$9:$I$9,0))</f>
        <v>100</v>
      </c>
    </row>
    <row r="345" spans="2:19">
      <c r="B345" s="14" t="s">
        <v>121</v>
      </c>
      <c r="C345" s="14" t="s">
        <v>555</v>
      </c>
      <c r="D345" s="36" t="s">
        <v>213</v>
      </c>
      <c r="E345" s="36" t="s">
        <v>213</v>
      </c>
      <c r="F345" s="36" t="s">
        <v>213</v>
      </c>
      <c r="G345" s="36" t="s">
        <v>213</v>
      </c>
      <c r="H345" s="36" t="s">
        <v>213</v>
      </c>
      <c r="I345" s="36" t="s">
        <v>217</v>
      </c>
      <c r="J345" s="36" t="s">
        <v>213</v>
      </c>
      <c r="M345" s="58" cm="1">
        <f t="array" ref="M345">INDEX($D$10:$I$10,,MATCH(D345,$D$9:$I$9,0))</f>
        <v>100</v>
      </c>
      <c r="N345" s="58" cm="1">
        <f t="array" ref="N345">INDEX($D$10:$I$10,,MATCH(E345,$D$9:$I$9,0))</f>
        <v>100</v>
      </c>
      <c r="O345" s="58" cm="1">
        <f t="array" ref="O345">INDEX($D$10:$I$10,,MATCH(F345,$D$9:$I$9,0))</f>
        <v>100</v>
      </c>
      <c r="P345" s="58" cm="1">
        <f t="array" ref="P345">INDEX($D$10:$I$10,,MATCH(G345,$D$9:$I$9,0))</f>
        <v>100</v>
      </c>
      <c r="Q345" s="58" cm="1">
        <f t="array" ref="Q345">INDEX($D$10:$I$10,,MATCH(H345,$D$9:$I$9,0))</f>
        <v>100</v>
      </c>
      <c r="R345" s="58" t="str" cm="1">
        <f t="array" ref="R345">INDEX($D$10:$I$10,,MATCH(I345,$D$9:$I$9,0))</f>
        <v/>
      </c>
      <c r="S345" s="58" cm="1">
        <f t="array" ref="S345">INDEX($D$10:$I$10,,MATCH(J345,$D$9:$I$9,0))</f>
        <v>100</v>
      </c>
    </row>
    <row r="346" spans="2:19">
      <c r="B346" s="14" t="s">
        <v>121</v>
      </c>
      <c r="C346" s="14" t="s">
        <v>556</v>
      </c>
      <c r="D346" s="36" t="s">
        <v>213</v>
      </c>
      <c r="E346" s="36" t="s">
        <v>213</v>
      </c>
      <c r="F346" s="36" t="s">
        <v>213</v>
      </c>
      <c r="G346" s="36" t="s">
        <v>213</v>
      </c>
      <c r="H346" s="36" t="s">
        <v>213</v>
      </c>
      <c r="I346" s="36" t="s">
        <v>217</v>
      </c>
      <c r="J346" s="36" t="s">
        <v>213</v>
      </c>
      <c r="M346" s="58" cm="1">
        <f t="array" ref="M346">INDEX($D$10:$I$10,,MATCH(D346,$D$9:$I$9,0))</f>
        <v>100</v>
      </c>
      <c r="N346" s="58" cm="1">
        <f t="array" ref="N346">INDEX($D$10:$I$10,,MATCH(E346,$D$9:$I$9,0))</f>
        <v>100</v>
      </c>
      <c r="O346" s="58" cm="1">
        <f t="array" ref="O346">INDEX($D$10:$I$10,,MATCH(F346,$D$9:$I$9,0))</f>
        <v>100</v>
      </c>
      <c r="P346" s="58" cm="1">
        <f t="array" ref="P346">INDEX($D$10:$I$10,,MATCH(G346,$D$9:$I$9,0))</f>
        <v>100</v>
      </c>
      <c r="Q346" s="58" cm="1">
        <f t="array" ref="Q346">INDEX($D$10:$I$10,,MATCH(H346,$D$9:$I$9,0))</f>
        <v>100</v>
      </c>
      <c r="R346" s="58" t="str" cm="1">
        <f t="array" ref="R346">INDEX($D$10:$I$10,,MATCH(I346,$D$9:$I$9,0))</f>
        <v/>
      </c>
      <c r="S346" s="58" cm="1">
        <f t="array" ref="S346">INDEX($D$10:$I$10,,MATCH(J346,$D$9:$I$9,0))</f>
        <v>100</v>
      </c>
    </row>
    <row r="347" spans="2:19">
      <c r="B347" s="14" t="s">
        <v>121</v>
      </c>
      <c r="C347" s="14" t="s">
        <v>557</v>
      </c>
      <c r="D347" s="36" t="s">
        <v>215</v>
      </c>
      <c r="E347" s="36" t="s">
        <v>214</v>
      </c>
      <c r="F347" s="36" t="s">
        <v>214</v>
      </c>
      <c r="G347" s="36" t="s">
        <v>214</v>
      </c>
      <c r="H347" s="36" t="s">
        <v>214</v>
      </c>
      <c r="I347" s="36" t="s">
        <v>217</v>
      </c>
      <c r="J347" s="36" t="s">
        <v>214</v>
      </c>
      <c r="M347" s="58" cm="1">
        <f t="array" ref="M347">INDEX($D$10:$I$10,,MATCH(D347,$D$9:$I$9,0))</f>
        <v>33</v>
      </c>
      <c r="N347" s="58" cm="1">
        <f t="array" ref="N347">INDEX($D$10:$I$10,,MATCH(E347,$D$9:$I$9,0))</f>
        <v>66</v>
      </c>
      <c r="O347" s="58" cm="1">
        <f t="array" ref="O347">INDEX($D$10:$I$10,,MATCH(F347,$D$9:$I$9,0))</f>
        <v>66</v>
      </c>
      <c r="P347" s="58" cm="1">
        <f t="array" ref="P347">INDEX($D$10:$I$10,,MATCH(G347,$D$9:$I$9,0))</f>
        <v>66</v>
      </c>
      <c r="Q347" s="58" cm="1">
        <f t="array" ref="Q347">INDEX($D$10:$I$10,,MATCH(H347,$D$9:$I$9,0))</f>
        <v>66</v>
      </c>
      <c r="R347" s="58" t="str" cm="1">
        <f t="array" ref="R347">INDEX($D$10:$I$10,,MATCH(I347,$D$9:$I$9,0))</f>
        <v/>
      </c>
      <c r="S347" s="58" cm="1">
        <f t="array" ref="S347">INDEX($D$10:$I$10,,MATCH(J347,$D$9:$I$9,0))</f>
        <v>66</v>
      </c>
    </row>
    <row r="348" spans="2:19">
      <c r="B348" s="14" t="s">
        <v>121</v>
      </c>
      <c r="C348" s="14" t="s">
        <v>558</v>
      </c>
      <c r="D348" s="36" t="s">
        <v>215</v>
      </c>
      <c r="E348" s="36" t="s">
        <v>214</v>
      </c>
      <c r="F348" s="36" t="s">
        <v>215</v>
      </c>
      <c r="G348" s="36" t="s">
        <v>214</v>
      </c>
      <c r="H348" s="36" t="s">
        <v>213</v>
      </c>
      <c r="I348" s="36" t="s">
        <v>217</v>
      </c>
      <c r="J348" s="36" t="s">
        <v>213</v>
      </c>
      <c r="M348" s="58" cm="1">
        <f t="array" ref="M348">INDEX($D$10:$I$10,,MATCH(D348,$D$9:$I$9,0))</f>
        <v>33</v>
      </c>
      <c r="N348" s="58" cm="1">
        <f t="array" ref="N348">INDEX($D$10:$I$10,,MATCH(E348,$D$9:$I$9,0))</f>
        <v>66</v>
      </c>
      <c r="O348" s="58" cm="1">
        <f t="array" ref="O348">INDEX($D$10:$I$10,,MATCH(F348,$D$9:$I$9,0))</f>
        <v>33</v>
      </c>
      <c r="P348" s="58" cm="1">
        <f t="array" ref="P348">INDEX($D$10:$I$10,,MATCH(G348,$D$9:$I$9,0))</f>
        <v>66</v>
      </c>
      <c r="Q348" s="58" cm="1">
        <f t="array" ref="Q348">INDEX($D$10:$I$10,,MATCH(H348,$D$9:$I$9,0))</f>
        <v>100</v>
      </c>
      <c r="R348" s="58" t="str" cm="1">
        <f t="array" ref="R348">INDEX($D$10:$I$10,,MATCH(I348,$D$9:$I$9,0))</f>
        <v/>
      </c>
      <c r="S348" s="58" cm="1">
        <f t="array" ref="S348">INDEX($D$10:$I$10,,MATCH(J348,$D$9:$I$9,0))</f>
        <v>100</v>
      </c>
    </row>
    <row r="349" spans="2:19">
      <c r="B349" s="14" t="s">
        <v>121</v>
      </c>
      <c r="C349" s="14" t="s">
        <v>559</v>
      </c>
      <c r="D349" s="36" t="s">
        <v>214</v>
      </c>
      <c r="E349" s="36" t="s">
        <v>213</v>
      </c>
      <c r="F349" s="36" t="s">
        <v>213</v>
      </c>
      <c r="G349" s="36" t="s">
        <v>213</v>
      </c>
      <c r="H349" s="36" t="s">
        <v>213</v>
      </c>
      <c r="I349" s="36" t="s">
        <v>217</v>
      </c>
      <c r="J349" s="36" t="s">
        <v>213</v>
      </c>
      <c r="M349" s="58" cm="1">
        <f t="array" ref="M349">INDEX($D$10:$I$10,,MATCH(D349,$D$9:$I$9,0))</f>
        <v>66</v>
      </c>
      <c r="N349" s="58" cm="1">
        <f t="array" ref="N349">INDEX($D$10:$I$10,,MATCH(E349,$D$9:$I$9,0))</f>
        <v>100</v>
      </c>
      <c r="O349" s="58" cm="1">
        <f t="array" ref="O349">INDEX($D$10:$I$10,,MATCH(F349,$D$9:$I$9,0))</f>
        <v>100</v>
      </c>
      <c r="P349" s="58" cm="1">
        <f t="array" ref="P349">INDEX($D$10:$I$10,,MATCH(G349,$D$9:$I$9,0))</f>
        <v>100</v>
      </c>
      <c r="Q349" s="58" cm="1">
        <f t="array" ref="Q349">INDEX($D$10:$I$10,,MATCH(H349,$D$9:$I$9,0))</f>
        <v>100</v>
      </c>
      <c r="R349" s="58" t="str" cm="1">
        <f t="array" ref="R349">INDEX($D$10:$I$10,,MATCH(I349,$D$9:$I$9,0))</f>
        <v/>
      </c>
      <c r="S349" s="58" cm="1">
        <f t="array" ref="S349">INDEX($D$10:$I$10,,MATCH(J349,$D$9:$I$9,0))</f>
        <v>100</v>
      </c>
    </row>
    <row r="350" spans="2:19">
      <c r="B350" s="14" t="s">
        <v>121</v>
      </c>
      <c r="C350" s="14" t="s">
        <v>560</v>
      </c>
      <c r="D350" s="36" t="s">
        <v>213</v>
      </c>
      <c r="E350" s="36" t="s">
        <v>213</v>
      </c>
      <c r="F350" s="36" t="s">
        <v>213</v>
      </c>
      <c r="G350" s="36" t="s">
        <v>213</v>
      </c>
      <c r="H350" s="36" t="s">
        <v>213</v>
      </c>
      <c r="I350" s="36" t="s">
        <v>217</v>
      </c>
      <c r="J350" s="36" t="s">
        <v>213</v>
      </c>
      <c r="M350" s="58" cm="1">
        <f t="array" ref="M350">INDEX($D$10:$I$10,,MATCH(D350,$D$9:$I$9,0))</f>
        <v>100</v>
      </c>
      <c r="N350" s="58" cm="1">
        <f t="array" ref="N350">INDEX($D$10:$I$10,,MATCH(E350,$D$9:$I$9,0))</f>
        <v>100</v>
      </c>
      <c r="O350" s="58" cm="1">
        <f t="array" ref="O350">INDEX($D$10:$I$10,,MATCH(F350,$D$9:$I$9,0))</f>
        <v>100</v>
      </c>
      <c r="P350" s="58" cm="1">
        <f t="array" ref="P350">INDEX($D$10:$I$10,,MATCH(G350,$D$9:$I$9,0))</f>
        <v>100</v>
      </c>
      <c r="Q350" s="58" cm="1">
        <f t="array" ref="Q350">INDEX($D$10:$I$10,,MATCH(H350,$D$9:$I$9,0))</f>
        <v>100</v>
      </c>
      <c r="R350" s="58" t="str" cm="1">
        <f t="array" ref="R350">INDEX($D$10:$I$10,,MATCH(I350,$D$9:$I$9,0))</f>
        <v/>
      </c>
      <c r="S350" s="58" cm="1">
        <f t="array" ref="S350">INDEX($D$10:$I$10,,MATCH(J350,$D$9:$I$9,0))</f>
        <v>100</v>
      </c>
    </row>
    <row r="351" spans="2:19">
      <c r="B351" s="14" t="s">
        <v>121</v>
      </c>
      <c r="C351" s="14" t="s">
        <v>561</v>
      </c>
      <c r="D351" s="36" t="s">
        <v>214</v>
      </c>
      <c r="E351" s="36" t="s">
        <v>213</v>
      </c>
      <c r="F351" s="36" t="s">
        <v>213</v>
      </c>
      <c r="G351" s="36" t="s">
        <v>214</v>
      </c>
      <c r="H351" s="36" t="s">
        <v>214</v>
      </c>
      <c r="I351" s="36" t="s">
        <v>217</v>
      </c>
      <c r="J351" s="36" t="s">
        <v>214</v>
      </c>
      <c r="M351" s="58" cm="1">
        <f t="array" ref="M351">INDEX($D$10:$I$10,,MATCH(D351,$D$9:$I$9,0))</f>
        <v>66</v>
      </c>
      <c r="N351" s="58" cm="1">
        <f t="array" ref="N351">INDEX($D$10:$I$10,,MATCH(E351,$D$9:$I$9,0))</f>
        <v>100</v>
      </c>
      <c r="O351" s="58" cm="1">
        <f t="array" ref="O351">INDEX($D$10:$I$10,,MATCH(F351,$D$9:$I$9,0))</f>
        <v>100</v>
      </c>
      <c r="P351" s="58" cm="1">
        <f t="array" ref="P351">INDEX($D$10:$I$10,,MATCH(G351,$D$9:$I$9,0))</f>
        <v>66</v>
      </c>
      <c r="Q351" s="58" cm="1">
        <f t="array" ref="Q351">INDEX($D$10:$I$10,,MATCH(H351,$D$9:$I$9,0))</f>
        <v>66</v>
      </c>
      <c r="R351" s="58" t="str" cm="1">
        <f t="array" ref="R351">INDEX($D$10:$I$10,,MATCH(I351,$D$9:$I$9,0))</f>
        <v/>
      </c>
      <c r="S351" s="58" cm="1">
        <f t="array" ref="S351">INDEX($D$10:$I$10,,MATCH(J351,$D$9:$I$9,0))</f>
        <v>66</v>
      </c>
    </row>
    <row r="352" spans="2:19">
      <c r="B352" s="14" t="s">
        <v>121</v>
      </c>
      <c r="C352" s="14" t="s">
        <v>562</v>
      </c>
      <c r="D352" s="36" t="s">
        <v>213</v>
      </c>
      <c r="E352" s="36" t="s">
        <v>213</v>
      </c>
      <c r="F352" s="36" t="s">
        <v>213</v>
      </c>
      <c r="G352" s="36" t="s">
        <v>213</v>
      </c>
      <c r="H352" s="36" t="s">
        <v>213</v>
      </c>
      <c r="I352" s="36" t="s">
        <v>217</v>
      </c>
      <c r="J352" s="36" t="s">
        <v>213</v>
      </c>
      <c r="M352" s="58" cm="1">
        <f t="array" ref="M352">INDEX($D$10:$I$10,,MATCH(D352,$D$9:$I$9,0))</f>
        <v>100</v>
      </c>
      <c r="N352" s="58" cm="1">
        <f t="array" ref="N352">INDEX($D$10:$I$10,,MATCH(E352,$D$9:$I$9,0))</f>
        <v>100</v>
      </c>
      <c r="O352" s="58" cm="1">
        <f t="array" ref="O352">INDEX($D$10:$I$10,,MATCH(F352,$D$9:$I$9,0))</f>
        <v>100</v>
      </c>
      <c r="P352" s="58" cm="1">
        <f t="array" ref="P352">INDEX($D$10:$I$10,,MATCH(G352,$D$9:$I$9,0))</f>
        <v>100</v>
      </c>
      <c r="Q352" s="58" cm="1">
        <f t="array" ref="Q352">INDEX($D$10:$I$10,,MATCH(H352,$D$9:$I$9,0))</f>
        <v>100</v>
      </c>
      <c r="R352" s="58" t="str" cm="1">
        <f t="array" ref="R352">INDEX($D$10:$I$10,,MATCH(I352,$D$9:$I$9,0))</f>
        <v/>
      </c>
      <c r="S352" s="58" cm="1">
        <f t="array" ref="S352">INDEX($D$10:$I$10,,MATCH(J352,$D$9:$I$9,0))</f>
        <v>100</v>
      </c>
    </row>
    <row r="353" spans="2:19">
      <c r="B353" s="14" t="s">
        <v>121</v>
      </c>
      <c r="C353" s="14" t="s">
        <v>563</v>
      </c>
      <c r="D353" s="36" t="s">
        <v>213</v>
      </c>
      <c r="E353" s="36" t="s">
        <v>213</v>
      </c>
      <c r="F353" s="36" t="s">
        <v>213</v>
      </c>
      <c r="G353" s="36" t="s">
        <v>213</v>
      </c>
      <c r="H353" s="36" t="s">
        <v>213</v>
      </c>
      <c r="I353" s="36" t="s">
        <v>217</v>
      </c>
      <c r="J353" s="36" t="s">
        <v>213</v>
      </c>
      <c r="M353" s="58" cm="1">
        <f t="array" ref="M353">INDEX($D$10:$I$10,,MATCH(D353,$D$9:$I$9,0))</f>
        <v>100</v>
      </c>
      <c r="N353" s="58" cm="1">
        <f t="array" ref="N353">INDEX($D$10:$I$10,,MATCH(E353,$D$9:$I$9,0))</f>
        <v>100</v>
      </c>
      <c r="O353" s="58" cm="1">
        <f t="array" ref="O353">INDEX($D$10:$I$10,,MATCH(F353,$D$9:$I$9,0))</f>
        <v>100</v>
      </c>
      <c r="P353" s="58" cm="1">
        <f t="array" ref="P353">INDEX($D$10:$I$10,,MATCH(G353,$D$9:$I$9,0))</f>
        <v>100</v>
      </c>
      <c r="Q353" s="58" cm="1">
        <f t="array" ref="Q353">INDEX($D$10:$I$10,,MATCH(H353,$D$9:$I$9,0))</f>
        <v>100</v>
      </c>
      <c r="R353" s="58" t="str" cm="1">
        <f t="array" ref="R353">INDEX($D$10:$I$10,,MATCH(I353,$D$9:$I$9,0))</f>
        <v/>
      </c>
      <c r="S353" s="58" cm="1">
        <f t="array" ref="S353">INDEX($D$10:$I$10,,MATCH(J353,$D$9:$I$9,0))</f>
        <v>100</v>
      </c>
    </row>
    <row r="354" spans="2:19">
      <c r="B354" s="14" t="s">
        <v>121</v>
      </c>
      <c r="C354" s="14" t="s">
        <v>564</v>
      </c>
      <c r="D354" s="36" t="s">
        <v>215</v>
      </c>
      <c r="E354" s="36" t="s">
        <v>214</v>
      </c>
      <c r="F354" s="36" t="s">
        <v>213</v>
      </c>
      <c r="G354" s="36" t="s">
        <v>213</v>
      </c>
      <c r="H354" s="36" t="s">
        <v>213</v>
      </c>
      <c r="I354" s="36" t="s">
        <v>217</v>
      </c>
      <c r="J354" s="36" t="s">
        <v>213</v>
      </c>
      <c r="M354" s="58" cm="1">
        <f t="array" ref="M354">INDEX($D$10:$I$10,,MATCH(D354,$D$9:$I$9,0))</f>
        <v>33</v>
      </c>
      <c r="N354" s="58" cm="1">
        <f t="array" ref="N354">INDEX($D$10:$I$10,,MATCH(E354,$D$9:$I$9,0))</f>
        <v>66</v>
      </c>
      <c r="O354" s="58" cm="1">
        <f t="array" ref="O354">INDEX($D$10:$I$10,,MATCH(F354,$D$9:$I$9,0))</f>
        <v>100</v>
      </c>
      <c r="P354" s="58" cm="1">
        <f t="array" ref="P354">INDEX($D$10:$I$10,,MATCH(G354,$D$9:$I$9,0))</f>
        <v>100</v>
      </c>
      <c r="Q354" s="58" cm="1">
        <f t="array" ref="Q354">INDEX($D$10:$I$10,,MATCH(H354,$D$9:$I$9,0))</f>
        <v>100</v>
      </c>
      <c r="R354" s="58" t="str" cm="1">
        <f t="array" ref="R354">INDEX($D$10:$I$10,,MATCH(I354,$D$9:$I$9,0))</f>
        <v/>
      </c>
      <c r="S354" s="58" cm="1">
        <f t="array" ref="S354">INDEX($D$10:$I$10,,MATCH(J354,$D$9:$I$9,0))</f>
        <v>100</v>
      </c>
    </row>
    <row r="355" spans="2:19">
      <c r="B355" s="14" t="s">
        <v>121</v>
      </c>
      <c r="C355" s="14" t="s">
        <v>565</v>
      </c>
      <c r="D355" s="36" t="s">
        <v>215</v>
      </c>
      <c r="E355" s="36" t="s">
        <v>213</v>
      </c>
      <c r="F355" s="36" t="s">
        <v>213</v>
      </c>
      <c r="G355" s="36" t="s">
        <v>213</v>
      </c>
      <c r="H355" s="36" t="s">
        <v>213</v>
      </c>
      <c r="I355" s="36" t="s">
        <v>217</v>
      </c>
      <c r="J355" s="36" t="s">
        <v>213</v>
      </c>
      <c r="M355" s="58" cm="1">
        <f t="array" ref="M355">INDEX($D$10:$I$10,,MATCH(D355,$D$9:$I$9,0))</f>
        <v>33</v>
      </c>
      <c r="N355" s="58" cm="1">
        <f t="array" ref="N355">INDEX($D$10:$I$10,,MATCH(E355,$D$9:$I$9,0))</f>
        <v>100</v>
      </c>
      <c r="O355" s="58" cm="1">
        <f t="array" ref="O355">INDEX($D$10:$I$10,,MATCH(F355,$D$9:$I$9,0))</f>
        <v>100</v>
      </c>
      <c r="P355" s="58" cm="1">
        <f t="array" ref="P355">INDEX($D$10:$I$10,,MATCH(G355,$D$9:$I$9,0))</f>
        <v>100</v>
      </c>
      <c r="Q355" s="58" cm="1">
        <f t="array" ref="Q355">INDEX($D$10:$I$10,,MATCH(H355,$D$9:$I$9,0))</f>
        <v>100</v>
      </c>
      <c r="R355" s="58" t="str" cm="1">
        <f t="array" ref="R355">INDEX($D$10:$I$10,,MATCH(I355,$D$9:$I$9,0))</f>
        <v/>
      </c>
      <c r="S355" s="58" cm="1">
        <f t="array" ref="S355">INDEX($D$10:$I$10,,MATCH(J355,$D$9:$I$9,0))</f>
        <v>100</v>
      </c>
    </row>
    <row r="356" spans="2:19">
      <c r="B356" s="14" t="s">
        <v>121</v>
      </c>
      <c r="C356" s="14" t="s">
        <v>566</v>
      </c>
      <c r="D356" s="36" t="s">
        <v>213</v>
      </c>
      <c r="E356" s="36" t="s">
        <v>213</v>
      </c>
      <c r="F356" s="36" t="s">
        <v>213</v>
      </c>
      <c r="G356" s="36" t="s">
        <v>213</v>
      </c>
      <c r="H356" s="36" t="s">
        <v>213</v>
      </c>
      <c r="I356" s="36" t="s">
        <v>217</v>
      </c>
      <c r="J356" s="36" t="s">
        <v>213</v>
      </c>
      <c r="M356" s="58" cm="1">
        <f t="array" ref="M356">INDEX($D$10:$I$10,,MATCH(D356,$D$9:$I$9,0))</f>
        <v>100</v>
      </c>
      <c r="N356" s="58" cm="1">
        <f t="array" ref="N356">INDEX($D$10:$I$10,,MATCH(E356,$D$9:$I$9,0))</f>
        <v>100</v>
      </c>
      <c r="O356" s="58" cm="1">
        <f t="array" ref="O356">INDEX($D$10:$I$10,,MATCH(F356,$D$9:$I$9,0))</f>
        <v>100</v>
      </c>
      <c r="P356" s="58" cm="1">
        <f t="array" ref="P356">INDEX($D$10:$I$10,,MATCH(G356,$D$9:$I$9,0))</f>
        <v>100</v>
      </c>
      <c r="Q356" s="58" cm="1">
        <f t="array" ref="Q356">INDEX($D$10:$I$10,,MATCH(H356,$D$9:$I$9,0))</f>
        <v>100</v>
      </c>
      <c r="R356" s="58" t="str" cm="1">
        <f t="array" ref="R356">INDEX($D$10:$I$10,,MATCH(I356,$D$9:$I$9,0))</f>
        <v/>
      </c>
      <c r="S356" s="58" cm="1">
        <f t="array" ref="S356">INDEX($D$10:$I$10,,MATCH(J356,$D$9:$I$9,0))</f>
        <v>100</v>
      </c>
    </row>
    <row r="357" spans="2:19">
      <c r="B357" s="14" t="s">
        <v>121</v>
      </c>
      <c r="C357" s="14" t="s">
        <v>567</v>
      </c>
      <c r="D357" s="36" t="s">
        <v>213</v>
      </c>
      <c r="E357" s="36" t="s">
        <v>213</v>
      </c>
      <c r="F357" s="36" t="s">
        <v>213</v>
      </c>
      <c r="G357" s="36" t="s">
        <v>213</v>
      </c>
      <c r="H357" s="36" t="s">
        <v>213</v>
      </c>
      <c r="I357" s="36" t="s">
        <v>217</v>
      </c>
      <c r="J357" s="36" t="s">
        <v>213</v>
      </c>
      <c r="M357" s="58" cm="1">
        <f t="array" ref="M357">INDEX($D$10:$I$10,,MATCH(D357,$D$9:$I$9,0))</f>
        <v>100</v>
      </c>
      <c r="N357" s="58" cm="1">
        <f t="array" ref="N357">INDEX($D$10:$I$10,,MATCH(E357,$D$9:$I$9,0))</f>
        <v>100</v>
      </c>
      <c r="O357" s="58" cm="1">
        <f t="array" ref="O357">INDEX($D$10:$I$10,,MATCH(F357,$D$9:$I$9,0))</f>
        <v>100</v>
      </c>
      <c r="P357" s="58" cm="1">
        <f t="array" ref="P357">INDEX($D$10:$I$10,,MATCH(G357,$D$9:$I$9,0))</f>
        <v>100</v>
      </c>
      <c r="Q357" s="58" cm="1">
        <f t="array" ref="Q357">INDEX($D$10:$I$10,,MATCH(H357,$D$9:$I$9,0))</f>
        <v>100</v>
      </c>
      <c r="R357" s="58" t="str" cm="1">
        <f t="array" ref="R357">INDEX($D$10:$I$10,,MATCH(I357,$D$9:$I$9,0))</f>
        <v/>
      </c>
      <c r="S357" s="58" cm="1">
        <f t="array" ref="S357">INDEX($D$10:$I$10,,MATCH(J357,$D$9:$I$9,0))</f>
        <v>100</v>
      </c>
    </row>
    <row r="358" spans="2:19">
      <c r="B358" s="14" t="s">
        <v>121</v>
      </c>
      <c r="C358" s="14" t="s">
        <v>568</v>
      </c>
      <c r="D358" s="36" t="s">
        <v>213</v>
      </c>
      <c r="E358" s="36" t="s">
        <v>213</v>
      </c>
      <c r="F358" s="36" t="s">
        <v>213</v>
      </c>
      <c r="G358" s="36" t="s">
        <v>213</v>
      </c>
      <c r="H358" s="36" t="s">
        <v>213</v>
      </c>
      <c r="I358" s="36" t="s">
        <v>217</v>
      </c>
      <c r="J358" s="36" t="s">
        <v>213</v>
      </c>
      <c r="M358" s="58" cm="1">
        <f t="array" ref="M358">INDEX($D$10:$I$10,,MATCH(D358,$D$9:$I$9,0))</f>
        <v>100</v>
      </c>
      <c r="N358" s="58" cm="1">
        <f t="array" ref="N358">INDEX($D$10:$I$10,,MATCH(E358,$D$9:$I$9,0))</f>
        <v>100</v>
      </c>
      <c r="O358" s="58" cm="1">
        <f t="array" ref="O358">INDEX($D$10:$I$10,,MATCH(F358,$D$9:$I$9,0))</f>
        <v>100</v>
      </c>
      <c r="P358" s="58" cm="1">
        <f t="array" ref="P358">INDEX($D$10:$I$10,,MATCH(G358,$D$9:$I$9,0))</f>
        <v>100</v>
      </c>
      <c r="Q358" s="58" cm="1">
        <f t="array" ref="Q358">INDEX($D$10:$I$10,,MATCH(H358,$D$9:$I$9,0))</f>
        <v>100</v>
      </c>
      <c r="R358" s="58" t="str" cm="1">
        <f t="array" ref="R358">INDEX($D$10:$I$10,,MATCH(I358,$D$9:$I$9,0))</f>
        <v/>
      </c>
      <c r="S358" s="58" cm="1">
        <f t="array" ref="S358">INDEX($D$10:$I$10,,MATCH(J358,$D$9:$I$9,0))</f>
        <v>100</v>
      </c>
    </row>
    <row r="359" spans="2:19">
      <c r="B359" s="14" t="s">
        <v>122</v>
      </c>
      <c r="C359" s="14" t="s">
        <v>569</v>
      </c>
      <c r="D359" s="36" t="s">
        <v>213</v>
      </c>
      <c r="E359" s="36" t="s">
        <v>213</v>
      </c>
      <c r="F359" s="36" t="s">
        <v>213</v>
      </c>
      <c r="G359" s="36" t="s">
        <v>213</v>
      </c>
      <c r="H359" s="36" t="s">
        <v>213</v>
      </c>
      <c r="I359" s="36" t="s">
        <v>217</v>
      </c>
      <c r="J359" s="36" t="s">
        <v>213</v>
      </c>
      <c r="M359" s="58" cm="1">
        <f t="array" ref="M359">INDEX($D$10:$I$10,,MATCH(D359,$D$9:$I$9,0))</f>
        <v>100</v>
      </c>
      <c r="N359" s="58" cm="1">
        <f t="array" ref="N359">INDEX($D$10:$I$10,,MATCH(E359,$D$9:$I$9,0))</f>
        <v>100</v>
      </c>
      <c r="O359" s="58" cm="1">
        <f t="array" ref="O359">INDEX($D$10:$I$10,,MATCH(F359,$D$9:$I$9,0))</f>
        <v>100</v>
      </c>
      <c r="P359" s="58" cm="1">
        <f t="array" ref="P359">INDEX($D$10:$I$10,,MATCH(G359,$D$9:$I$9,0))</f>
        <v>100</v>
      </c>
      <c r="Q359" s="58" cm="1">
        <f t="array" ref="Q359">INDEX($D$10:$I$10,,MATCH(H359,$D$9:$I$9,0))</f>
        <v>100</v>
      </c>
      <c r="R359" s="58" t="str" cm="1">
        <f t="array" ref="R359">INDEX($D$10:$I$10,,MATCH(I359,$D$9:$I$9,0))</f>
        <v/>
      </c>
      <c r="S359" s="58" cm="1">
        <f t="array" ref="S359">INDEX($D$10:$I$10,,MATCH(J359,$D$9:$I$9,0))</f>
        <v>100</v>
      </c>
    </row>
    <row r="360" spans="2:19">
      <c r="B360" s="14" t="s">
        <v>122</v>
      </c>
      <c r="C360" s="14" t="s">
        <v>570</v>
      </c>
      <c r="D360" s="36" t="s">
        <v>213</v>
      </c>
      <c r="E360" s="36" t="s">
        <v>214</v>
      </c>
      <c r="F360" s="36" t="s">
        <v>214</v>
      </c>
      <c r="G360" s="36" t="s">
        <v>213</v>
      </c>
      <c r="H360" s="36" t="s">
        <v>213</v>
      </c>
      <c r="I360" s="36" t="s">
        <v>217</v>
      </c>
      <c r="J360" s="36" t="s">
        <v>213</v>
      </c>
      <c r="M360" s="58" cm="1">
        <f t="array" ref="M360">INDEX($D$10:$I$10,,MATCH(D360,$D$9:$I$9,0))</f>
        <v>100</v>
      </c>
      <c r="N360" s="58" cm="1">
        <f t="array" ref="N360">INDEX($D$10:$I$10,,MATCH(E360,$D$9:$I$9,0))</f>
        <v>66</v>
      </c>
      <c r="O360" s="58" cm="1">
        <f t="array" ref="O360">INDEX($D$10:$I$10,,MATCH(F360,$D$9:$I$9,0))</f>
        <v>66</v>
      </c>
      <c r="P360" s="58" cm="1">
        <f t="array" ref="P360">INDEX($D$10:$I$10,,MATCH(G360,$D$9:$I$9,0))</f>
        <v>100</v>
      </c>
      <c r="Q360" s="58" cm="1">
        <f t="array" ref="Q360">INDEX($D$10:$I$10,,MATCH(H360,$D$9:$I$9,0))</f>
        <v>100</v>
      </c>
      <c r="R360" s="58" t="str" cm="1">
        <f t="array" ref="R360">INDEX($D$10:$I$10,,MATCH(I360,$D$9:$I$9,0))</f>
        <v/>
      </c>
      <c r="S360" s="58" cm="1">
        <f t="array" ref="S360">INDEX($D$10:$I$10,,MATCH(J360,$D$9:$I$9,0))</f>
        <v>100</v>
      </c>
    </row>
    <row r="361" spans="2:19">
      <c r="B361" s="14" t="s">
        <v>122</v>
      </c>
      <c r="C361" s="14" t="s">
        <v>571</v>
      </c>
      <c r="D361" s="36" t="s">
        <v>213</v>
      </c>
      <c r="E361" s="36" t="s">
        <v>213</v>
      </c>
      <c r="F361" s="36" t="s">
        <v>213</v>
      </c>
      <c r="G361" s="36" t="s">
        <v>213</v>
      </c>
      <c r="H361" s="36" t="s">
        <v>213</v>
      </c>
      <c r="I361" s="36" t="s">
        <v>217</v>
      </c>
      <c r="J361" s="36" t="s">
        <v>213</v>
      </c>
      <c r="M361" s="58" cm="1">
        <f t="array" ref="M361">INDEX($D$10:$I$10,,MATCH(D361,$D$9:$I$9,0))</f>
        <v>100</v>
      </c>
      <c r="N361" s="58" cm="1">
        <f t="array" ref="N361">INDEX($D$10:$I$10,,MATCH(E361,$D$9:$I$9,0))</f>
        <v>100</v>
      </c>
      <c r="O361" s="58" cm="1">
        <f t="array" ref="O361">INDEX($D$10:$I$10,,MATCH(F361,$D$9:$I$9,0))</f>
        <v>100</v>
      </c>
      <c r="P361" s="58" cm="1">
        <f t="array" ref="P361">INDEX($D$10:$I$10,,MATCH(G361,$D$9:$I$9,0))</f>
        <v>100</v>
      </c>
      <c r="Q361" s="58" cm="1">
        <f t="array" ref="Q361">INDEX($D$10:$I$10,,MATCH(H361,$D$9:$I$9,0))</f>
        <v>100</v>
      </c>
      <c r="R361" s="58" t="str" cm="1">
        <f t="array" ref="R361">INDEX($D$10:$I$10,,MATCH(I361,$D$9:$I$9,0))</f>
        <v/>
      </c>
      <c r="S361" s="58" cm="1">
        <f t="array" ref="S361">INDEX($D$10:$I$10,,MATCH(J361,$D$9:$I$9,0))</f>
        <v>100</v>
      </c>
    </row>
    <row r="362" spans="2:19">
      <c r="B362" s="14" t="s">
        <v>122</v>
      </c>
      <c r="C362" s="14" t="s">
        <v>572</v>
      </c>
      <c r="D362" s="36" t="s">
        <v>213</v>
      </c>
      <c r="E362" s="36" t="s">
        <v>213</v>
      </c>
      <c r="F362" s="36" t="s">
        <v>213</v>
      </c>
      <c r="G362" s="36" t="s">
        <v>213</v>
      </c>
      <c r="H362" s="36" t="s">
        <v>213</v>
      </c>
      <c r="I362" s="36" t="s">
        <v>217</v>
      </c>
      <c r="J362" s="36" t="s">
        <v>213</v>
      </c>
      <c r="M362" s="58" cm="1">
        <f t="array" ref="M362">INDEX($D$10:$I$10,,MATCH(D362,$D$9:$I$9,0))</f>
        <v>100</v>
      </c>
      <c r="N362" s="58" cm="1">
        <f t="array" ref="N362">INDEX($D$10:$I$10,,MATCH(E362,$D$9:$I$9,0))</f>
        <v>100</v>
      </c>
      <c r="O362" s="58" cm="1">
        <f t="array" ref="O362">INDEX($D$10:$I$10,,MATCH(F362,$D$9:$I$9,0))</f>
        <v>100</v>
      </c>
      <c r="P362" s="58" cm="1">
        <f t="array" ref="P362">INDEX($D$10:$I$10,,MATCH(G362,$D$9:$I$9,0))</f>
        <v>100</v>
      </c>
      <c r="Q362" s="58" cm="1">
        <f t="array" ref="Q362">INDEX($D$10:$I$10,,MATCH(H362,$D$9:$I$9,0))</f>
        <v>100</v>
      </c>
      <c r="R362" s="58" t="str" cm="1">
        <f t="array" ref="R362">INDEX($D$10:$I$10,,MATCH(I362,$D$9:$I$9,0))</f>
        <v/>
      </c>
      <c r="S362" s="58" cm="1">
        <f t="array" ref="S362">INDEX($D$10:$I$10,,MATCH(J362,$D$9:$I$9,0))</f>
        <v>100</v>
      </c>
    </row>
    <row r="363" spans="2:19">
      <c r="B363" s="14" t="s">
        <v>122</v>
      </c>
      <c r="C363" s="14" t="s">
        <v>573</v>
      </c>
      <c r="D363" s="36" t="s">
        <v>213</v>
      </c>
      <c r="E363" s="36" t="s">
        <v>214</v>
      </c>
      <c r="F363" s="36" t="s">
        <v>214</v>
      </c>
      <c r="G363" s="36" t="s">
        <v>214</v>
      </c>
      <c r="H363" s="36" t="s">
        <v>214</v>
      </c>
      <c r="I363" s="36" t="s">
        <v>217</v>
      </c>
      <c r="J363" s="36" t="s">
        <v>214</v>
      </c>
      <c r="M363" s="58" cm="1">
        <f t="array" ref="M363">INDEX($D$10:$I$10,,MATCH(D363,$D$9:$I$9,0))</f>
        <v>100</v>
      </c>
      <c r="N363" s="58" cm="1">
        <f t="array" ref="N363">INDEX($D$10:$I$10,,MATCH(E363,$D$9:$I$9,0))</f>
        <v>66</v>
      </c>
      <c r="O363" s="58" cm="1">
        <f t="array" ref="O363">INDEX($D$10:$I$10,,MATCH(F363,$D$9:$I$9,0))</f>
        <v>66</v>
      </c>
      <c r="P363" s="58" cm="1">
        <f t="array" ref="P363">INDEX($D$10:$I$10,,MATCH(G363,$D$9:$I$9,0))</f>
        <v>66</v>
      </c>
      <c r="Q363" s="58" cm="1">
        <f t="array" ref="Q363">INDEX($D$10:$I$10,,MATCH(H363,$D$9:$I$9,0))</f>
        <v>66</v>
      </c>
      <c r="R363" s="58" t="str" cm="1">
        <f t="array" ref="R363">INDEX($D$10:$I$10,,MATCH(I363,$D$9:$I$9,0))</f>
        <v/>
      </c>
      <c r="S363" s="58" cm="1">
        <f t="array" ref="S363">INDEX($D$10:$I$10,,MATCH(J363,$D$9:$I$9,0))</f>
        <v>66</v>
      </c>
    </row>
    <row r="364" spans="2:19">
      <c r="B364" s="14" t="s">
        <v>122</v>
      </c>
      <c r="C364" s="14" t="s">
        <v>574</v>
      </c>
      <c r="D364" s="36" t="s">
        <v>213</v>
      </c>
      <c r="E364" s="36" t="s">
        <v>213</v>
      </c>
      <c r="F364" s="36" t="s">
        <v>213</v>
      </c>
      <c r="G364" s="36" t="s">
        <v>214</v>
      </c>
      <c r="H364" s="36" t="s">
        <v>214</v>
      </c>
      <c r="I364" s="36" t="s">
        <v>217</v>
      </c>
      <c r="J364" s="36" t="s">
        <v>214</v>
      </c>
      <c r="M364" s="58" cm="1">
        <f t="array" ref="M364">INDEX($D$10:$I$10,,MATCH(D364,$D$9:$I$9,0))</f>
        <v>100</v>
      </c>
      <c r="N364" s="58" cm="1">
        <f t="array" ref="N364">INDEX($D$10:$I$10,,MATCH(E364,$D$9:$I$9,0))</f>
        <v>100</v>
      </c>
      <c r="O364" s="58" cm="1">
        <f t="array" ref="O364">INDEX($D$10:$I$10,,MATCH(F364,$D$9:$I$9,0))</f>
        <v>100</v>
      </c>
      <c r="P364" s="58" cm="1">
        <f t="array" ref="P364">INDEX($D$10:$I$10,,MATCH(G364,$D$9:$I$9,0))</f>
        <v>66</v>
      </c>
      <c r="Q364" s="58" cm="1">
        <f t="array" ref="Q364">INDEX($D$10:$I$10,,MATCH(H364,$D$9:$I$9,0))</f>
        <v>66</v>
      </c>
      <c r="R364" s="58" t="str" cm="1">
        <f t="array" ref="R364">INDEX($D$10:$I$10,,MATCH(I364,$D$9:$I$9,0))</f>
        <v/>
      </c>
      <c r="S364" s="58" cm="1">
        <f t="array" ref="S364">INDEX($D$10:$I$10,,MATCH(J364,$D$9:$I$9,0))</f>
        <v>66</v>
      </c>
    </row>
    <row r="365" spans="2:19">
      <c r="B365" s="14" t="s">
        <v>122</v>
      </c>
      <c r="C365" s="14" t="s">
        <v>575</v>
      </c>
      <c r="D365" s="36" t="s">
        <v>213</v>
      </c>
      <c r="E365" s="36" t="s">
        <v>213</v>
      </c>
      <c r="F365" s="36" t="s">
        <v>213</v>
      </c>
      <c r="G365" s="36" t="s">
        <v>213</v>
      </c>
      <c r="H365" s="36" t="s">
        <v>213</v>
      </c>
      <c r="I365" s="36" t="s">
        <v>217</v>
      </c>
      <c r="J365" s="36" t="s">
        <v>213</v>
      </c>
      <c r="M365" s="58" cm="1">
        <f t="array" ref="M365">INDEX($D$10:$I$10,,MATCH(D365,$D$9:$I$9,0))</f>
        <v>100</v>
      </c>
      <c r="N365" s="58" cm="1">
        <f t="array" ref="N365">INDEX($D$10:$I$10,,MATCH(E365,$D$9:$I$9,0))</f>
        <v>100</v>
      </c>
      <c r="O365" s="58" cm="1">
        <f t="array" ref="O365">INDEX($D$10:$I$10,,MATCH(F365,$D$9:$I$9,0))</f>
        <v>100</v>
      </c>
      <c r="P365" s="58" cm="1">
        <f t="array" ref="P365">INDEX($D$10:$I$10,,MATCH(G365,$D$9:$I$9,0))</f>
        <v>100</v>
      </c>
      <c r="Q365" s="58" cm="1">
        <f t="array" ref="Q365">INDEX($D$10:$I$10,,MATCH(H365,$D$9:$I$9,0))</f>
        <v>100</v>
      </c>
      <c r="R365" s="58" t="str" cm="1">
        <f t="array" ref="R365">INDEX($D$10:$I$10,,MATCH(I365,$D$9:$I$9,0))</f>
        <v/>
      </c>
      <c r="S365" s="58" cm="1">
        <f t="array" ref="S365">INDEX($D$10:$I$10,,MATCH(J365,$D$9:$I$9,0))</f>
        <v>100</v>
      </c>
    </row>
    <row r="366" spans="2:19">
      <c r="B366" s="14" t="s">
        <v>122</v>
      </c>
      <c r="C366" s="14" t="s">
        <v>576</v>
      </c>
      <c r="D366" s="36" t="s">
        <v>214</v>
      </c>
      <c r="E366" s="36" t="s">
        <v>214</v>
      </c>
      <c r="F366" s="36" t="s">
        <v>214</v>
      </c>
      <c r="G366" s="36" t="s">
        <v>215</v>
      </c>
      <c r="H366" s="36" t="s">
        <v>215</v>
      </c>
      <c r="I366" s="36" t="s">
        <v>217</v>
      </c>
      <c r="J366" s="36" t="s">
        <v>214</v>
      </c>
      <c r="M366" s="58" cm="1">
        <f t="array" ref="M366">INDEX($D$10:$I$10,,MATCH(D366,$D$9:$I$9,0))</f>
        <v>66</v>
      </c>
      <c r="N366" s="58" cm="1">
        <f t="array" ref="N366">INDEX($D$10:$I$10,,MATCH(E366,$D$9:$I$9,0))</f>
        <v>66</v>
      </c>
      <c r="O366" s="58" cm="1">
        <f t="array" ref="O366">INDEX($D$10:$I$10,,MATCH(F366,$D$9:$I$9,0))</f>
        <v>66</v>
      </c>
      <c r="P366" s="58" cm="1">
        <f t="array" ref="P366">INDEX($D$10:$I$10,,MATCH(G366,$D$9:$I$9,0))</f>
        <v>33</v>
      </c>
      <c r="Q366" s="58" cm="1">
        <f t="array" ref="Q366">INDEX($D$10:$I$10,,MATCH(H366,$D$9:$I$9,0))</f>
        <v>33</v>
      </c>
      <c r="R366" s="58" t="str" cm="1">
        <f t="array" ref="R366">INDEX($D$10:$I$10,,MATCH(I366,$D$9:$I$9,0))</f>
        <v/>
      </c>
      <c r="S366" s="58" cm="1">
        <f t="array" ref="S366">INDEX($D$10:$I$10,,MATCH(J366,$D$9:$I$9,0))</f>
        <v>66</v>
      </c>
    </row>
    <row r="367" spans="2:19">
      <c r="B367" s="14" t="s">
        <v>122</v>
      </c>
      <c r="C367" s="14" t="s">
        <v>577</v>
      </c>
      <c r="D367" s="36" t="s">
        <v>213</v>
      </c>
      <c r="E367" s="36" t="s">
        <v>213</v>
      </c>
      <c r="F367" s="36" t="s">
        <v>213</v>
      </c>
      <c r="G367" s="36" t="s">
        <v>213</v>
      </c>
      <c r="H367" s="36" t="s">
        <v>213</v>
      </c>
      <c r="I367" s="36" t="s">
        <v>217</v>
      </c>
      <c r="J367" s="36" t="s">
        <v>213</v>
      </c>
      <c r="M367" s="58" cm="1">
        <f t="array" ref="M367">INDEX($D$10:$I$10,,MATCH(D367,$D$9:$I$9,0))</f>
        <v>100</v>
      </c>
      <c r="N367" s="58" cm="1">
        <f t="array" ref="N367">INDEX($D$10:$I$10,,MATCH(E367,$D$9:$I$9,0))</f>
        <v>100</v>
      </c>
      <c r="O367" s="58" cm="1">
        <f t="array" ref="O367">INDEX($D$10:$I$10,,MATCH(F367,$D$9:$I$9,0))</f>
        <v>100</v>
      </c>
      <c r="P367" s="58" cm="1">
        <f t="array" ref="P367">INDEX($D$10:$I$10,,MATCH(G367,$D$9:$I$9,0))</f>
        <v>100</v>
      </c>
      <c r="Q367" s="58" cm="1">
        <f t="array" ref="Q367">INDEX($D$10:$I$10,,MATCH(H367,$D$9:$I$9,0))</f>
        <v>100</v>
      </c>
      <c r="R367" s="58" t="str" cm="1">
        <f t="array" ref="R367">INDEX($D$10:$I$10,,MATCH(I367,$D$9:$I$9,0))</f>
        <v/>
      </c>
      <c r="S367" s="58" cm="1">
        <f t="array" ref="S367">INDEX($D$10:$I$10,,MATCH(J367,$D$9:$I$9,0))</f>
        <v>100</v>
      </c>
    </row>
    <row r="368" spans="2:19">
      <c r="B368" s="14" t="s">
        <v>122</v>
      </c>
      <c r="C368" s="14" t="s">
        <v>578</v>
      </c>
      <c r="D368" s="36" t="s">
        <v>213</v>
      </c>
      <c r="E368" s="36" t="s">
        <v>213</v>
      </c>
      <c r="F368" s="36" t="s">
        <v>213</v>
      </c>
      <c r="G368" s="36" t="s">
        <v>213</v>
      </c>
      <c r="H368" s="36" t="s">
        <v>213</v>
      </c>
      <c r="I368" s="36" t="s">
        <v>217</v>
      </c>
      <c r="J368" s="36" t="s">
        <v>213</v>
      </c>
      <c r="M368" s="58" cm="1">
        <f t="array" ref="M368">INDEX($D$10:$I$10,,MATCH(D368,$D$9:$I$9,0))</f>
        <v>100</v>
      </c>
      <c r="N368" s="58" cm="1">
        <f t="array" ref="N368">INDEX($D$10:$I$10,,MATCH(E368,$D$9:$I$9,0))</f>
        <v>100</v>
      </c>
      <c r="O368" s="58" cm="1">
        <f t="array" ref="O368">INDEX($D$10:$I$10,,MATCH(F368,$D$9:$I$9,0))</f>
        <v>100</v>
      </c>
      <c r="P368" s="58" cm="1">
        <f t="array" ref="P368">INDEX($D$10:$I$10,,MATCH(G368,$D$9:$I$9,0))</f>
        <v>100</v>
      </c>
      <c r="Q368" s="58" cm="1">
        <f t="array" ref="Q368">INDEX($D$10:$I$10,,MATCH(H368,$D$9:$I$9,0))</f>
        <v>100</v>
      </c>
      <c r="R368" s="58" t="str" cm="1">
        <f t="array" ref="R368">INDEX($D$10:$I$10,,MATCH(I368,$D$9:$I$9,0))</f>
        <v/>
      </c>
      <c r="S368" s="58" cm="1">
        <f t="array" ref="S368">INDEX($D$10:$I$10,,MATCH(J368,$D$9:$I$9,0))</f>
        <v>100</v>
      </c>
    </row>
    <row r="369" spans="2:19">
      <c r="B369" s="14" t="s">
        <v>122</v>
      </c>
      <c r="C369" s="14" t="s">
        <v>579</v>
      </c>
      <c r="D369" s="36" t="s">
        <v>214</v>
      </c>
      <c r="E369" s="36" t="s">
        <v>214</v>
      </c>
      <c r="F369" s="36" t="s">
        <v>214</v>
      </c>
      <c r="G369" s="36" t="s">
        <v>213</v>
      </c>
      <c r="H369" s="36" t="s">
        <v>213</v>
      </c>
      <c r="I369" s="36" t="s">
        <v>217</v>
      </c>
      <c r="J369" s="36" t="s">
        <v>214</v>
      </c>
      <c r="M369" s="58" cm="1">
        <f t="array" ref="M369">INDEX($D$10:$I$10,,MATCH(D369,$D$9:$I$9,0))</f>
        <v>66</v>
      </c>
      <c r="N369" s="58" cm="1">
        <f t="array" ref="N369">INDEX($D$10:$I$10,,MATCH(E369,$D$9:$I$9,0))</f>
        <v>66</v>
      </c>
      <c r="O369" s="58" cm="1">
        <f t="array" ref="O369">INDEX($D$10:$I$10,,MATCH(F369,$D$9:$I$9,0))</f>
        <v>66</v>
      </c>
      <c r="P369" s="58" cm="1">
        <f t="array" ref="P369">INDEX($D$10:$I$10,,MATCH(G369,$D$9:$I$9,0))</f>
        <v>100</v>
      </c>
      <c r="Q369" s="58" cm="1">
        <f t="array" ref="Q369">INDEX($D$10:$I$10,,MATCH(H369,$D$9:$I$9,0))</f>
        <v>100</v>
      </c>
      <c r="R369" s="58" t="str" cm="1">
        <f t="array" ref="R369">INDEX($D$10:$I$10,,MATCH(I369,$D$9:$I$9,0))</f>
        <v/>
      </c>
      <c r="S369" s="58" cm="1">
        <f t="array" ref="S369">INDEX($D$10:$I$10,,MATCH(J369,$D$9:$I$9,0))</f>
        <v>66</v>
      </c>
    </row>
    <row r="370" spans="2:19">
      <c r="B370" s="14" t="s">
        <v>122</v>
      </c>
      <c r="C370" s="14" t="s">
        <v>580</v>
      </c>
      <c r="D370" s="36" t="s">
        <v>214</v>
      </c>
      <c r="E370" s="36" t="s">
        <v>213</v>
      </c>
      <c r="F370" s="36" t="s">
        <v>213</v>
      </c>
      <c r="G370" s="36" t="s">
        <v>213</v>
      </c>
      <c r="H370" s="36" t="s">
        <v>213</v>
      </c>
      <c r="I370" s="36" t="s">
        <v>217</v>
      </c>
      <c r="J370" s="36" t="s">
        <v>213</v>
      </c>
      <c r="M370" s="58" cm="1">
        <f t="array" ref="M370">INDEX($D$10:$I$10,,MATCH(D370,$D$9:$I$9,0))</f>
        <v>66</v>
      </c>
      <c r="N370" s="58" cm="1">
        <f t="array" ref="N370">INDEX($D$10:$I$10,,MATCH(E370,$D$9:$I$9,0))</f>
        <v>100</v>
      </c>
      <c r="O370" s="58" cm="1">
        <f t="array" ref="O370">INDEX($D$10:$I$10,,MATCH(F370,$D$9:$I$9,0))</f>
        <v>100</v>
      </c>
      <c r="P370" s="58" cm="1">
        <f t="array" ref="P370">INDEX($D$10:$I$10,,MATCH(G370,$D$9:$I$9,0))</f>
        <v>100</v>
      </c>
      <c r="Q370" s="58" cm="1">
        <f t="array" ref="Q370">INDEX($D$10:$I$10,,MATCH(H370,$D$9:$I$9,0))</f>
        <v>100</v>
      </c>
      <c r="R370" s="58" t="str" cm="1">
        <f t="array" ref="R370">INDEX($D$10:$I$10,,MATCH(I370,$D$9:$I$9,0))</f>
        <v/>
      </c>
      <c r="S370" s="58" cm="1">
        <f t="array" ref="S370">INDEX($D$10:$I$10,,MATCH(J370,$D$9:$I$9,0))</f>
        <v>100</v>
      </c>
    </row>
    <row r="371" spans="2:19">
      <c r="B371" s="14" t="s">
        <v>122</v>
      </c>
      <c r="C371" s="14" t="s">
        <v>581</v>
      </c>
      <c r="D371" s="36" t="s">
        <v>214</v>
      </c>
      <c r="E371" s="36" t="s">
        <v>214</v>
      </c>
      <c r="F371" s="36" t="s">
        <v>214</v>
      </c>
      <c r="G371" s="36" t="s">
        <v>215</v>
      </c>
      <c r="H371" s="36" t="s">
        <v>215</v>
      </c>
      <c r="I371" s="36" t="s">
        <v>217</v>
      </c>
      <c r="J371" s="36" t="s">
        <v>215</v>
      </c>
      <c r="M371" s="58" cm="1">
        <f t="array" ref="M371">INDEX($D$10:$I$10,,MATCH(D371,$D$9:$I$9,0))</f>
        <v>66</v>
      </c>
      <c r="N371" s="58" cm="1">
        <f t="array" ref="N371">INDEX($D$10:$I$10,,MATCH(E371,$D$9:$I$9,0))</f>
        <v>66</v>
      </c>
      <c r="O371" s="58" cm="1">
        <f t="array" ref="O371">INDEX($D$10:$I$10,,MATCH(F371,$D$9:$I$9,0))</f>
        <v>66</v>
      </c>
      <c r="P371" s="58" cm="1">
        <f t="array" ref="P371">INDEX($D$10:$I$10,,MATCH(G371,$D$9:$I$9,0))</f>
        <v>33</v>
      </c>
      <c r="Q371" s="58" cm="1">
        <f t="array" ref="Q371">INDEX($D$10:$I$10,,MATCH(H371,$D$9:$I$9,0))</f>
        <v>33</v>
      </c>
      <c r="R371" s="58" t="str" cm="1">
        <f t="array" ref="R371">INDEX($D$10:$I$10,,MATCH(I371,$D$9:$I$9,0))</f>
        <v/>
      </c>
      <c r="S371" s="58" cm="1">
        <f t="array" ref="S371">INDEX($D$10:$I$10,,MATCH(J371,$D$9:$I$9,0))</f>
        <v>33</v>
      </c>
    </row>
    <row r="372" spans="2:19">
      <c r="B372" s="14" t="s">
        <v>122</v>
      </c>
      <c r="C372" s="14" t="s">
        <v>582</v>
      </c>
      <c r="D372" s="36" t="s">
        <v>213</v>
      </c>
      <c r="E372" s="36" t="s">
        <v>213</v>
      </c>
      <c r="F372" s="36" t="s">
        <v>213</v>
      </c>
      <c r="G372" s="36" t="s">
        <v>214</v>
      </c>
      <c r="H372" s="36" t="s">
        <v>214</v>
      </c>
      <c r="I372" s="36" t="s">
        <v>217</v>
      </c>
      <c r="J372" s="36" t="s">
        <v>214</v>
      </c>
      <c r="M372" s="58" cm="1">
        <f t="array" ref="M372">INDEX($D$10:$I$10,,MATCH(D372,$D$9:$I$9,0))</f>
        <v>100</v>
      </c>
      <c r="N372" s="58" cm="1">
        <f t="array" ref="N372">INDEX($D$10:$I$10,,MATCH(E372,$D$9:$I$9,0))</f>
        <v>100</v>
      </c>
      <c r="O372" s="58" cm="1">
        <f t="array" ref="O372">INDEX($D$10:$I$10,,MATCH(F372,$D$9:$I$9,0))</f>
        <v>100</v>
      </c>
      <c r="P372" s="58" cm="1">
        <f t="array" ref="P372">INDEX($D$10:$I$10,,MATCH(G372,$D$9:$I$9,0))</f>
        <v>66</v>
      </c>
      <c r="Q372" s="58" cm="1">
        <f t="array" ref="Q372">INDEX($D$10:$I$10,,MATCH(H372,$D$9:$I$9,0))</f>
        <v>66</v>
      </c>
      <c r="R372" s="58" t="str" cm="1">
        <f t="array" ref="R372">INDEX($D$10:$I$10,,MATCH(I372,$D$9:$I$9,0))</f>
        <v/>
      </c>
      <c r="S372" s="58" cm="1">
        <f t="array" ref="S372">INDEX($D$10:$I$10,,MATCH(J372,$D$9:$I$9,0))</f>
        <v>66</v>
      </c>
    </row>
    <row r="373" spans="2:19">
      <c r="B373" s="14" t="s">
        <v>122</v>
      </c>
      <c r="C373" s="14" t="s">
        <v>583</v>
      </c>
      <c r="D373" s="36" t="s">
        <v>213</v>
      </c>
      <c r="E373" s="36" t="s">
        <v>213</v>
      </c>
      <c r="F373" s="36" t="s">
        <v>213</v>
      </c>
      <c r="G373" s="36" t="s">
        <v>213</v>
      </c>
      <c r="H373" s="36" t="s">
        <v>213</v>
      </c>
      <c r="I373" s="36" t="s">
        <v>217</v>
      </c>
      <c r="J373" s="36" t="s">
        <v>213</v>
      </c>
      <c r="M373" s="58" cm="1">
        <f t="array" ref="M373">INDEX($D$10:$I$10,,MATCH(D373,$D$9:$I$9,0))</f>
        <v>100</v>
      </c>
      <c r="N373" s="58" cm="1">
        <f t="array" ref="N373">INDEX($D$10:$I$10,,MATCH(E373,$D$9:$I$9,0))</f>
        <v>100</v>
      </c>
      <c r="O373" s="58" cm="1">
        <f t="array" ref="O373">INDEX($D$10:$I$10,,MATCH(F373,$D$9:$I$9,0))</f>
        <v>100</v>
      </c>
      <c r="P373" s="58" cm="1">
        <f t="array" ref="P373">INDEX($D$10:$I$10,,MATCH(G373,$D$9:$I$9,0))</f>
        <v>100</v>
      </c>
      <c r="Q373" s="58" cm="1">
        <f t="array" ref="Q373">INDEX($D$10:$I$10,,MATCH(H373,$D$9:$I$9,0))</f>
        <v>100</v>
      </c>
      <c r="R373" s="58" t="str" cm="1">
        <f t="array" ref="R373">INDEX($D$10:$I$10,,MATCH(I373,$D$9:$I$9,0))</f>
        <v/>
      </c>
      <c r="S373" s="58" cm="1">
        <f t="array" ref="S373">INDEX($D$10:$I$10,,MATCH(J373,$D$9:$I$9,0))</f>
        <v>100</v>
      </c>
    </row>
    <row r="374" spans="2:19">
      <c r="B374" s="14" t="s">
        <v>122</v>
      </c>
      <c r="C374" s="14" t="s">
        <v>584</v>
      </c>
      <c r="D374" s="36" t="s">
        <v>213</v>
      </c>
      <c r="E374" s="36" t="s">
        <v>213</v>
      </c>
      <c r="F374" s="36" t="s">
        <v>213</v>
      </c>
      <c r="G374" s="36" t="s">
        <v>214</v>
      </c>
      <c r="H374" s="36" t="s">
        <v>213</v>
      </c>
      <c r="I374" s="36" t="s">
        <v>217</v>
      </c>
      <c r="J374" s="36" t="s">
        <v>213</v>
      </c>
      <c r="M374" s="58" cm="1">
        <f t="array" ref="M374">INDEX($D$10:$I$10,,MATCH(D374,$D$9:$I$9,0))</f>
        <v>100</v>
      </c>
      <c r="N374" s="58" cm="1">
        <f t="array" ref="N374">INDEX($D$10:$I$10,,MATCH(E374,$D$9:$I$9,0))</f>
        <v>100</v>
      </c>
      <c r="O374" s="58" cm="1">
        <f t="array" ref="O374">INDEX($D$10:$I$10,,MATCH(F374,$D$9:$I$9,0))</f>
        <v>100</v>
      </c>
      <c r="P374" s="58" cm="1">
        <f t="array" ref="P374">INDEX($D$10:$I$10,,MATCH(G374,$D$9:$I$9,0))</f>
        <v>66</v>
      </c>
      <c r="Q374" s="58" cm="1">
        <f t="array" ref="Q374">INDEX($D$10:$I$10,,MATCH(H374,$D$9:$I$9,0))</f>
        <v>100</v>
      </c>
      <c r="R374" s="58" t="str" cm="1">
        <f t="array" ref="R374">INDEX($D$10:$I$10,,MATCH(I374,$D$9:$I$9,0))</f>
        <v/>
      </c>
      <c r="S374" s="58" cm="1">
        <f t="array" ref="S374">INDEX($D$10:$I$10,,MATCH(J374,$D$9:$I$9,0))</f>
        <v>100</v>
      </c>
    </row>
    <row r="375" spans="2:19">
      <c r="B375" s="14" t="s">
        <v>122</v>
      </c>
      <c r="C375" s="14" t="s">
        <v>585</v>
      </c>
      <c r="D375" s="36" t="s">
        <v>215</v>
      </c>
      <c r="E375" s="36" t="s">
        <v>214</v>
      </c>
      <c r="F375" s="36" t="s">
        <v>214</v>
      </c>
      <c r="G375" s="36" t="s">
        <v>214</v>
      </c>
      <c r="H375" s="36" t="s">
        <v>214</v>
      </c>
      <c r="I375" s="36" t="s">
        <v>217</v>
      </c>
      <c r="J375" s="36" t="s">
        <v>214</v>
      </c>
      <c r="M375" s="58" cm="1">
        <f t="array" ref="M375">INDEX($D$10:$I$10,,MATCH(D375,$D$9:$I$9,0))</f>
        <v>33</v>
      </c>
      <c r="N375" s="58" cm="1">
        <f t="array" ref="N375">INDEX($D$10:$I$10,,MATCH(E375,$D$9:$I$9,0))</f>
        <v>66</v>
      </c>
      <c r="O375" s="58" cm="1">
        <f t="array" ref="O375">INDEX($D$10:$I$10,,MATCH(F375,$D$9:$I$9,0))</f>
        <v>66</v>
      </c>
      <c r="P375" s="58" cm="1">
        <f t="array" ref="P375">INDEX($D$10:$I$10,,MATCH(G375,$D$9:$I$9,0))</f>
        <v>66</v>
      </c>
      <c r="Q375" s="58" cm="1">
        <f t="array" ref="Q375">INDEX($D$10:$I$10,,MATCH(H375,$D$9:$I$9,0))</f>
        <v>66</v>
      </c>
      <c r="R375" s="58" t="str" cm="1">
        <f t="array" ref="R375">INDEX($D$10:$I$10,,MATCH(I375,$D$9:$I$9,0))</f>
        <v/>
      </c>
      <c r="S375" s="58" cm="1">
        <f t="array" ref="S375">INDEX($D$10:$I$10,,MATCH(J375,$D$9:$I$9,0))</f>
        <v>66</v>
      </c>
    </row>
    <row r="376" spans="2:19">
      <c r="B376" s="14" t="s">
        <v>122</v>
      </c>
      <c r="C376" s="14" t="s">
        <v>586</v>
      </c>
      <c r="D376" s="36" t="s">
        <v>214</v>
      </c>
      <c r="E376" s="36" t="s">
        <v>214</v>
      </c>
      <c r="F376" s="36" t="s">
        <v>214</v>
      </c>
      <c r="G376" s="36" t="s">
        <v>214</v>
      </c>
      <c r="H376" s="36" t="s">
        <v>214</v>
      </c>
      <c r="I376" s="36" t="s">
        <v>217</v>
      </c>
      <c r="J376" s="36" t="s">
        <v>214</v>
      </c>
      <c r="M376" s="58" cm="1">
        <f t="array" ref="M376">INDEX($D$10:$I$10,,MATCH(D376,$D$9:$I$9,0))</f>
        <v>66</v>
      </c>
      <c r="N376" s="58" cm="1">
        <f t="array" ref="N376">INDEX($D$10:$I$10,,MATCH(E376,$D$9:$I$9,0))</f>
        <v>66</v>
      </c>
      <c r="O376" s="58" cm="1">
        <f t="array" ref="O376">INDEX($D$10:$I$10,,MATCH(F376,$D$9:$I$9,0))</f>
        <v>66</v>
      </c>
      <c r="P376" s="58" cm="1">
        <f t="array" ref="P376">INDEX($D$10:$I$10,,MATCH(G376,$D$9:$I$9,0))</f>
        <v>66</v>
      </c>
      <c r="Q376" s="58" cm="1">
        <f t="array" ref="Q376">INDEX($D$10:$I$10,,MATCH(H376,$D$9:$I$9,0))</f>
        <v>66</v>
      </c>
      <c r="R376" s="58" t="str" cm="1">
        <f t="array" ref="R376">INDEX($D$10:$I$10,,MATCH(I376,$D$9:$I$9,0))</f>
        <v/>
      </c>
      <c r="S376" s="58" cm="1">
        <f t="array" ref="S376">INDEX($D$10:$I$10,,MATCH(J376,$D$9:$I$9,0))</f>
        <v>66</v>
      </c>
    </row>
    <row r="377" spans="2:19">
      <c r="B377" s="14" t="s">
        <v>122</v>
      </c>
      <c r="C377" s="14" t="s">
        <v>587</v>
      </c>
      <c r="D377" s="36" t="s">
        <v>213</v>
      </c>
      <c r="E377" s="36" t="s">
        <v>213</v>
      </c>
      <c r="F377" s="36" t="s">
        <v>213</v>
      </c>
      <c r="G377" s="36" t="s">
        <v>213</v>
      </c>
      <c r="H377" s="36" t="s">
        <v>213</v>
      </c>
      <c r="I377" s="36" t="s">
        <v>217</v>
      </c>
      <c r="J377" s="36" t="s">
        <v>213</v>
      </c>
      <c r="M377" s="58" cm="1">
        <f t="array" ref="M377">INDEX($D$10:$I$10,,MATCH(D377,$D$9:$I$9,0))</f>
        <v>100</v>
      </c>
      <c r="N377" s="58" cm="1">
        <f t="array" ref="N377">INDEX($D$10:$I$10,,MATCH(E377,$D$9:$I$9,0))</f>
        <v>100</v>
      </c>
      <c r="O377" s="58" cm="1">
        <f t="array" ref="O377">INDEX($D$10:$I$10,,MATCH(F377,$D$9:$I$9,0))</f>
        <v>100</v>
      </c>
      <c r="P377" s="58" cm="1">
        <f t="array" ref="P377">INDEX($D$10:$I$10,,MATCH(G377,$D$9:$I$9,0))</f>
        <v>100</v>
      </c>
      <c r="Q377" s="58" cm="1">
        <f t="array" ref="Q377">INDEX($D$10:$I$10,,MATCH(H377,$D$9:$I$9,0))</f>
        <v>100</v>
      </c>
      <c r="R377" s="58" t="str" cm="1">
        <f t="array" ref="R377">INDEX($D$10:$I$10,,MATCH(I377,$D$9:$I$9,0))</f>
        <v/>
      </c>
      <c r="S377" s="58" cm="1">
        <f t="array" ref="S377">INDEX($D$10:$I$10,,MATCH(J377,$D$9:$I$9,0))</f>
        <v>100</v>
      </c>
    </row>
    <row r="378" spans="2:19">
      <c r="B378" s="14" t="s">
        <v>122</v>
      </c>
      <c r="C378" s="14" t="s">
        <v>588</v>
      </c>
      <c r="D378" s="36" t="s">
        <v>214</v>
      </c>
      <c r="E378" s="36" t="s">
        <v>214</v>
      </c>
      <c r="F378" s="36" t="s">
        <v>215</v>
      </c>
      <c r="G378" s="36" t="s">
        <v>214</v>
      </c>
      <c r="H378" s="36" t="s">
        <v>214</v>
      </c>
      <c r="I378" s="36" t="s">
        <v>217</v>
      </c>
      <c r="J378" s="36" t="s">
        <v>214</v>
      </c>
      <c r="M378" s="58" cm="1">
        <f t="array" ref="M378">INDEX($D$10:$I$10,,MATCH(D378,$D$9:$I$9,0))</f>
        <v>66</v>
      </c>
      <c r="N378" s="58" cm="1">
        <f t="array" ref="N378">INDEX($D$10:$I$10,,MATCH(E378,$D$9:$I$9,0))</f>
        <v>66</v>
      </c>
      <c r="O378" s="58" cm="1">
        <f t="array" ref="O378">INDEX($D$10:$I$10,,MATCH(F378,$D$9:$I$9,0))</f>
        <v>33</v>
      </c>
      <c r="P378" s="58" cm="1">
        <f t="array" ref="P378">INDEX($D$10:$I$10,,MATCH(G378,$D$9:$I$9,0))</f>
        <v>66</v>
      </c>
      <c r="Q378" s="58" cm="1">
        <f t="array" ref="Q378">INDEX($D$10:$I$10,,MATCH(H378,$D$9:$I$9,0))</f>
        <v>66</v>
      </c>
      <c r="R378" s="58" t="str" cm="1">
        <f t="array" ref="R378">INDEX($D$10:$I$10,,MATCH(I378,$D$9:$I$9,0))</f>
        <v/>
      </c>
      <c r="S378" s="58" cm="1">
        <f t="array" ref="S378">INDEX($D$10:$I$10,,MATCH(J378,$D$9:$I$9,0))</f>
        <v>66</v>
      </c>
    </row>
    <row r="379" spans="2:19">
      <c r="B379" s="14" t="s">
        <v>122</v>
      </c>
      <c r="C379" s="14" t="s">
        <v>589</v>
      </c>
      <c r="D379" s="36" t="s">
        <v>214</v>
      </c>
      <c r="E379" s="36" t="s">
        <v>214</v>
      </c>
      <c r="F379" s="36" t="s">
        <v>214</v>
      </c>
      <c r="G379" s="36" t="s">
        <v>214</v>
      </c>
      <c r="H379" s="36" t="s">
        <v>214</v>
      </c>
      <c r="I379" s="36" t="s">
        <v>217</v>
      </c>
      <c r="J379" s="36" t="s">
        <v>213</v>
      </c>
      <c r="M379" s="58" cm="1">
        <f t="array" ref="M379">INDEX($D$10:$I$10,,MATCH(D379,$D$9:$I$9,0))</f>
        <v>66</v>
      </c>
      <c r="N379" s="58" cm="1">
        <f t="array" ref="N379">INDEX($D$10:$I$10,,MATCH(E379,$D$9:$I$9,0))</f>
        <v>66</v>
      </c>
      <c r="O379" s="58" cm="1">
        <f t="array" ref="O379">INDEX($D$10:$I$10,,MATCH(F379,$D$9:$I$9,0))</f>
        <v>66</v>
      </c>
      <c r="P379" s="58" cm="1">
        <f t="array" ref="P379">INDEX($D$10:$I$10,,MATCH(G379,$D$9:$I$9,0))</f>
        <v>66</v>
      </c>
      <c r="Q379" s="58" cm="1">
        <f t="array" ref="Q379">INDEX($D$10:$I$10,,MATCH(H379,$D$9:$I$9,0))</f>
        <v>66</v>
      </c>
      <c r="R379" s="58" t="str" cm="1">
        <f t="array" ref="R379">INDEX($D$10:$I$10,,MATCH(I379,$D$9:$I$9,0))</f>
        <v/>
      </c>
      <c r="S379" s="58" cm="1">
        <f t="array" ref="S379">INDEX($D$10:$I$10,,MATCH(J379,$D$9:$I$9,0))</f>
        <v>100</v>
      </c>
    </row>
    <row r="380" spans="2:19">
      <c r="B380" s="14" t="s">
        <v>122</v>
      </c>
      <c r="C380" s="14" t="s">
        <v>590</v>
      </c>
      <c r="D380" s="36" t="s">
        <v>214</v>
      </c>
      <c r="E380" s="36" t="s">
        <v>215</v>
      </c>
      <c r="F380" s="36" t="s">
        <v>215</v>
      </c>
      <c r="G380" s="36" t="s">
        <v>215</v>
      </c>
      <c r="H380" s="36" t="s">
        <v>214</v>
      </c>
      <c r="I380" s="36" t="s">
        <v>217</v>
      </c>
      <c r="J380" s="36" t="s">
        <v>214</v>
      </c>
      <c r="M380" s="58" cm="1">
        <f t="array" ref="M380">INDEX($D$10:$I$10,,MATCH(D380,$D$9:$I$9,0))</f>
        <v>66</v>
      </c>
      <c r="N380" s="58" cm="1">
        <f t="array" ref="N380">INDEX($D$10:$I$10,,MATCH(E380,$D$9:$I$9,0))</f>
        <v>33</v>
      </c>
      <c r="O380" s="58" cm="1">
        <f t="array" ref="O380">INDEX($D$10:$I$10,,MATCH(F380,$D$9:$I$9,0))</f>
        <v>33</v>
      </c>
      <c r="P380" s="58" cm="1">
        <f t="array" ref="P380">INDEX($D$10:$I$10,,MATCH(G380,$D$9:$I$9,0))</f>
        <v>33</v>
      </c>
      <c r="Q380" s="58" cm="1">
        <f t="array" ref="Q380">INDEX($D$10:$I$10,,MATCH(H380,$D$9:$I$9,0))</f>
        <v>66</v>
      </c>
      <c r="R380" s="58" t="str" cm="1">
        <f t="array" ref="R380">INDEX($D$10:$I$10,,MATCH(I380,$D$9:$I$9,0))</f>
        <v/>
      </c>
      <c r="S380" s="58" cm="1">
        <f t="array" ref="S380">INDEX($D$10:$I$10,,MATCH(J380,$D$9:$I$9,0))</f>
        <v>66</v>
      </c>
    </row>
    <row r="381" spans="2:19">
      <c r="B381" s="14" t="s">
        <v>122</v>
      </c>
      <c r="C381" s="14" t="s">
        <v>591</v>
      </c>
      <c r="D381" s="36" t="s">
        <v>214</v>
      </c>
      <c r="E381" s="36" t="s">
        <v>214</v>
      </c>
      <c r="F381" s="36" t="s">
        <v>214</v>
      </c>
      <c r="G381" s="36" t="s">
        <v>214</v>
      </c>
      <c r="H381" s="36" t="s">
        <v>213</v>
      </c>
      <c r="I381" s="36" t="s">
        <v>217</v>
      </c>
      <c r="J381" s="36" t="s">
        <v>213</v>
      </c>
      <c r="M381" s="58" cm="1">
        <f t="array" ref="M381">INDEX($D$10:$I$10,,MATCH(D381,$D$9:$I$9,0))</f>
        <v>66</v>
      </c>
      <c r="N381" s="58" cm="1">
        <f t="array" ref="N381">INDEX($D$10:$I$10,,MATCH(E381,$D$9:$I$9,0))</f>
        <v>66</v>
      </c>
      <c r="O381" s="58" cm="1">
        <f t="array" ref="O381">INDEX($D$10:$I$10,,MATCH(F381,$D$9:$I$9,0))</f>
        <v>66</v>
      </c>
      <c r="P381" s="58" cm="1">
        <f t="array" ref="P381">INDEX($D$10:$I$10,,MATCH(G381,$D$9:$I$9,0))</f>
        <v>66</v>
      </c>
      <c r="Q381" s="58" cm="1">
        <f t="array" ref="Q381">INDEX($D$10:$I$10,,MATCH(H381,$D$9:$I$9,0))</f>
        <v>100</v>
      </c>
      <c r="R381" s="58" t="str" cm="1">
        <f t="array" ref="R381">INDEX($D$10:$I$10,,MATCH(I381,$D$9:$I$9,0))</f>
        <v/>
      </c>
      <c r="S381" s="58" cm="1">
        <f t="array" ref="S381">INDEX($D$10:$I$10,,MATCH(J381,$D$9:$I$9,0))</f>
        <v>100</v>
      </c>
    </row>
    <row r="382" spans="2:19">
      <c r="B382" s="14" t="s">
        <v>122</v>
      </c>
      <c r="C382" s="14" t="s">
        <v>592</v>
      </c>
      <c r="D382" s="36" t="s">
        <v>214</v>
      </c>
      <c r="E382" s="36" t="s">
        <v>214</v>
      </c>
      <c r="F382" s="36" t="s">
        <v>214</v>
      </c>
      <c r="G382" s="36" t="s">
        <v>213</v>
      </c>
      <c r="H382" s="36" t="s">
        <v>213</v>
      </c>
      <c r="I382" s="36" t="s">
        <v>217</v>
      </c>
      <c r="J382" s="36" t="s">
        <v>213</v>
      </c>
      <c r="M382" s="58" cm="1">
        <f t="array" ref="M382">INDEX($D$10:$I$10,,MATCH(D382,$D$9:$I$9,0))</f>
        <v>66</v>
      </c>
      <c r="N382" s="58" cm="1">
        <f t="array" ref="N382">INDEX($D$10:$I$10,,MATCH(E382,$D$9:$I$9,0))</f>
        <v>66</v>
      </c>
      <c r="O382" s="58" cm="1">
        <f t="array" ref="O382">INDEX($D$10:$I$10,,MATCH(F382,$D$9:$I$9,0))</f>
        <v>66</v>
      </c>
      <c r="P382" s="58" cm="1">
        <f t="array" ref="P382">INDEX($D$10:$I$10,,MATCH(G382,$D$9:$I$9,0))</f>
        <v>100</v>
      </c>
      <c r="Q382" s="58" cm="1">
        <f t="array" ref="Q382">INDEX($D$10:$I$10,,MATCH(H382,$D$9:$I$9,0))</f>
        <v>100</v>
      </c>
      <c r="R382" s="58" t="str" cm="1">
        <f t="array" ref="R382">INDEX($D$10:$I$10,,MATCH(I382,$D$9:$I$9,0))</f>
        <v/>
      </c>
      <c r="S382" s="58" cm="1">
        <f t="array" ref="S382">INDEX($D$10:$I$10,,MATCH(J382,$D$9:$I$9,0))</f>
        <v>100</v>
      </c>
    </row>
    <row r="383" spans="2:19">
      <c r="B383" s="14" t="s">
        <v>122</v>
      </c>
      <c r="C383" s="14" t="s">
        <v>593</v>
      </c>
      <c r="D383" s="36" t="s">
        <v>213</v>
      </c>
      <c r="E383" s="36" t="s">
        <v>213</v>
      </c>
      <c r="F383" s="36" t="s">
        <v>213</v>
      </c>
      <c r="G383" s="36" t="s">
        <v>213</v>
      </c>
      <c r="H383" s="36" t="s">
        <v>213</v>
      </c>
      <c r="I383" s="36" t="s">
        <v>217</v>
      </c>
      <c r="J383" s="36" t="s">
        <v>213</v>
      </c>
      <c r="M383" s="58" cm="1">
        <f t="array" ref="M383">INDEX($D$10:$I$10,,MATCH(D383,$D$9:$I$9,0))</f>
        <v>100</v>
      </c>
      <c r="N383" s="58" cm="1">
        <f t="array" ref="N383">INDEX($D$10:$I$10,,MATCH(E383,$D$9:$I$9,0))</f>
        <v>100</v>
      </c>
      <c r="O383" s="58" cm="1">
        <f t="array" ref="O383">INDEX($D$10:$I$10,,MATCH(F383,$D$9:$I$9,0))</f>
        <v>100</v>
      </c>
      <c r="P383" s="58" cm="1">
        <f t="array" ref="P383">INDEX($D$10:$I$10,,MATCH(G383,$D$9:$I$9,0))</f>
        <v>100</v>
      </c>
      <c r="Q383" s="58" cm="1">
        <f t="array" ref="Q383">INDEX($D$10:$I$10,,MATCH(H383,$D$9:$I$9,0))</f>
        <v>100</v>
      </c>
      <c r="R383" s="58" t="str" cm="1">
        <f t="array" ref="R383">INDEX($D$10:$I$10,,MATCH(I383,$D$9:$I$9,0))</f>
        <v/>
      </c>
      <c r="S383" s="58" cm="1">
        <f t="array" ref="S383">INDEX($D$10:$I$10,,MATCH(J383,$D$9:$I$9,0))</f>
        <v>100</v>
      </c>
    </row>
    <row r="384" spans="2:19">
      <c r="B384" s="14" t="s">
        <v>122</v>
      </c>
      <c r="C384" s="14" t="s">
        <v>594</v>
      </c>
      <c r="D384" s="36" t="s">
        <v>213</v>
      </c>
      <c r="E384" s="36" t="s">
        <v>213</v>
      </c>
      <c r="F384" s="36" t="s">
        <v>213</v>
      </c>
      <c r="G384" s="36" t="s">
        <v>213</v>
      </c>
      <c r="H384" s="36" t="s">
        <v>213</v>
      </c>
      <c r="I384" s="36" t="s">
        <v>217</v>
      </c>
      <c r="J384" s="36" t="s">
        <v>213</v>
      </c>
      <c r="M384" s="58" cm="1">
        <f t="array" ref="M384">INDEX($D$10:$I$10,,MATCH(D384,$D$9:$I$9,0))</f>
        <v>100</v>
      </c>
      <c r="N384" s="58" cm="1">
        <f t="array" ref="N384">INDEX($D$10:$I$10,,MATCH(E384,$D$9:$I$9,0))</f>
        <v>100</v>
      </c>
      <c r="O384" s="58" cm="1">
        <f t="array" ref="O384">INDEX($D$10:$I$10,,MATCH(F384,$D$9:$I$9,0))</f>
        <v>100</v>
      </c>
      <c r="P384" s="58" cm="1">
        <f t="array" ref="P384">INDEX($D$10:$I$10,,MATCH(G384,$D$9:$I$9,0))</f>
        <v>100</v>
      </c>
      <c r="Q384" s="58" cm="1">
        <f t="array" ref="Q384">INDEX($D$10:$I$10,,MATCH(H384,$D$9:$I$9,0))</f>
        <v>100</v>
      </c>
      <c r="R384" s="58" t="str" cm="1">
        <f t="array" ref="R384">INDEX($D$10:$I$10,,MATCH(I384,$D$9:$I$9,0))</f>
        <v/>
      </c>
      <c r="S384" s="58" cm="1">
        <f t="array" ref="S384">INDEX($D$10:$I$10,,MATCH(J384,$D$9:$I$9,0))</f>
        <v>100</v>
      </c>
    </row>
    <row r="385" spans="2:19">
      <c r="B385" s="14" t="s">
        <v>122</v>
      </c>
      <c r="C385" s="14" t="s">
        <v>595</v>
      </c>
      <c r="D385" s="36" t="s">
        <v>214</v>
      </c>
      <c r="E385" s="36" t="s">
        <v>214</v>
      </c>
      <c r="F385" s="36" t="s">
        <v>215</v>
      </c>
      <c r="G385" s="36" t="s">
        <v>215</v>
      </c>
      <c r="H385" s="36" t="s">
        <v>215</v>
      </c>
      <c r="I385" s="36" t="s">
        <v>217</v>
      </c>
      <c r="J385" s="36" t="s">
        <v>214</v>
      </c>
      <c r="M385" s="58" cm="1">
        <f t="array" ref="M385">INDEX($D$10:$I$10,,MATCH(D385,$D$9:$I$9,0))</f>
        <v>66</v>
      </c>
      <c r="N385" s="58" cm="1">
        <f t="array" ref="N385">INDEX($D$10:$I$10,,MATCH(E385,$D$9:$I$9,0))</f>
        <v>66</v>
      </c>
      <c r="O385" s="58" cm="1">
        <f t="array" ref="O385">INDEX($D$10:$I$10,,MATCH(F385,$D$9:$I$9,0))</f>
        <v>33</v>
      </c>
      <c r="P385" s="58" cm="1">
        <f t="array" ref="P385">INDEX($D$10:$I$10,,MATCH(G385,$D$9:$I$9,0))</f>
        <v>33</v>
      </c>
      <c r="Q385" s="58" cm="1">
        <f t="array" ref="Q385">INDEX($D$10:$I$10,,MATCH(H385,$D$9:$I$9,0))</f>
        <v>33</v>
      </c>
      <c r="R385" s="58" t="str" cm="1">
        <f t="array" ref="R385">INDEX($D$10:$I$10,,MATCH(I385,$D$9:$I$9,0))</f>
        <v/>
      </c>
      <c r="S385" s="58" cm="1">
        <f t="array" ref="S385">INDEX($D$10:$I$10,,MATCH(J385,$D$9:$I$9,0))</f>
        <v>66</v>
      </c>
    </row>
    <row r="386" spans="2:19">
      <c r="B386" s="14" t="s">
        <v>122</v>
      </c>
      <c r="C386" s="14" t="s">
        <v>596</v>
      </c>
      <c r="D386" s="36" t="s">
        <v>213</v>
      </c>
      <c r="E386" s="36" t="s">
        <v>213</v>
      </c>
      <c r="F386" s="36" t="s">
        <v>213</v>
      </c>
      <c r="G386" s="36" t="s">
        <v>213</v>
      </c>
      <c r="H386" s="36" t="s">
        <v>213</v>
      </c>
      <c r="I386" s="36" t="s">
        <v>217</v>
      </c>
      <c r="J386" s="36" t="s">
        <v>213</v>
      </c>
      <c r="M386" s="58" cm="1">
        <f t="array" ref="M386">INDEX($D$10:$I$10,,MATCH(D386,$D$9:$I$9,0))</f>
        <v>100</v>
      </c>
      <c r="N386" s="58" cm="1">
        <f t="array" ref="N386">INDEX($D$10:$I$10,,MATCH(E386,$D$9:$I$9,0))</f>
        <v>100</v>
      </c>
      <c r="O386" s="58" cm="1">
        <f t="array" ref="O386">INDEX($D$10:$I$10,,MATCH(F386,$D$9:$I$9,0))</f>
        <v>100</v>
      </c>
      <c r="P386" s="58" cm="1">
        <f t="array" ref="P386">INDEX($D$10:$I$10,,MATCH(G386,$D$9:$I$9,0))</f>
        <v>100</v>
      </c>
      <c r="Q386" s="58" cm="1">
        <f t="array" ref="Q386">INDEX($D$10:$I$10,,MATCH(H386,$D$9:$I$9,0))</f>
        <v>100</v>
      </c>
      <c r="R386" s="58" t="str" cm="1">
        <f t="array" ref="R386">INDEX($D$10:$I$10,,MATCH(I386,$D$9:$I$9,0))</f>
        <v/>
      </c>
      <c r="S386" s="58" cm="1">
        <f t="array" ref="S386">INDEX($D$10:$I$10,,MATCH(J386,$D$9:$I$9,0))</f>
        <v>100</v>
      </c>
    </row>
    <row r="387" spans="2:19">
      <c r="B387" s="14" t="s">
        <v>122</v>
      </c>
      <c r="C387" s="14" t="s">
        <v>597</v>
      </c>
      <c r="D387" s="36" t="s">
        <v>214</v>
      </c>
      <c r="E387" s="36" t="s">
        <v>213</v>
      </c>
      <c r="F387" s="36" t="s">
        <v>213</v>
      </c>
      <c r="G387" s="36" t="s">
        <v>213</v>
      </c>
      <c r="H387" s="36" t="s">
        <v>213</v>
      </c>
      <c r="I387" s="36" t="s">
        <v>217</v>
      </c>
      <c r="J387" s="36" t="s">
        <v>214</v>
      </c>
      <c r="M387" s="58" cm="1">
        <f t="array" ref="M387">INDEX($D$10:$I$10,,MATCH(D387,$D$9:$I$9,0))</f>
        <v>66</v>
      </c>
      <c r="N387" s="58" cm="1">
        <f t="array" ref="N387">INDEX($D$10:$I$10,,MATCH(E387,$D$9:$I$9,0))</f>
        <v>100</v>
      </c>
      <c r="O387" s="58" cm="1">
        <f t="array" ref="O387">INDEX($D$10:$I$10,,MATCH(F387,$D$9:$I$9,0))</f>
        <v>100</v>
      </c>
      <c r="P387" s="58" cm="1">
        <f t="array" ref="P387">INDEX($D$10:$I$10,,MATCH(G387,$D$9:$I$9,0))</f>
        <v>100</v>
      </c>
      <c r="Q387" s="58" cm="1">
        <f t="array" ref="Q387">INDEX($D$10:$I$10,,MATCH(H387,$D$9:$I$9,0))</f>
        <v>100</v>
      </c>
      <c r="R387" s="58" t="str" cm="1">
        <f t="array" ref="R387">INDEX($D$10:$I$10,,MATCH(I387,$D$9:$I$9,0))</f>
        <v/>
      </c>
      <c r="S387" s="58" cm="1">
        <f t="array" ref="S387">INDEX($D$10:$I$10,,MATCH(J387,$D$9:$I$9,0))</f>
        <v>66</v>
      </c>
    </row>
    <row r="388" spans="2:19">
      <c r="B388" s="14" t="s">
        <v>122</v>
      </c>
      <c r="C388" s="14" t="s">
        <v>598</v>
      </c>
      <c r="D388" s="36" t="s">
        <v>213</v>
      </c>
      <c r="E388" s="36" t="s">
        <v>214</v>
      </c>
      <c r="F388" s="36" t="s">
        <v>214</v>
      </c>
      <c r="G388" s="36" t="s">
        <v>214</v>
      </c>
      <c r="H388" s="36" t="s">
        <v>214</v>
      </c>
      <c r="I388" s="36" t="s">
        <v>217</v>
      </c>
      <c r="J388" s="36" t="s">
        <v>214</v>
      </c>
      <c r="M388" s="58" cm="1">
        <f t="array" ref="M388">INDEX($D$10:$I$10,,MATCH(D388,$D$9:$I$9,0))</f>
        <v>100</v>
      </c>
      <c r="N388" s="58" cm="1">
        <f t="array" ref="N388">INDEX($D$10:$I$10,,MATCH(E388,$D$9:$I$9,0))</f>
        <v>66</v>
      </c>
      <c r="O388" s="58" cm="1">
        <f t="array" ref="O388">INDEX($D$10:$I$10,,MATCH(F388,$D$9:$I$9,0))</f>
        <v>66</v>
      </c>
      <c r="P388" s="58" cm="1">
        <f t="array" ref="P388">INDEX($D$10:$I$10,,MATCH(G388,$D$9:$I$9,0))</f>
        <v>66</v>
      </c>
      <c r="Q388" s="58" cm="1">
        <f t="array" ref="Q388">INDEX($D$10:$I$10,,MATCH(H388,$D$9:$I$9,0))</f>
        <v>66</v>
      </c>
      <c r="R388" s="58" t="str" cm="1">
        <f t="array" ref="R388">INDEX($D$10:$I$10,,MATCH(I388,$D$9:$I$9,0))</f>
        <v/>
      </c>
      <c r="S388" s="58" cm="1">
        <f t="array" ref="S388">INDEX($D$10:$I$10,,MATCH(J388,$D$9:$I$9,0))</f>
        <v>66</v>
      </c>
    </row>
    <row r="389" spans="2:19">
      <c r="B389" s="14" t="s">
        <v>122</v>
      </c>
      <c r="C389" s="14" t="s">
        <v>599</v>
      </c>
      <c r="D389" s="36" t="s">
        <v>213</v>
      </c>
      <c r="E389" s="36" t="s">
        <v>213</v>
      </c>
      <c r="F389" s="36" t="s">
        <v>213</v>
      </c>
      <c r="G389" s="36" t="s">
        <v>213</v>
      </c>
      <c r="H389" s="36" t="s">
        <v>213</v>
      </c>
      <c r="I389" s="36" t="s">
        <v>217</v>
      </c>
      <c r="J389" s="36" t="s">
        <v>213</v>
      </c>
      <c r="M389" s="58" cm="1">
        <f t="array" ref="M389">INDEX($D$10:$I$10,,MATCH(D389,$D$9:$I$9,0))</f>
        <v>100</v>
      </c>
      <c r="N389" s="58" cm="1">
        <f t="array" ref="N389">INDEX($D$10:$I$10,,MATCH(E389,$D$9:$I$9,0))</f>
        <v>100</v>
      </c>
      <c r="O389" s="58" cm="1">
        <f t="array" ref="O389">INDEX($D$10:$I$10,,MATCH(F389,$D$9:$I$9,0))</f>
        <v>100</v>
      </c>
      <c r="P389" s="58" cm="1">
        <f t="array" ref="P389">INDEX($D$10:$I$10,,MATCH(G389,$D$9:$I$9,0))</f>
        <v>100</v>
      </c>
      <c r="Q389" s="58" cm="1">
        <f t="array" ref="Q389">INDEX($D$10:$I$10,,MATCH(H389,$D$9:$I$9,0))</f>
        <v>100</v>
      </c>
      <c r="R389" s="58" t="str" cm="1">
        <f t="array" ref="R389">INDEX($D$10:$I$10,,MATCH(I389,$D$9:$I$9,0))</f>
        <v/>
      </c>
      <c r="S389" s="58" cm="1">
        <f t="array" ref="S389">INDEX($D$10:$I$10,,MATCH(J389,$D$9:$I$9,0))</f>
        <v>100</v>
      </c>
    </row>
    <row r="390" spans="2:19">
      <c r="B390" s="14" t="s">
        <v>122</v>
      </c>
      <c r="C390" s="14" t="s">
        <v>600</v>
      </c>
      <c r="D390" s="36" t="s">
        <v>213</v>
      </c>
      <c r="E390" s="36" t="s">
        <v>213</v>
      </c>
      <c r="F390" s="36" t="s">
        <v>213</v>
      </c>
      <c r="G390" s="36" t="s">
        <v>213</v>
      </c>
      <c r="H390" s="36" t="s">
        <v>213</v>
      </c>
      <c r="I390" s="36" t="s">
        <v>217</v>
      </c>
      <c r="J390" s="36" t="s">
        <v>213</v>
      </c>
      <c r="M390" s="58" cm="1">
        <f t="array" ref="M390">INDEX($D$10:$I$10,,MATCH(D390,$D$9:$I$9,0))</f>
        <v>100</v>
      </c>
      <c r="N390" s="58" cm="1">
        <f t="array" ref="N390">INDEX($D$10:$I$10,,MATCH(E390,$D$9:$I$9,0))</f>
        <v>100</v>
      </c>
      <c r="O390" s="58" cm="1">
        <f t="array" ref="O390">INDEX($D$10:$I$10,,MATCH(F390,$D$9:$I$9,0))</f>
        <v>100</v>
      </c>
      <c r="P390" s="58" cm="1">
        <f t="array" ref="P390">INDEX($D$10:$I$10,,MATCH(G390,$D$9:$I$9,0))</f>
        <v>100</v>
      </c>
      <c r="Q390" s="58" cm="1">
        <f t="array" ref="Q390">INDEX($D$10:$I$10,,MATCH(H390,$D$9:$I$9,0))</f>
        <v>100</v>
      </c>
      <c r="R390" s="58" t="str" cm="1">
        <f t="array" ref="R390">INDEX($D$10:$I$10,,MATCH(I390,$D$9:$I$9,0))</f>
        <v/>
      </c>
      <c r="S390" s="58" cm="1">
        <f t="array" ref="S390">INDEX($D$10:$I$10,,MATCH(J390,$D$9:$I$9,0))</f>
        <v>100</v>
      </c>
    </row>
    <row r="391" spans="2:19">
      <c r="B391" s="14" t="s">
        <v>122</v>
      </c>
      <c r="C391" s="14" t="s">
        <v>601</v>
      </c>
      <c r="D391" s="36" t="s">
        <v>213</v>
      </c>
      <c r="E391" s="36" t="s">
        <v>213</v>
      </c>
      <c r="F391" s="36" t="s">
        <v>213</v>
      </c>
      <c r="G391" s="36" t="s">
        <v>213</v>
      </c>
      <c r="H391" s="36" t="s">
        <v>213</v>
      </c>
      <c r="I391" s="36" t="s">
        <v>217</v>
      </c>
      <c r="J391" s="36" t="s">
        <v>213</v>
      </c>
      <c r="M391" s="58" cm="1">
        <f t="array" ref="M391">INDEX($D$10:$I$10,,MATCH(D391,$D$9:$I$9,0))</f>
        <v>100</v>
      </c>
      <c r="N391" s="58" cm="1">
        <f t="array" ref="N391">INDEX($D$10:$I$10,,MATCH(E391,$D$9:$I$9,0))</f>
        <v>100</v>
      </c>
      <c r="O391" s="58" cm="1">
        <f t="array" ref="O391">INDEX($D$10:$I$10,,MATCH(F391,$D$9:$I$9,0))</f>
        <v>100</v>
      </c>
      <c r="P391" s="58" cm="1">
        <f t="array" ref="P391">INDEX($D$10:$I$10,,MATCH(G391,$D$9:$I$9,0))</f>
        <v>100</v>
      </c>
      <c r="Q391" s="58" cm="1">
        <f t="array" ref="Q391">INDEX($D$10:$I$10,,MATCH(H391,$D$9:$I$9,0))</f>
        <v>100</v>
      </c>
      <c r="R391" s="58" t="str" cm="1">
        <f t="array" ref="R391">INDEX($D$10:$I$10,,MATCH(I391,$D$9:$I$9,0))</f>
        <v/>
      </c>
      <c r="S391" s="58" cm="1">
        <f t="array" ref="S391">INDEX($D$10:$I$10,,MATCH(J391,$D$9:$I$9,0))</f>
        <v>100</v>
      </c>
    </row>
    <row r="392" spans="2:19">
      <c r="B392" s="14" t="s">
        <v>122</v>
      </c>
      <c r="C392" s="14" t="s">
        <v>602</v>
      </c>
      <c r="D392" s="36" t="s">
        <v>213</v>
      </c>
      <c r="E392" s="36" t="s">
        <v>213</v>
      </c>
      <c r="F392" s="36" t="s">
        <v>213</v>
      </c>
      <c r="G392" s="36" t="s">
        <v>213</v>
      </c>
      <c r="H392" s="36" t="s">
        <v>213</v>
      </c>
      <c r="I392" s="36" t="s">
        <v>217</v>
      </c>
      <c r="J392" s="36" t="s">
        <v>213</v>
      </c>
      <c r="M392" s="58" cm="1">
        <f t="array" ref="M392">INDEX($D$10:$I$10,,MATCH(D392,$D$9:$I$9,0))</f>
        <v>100</v>
      </c>
      <c r="N392" s="58" cm="1">
        <f t="array" ref="N392">INDEX($D$10:$I$10,,MATCH(E392,$D$9:$I$9,0))</f>
        <v>100</v>
      </c>
      <c r="O392" s="58" cm="1">
        <f t="array" ref="O392">INDEX($D$10:$I$10,,MATCH(F392,$D$9:$I$9,0))</f>
        <v>100</v>
      </c>
      <c r="P392" s="58" cm="1">
        <f t="array" ref="P392">INDEX($D$10:$I$10,,MATCH(G392,$D$9:$I$9,0))</f>
        <v>100</v>
      </c>
      <c r="Q392" s="58" cm="1">
        <f t="array" ref="Q392">INDEX($D$10:$I$10,,MATCH(H392,$D$9:$I$9,0))</f>
        <v>100</v>
      </c>
      <c r="R392" s="58" t="str" cm="1">
        <f t="array" ref="R392">INDEX($D$10:$I$10,,MATCH(I392,$D$9:$I$9,0))</f>
        <v/>
      </c>
      <c r="S392" s="58" cm="1">
        <f t="array" ref="S392">INDEX($D$10:$I$10,,MATCH(J392,$D$9:$I$9,0))</f>
        <v>100</v>
      </c>
    </row>
    <row r="393" spans="2:19">
      <c r="B393" s="14" t="s">
        <v>122</v>
      </c>
      <c r="C393" s="14" t="s">
        <v>603</v>
      </c>
      <c r="D393" s="36" t="s">
        <v>213</v>
      </c>
      <c r="E393" s="36" t="s">
        <v>213</v>
      </c>
      <c r="F393" s="36" t="s">
        <v>213</v>
      </c>
      <c r="G393" s="36" t="s">
        <v>213</v>
      </c>
      <c r="H393" s="36" t="s">
        <v>213</v>
      </c>
      <c r="I393" s="36" t="s">
        <v>217</v>
      </c>
      <c r="J393" s="36" t="s">
        <v>213</v>
      </c>
      <c r="M393" s="58" cm="1">
        <f t="array" ref="M393">INDEX($D$10:$I$10,,MATCH(D393,$D$9:$I$9,0))</f>
        <v>100</v>
      </c>
      <c r="N393" s="58" cm="1">
        <f t="array" ref="N393">INDEX($D$10:$I$10,,MATCH(E393,$D$9:$I$9,0))</f>
        <v>100</v>
      </c>
      <c r="O393" s="58" cm="1">
        <f t="array" ref="O393">INDEX($D$10:$I$10,,MATCH(F393,$D$9:$I$9,0))</f>
        <v>100</v>
      </c>
      <c r="P393" s="58" cm="1">
        <f t="array" ref="P393">INDEX($D$10:$I$10,,MATCH(G393,$D$9:$I$9,0))</f>
        <v>100</v>
      </c>
      <c r="Q393" s="58" cm="1">
        <f t="array" ref="Q393">INDEX($D$10:$I$10,,MATCH(H393,$D$9:$I$9,0))</f>
        <v>100</v>
      </c>
      <c r="R393" s="58" t="str" cm="1">
        <f t="array" ref="R393">INDEX($D$10:$I$10,,MATCH(I393,$D$9:$I$9,0))</f>
        <v/>
      </c>
      <c r="S393" s="58" cm="1">
        <f t="array" ref="S393">INDEX($D$10:$I$10,,MATCH(J393,$D$9:$I$9,0))</f>
        <v>100</v>
      </c>
    </row>
    <row r="394" spans="2:19">
      <c r="B394" s="14" t="s">
        <v>122</v>
      </c>
      <c r="C394" s="14" t="s">
        <v>604</v>
      </c>
      <c r="D394" s="36" t="s">
        <v>213</v>
      </c>
      <c r="E394" s="36" t="s">
        <v>213</v>
      </c>
      <c r="F394" s="36" t="s">
        <v>213</v>
      </c>
      <c r="G394" s="36" t="s">
        <v>213</v>
      </c>
      <c r="H394" s="36" t="s">
        <v>213</v>
      </c>
      <c r="I394" s="36" t="s">
        <v>217</v>
      </c>
      <c r="J394" s="36" t="s">
        <v>213</v>
      </c>
      <c r="M394" s="58" cm="1">
        <f t="array" ref="M394">INDEX($D$10:$I$10,,MATCH(D394,$D$9:$I$9,0))</f>
        <v>100</v>
      </c>
      <c r="N394" s="58" cm="1">
        <f t="array" ref="N394">INDEX($D$10:$I$10,,MATCH(E394,$D$9:$I$9,0))</f>
        <v>100</v>
      </c>
      <c r="O394" s="58" cm="1">
        <f t="array" ref="O394">INDEX($D$10:$I$10,,MATCH(F394,$D$9:$I$9,0))</f>
        <v>100</v>
      </c>
      <c r="P394" s="58" cm="1">
        <f t="array" ref="P394">INDEX($D$10:$I$10,,MATCH(G394,$D$9:$I$9,0))</f>
        <v>100</v>
      </c>
      <c r="Q394" s="58" cm="1">
        <f t="array" ref="Q394">INDEX($D$10:$I$10,,MATCH(H394,$D$9:$I$9,0))</f>
        <v>100</v>
      </c>
      <c r="R394" s="58" t="str" cm="1">
        <f t="array" ref="R394">INDEX($D$10:$I$10,,MATCH(I394,$D$9:$I$9,0))</f>
        <v/>
      </c>
      <c r="S394" s="58" cm="1">
        <f t="array" ref="S394">INDEX($D$10:$I$10,,MATCH(J394,$D$9:$I$9,0))</f>
        <v>100</v>
      </c>
    </row>
    <row r="395" spans="2:19">
      <c r="B395" s="14" t="s">
        <v>122</v>
      </c>
      <c r="C395" s="14" t="s">
        <v>605</v>
      </c>
      <c r="D395" s="36" t="s">
        <v>213</v>
      </c>
      <c r="E395" s="36" t="s">
        <v>213</v>
      </c>
      <c r="F395" s="36" t="s">
        <v>213</v>
      </c>
      <c r="G395" s="36" t="s">
        <v>213</v>
      </c>
      <c r="H395" s="36" t="s">
        <v>213</v>
      </c>
      <c r="I395" s="36" t="s">
        <v>217</v>
      </c>
      <c r="J395" s="36" t="s">
        <v>213</v>
      </c>
      <c r="M395" s="58" cm="1">
        <f t="array" ref="M395">INDEX($D$10:$I$10,,MATCH(D395,$D$9:$I$9,0))</f>
        <v>100</v>
      </c>
      <c r="N395" s="58" cm="1">
        <f t="array" ref="N395">INDEX($D$10:$I$10,,MATCH(E395,$D$9:$I$9,0))</f>
        <v>100</v>
      </c>
      <c r="O395" s="58" cm="1">
        <f t="array" ref="O395">INDEX($D$10:$I$10,,MATCH(F395,$D$9:$I$9,0))</f>
        <v>100</v>
      </c>
      <c r="P395" s="58" cm="1">
        <f t="array" ref="P395">INDEX($D$10:$I$10,,MATCH(G395,$D$9:$I$9,0))</f>
        <v>100</v>
      </c>
      <c r="Q395" s="58" cm="1">
        <f t="array" ref="Q395">INDEX($D$10:$I$10,,MATCH(H395,$D$9:$I$9,0))</f>
        <v>100</v>
      </c>
      <c r="R395" s="58" t="str" cm="1">
        <f t="array" ref="R395">INDEX($D$10:$I$10,,MATCH(I395,$D$9:$I$9,0))</f>
        <v/>
      </c>
      <c r="S395" s="58" cm="1">
        <f t="array" ref="S395">INDEX($D$10:$I$10,,MATCH(J395,$D$9:$I$9,0))</f>
        <v>100</v>
      </c>
    </row>
    <row r="396" spans="2:19">
      <c r="B396" s="14" t="s">
        <v>122</v>
      </c>
      <c r="C396" s="14" t="s">
        <v>606</v>
      </c>
      <c r="D396" s="36" t="s">
        <v>213</v>
      </c>
      <c r="E396" s="36" t="s">
        <v>213</v>
      </c>
      <c r="F396" s="36" t="s">
        <v>213</v>
      </c>
      <c r="G396" s="36" t="s">
        <v>213</v>
      </c>
      <c r="H396" s="36" t="s">
        <v>213</v>
      </c>
      <c r="I396" s="36" t="s">
        <v>217</v>
      </c>
      <c r="J396" s="36" t="s">
        <v>213</v>
      </c>
      <c r="M396" s="58" cm="1">
        <f t="array" ref="M396">INDEX($D$10:$I$10,,MATCH(D396,$D$9:$I$9,0))</f>
        <v>100</v>
      </c>
      <c r="N396" s="58" cm="1">
        <f t="array" ref="N396">INDEX($D$10:$I$10,,MATCH(E396,$D$9:$I$9,0))</f>
        <v>100</v>
      </c>
      <c r="O396" s="58" cm="1">
        <f t="array" ref="O396">INDEX($D$10:$I$10,,MATCH(F396,$D$9:$I$9,0))</f>
        <v>100</v>
      </c>
      <c r="P396" s="58" cm="1">
        <f t="array" ref="P396">INDEX($D$10:$I$10,,MATCH(G396,$D$9:$I$9,0))</f>
        <v>100</v>
      </c>
      <c r="Q396" s="58" cm="1">
        <f t="array" ref="Q396">INDEX($D$10:$I$10,,MATCH(H396,$D$9:$I$9,0))</f>
        <v>100</v>
      </c>
      <c r="R396" s="58" t="str" cm="1">
        <f t="array" ref="R396">INDEX($D$10:$I$10,,MATCH(I396,$D$9:$I$9,0))</f>
        <v/>
      </c>
      <c r="S396" s="58" cm="1">
        <f t="array" ref="S396">INDEX($D$10:$I$10,,MATCH(J396,$D$9:$I$9,0))</f>
        <v>100</v>
      </c>
    </row>
    <row r="397" spans="2:19">
      <c r="B397" s="14" t="s">
        <v>122</v>
      </c>
      <c r="C397" s="14" t="s">
        <v>607</v>
      </c>
      <c r="D397" s="36" t="s">
        <v>213</v>
      </c>
      <c r="E397" s="36" t="s">
        <v>213</v>
      </c>
      <c r="F397" s="36" t="s">
        <v>213</v>
      </c>
      <c r="G397" s="36" t="s">
        <v>213</v>
      </c>
      <c r="H397" s="36" t="s">
        <v>213</v>
      </c>
      <c r="I397" s="36" t="s">
        <v>217</v>
      </c>
      <c r="J397" s="36" t="s">
        <v>213</v>
      </c>
      <c r="M397" s="58" cm="1">
        <f t="array" ref="M397">INDEX($D$10:$I$10,,MATCH(D397,$D$9:$I$9,0))</f>
        <v>100</v>
      </c>
      <c r="N397" s="58" cm="1">
        <f t="array" ref="N397">INDEX($D$10:$I$10,,MATCH(E397,$D$9:$I$9,0))</f>
        <v>100</v>
      </c>
      <c r="O397" s="58" cm="1">
        <f t="array" ref="O397">INDEX($D$10:$I$10,,MATCH(F397,$D$9:$I$9,0))</f>
        <v>100</v>
      </c>
      <c r="P397" s="58" cm="1">
        <f t="array" ref="P397">INDEX($D$10:$I$10,,MATCH(G397,$D$9:$I$9,0))</f>
        <v>100</v>
      </c>
      <c r="Q397" s="58" cm="1">
        <f t="array" ref="Q397">INDEX($D$10:$I$10,,MATCH(H397,$D$9:$I$9,0))</f>
        <v>100</v>
      </c>
      <c r="R397" s="58" t="str" cm="1">
        <f t="array" ref="R397">INDEX($D$10:$I$10,,MATCH(I397,$D$9:$I$9,0))</f>
        <v/>
      </c>
      <c r="S397" s="58" cm="1">
        <f t="array" ref="S397">INDEX($D$10:$I$10,,MATCH(J397,$D$9:$I$9,0))</f>
        <v>100</v>
      </c>
    </row>
    <row r="398" spans="2:19">
      <c r="B398" s="14" t="s">
        <v>122</v>
      </c>
      <c r="C398" s="14" t="s">
        <v>608</v>
      </c>
      <c r="D398" s="36" t="s">
        <v>213</v>
      </c>
      <c r="E398" s="36" t="s">
        <v>213</v>
      </c>
      <c r="F398" s="36" t="s">
        <v>213</v>
      </c>
      <c r="G398" s="36" t="s">
        <v>213</v>
      </c>
      <c r="H398" s="36" t="s">
        <v>213</v>
      </c>
      <c r="I398" s="36" t="s">
        <v>217</v>
      </c>
      <c r="J398" s="36" t="s">
        <v>213</v>
      </c>
      <c r="M398" s="58" cm="1">
        <f t="array" ref="M398">INDEX($D$10:$I$10,,MATCH(D398,$D$9:$I$9,0))</f>
        <v>100</v>
      </c>
      <c r="N398" s="58" cm="1">
        <f t="array" ref="N398">INDEX($D$10:$I$10,,MATCH(E398,$D$9:$I$9,0))</f>
        <v>100</v>
      </c>
      <c r="O398" s="58" cm="1">
        <f t="array" ref="O398">INDEX($D$10:$I$10,,MATCH(F398,$D$9:$I$9,0))</f>
        <v>100</v>
      </c>
      <c r="P398" s="58" cm="1">
        <f t="array" ref="P398">INDEX($D$10:$I$10,,MATCH(G398,$D$9:$I$9,0))</f>
        <v>100</v>
      </c>
      <c r="Q398" s="58" cm="1">
        <f t="array" ref="Q398">INDEX($D$10:$I$10,,MATCH(H398,$D$9:$I$9,0))</f>
        <v>100</v>
      </c>
      <c r="R398" s="58" t="str" cm="1">
        <f t="array" ref="R398">INDEX($D$10:$I$10,,MATCH(I398,$D$9:$I$9,0))</f>
        <v/>
      </c>
      <c r="S398" s="58" cm="1">
        <f t="array" ref="S398">INDEX($D$10:$I$10,,MATCH(J398,$D$9:$I$9,0))</f>
        <v>100</v>
      </c>
    </row>
    <row r="399" spans="2:19">
      <c r="B399" s="14" t="s">
        <v>122</v>
      </c>
      <c r="C399" s="14" t="s">
        <v>609</v>
      </c>
      <c r="D399" s="36" t="s">
        <v>213</v>
      </c>
      <c r="E399" s="36" t="s">
        <v>213</v>
      </c>
      <c r="F399" s="36" t="s">
        <v>213</v>
      </c>
      <c r="G399" s="36" t="s">
        <v>213</v>
      </c>
      <c r="H399" s="36" t="s">
        <v>213</v>
      </c>
      <c r="I399" s="36" t="s">
        <v>217</v>
      </c>
      <c r="J399" s="36" t="s">
        <v>213</v>
      </c>
      <c r="M399" s="58" cm="1">
        <f t="array" ref="M399">INDEX($D$10:$I$10,,MATCH(D399,$D$9:$I$9,0))</f>
        <v>100</v>
      </c>
      <c r="N399" s="58" cm="1">
        <f t="array" ref="N399">INDEX($D$10:$I$10,,MATCH(E399,$D$9:$I$9,0))</f>
        <v>100</v>
      </c>
      <c r="O399" s="58" cm="1">
        <f t="array" ref="O399">INDEX($D$10:$I$10,,MATCH(F399,$D$9:$I$9,0))</f>
        <v>100</v>
      </c>
      <c r="P399" s="58" cm="1">
        <f t="array" ref="P399">INDEX($D$10:$I$10,,MATCH(G399,$D$9:$I$9,0))</f>
        <v>100</v>
      </c>
      <c r="Q399" s="58" cm="1">
        <f t="array" ref="Q399">INDEX($D$10:$I$10,,MATCH(H399,$D$9:$I$9,0))</f>
        <v>100</v>
      </c>
      <c r="R399" s="58" t="str" cm="1">
        <f t="array" ref="R399">INDEX($D$10:$I$10,,MATCH(I399,$D$9:$I$9,0))</f>
        <v/>
      </c>
      <c r="S399" s="58" cm="1">
        <f t="array" ref="S399">INDEX($D$10:$I$10,,MATCH(J399,$D$9:$I$9,0))</f>
        <v>100</v>
      </c>
    </row>
    <row r="400" spans="2:19">
      <c r="B400" s="14" t="s">
        <v>122</v>
      </c>
      <c r="C400" s="14" t="s">
        <v>610</v>
      </c>
      <c r="D400" s="36" t="s">
        <v>214</v>
      </c>
      <c r="E400" s="36" t="s">
        <v>214</v>
      </c>
      <c r="F400" s="36" t="s">
        <v>213</v>
      </c>
      <c r="G400" s="36" t="s">
        <v>213</v>
      </c>
      <c r="H400" s="36" t="s">
        <v>213</v>
      </c>
      <c r="I400" s="36" t="s">
        <v>217</v>
      </c>
      <c r="J400" s="36" t="s">
        <v>214</v>
      </c>
      <c r="M400" s="58" cm="1">
        <f t="array" ref="M400">INDEX($D$10:$I$10,,MATCH(D400,$D$9:$I$9,0))</f>
        <v>66</v>
      </c>
      <c r="N400" s="58" cm="1">
        <f t="array" ref="N400">INDEX($D$10:$I$10,,MATCH(E400,$D$9:$I$9,0))</f>
        <v>66</v>
      </c>
      <c r="O400" s="58" cm="1">
        <f t="array" ref="O400">INDEX($D$10:$I$10,,MATCH(F400,$D$9:$I$9,0))</f>
        <v>100</v>
      </c>
      <c r="P400" s="58" cm="1">
        <f t="array" ref="P400">INDEX($D$10:$I$10,,MATCH(G400,$D$9:$I$9,0))</f>
        <v>100</v>
      </c>
      <c r="Q400" s="58" cm="1">
        <f t="array" ref="Q400">INDEX($D$10:$I$10,,MATCH(H400,$D$9:$I$9,0))</f>
        <v>100</v>
      </c>
      <c r="R400" s="58" t="str" cm="1">
        <f t="array" ref="R400">INDEX($D$10:$I$10,,MATCH(I400,$D$9:$I$9,0))</f>
        <v/>
      </c>
      <c r="S400" s="58" cm="1">
        <f t="array" ref="S400">INDEX($D$10:$I$10,,MATCH(J400,$D$9:$I$9,0))</f>
        <v>66</v>
      </c>
    </row>
    <row r="401" spans="2:19">
      <c r="B401" s="14" t="s">
        <v>122</v>
      </c>
      <c r="C401" s="14" t="s">
        <v>611</v>
      </c>
      <c r="D401" s="36" t="s">
        <v>213</v>
      </c>
      <c r="E401" s="36" t="s">
        <v>213</v>
      </c>
      <c r="F401" s="36" t="s">
        <v>213</v>
      </c>
      <c r="G401" s="36" t="s">
        <v>214</v>
      </c>
      <c r="H401" s="36" t="s">
        <v>214</v>
      </c>
      <c r="I401" s="36" t="s">
        <v>217</v>
      </c>
      <c r="J401" s="36" t="s">
        <v>213</v>
      </c>
      <c r="M401" s="58" cm="1">
        <f t="array" ref="M401">INDEX($D$10:$I$10,,MATCH(D401,$D$9:$I$9,0))</f>
        <v>100</v>
      </c>
      <c r="N401" s="58" cm="1">
        <f t="array" ref="N401">INDEX($D$10:$I$10,,MATCH(E401,$D$9:$I$9,0))</f>
        <v>100</v>
      </c>
      <c r="O401" s="58" cm="1">
        <f t="array" ref="O401">INDEX($D$10:$I$10,,MATCH(F401,$D$9:$I$9,0))</f>
        <v>100</v>
      </c>
      <c r="P401" s="58" cm="1">
        <f t="array" ref="P401">INDEX($D$10:$I$10,,MATCH(G401,$D$9:$I$9,0))</f>
        <v>66</v>
      </c>
      <c r="Q401" s="58" cm="1">
        <f t="array" ref="Q401">INDEX($D$10:$I$10,,MATCH(H401,$D$9:$I$9,0))</f>
        <v>66</v>
      </c>
      <c r="R401" s="58" t="str" cm="1">
        <f t="array" ref="R401">INDEX($D$10:$I$10,,MATCH(I401,$D$9:$I$9,0))</f>
        <v/>
      </c>
      <c r="S401" s="58" cm="1">
        <f t="array" ref="S401">INDEX($D$10:$I$10,,MATCH(J401,$D$9:$I$9,0))</f>
        <v>100</v>
      </c>
    </row>
    <row r="402" spans="2:19">
      <c r="B402" s="14" t="s">
        <v>122</v>
      </c>
      <c r="C402" s="14" t="s">
        <v>612</v>
      </c>
      <c r="D402" s="36" t="s">
        <v>214</v>
      </c>
      <c r="E402" s="36" t="s">
        <v>214</v>
      </c>
      <c r="F402" s="36" t="s">
        <v>214</v>
      </c>
      <c r="G402" s="36" t="s">
        <v>214</v>
      </c>
      <c r="H402" s="36" t="s">
        <v>214</v>
      </c>
      <c r="I402" s="36" t="s">
        <v>217</v>
      </c>
      <c r="J402" s="36" t="s">
        <v>213</v>
      </c>
      <c r="M402" s="58" cm="1">
        <f t="array" ref="M402">INDEX($D$10:$I$10,,MATCH(D402,$D$9:$I$9,0))</f>
        <v>66</v>
      </c>
      <c r="N402" s="58" cm="1">
        <f t="array" ref="N402">INDEX($D$10:$I$10,,MATCH(E402,$D$9:$I$9,0))</f>
        <v>66</v>
      </c>
      <c r="O402" s="58" cm="1">
        <f t="array" ref="O402">INDEX($D$10:$I$10,,MATCH(F402,$D$9:$I$9,0))</f>
        <v>66</v>
      </c>
      <c r="P402" s="58" cm="1">
        <f t="array" ref="P402">INDEX($D$10:$I$10,,MATCH(G402,$D$9:$I$9,0))</f>
        <v>66</v>
      </c>
      <c r="Q402" s="58" cm="1">
        <f t="array" ref="Q402">INDEX($D$10:$I$10,,MATCH(H402,$D$9:$I$9,0))</f>
        <v>66</v>
      </c>
      <c r="R402" s="58" t="str" cm="1">
        <f t="array" ref="R402">INDEX($D$10:$I$10,,MATCH(I402,$D$9:$I$9,0))</f>
        <v/>
      </c>
      <c r="S402" s="58" cm="1">
        <f t="array" ref="S402">INDEX($D$10:$I$10,,MATCH(J402,$D$9:$I$9,0))</f>
        <v>100</v>
      </c>
    </row>
    <row r="403" spans="2:19">
      <c r="B403" s="14" t="s">
        <v>122</v>
      </c>
      <c r="C403" s="14" t="s">
        <v>613</v>
      </c>
      <c r="D403" s="36" t="s">
        <v>214</v>
      </c>
      <c r="E403" s="36" t="s">
        <v>214</v>
      </c>
      <c r="F403" s="36" t="s">
        <v>214</v>
      </c>
      <c r="G403" s="36" t="s">
        <v>214</v>
      </c>
      <c r="H403" s="36" t="s">
        <v>213</v>
      </c>
      <c r="I403" s="36" t="s">
        <v>217</v>
      </c>
      <c r="J403" s="36" t="s">
        <v>213</v>
      </c>
      <c r="M403" s="58" cm="1">
        <f t="array" ref="M403">INDEX($D$10:$I$10,,MATCH(D403,$D$9:$I$9,0))</f>
        <v>66</v>
      </c>
      <c r="N403" s="58" cm="1">
        <f t="array" ref="N403">INDEX($D$10:$I$10,,MATCH(E403,$D$9:$I$9,0))</f>
        <v>66</v>
      </c>
      <c r="O403" s="58" cm="1">
        <f t="array" ref="O403">INDEX($D$10:$I$10,,MATCH(F403,$D$9:$I$9,0))</f>
        <v>66</v>
      </c>
      <c r="P403" s="58" cm="1">
        <f t="array" ref="P403">INDEX($D$10:$I$10,,MATCH(G403,$D$9:$I$9,0))</f>
        <v>66</v>
      </c>
      <c r="Q403" s="58" cm="1">
        <f t="array" ref="Q403">INDEX($D$10:$I$10,,MATCH(H403,$D$9:$I$9,0))</f>
        <v>100</v>
      </c>
      <c r="R403" s="58" t="str" cm="1">
        <f t="array" ref="R403">INDEX($D$10:$I$10,,MATCH(I403,$D$9:$I$9,0))</f>
        <v/>
      </c>
      <c r="S403" s="58" cm="1">
        <f t="array" ref="S403">INDEX($D$10:$I$10,,MATCH(J403,$D$9:$I$9,0))</f>
        <v>100</v>
      </c>
    </row>
    <row r="404" spans="2:19">
      <c r="B404" s="14" t="s">
        <v>122</v>
      </c>
      <c r="C404" s="14" t="s">
        <v>614</v>
      </c>
      <c r="D404" s="36" t="s">
        <v>214</v>
      </c>
      <c r="E404" s="36" t="s">
        <v>213</v>
      </c>
      <c r="F404" s="36" t="s">
        <v>213</v>
      </c>
      <c r="G404" s="36" t="s">
        <v>213</v>
      </c>
      <c r="H404" s="36" t="s">
        <v>213</v>
      </c>
      <c r="I404" s="36" t="s">
        <v>217</v>
      </c>
      <c r="J404" s="36" t="s">
        <v>213</v>
      </c>
      <c r="M404" s="58" cm="1">
        <f t="array" ref="M404">INDEX($D$10:$I$10,,MATCH(D404,$D$9:$I$9,0))</f>
        <v>66</v>
      </c>
      <c r="N404" s="58" cm="1">
        <f t="array" ref="N404">INDEX($D$10:$I$10,,MATCH(E404,$D$9:$I$9,0))</f>
        <v>100</v>
      </c>
      <c r="O404" s="58" cm="1">
        <f t="array" ref="O404">INDEX($D$10:$I$10,,MATCH(F404,$D$9:$I$9,0))</f>
        <v>100</v>
      </c>
      <c r="P404" s="58" cm="1">
        <f t="array" ref="P404">INDEX($D$10:$I$10,,MATCH(G404,$D$9:$I$9,0))</f>
        <v>100</v>
      </c>
      <c r="Q404" s="58" cm="1">
        <f t="array" ref="Q404">INDEX($D$10:$I$10,,MATCH(H404,$D$9:$I$9,0))</f>
        <v>100</v>
      </c>
      <c r="R404" s="58" t="str" cm="1">
        <f t="array" ref="R404">INDEX($D$10:$I$10,,MATCH(I404,$D$9:$I$9,0))</f>
        <v/>
      </c>
      <c r="S404" s="58" cm="1">
        <f t="array" ref="S404">INDEX($D$10:$I$10,,MATCH(J404,$D$9:$I$9,0))</f>
        <v>100</v>
      </c>
    </row>
    <row r="405" spans="2:19">
      <c r="B405" s="14" t="s">
        <v>122</v>
      </c>
      <c r="C405" s="14" t="s">
        <v>615</v>
      </c>
      <c r="D405" s="36" t="s">
        <v>215</v>
      </c>
      <c r="E405" s="36" t="s">
        <v>214</v>
      </c>
      <c r="F405" s="36" t="s">
        <v>214</v>
      </c>
      <c r="G405" s="36" t="s">
        <v>213</v>
      </c>
      <c r="H405" s="36" t="s">
        <v>213</v>
      </c>
      <c r="I405" s="36" t="s">
        <v>217</v>
      </c>
      <c r="J405" s="36" t="s">
        <v>213</v>
      </c>
      <c r="M405" s="58" cm="1">
        <f t="array" ref="M405">INDEX($D$10:$I$10,,MATCH(D405,$D$9:$I$9,0))</f>
        <v>33</v>
      </c>
      <c r="N405" s="58" cm="1">
        <f t="array" ref="N405">INDEX($D$10:$I$10,,MATCH(E405,$D$9:$I$9,0))</f>
        <v>66</v>
      </c>
      <c r="O405" s="58" cm="1">
        <f t="array" ref="O405">INDEX($D$10:$I$10,,MATCH(F405,$D$9:$I$9,0))</f>
        <v>66</v>
      </c>
      <c r="P405" s="58" cm="1">
        <f t="array" ref="P405">INDEX($D$10:$I$10,,MATCH(G405,$D$9:$I$9,0))</f>
        <v>100</v>
      </c>
      <c r="Q405" s="58" cm="1">
        <f t="array" ref="Q405">INDEX($D$10:$I$10,,MATCH(H405,$D$9:$I$9,0))</f>
        <v>100</v>
      </c>
      <c r="R405" s="58" t="str" cm="1">
        <f t="array" ref="R405">INDEX($D$10:$I$10,,MATCH(I405,$D$9:$I$9,0))</f>
        <v/>
      </c>
      <c r="S405" s="58" cm="1">
        <f t="array" ref="S405">INDEX($D$10:$I$10,,MATCH(J405,$D$9:$I$9,0))</f>
        <v>100</v>
      </c>
    </row>
    <row r="406" spans="2:19">
      <c r="B406" s="14" t="s">
        <v>122</v>
      </c>
      <c r="C406" s="14" t="s">
        <v>616</v>
      </c>
      <c r="D406" s="36" t="s">
        <v>213</v>
      </c>
      <c r="E406" s="36" t="s">
        <v>213</v>
      </c>
      <c r="F406" s="36" t="s">
        <v>213</v>
      </c>
      <c r="G406" s="36" t="s">
        <v>213</v>
      </c>
      <c r="H406" s="36" t="s">
        <v>213</v>
      </c>
      <c r="I406" s="36" t="s">
        <v>217</v>
      </c>
      <c r="J406" s="36" t="s">
        <v>213</v>
      </c>
      <c r="M406" s="58" cm="1">
        <f t="array" ref="M406">INDEX($D$10:$I$10,,MATCH(D406,$D$9:$I$9,0))</f>
        <v>100</v>
      </c>
      <c r="N406" s="58" cm="1">
        <f t="array" ref="N406">INDEX($D$10:$I$10,,MATCH(E406,$D$9:$I$9,0))</f>
        <v>100</v>
      </c>
      <c r="O406" s="58" cm="1">
        <f t="array" ref="O406">INDEX($D$10:$I$10,,MATCH(F406,$D$9:$I$9,0))</f>
        <v>100</v>
      </c>
      <c r="P406" s="58" cm="1">
        <f t="array" ref="P406">INDEX($D$10:$I$10,,MATCH(G406,$D$9:$I$9,0))</f>
        <v>100</v>
      </c>
      <c r="Q406" s="58" cm="1">
        <f t="array" ref="Q406">INDEX($D$10:$I$10,,MATCH(H406,$D$9:$I$9,0))</f>
        <v>100</v>
      </c>
      <c r="R406" s="58" t="str" cm="1">
        <f t="array" ref="R406">INDEX($D$10:$I$10,,MATCH(I406,$D$9:$I$9,0))</f>
        <v/>
      </c>
      <c r="S406" s="58" cm="1">
        <f t="array" ref="S406">INDEX($D$10:$I$10,,MATCH(J406,$D$9:$I$9,0))</f>
        <v>100</v>
      </c>
    </row>
    <row r="407" spans="2:19">
      <c r="B407" s="14" t="s">
        <v>122</v>
      </c>
      <c r="C407" s="14" t="s">
        <v>617</v>
      </c>
      <c r="D407" s="36" t="s">
        <v>214</v>
      </c>
      <c r="E407" s="36" t="s">
        <v>214</v>
      </c>
      <c r="F407" s="36" t="s">
        <v>214</v>
      </c>
      <c r="G407" s="36" t="s">
        <v>213</v>
      </c>
      <c r="H407" s="36" t="s">
        <v>213</v>
      </c>
      <c r="I407" s="36" t="s">
        <v>217</v>
      </c>
      <c r="J407" s="36" t="s">
        <v>213</v>
      </c>
      <c r="M407" s="58" cm="1">
        <f t="array" ref="M407">INDEX($D$10:$I$10,,MATCH(D407,$D$9:$I$9,0))</f>
        <v>66</v>
      </c>
      <c r="N407" s="58" cm="1">
        <f t="array" ref="N407">INDEX($D$10:$I$10,,MATCH(E407,$D$9:$I$9,0))</f>
        <v>66</v>
      </c>
      <c r="O407" s="58" cm="1">
        <f t="array" ref="O407">INDEX($D$10:$I$10,,MATCH(F407,$D$9:$I$9,0))</f>
        <v>66</v>
      </c>
      <c r="P407" s="58" cm="1">
        <f t="array" ref="P407">INDEX($D$10:$I$10,,MATCH(G407,$D$9:$I$9,0))</f>
        <v>100</v>
      </c>
      <c r="Q407" s="58" cm="1">
        <f t="array" ref="Q407">INDEX($D$10:$I$10,,MATCH(H407,$D$9:$I$9,0))</f>
        <v>100</v>
      </c>
      <c r="R407" s="58" t="str" cm="1">
        <f t="array" ref="R407">INDEX($D$10:$I$10,,MATCH(I407,$D$9:$I$9,0))</f>
        <v/>
      </c>
      <c r="S407" s="58" cm="1">
        <f t="array" ref="S407">INDEX($D$10:$I$10,,MATCH(J407,$D$9:$I$9,0))</f>
        <v>100</v>
      </c>
    </row>
    <row r="408" spans="2:19">
      <c r="B408" s="14" t="s">
        <v>122</v>
      </c>
      <c r="C408" s="14" t="s">
        <v>618</v>
      </c>
      <c r="D408" s="36" t="s">
        <v>214</v>
      </c>
      <c r="E408" s="36" t="s">
        <v>214</v>
      </c>
      <c r="F408" s="36" t="s">
        <v>213</v>
      </c>
      <c r="G408" s="36" t="s">
        <v>213</v>
      </c>
      <c r="H408" s="36" t="s">
        <v>213</v>
      </c>
      <c r="I408" s="36" t="s">
        <v>217</v>
      </c>
      <c r="J408" s="36" t="s">
        <v>213</v>
      </c>
      <c r="M408" s="58" cm="1">
        <f t="array" ref="M408">INDEX($D$10:$I$10,,MATCH(D408,$D$9:$I$9,0))</f>
        <v>66</v>
      </c>
      <c r="N408" s="58" cm="1">
        <f t="array" ref="N408">INDEX($D$10:$I$10,,MATCH(E408,$D$9:$I$9,0))</f>
        <v>66</v>
      </c>
      <c r="O408" s="58" cm="1">
        <f t="array" ref="O408">INDEX($D$10:$I$10,,MATCH(F408,$D$9:$I$9,0))</f>
        <v>100</v>
      </c>
      <c r="P408" s="58" cm="1">
        <f t="array" ref="P408">INDEX($D$10:$I$10,,MATCH(G408,$D$9:$I$9,0))</f>
        <v>100</v>
      </c>
      <c r="Q408" s="58" cm="1">
        <f t="array" ref="Q408">INDEX($D$10:$I$10,,MATCH(H408,$D$9:$I$9,0))</f>
        <v>100</v>
      </c>
      <c r="R408" s="58" t="str" cm="1">
        <f t="array" ref="R408">INDEX($D$10:$I$10,,MATCH(I408,$D$9:$I$9,0))</f>
        <v/>
      </c>
      <c r="S408" s="58" cm="1">
        <f t="array" ref="S408">INDEX($D$10:$I$10,,MATCH(J408,$D$9:$I$9,0))</f>
        <v>100</v>
      </c>
    </row>
    <row r="409" spans="2:19">
      <c r="B409" s="14" t="s">
        <v>122</v>
      </c>
      <c r="C409" s="14" t="s">
        <v>619</v>
      </c>
      <c r="D409" s="36" t="s">
        <v>215</v>
      </c>
      <c r="E409" s="36" t="s">
        <v>214</v>
      </c>
      <c r="F409" s="36" t="s">
        <v>214</v>
      </c>
      <c r="G409" s="36" t="s">
        <v>213</v>
      </c>
      <c r="H409" s="36" t="s">
        <v>213</v>
      </c>
      <c r="I409" s="36" t="s">
        <v>217</v>
      </c>
      <c r="J409" s="36" t="s">
        <v>213</v>
      </c>
      <c r="M409" s="58" cm="1">
        <f t="array" ref="M409">INDEX($D$10:$I$10,,MATCH(D409,$D$9:$I$9,0))</f>
        <v>33</v>
      </c>
      <c r="N409" s="58" cm="1">
        <f t="array" ref="N409">INDEX($D$10:$I$10,,MATCH(E409,$D$9:$I$9,0))</f>
        <v>66</v>
      </c>
      <c r="O409" s="58" cm="1">
        <f t="array" ref="O409">INDEX($D$10:$I$10,,MATCH(F409,$D$9:$I$9,0))</f>
        <v>66</v>
      </c>
      <c r="P409" s="58" cm="1">
        <f t="array" ref="P409">INDEX($D$10:$I$10,,MATCH(G409,$D$9:$I$9,0))</f>
        <v>100</v>
      </c>
      <c r="Q409" s="58" cm="1">
        <f t="array" ref="Q409">INDEX($D$10:$I$10,,MATCH(H409,$D$9:$I$9,0))</f>
        <v>100</v>
      </c>
      <c r="R409" s="58" t="str" cm="1">
        <f t="array" ref="R409">INDEX($D$10:$I$10,,MATCH(I409,$D$9:$I$9,0))</f>
        <v/>
      </c>
      <c r="S409" s="58" cm="1">
        <f t="array" ref="S409">INDEX($D$10:$I$10,,MATCH(J409,$D$9:$I$9,0))</f>
        <v>100</v>
      </c>
    </row>
    <row r="410" spans="2:19">
      <c r="B410" s="14" t="s">
        <v>122</v>
      </c>
      <c r="C410" s="14" t="s">
        <v>620</v>
      </c>
      <c r="D410" s="36" t="s">
        <v>213</v>
      </c>
      <c r="E410" s="36" t="s">
        <v>213</v>
      </c>
      <c r="F410" s="36" t="s">
        <v>213</v>
      </c>
      <c r="G410" s="36" t="s">
        <v>213</v>
      </c>
      <c r="H410" s="36" t="s">
        <v>213</v>
      </c>
      <c r="I410" s="36" t="s">
        <v>217</v>
      </c>
      <c r="J410" s="36" t="s">
        <v>213</v>
      </c>
      <c r="M410" s="58" cm="1">
        <f t="array" ref="M410">INDEX($D$10:$I$10,,MATCH(D410,$D$9:$I$9,0))</f>
        <v>100</v>
      </c>
      <c r="N410" s="58" cm="1">
        <f t="array" ref="N410">INDEX($D$10:$I$10,,MATCH(E410,$D$9:$I$9,0))</f>
        <v>100</v>
      </c>
      <c r="O410" s="58" cm="1">
        <f t="array" ref="O410">INDEX($D$10:$I$10,,MATCH(F410,$D$9:$I$9,0))</f>
        <v>100</v>
      </c>
      <c r="P410" s="58" cm="1">
        <f t="array" ref="P410">INDEX($D$10:$I$10,,MATCH(G410,$D$9:$I$9,0))</f>
        <v>100</v>
      </c>
      <c r="Q410" s="58" cm="1">
        <f t="array" ref="Q410">INDEX($D$10:$I$10,,MATCH(H410,$D$9:$I$9,0))</f>
        <v>100</v>
      </c>
      <c r="R410" s="58" t="str" cm="1">
        <f t="array" ref="R410">INDEX($D$10:$I$10,,MATCH(I410,$D$9:$I$9,0))</f>
        <v/>
      </c>
      <c r="S410" s="58" cm="1">
        <f t="array" ref="S410">INDEX($D$10:$I$10,,MATCH(J410,$D$9:$I$9,0))</f>
        <v>100</v>
      </c>
    </row>
    <row r="411" spans="2:19">
      <c r="B411" s="14" t="s">
        <v>122</v>
      </c>
      <c r="C411" s="14" t="s">
        <v>621</v>
      </c>
      <c r="D411" s="36" t="s">
        <v>213</v>
      </c>
      <c r="E411" s="36" t="s">
        <v>213</v>
      </c>
      <c r="F411" s="36" t="s">
        <v>214</v>
      </c>
      <c r="G411" s="36" t="s">
        <v>214</v>
      </c>
      <c r="H411" s="36" t="s">
        <v>214</v>
      </c>
      <c r="I411" s="36" t="s">
        <v>217</v>
      </c>
      <c r="J411" s="36" t="s">
        <v>214</v>
      </c>
      <c r="M411" s="58" cm="1">
        <f t="array" ref="M411">INDEX($D$10:$I$10,,MATCH(D411,$D$9:$I$9,0))</f>
        <v>100</v>
      </c>
      <c r="N411" s="58" cm="1">
        <f t="array" ref="N411">INDEX($D$10:$I$10,,MATCH(E411,$D$9:$I$9,0))</f>
        <v>100</v>
      </c>
      <c r="O411" s="58" cm="1">
        <f t="array" ref="O411">INDEX($D$10:$I$10,,MATCH(F411,$D$9:$I$9,0))</f>
        <v>66</v>
      </c>
      <c r="P411" s="58" cm="1">
        <f t="array" ref="P411">INDEX($D$10:$I$10,,MATCH(G411,$D$9:$I$9,0))</f>
        <v>66</v>
      </c>
      <c r="Q411" s="58" cm="1">
        <f t="array" ref="Q411">INDEX($D$10:$I$10,,MATCH(H411,$D$9:$I$9,0))</f>
        <v>66</v>
      </c>
      <c r="R411" s="58" t="str" cm="1">
        <f t="array" ref="R411">INDEX($D$10:$I$10,,MATCH(I411,$D$9:$I$9,0))</f>
        <v/>
      </c>
      <c r="S411" s="58" cm="1">
        <f t="array" ref="S411">INDEX($D$10:$I$10,,MATCH(J411,$D$9:$I$9,0))</f>
        <v>66</v>
      </c>
    </row>
    <row r="412" spans="2:19">
      <c r="B412" s="14" t="s">
        <v>122</v>
      </c>
      <c r="C412" s="14" t="s">
        <v>622</v>
      </c>
      <c r="D412" s="36" t="s">
        <v>213</v>
      </c>
      <c r="E412" s="36" t="s">
        <v>213</v>
      </c>
      <c r="F412" s="36" t="s">
        <v>213</v>
      </c>
      <c r="G412" s="36" t="s">
        <v>213</v>
      </c>
      <c r="H412" s="36" t="s">
        <v>213</v>
      </c>
      <c r="I412" s="36" t="s">
        <v>217</v>
      </c>
      <c r="J412" s="36" t="s">
        <v>213</v>
      </c>
      <c r="M412" s="58" cm="1">
        <f t="array" ref="M412">INDEX($D$10:$I$10,,MATCH(D412,$D$9:$I$9,0))</f>
        <v>100</v>
      </c>
      <c r="N412" s="58" cm="1">
        <f t="array" ref="N412">INDEX($D$10:$I$10,,MATCH(E412,$D$9:$I$9,0))</f>
        <v>100</v>
      </c>
      <c r="O412" s="58" cm="1">
        <f t="array" ref="O412">INDEX($D$10:$I$10,,MATCH(F412,$D$9:$I$9,0))</f>
        <v>100</v>
      </c>
      <c r="P412" s="58" cm="1">
        <f t="array" ref="P412">INDEX($D$10:$I$10,,MATCH(G412,$D$9:$I$9,0))</f>
        <v>100</v>
      </c>
      <c r="Q412" s="58" cm="1">
        <f t="array" ref="Q412">INDEX($D$10:$I$10,,MATCH(H412,$D$9:$I$9,0))</f>
        <v>100</v>
      </c>
      <c r="R412" s="58" t="str" cm="1">
        <f t="array" ref="R412">INDEX($D$10:$I$10,,MATCH(I412,$D$9:$I$9,0))</f>
        <v/>
      </c>
      <c r="S412" s="58" cm="1">
        <f t="array" ref="S412">INDEX($D$10:$I$10,,MATCH(J412,$D$9:$I$9,0))</f>
        <v>100</v>
      </c>
    </row>
    <row r="413" spans="2:19">
      <c r="B413" s="14" t="s">
        <v>122</v>
      </c>
      <c r="C413" s="14" t="s">
        <v>623</v>
      </c>
      <c r="D413" s="36" t="s">
        <v>214</v>
      </c>
      <c r="E413" s="36" t="s">
        <v>214</v>
      </c>
      <c r="F413" s="36" t="s">
        <v>214</v>
      </c>
      <c r="G413" s="36" t="s">
        <v>214</v>
      </c>
      <c r="H413" s="36" t="s">
        <v>214</v>
      </c>
      <c r="I413" s="36" t="s">
        <v>217</v>
      </c>
      <c r="J413" s="36" t="s">
        <v>214</v>
      </c>
      <c r="M413" s="58" cm="1">
        <f t="array" ref="M413">INDEX($D$10:$I$10,,MATCH(D413,$D$9:$I$9,0))</f>
        <v>66</v>
      </c>
      <c r="N413" s="58" cm="1">
        <f t="array" ref="N413">INDEX($D$10:$I$10,,MATCH(E413,$D$9:$I$9,0))</f>
        <v>66</v>
      </c>
      <c r="O413" s="58" cm="1">
        <f t="array" ref="O413">INDEX($D$10:$I$10,,MATCH(F413,$D$9:$I$9,0))</f>
        <v>66</v>
      </c>
      <c r="P413" s="58" cm="1">
        <f t="array" ref="P413">INDEX($D$10:$I$10,,MATCH(G413,$D$9:$I$9,0))</f>
        <v>66</v>
      </c>
      <c r="Q413" s="58" cm="1">
        <f t="array" ref="Q413">INDEX($D$10:$I$10,,MATCH(H413,$D$9:$I$9,0))</f>
        <v>66</v>
      </c>
      <c r="R413" s="58" t="str" cm="1">
        <f t="array" ref="R413">INDEX($D$10:$I$10,,MATCH(I413,$D$9:$I$9,0))</f>
        <v/>
      </c>
      <c r="S413" s="58" cm="1">
        <f t="array" ref="S413">INDEX($D$10:$I$10,,MATCH(J413,$D$9:$I$9,0))</f>
        <v>66</v>
      </c>
    </row>
    <row r="414" spans="2:19">
      <c r="B414" s="14" t="s">
        <v>122</v>
      </c>
      <c r="C414" s="14" t="s">
        <v>624</v>
      </c>
      <c r="D414" s="36" t="s">
        <v>213</v>
      </c>
      <c r="E414" s="36" t="s">
        <v>213</v>
      </c>
      <c r="F414" s="36" t="s">
        <v>213</v>
      </c>
      <c r="G414" s="36" t="s">
        <v>213</v>
      </c>
      <c r="H414" s="36" t="s">
        <v>213</v>
      </c>
      <c r="I414" s="36" t="s">
        <v>217</v>
      </c>
      <c r="J414" s="36" t="s">
        <v>213</v>
      </c>
      <c r="M414" s="58" cm="1">
        <f t="array" ref="M414">INDEX($D$10:$I$10,,MATCH(D414,$D$9:$I$9,0))</f>
        <v>100</v>
      </c>
      <c r="N414" s="58" cm="1">
        <f t="array" ref="N414">INDEX($D$10:$I$10,,MATCH(E414,$D$9:$I$9,0))</f>
        <v>100</v>
      </c>
      <c r="O414" s="58" cm="1">
        <f t="array" ref="O414">INDEX($D$10:$I$10,,MATCH(F414,$D$9:$I$9,0))</f>
        <v>100</v>
      </c>
      <c r="P414" s="58" cm="1">
        <f t="array" ref="P414">INDEX($D$10:$I$10,,MATCH(G414,$D$9:$I$9,0))</f>
        <v>100</v>
      </c>
      <c r="Q414" s="58" cm="1">
        <f t="array" ref="Q414">INDEX($D$10:$I$10,,MATCH(H414,$D$9:$I$9,0))</f>
        <v>100</v>
      </c>
      <c r="R414" s="58" t="str" cm="1">
        <f t="array" ref="R414">INDEX($D$10:$I$10,,MATCH(I414,$D$9:$I$9,0))</f>
        <v/>
      </c>
      <c r="S414" s="58" cm="1">
        <f t="array" ref="S414">INDEX($D$10:$I$10,,MATCH(J414,$D$9:$I$9,0))</f>
        <v>100</v>
      </c>
    </row>
    <row r="415" spans="2:19">
      <c r="B415" s="14" t="s">
        <v>122</v>
      </c>
      <c r="C415" s="14" t="s">
        <v>625</v>
      </c>
      <c r="D415" s="36" t="s">
        <v>213</v>
      </c>
      <c r="E415" s="36" t="s">
        <v>213</v>
      </c>
      <c r="F415" s="36" t="s">
        <v>213</v>
      </c>
      <c r="G415" s="36" t="s">
        <v>213</v>
      </c>
      <c r="H415" s="36" t="s">
        <v>213</v>
      </c>
      <c r="I415" s="36" t="s">
        <v>217</v>
      </c>
      <c r="J415" s="36" t="s">
        <v>213</v>
      </c>
      <c r="M415" s="58" cm="1">
        <f t="array" ref="M415">INDEX($D$10:$I$10,,MATCH(D415,$D$9:$I$9,0))</f>
        <v>100</v>
      </c>
      <c r="N415" s="58" cm="1">
        <f t="array" ref="N415">INDEX($D$10:$I$10,,MATCH(E415,$D$9:$I$9,0))</f>
        <v>100</v>
      </c>
      <c r="O415" s="58" cm="1">
        <f t="array" ref="O415">INDEX($D$10:$I$10,,MATCH(F415,$D$9:$I$9,0))</f>
        <v>100</v>
      </c>
      <c r="P415" s="58" cm="1">
        <f t="array" ref="P415">INDEX($D$10:$I$10,,MATCH(G415,$D$9:$I$9,0))</f>
        <v>100</v>
      </c>
      <c r="Q415" s="58" cm="1">
        <f t="array" ref="Q415">INDEX($D$10:$I$10,,MATCH(H415,$D$9:$I$9,0))</f>
        <v>100</v>
      </c>
      <c r="R415" s="58" t="str" cm="1">
        <f t="array" ref="R415">INDEX($D$10:$I$10,,MATCH(I415,$D$9:$I$9,0))</f>
        <v/>
      </c>
      <c r="S415" s="58" cm="1">
        <f t="array" ref="S415">INDEX($D$10:$I$10,,MATCH(J415,$D$9:$I$9,0))</f>
        <v>100</v>
      </c>
    </row>
    <row r="416" spans="2:19">
      <c r="B416" s="14" t="s">
        <v>122</v>
      </c>
      <c r="C416" s="14" t="s">
        <v>626</v>
      </c>
      <c r="D416" s="36" t="s">
        <v>213</v>
      </c>
      <c r="E416" s="36" t="s">
        <v>213</v>
      </c>
      <c r="F416" s="36" t="s">
        <v>213</v>
      </c>
      <c r="G416" s="36" t="s">
        <v>213</v>
      </c>
      <c r="H416" s="36" t="s">
        <v>213</v>
      </c>
      <c r="I416" s="36" t="s">
        <v>217</v>
      </c>
      <c r="J416" s="36" t="s">
        <v>214</v>
      </c>
      <c r="M416" s="58" cm="1">
        <f t="array" ref="M416">INDEX($D$10:$I$10,,MATCH(D416,$D$9:$I$9,0))</f>
        <v>100</v>
      </c>
      <c r="N416" s="58" cm="1">
        <f t="array" ref="N416">INDEX($D$10:$I$10,,MATCH(E416,$D$9:$I$9,0))</f>
        <v>100</v>
      </c>
      <c r="O416" s="58" cm="1">
        <f t="array" ref="O416">INDEX($D$10:$I$10,,MATCH(F416,$D$9:$I$9,0))</f>
        <v>100</v>
      </c>
      <c r="P416" s="58" cm="1">
        <f t="array" ref="P416">INDEX($D$10:$I$10,,MATCH(G416,$D$9:$I$9,0))</f>
        <v>100</v>
      </c>
      <c r="Q416" s="58" cm="1">
        <f t="array" ref="Q416">INDEX($D$10:$I$10,,MATCH(H416,$D$9:$I$9,0))</f>
        <v>100</v>
      </c>
      <c r="R416" s="58" t="str" cm="1">
        <f t="array" ref="R416">INDEX($D$10:$I$10,,MATCH(I416,$D$9:$I$9,0))</f>
        <v/>
      </c>
      <c r="S416" s="58" cm="1">
        <f t="array" ref="S416">INDEX($D$10:$I$10,,MATCH(J416,$D$9:$I$9,0))</f>
        <v>66</v>
      </c>
    </row>
    <row r="417" spans="2:19">
      <c r="B417" s="14" t="s">
        <v>122</v>
      </c>
      <c r="C417" s="14" t="s">
        <v>627</v>
      </c>
      <c r="D417" s="36" t="s">
        <v>213</v>
      </c>
      <c r="E417" s="36" t="s">
        <v>213</v>
      </c>
      <c r="F417" s="36" t="s">
        <v>213</v>
      </c>
      <c r="G417" s="36" t="s">
        <v>213</v>
      </c>
      <c r="H417" s="36" t="s">
        <v>213</v>
      </c>
      <c r="I417" s="36" t="s">
        <v>217</v>
      </c>
      <c r="J417" s="36" t="s">
        <v>213</v>
      </c>
      <c r="M417" s="58" cm="1">
        <f t="array" ref="M417">INDEX($D$10:$I$10,,MATCH(D417,$D$9:$I$9,0))</f>
        <v>100</v>
      </c>
      <c r="N417" s="58" cm="1">
        <f t="array" ref="N417">INDEX($D$10:$I$10,,MATCH(E417,$D$9:$I$9,0))</f>
        <v>100</v>
      </c>
      <c r="O417" s="58" cm="1">
        <f t="array" ref="O417">INDEX($D$10:$I$10,,MATCH(F417,$D$9:$I$9,0))</f>
        <v>100</v>
      </c>
      <c r="P417" s="58" cm="1">
        <f t="array" ref="P417">INDEX($D$10:$I$10,,MATCH(G417,$D$9:$I$9,0))</f>
        <v>100</v>
      </c>
      <c r="Q417" s="58" cm="1">
        <f t="array" ref="Q417">INDEX($D$10:$I$10,,MATCH(H417,$D$9:$I$9,0))</f>
        <v>100</v>
      </c>
      <c r="R417" s="58" t="str" cm="1">
        <f t="array" ref="R417">INDEX($D$10:$I$10,,MATCH(I417,$D$9:$I$9,0))</f>
        <v/>
      </c>
      <c r="S417" s="58" cm="1">
        <f t="array" ref="S417">INDEX($D$10:$I$10,,MATCH(J417,$D$9:$I$9,0))</f>
        <v>100</v>
      </c>
    </row>
    <row r="418" spans="2:19">
      <c r="B418" s="14" t="s">
        <v>122</v>
      </c>
      <c r="C418" s="14" t="s">
        <v>628</v>
      </c>
      <c r="D418" s="36" t="s">
        <v>213</v>
      </c>
      <c r="E418" s="36" t="s">
        <v>213</v>
      </c>
      <c r="F418" s="36" t="s">
        <v>213</v>
      </c>
      <c r="G418" s="36" t="s">
        <v>213</v>
      </c>
      <c r="H418" s="36" t="s">
        <v>213</v>
      </c>
      <c r="I418" s="36" t="s">
        <v>217</v>
      </c>
      <c r="J418" s="36" t="s">
        <v>213</v>
      </c>
      <c r="M418" s="58" cm="1">
        <f t="array" ref="M418">INDEX($D$10:$I$10,,MATCH(D418,$D$9:$I$9,0))</f>
        <v>100</v>
      </c>
      <c r="N418" s="58" cm="1">
        <f t="array" ref="N418">INDEX($D$10:$I$10,,MATCH(E418,$D$9:$I$9,0))</f>
        <v>100</v>
      </c>
      <c r="O418" s="58" cm="1">
        <f t="array" ref="O418">INDEX($D$10:$I$10,,MATCH(F418,$D$9:$I$9,0))</f>
        <v>100</v>
      </c>
      <c r="P418" s="58" cm="1">
        <f t="array" ref="P418">INDEX($D$10:$I$10,,MATCH(G418,$D$9:$I$9,0))</f>
        <v>100</v>
      </c>
      <c r="Q418" s="58" cm="1">
        <f t="array" ref="Q418">INDEX($D$10:$I$10,,MATCH(H418,$D$9:$I$9,0))</f>
        <v>100</v>
      </c>
      <c r="R418" s="58" t="str" cm="1">
        <f t="array" ref="R418">INDEX($D$10:$I$10,,MATCH(I418,$D$9:$I$9,0))</f>
        <v/>
      </c>
      <c r="S418" s="58" cm="1">
        <f t="array" ref="S418">INDEX($D$10:$I$10,,MATCH(J418,$D$9:$I$9,0))</f>
        <v>100</v>
      </c>
    </row>
    <row r="419" spans="2:19">
      <c r="B419" s="14" t="s">
        <v>122</v>
      </c>
      <c r="C419" s="14" t="s">
        <v>629</v>
      </c>
      <c r="D419" s="36" t="s">
        <v>213</v>
      </c>
      <c r="E419" s="36" t="s">
        <v>213</v>
      </c>
      <c r="F419" s="36" t="s">
        <v>213</v>
      </c>
      <c r="G419" s="36" t="s">
        <v>213</v>
      </c>
      <c r="H419" s="36" t="s">
        <v>213</v>
      </c>
      <c r="I419" s="36" t="s">
        <v>217</v>
      </c>
      <c r="J419" s="36" t="s">
        <v>213</v>
      </c>
      <c r="M419" s="58" cm="1">
        <f t="array" ref="M419">INDEX($D$10:$I$10,,MATCH(D419,$D$9:$I$9,0))</f>
        <v>100</v>
      </c>
      <c r="N419" s="58" cm="1">
        <f t="array" ref="N419">INDEX($D$10:$I$10,,MATCH(E419,$D$9:$I$9,0))</f>
        <v>100</v>
      </c>
      <c r="O419" s="58" cm="1">
        <f t="array" ref="O419">INDEX($D$10:$I$10,,MATCH(F419,$D$9:$I$9,0))</f>
        <v>100</v>
      </c>
      <c r="P419" s="58" cm="1">
        <f t="array" ref="P419">INDEX($D$10:$I$10,,MATCH(G419,$D$9:$I$9,0))</f>
        <v>100</v>
      </c>
      <c r="Q419" s="58" cm="1">
        <f t="array" ref="Q419">INDEX($D$10:$I$10,,MATCH(H419,$D$9:$I$9,0))</f>
        <v>100</v>
      </c>
      <c r="R419" s="58" t="str" cm="1">
        <f t="array" ref="R419">INDEX($D$10:$I$10,,MATCH(I419,$D$9:$I$9,0))</f>
        <v/>
      </c>
      <c r="S419" s="58" cm="1">
        <f t="array" ref="S419">INDEX($D$10:$I$10,,MATCH(J419,$D$9:$I$9,0))</f>
        <v>100</v>
      </c>
    </row>
    <row r="420" spans="2:19">
      <c r="B420" s="14" t="s">
        <v>122</v>
      </c>
      <c r="C420" s="14" t="s">
        <v>630</v>
      </c>
      <c r="D420" s="36" t="s">
        <v>213</v>
      </c>
      <c r="E420" s="36" t="s">
        <v>213</v>
      </c>
      <c r="F420" s="36" t="s">
        <v>213</v>
      </c>
      <c r="G420" s="36" t="s">
        <v>213</v>
      </c>
      <c r="H420" s="36" t="s">
        <v>213</v>
      </c>
      <c r="I420" s="36" t="s">
        <v>217</v>
      </c>
      <c r="J420" s="36" t="s">
        <v>213</v>
      </c>
      <c r="M420" s="58" cm="1">
        <f t="array" ref="M420">INDEX($D$10:$I$10,,MATCH(D420,$D$9:$I$9,0))</f>
        <v>100</v>
      </c>
      <c r="N420" s="58" cm="1">
        <f t="array" ref="N420">INDEX($D$10:$I$10,,MATCH(E420,$D$9:$I$9,0))</f>
        <v>100</v>
      </c>
      <c r="O420" s="58" cm="1">
        <f t="array" ref="O420">INDEX($D$10:$I$10,,MATCH(F420,$D$9:$I$9,0))</f>
        <v>100</v>
      </c>
      <c r="P420" s="58" cm="1">
        <f t="array" ref="P420">INDEX($D$10:$I$10,,MATCH(G420,$D$9:$I$9,0))</f>
        <v>100</v>
      </c>
      <c r="Q420" s="58" cm="1">
        <f t="array" ref="Q420">INDEX($D$10:$I$10,,MATCH(H420,$D$9:$I$9,0))</f>
        <v>100</v>
      </c>
      <c r="R420" s="58" t="str" cm="1">
        <f t="array" ref="R420">INDEX($D$10:$I$10,,MATCH(I420,$D$9:$I$9,0))</f>
        <v/>
      </c>
      <c r="S420" s="58" cm="1">
        <f t="array" ref="S420">INDEX($D$10:$I$10,,MATCH(J420,$D$9:$I$9,0))</f>
        <v>100</v>
      </c>
    </row>
    <row r="421" spans="2:19">
      <c r="B421" s="14" t="s">
        <v>122</v>
      </c>
      <c r="C421" s="14" t="s">
        <v>631</v>
      </c>
      <c r="D421" s="36" t="s">
        <v>214</v>
      </c>
      <c r="E421" s="36" t="s">
        <v>214</v>
      </c>
      <c r="F421" s="36" t="s">
        <v>214</v>
      </c>
      <c r="G421" s="36" t="s">
        <v>214</v>
      </c>
      <c r="H421" s="36" t="s">
        <v>214</v>
      </c>
      <c r="I421" s="36" t="s">
        <v>217</v>
      </c>
      <c r="J421" s="36" t="s">
        <v>214</v>
      </c>
      <c r="M421" s="58" cm="1">
        <f t="array" ref="M421">INDEX($D$10:$I$10,,MATCH(D421,$D$9:$I$9,0))</f>
        <v>66</v>
      </c>
      <c r="N421" s="58" cm="1">
        <f t="array" ref="N421">INDEX($D$10:$I$10,,MATCH(E421,$D$9:$I$9,0))</f>
        <v>66</v>
      </c>
      <c r="O421" s="58" cm="1">
        <f t="array" ref="O421">INDEX($D$10:$I$10,,MATCH(F421,$D$9:$I$9,0))</f>
        <v>66</v>
      </c>
      <c r="P421" s="58" cm="1">
        <f t="array" ref="P421">INDEX($D$10:$I$10,,MATCH(G421,$D$9:$I$9,0))</f>
        <v>66</v>
      </c>
      <c r="Q421" s="58" cm="1">
        <f t="array" ref="Q421">INDEX($D$10:$I$10,,MATCH(H421,$D$9:$I$9,0))</f>
        <v>66</v>
      </c>
      <c r="R421" s="58" t="str" cm="1">
        <f t="array" ref="R421">INDEX($D$10:$I$10,,MATCH(I421,$D$9:$I$9,0))</f>
        <v/>
      </c>
      <c r="S421" s="58" cm="1">
        <f t="array" ref="S421">INDEX($D$10:$I$10,,MATCH(J421,$D$9:$I$9,0))</f>
        <v>66</v>
      </c>
    </row>
    <row r="422" spans="2:19">
      <c r="B422" s="14" t="s">
        <v>122</v>
      </c>
      <c r="C422" s="14" t="s">
        <v>632</v>
      </c>
      <c r="D422" s="36" t="s">
        <v>214</v>
      </c>
      <c r="E422" s="36" t="s">
        <v>214</v>
      </c>
      <c r="F422" s="36" t="s">
        <v>214</v>
      </c>
      <c r="G422" s="36" t="s">
        <v>214</v>
      </c>
      <c r="H422" s="36" t="s">
        <v>215</v>
      </c>
      <c r="I422" s="36" t="s">
        <v>217</v>
      </c>
      <c r="J422" s="36" t="s">
        <v>215</v>
      </c>
      <c r="M422" s="58" cm="1">
        <f t="array" ref="M422">INDEX($D$10:$I$10,,MATCH(D422,$D$9:$I$9,0))</f>
        <v>66</v>
      </c>
      <c r="N422" s="58" cm="1">
        <f t="array" ref="N422">INDEX($D$10:$I$10,,MATCH(E422,$D$9:$I$9,0))</f>
        <v>66</v>
      </c>
      <c r="O422" s="58" cm="1">
        <f t="array" ref="O422">INDEX($D$10:$I$10,,MATCH(F422,$D$9:$I$9,0))</f>
        <v>66</v>
      </c>
      <c r="P422" s="58" cm="1">
        <f t="array" ref="P422">INDEX($D$10:$I$10,,MATCH(G422,$D$9:$I$9,0))</f>
        <v>66</v>
      </c>
      <c r="Q422" s="58" cm="1">
        <f t="array" ref="Q422">INDEX($D$10:$I$10,,MATCH(H422,$D$9:$I$9,0))</f>
        <v>33</v>
      </c>
      <c r="R422" s="58" t="str" cm="1">
        <f t="array" ref="R422">INDEX($D$10:$I$10,,MATCH(I422,$D$9:$I$9,0))</f>
        <v/>
      </c>
      <c r="S422" s="58" cm="1">
        <f t="array" ref="S422">INDEX($D$10:$I$10,,MATCH(J422,$D$9:$I$9,0))</f>
        <v>33</v>
      </c>
    </row>
    <row r="423" spans="2:19">
      <c r="B423" s="14" t="s">
        <v>122</v>
      </c>
      <c r="C423" s="14" t="s">
        <v>633</v>
      </c>
      <c r="D423" s="36" t="s">
        <v>215</v>
      </c>
      <c r="E423" s="36" t="s">
        <v>215</v>
      </c>
      <c r="F423" s="36" t="s">
        <v>214</v>
      </c>
      <c r="G423" s="36" t="s">
        <v>214</v>
      </c>
      <c r="H423" s="36" t="s">
        <v>214</v>
      </c>
      <c r="I423" s="36" t="s">
        <v>217</v>
      </c>
      <c r="J423" s="36" t="s">
        <v>214</v>
      </c>
      <c r="M423" s="58" cm="1">
        <f t="array" ref="M423">INDEX($D$10:$I$10,,MATCH(D423,$D$9:$I$9,0))</f>
        <v>33</v>
      </c>
      <c r="N423" s="58" cm="1">
        <f t="array" ref="N423">INDEX($D$10:$I$10,,MATCH(E423,$D$9:$I$9,0))</f>
        <v>33</v>
      </c>
      <c r="O423" s="58" cm="1">
        <f t="array" ref="O423">INDEX($D$10:$I$10,,MATCH(F423,$D$9:$I$9,0))</f>
        <v>66</v>
      </c>
      <c r="P423" s="58" cm="1">
        <f t="array" ref="P423">INDEX($D$10:$I$10,,MATCH(G423,$D$9:$I$9,0))</f>
        <v>66</v>
      </c>
      <c r="Q423" s="58" cm="1">
        <f t="array" ref="Q423">INDEX($D$10:$I$10,,MATCH(H423,$D$9:$I$9,0))</f>
        <v>66</v>
      </c>
      <c r="R423" s="58" t="str" cm="1">
        <f t="array" ref="R423">INDEX($D$10:$I$10,,MATCH(I423,$D$9:$I$9,0))</f>
        <v/>
      </c>
      <c r="S423" s="58" cm="1">
        <f t="array" ref="S423">INDEX($D$10:$I$10,,MATCH(J423,$D$9:$I$9,0))</f>
        <v>66</v>
      </c>
    </row>
    <row r="424" spans="2:19">
      <c r="B424" s="14" t="s">
        <v>122</v>
      </c>
      <c r="C424" s="14" t="s">
        <v>634</v>
      </c>
      <c r="D424" s="36" t="s">
        <v>213</v>
      </c>
      <c r="E424" s="36" t="s">
        <v>213</v>
      </c>
      <c r="F424" s="36" t="s">
        <v>213</v>
      </c>
      <c r="G424" s="36" t="s">
        <v>213</v>
      </c>
      <c r="H424" s="36" t="s">
        <v>213</v>
      </c>
      <c r="I424" s="36" t="s">
        <v>217</v>
      </c>
      <c r="J424" s="36" t="s">
        <v>213</v>
      </c>
      <c r="M424" s="58" cm="1">
        <f t="array" ref="M424">INDEX($D$10:$I$10,,MATCH(D424,$D$9:$I$9,0))</f>
        <v>100</v>
      </c>
      <c r="N424" s="58" cm="1">
        <f t="array" ref="N424">INDEX($D$10:$I$10,,MATCH(E424,$D$9:$I$9,0))</f>
        <v>100</v>
      </c>
      <c r="O424" s="58" cm="1">
        <f t="array" ref="O424">INDEX($D$10:$I$10,,MATCH(F424,$D$9:$I$9,0))</f>
        <v>100</v>
      </c>
      <c r="P424" s="58" cm="1">
        <f t="array" ref="P424">INDEX($D$10:$I$10,,MATCH(G424,$D$9:$I$9,0))</f>
        <v>100</v>
      </c>
      <c r="Q424" s="58" cm="1">
        <f t="array" ref="Q424">INDEX($D$10:$I$10,,MATCH(H424,$D$9:$I$9,0))</f>
        <v>100</v>
      </c>
      <c r="R424" s="58" t="str" cm="1">
        <f t="array" ref="R424">INDEX($D$10:$I$10,,MATCH(I424,$D$9:$I$9,0))</f>
        <v/>
      </c>
      <c r="S424" s="58" cm="1">
        <f t="array" ref="S424">INDEX($D$10:$I$10,,MATCH(J424,$D$9:$I$9,0))</f>
        <v>100</v>
      </c>
    </row>
    <row r="425" spans="2:19">
      <c r="B425" s="14" t="s">
        <v>122</v>
      </c>
      <c r="C425" s="14" t="s">
        <v>635</v>
      </c>
      <c r="D425" s="36" t="s">
        <v>213</v>
      </c>
      <c r="E425" s="36" t="s">
        <v>213</v>
      </c>
      <c r="F425" s="36" t="s">
        <v>213</v>
      </c>
      <c r="G425" s="36" t="s">
        <v>213</v>
      </c>
      <c r="H425" s="36" t="s">
        <v>213</v>
      </c>
      <c r="I425" s="36" t="s">
        <v>217</v>
      </c>
      <c r="J425" s="36" t="s">
        <v>213</v>
      </c>
      <c r="M425" s="58" cm="1">
        <f t="array" ref="M425">INDEX($D$10:$I$10,,MATCH(D425,$D$9:$I$9,0))</f>
        <v>100</v>
      </c>
      <c r="N425" s="58" cm="1">
        <f t="array" ref="N425">INDEX($D$10:$I$10,,MATCH(E425,$D$9:$I$9,0))</f>
        <v>100</v>
      </c>
      <c r="O425" s="58" cm="1">
        <f t="array" ref="O425">INDEX($D$10:$I$10,,MATCH(F425,$D$9:$I$9,0))</f>
        <v>100</v>
      </c>
      <c r="P425" s="58" cm="1">
        <f t="array" ref="P425">INDEX($D$10:$I$10,,MATCH(G425,$D$9:$I$9,0))</f>
        <v>100</v>
      </c>
      <c r="Q425" s="58" cm="1">
        <f t="array" ref="Q425">INDEX($D$10:$I$10,,MATCH(H425,$D$9:$I$9,0))</f>
        <v>100</v>
      </c>
      <c r="R425" s="58" t="str" cm="1">
        <f t="array" ref="R425">INDEX($D$10:$I$10,,MATCH(I425,$D$9:$I$9,0))</f>
        <v/>
      </c>
      <c r="S425" s="58" cm="1">
        <f t="array" ref="S425">INDEX($D$10:$I$10,,MATCH(J425,$D$9:$I$9,0))</f>
        <v>100</v>
      </c>
    </row>
    <row r="426" spans="2:19">
      <c r="B426" s="14" t="s">
        <v>122</v>
      </c>
      <c r="C426" s="14" t="s">
        <v>636</v>
      </c>
      <c r="D426" s="36" t="s">
        <v>213</v>
      </c>
      <c r="E426" s="36" t="s">
        <v>214</v>
      </c>
      <c r="F426" s="36" t="s">
        <v>213</v>
      </c>
      <c r="G426" s="36" t="s">
        <v>214</v>
      </c>
      <c r="H426" s="36" t="s">
        <v>213</v>
      </c>
      <c r="I426" s="36" t="s">
        <v>217</v>
      </c>
      <c r="J426" s="36" t="s">
        <v>213</v>
      </c>
      <c r="M426" s="58" cm="1">
        <f t="array" ref="M426">INDEX($D$10:$I$10,,MATCH(D426,$D$9:$I$9,0))</f>
        <v>100</v>
      </c>
      <c r="N426" s="58" cm="1">
        <f t="array" ref="N426">INDEX($D$10:$I$10,,MATCH(E426,$D$9:$I$9,0))</f>
        <v>66</v>
      </c>
      <c r="O426" s="58" cm="1">
        <f t="array" ref="O426">INDEX($D$10:$I$10,,MATCH(F426,$D$9:$I$9,0))</f>
        <v>100</v>
      </c>
      <c r="P426" s="58" cm="1">
        <f t="array" ref="P426">INDEX($D$10:$I$10,,MATCH(G426,$D$9:$I$9,0))</f>
        <v>66</v>
      </c>
      <c r="Q426" s="58" cm="1">
        <f t="array" ref="Q426">INDEX($D$10:$I$10,,MATCH(H426,$D$9:$I$9,0))</f>
        <v>100</v>
      </c>
      <c r="R426" s="58" t="str" cm="1">
        <f t="array" ref="R426">INDEX($D$10:$I$10,,MATCH(I426,$D$9:$I$9,0))</f>
        <v/>
      </c>
      <c r="S426" s="58" cm="1">
        <f t="array" ref="S426">INDEX($D$10:$I$10,,MATCH(J426,$D$9:$I$9,0))</f>
        <v>100</v>
      </c>
    </row>
    <row r="427" spans="2:19">
      <c r="B427" s="14" t="s">
        <v>122</v>
      </c>
      <c r="C427" s="14" t="s">
        <v>637</v>
      </c>
      <c r="D427" s="36" t="s">
        <v>213</v>
      </c>
      <c r="E427" s="36" t="s">
        <v>213</v>
      </c>
      <c r="F427" s="36" t="s">
        <v>213</v>
      </c>
      <c r="G427" s="36" t="s">
        <v>213</v>
      </c>
      <c r="H427" s="36" t="s">
        <v>213</v>
      </c>
      <c r="I427" s="36" t="s">
        <v>217</v>
      </c>
      <c r="J427" s="36" t="s">
        <v>213</v>
      </c>
      <c r="M427" s="58" cm="1">
        <f t="array" ref="M427">INDEX($D$10:$I$10,,MATCH(D427,$D$9:$I$9,0))</f>
        <v>100</v>
      </c>
      <c r="N427" s="58" cm="1">
        <f t="array" ref="N427">INDEX($D$10:$I$10,,MATCH(E427,$D$9:$I$9,0))</f>
        <v>100</v>
      </c>
      <c r="O427" s="58" cm="1">
        <f t="array" ref="O427">INDEX($D$10:$I$10,,MATCH(F427,$D$9:$I$9,0))</f>
        <v>100</v>
      </c>
      <c r="P427" s="58" cm="1">
        <f t="array" ref="P427">INDEX($D$10:$I$10,,MATCH(G427,$D$9:$I$9,0))</f>
        <v>100</v>
      </c>
      <c r="Q427" s="58" cm="1">
        <f t="array" ref="Q427">INDEX($D$10:$I$10,,MATCH(H427,$D$9:$I$9,0))</f>
        <v>100</v>
      </c>
      <c r="R427" s="58" t="str" cm="1">
        <f t="array" ref="R427">INDEX($D$10:$I$10,,MATCH(I427,$D$9:$I$9,0))</f>
        <v/>
      </c>
      <c r="S427" s="58" cm="1">
        <f t="array" ref="S427">INDEX($D$10:$I$10,,MATCH(J427,$D$9:$I$9,0))</f>
        <v>100</v>
      </c>
    </row>
    <row r="428" spans="2:19">
      <c r="B428" s="14" t="s">
        <v>122</v>
      </c>
      <c r="C428" s="14" t="s">
        <v>638</v>
      </c>
      <c r="D428" s="36" t="s">
        <v>213</v>
      </c>
      <c r="E428" s="36" t="s">
        <v>213</v>
      </c>
      <c r="F428" s="36" t="s">
        <v>213</v>
      </c>
      <c r="G428" s="36" t="s">
        <v>213</v>
      </c>
      <c r="H428" s="36" t="s">
        <v>213</v>
      </c>
      <c r="I428" s="36" t="s">
        <v>217</v>
      </c>
      <c r="J428" s="36" t="s">
        <v>213</v>
      </c>
      <c r="M428" s="58" cm="1">
        <f t="array" ref="M428">INDEX($D$10:$I$10,,MATCH(D428,$D$9:$I$9,0))</f>
        <v>100</v>
      </c>
      <c r="N428" s="58" cm="1">
        <f t="array" ref="N428">INDEX($D$10:$I$10,,MATCH(E428,$D$9:$I$9,0))</f>
        <v>100</v>
      </c>
      <c r="O428" s="58" cm="1">
        <f t="array" ref="O428">INDEX($D$10:$I$10,,MATCH(F428,$D$9:$I$9,0))</f>
        <v>100</v>
      </c>
      <c r="P428" s="58" cm="1">
        <f t="array" ref="P428">INDEX($D$10:$I$10,,MATCH(G428,$D$9:$I$9,0))</f>
        <v>100</v>
      </c>
      <c r="Q428" s="58" cm="1">
        <f t="array" ref="Q428">INDEX($D$10:$I$10,,MATCH(H428,$D$9:$I$9,0))</f>
        <v>100</v>
      </c>
      <c r="R428" s="58" t="str" cm="1">
        <f t="array" ref="R428">INDEX($D$10:$I$10,,MATCH(I428,$D$9:$I$9,0))</f>
        <v/>
      </c>
      <c r="S428" s="58" cm="1">
        <f t="array" ref="S428">INDEX($D$10:$I$10,,MATCH(J428,$D$9:$I$9,0))</f>
        <v>100</v>
      </c>
    </row>
    <row r="429" spans="2:19">
      <c r="B429" s="14" t="s">
        <v>122</v>
      </c>
      <c r="C429" s="14" t="s">
        <v>639</v>
      </c>
      <c r="D429" s="36" t="s">
        <v>213</v>
      </c>
      <c r="E429" s="36" t="s">
        <v>213</v>
      </c>
      <c r="F429" s="36" t="s">
        <v>213</v>
      </c>
      <c r="G429" s="36" t="s">
        <v>213</v>
      </c>
      <c r="H429" s="36" t="s">
        <v>213</v>
      </c>
      <c r="I429" s="36" t="s">
        <v>217</v>
      </c>
      <c r="J429" s="36" t="s">
        <v>213</v>
      </c>
      <c r="M429" s="58" cm="1">
        <f t="array" ref="M429">INDEX($D$10:$I$10,,MATCH(D429,$D$9:$I$9,0))</f>
        <v>100</v>
      </c>
      <c r="N429" s="58" cm="1">
        <f t="array" ref="N429">INDEX($D$10:$I$10,,MATCH(E429,$D$9:$I$9,0))</f>
        <v>100</v>
      </c>
      <c r="O429" s="58" cm="1">
        <f t="array" ref="O429">INDEX($D$10:$I$10,,MATCH(F429,$D$9:$I$9,0))</f>
        <v>100</v>
      </c>
      <c r="P429" s="58" cm="1">
        <f t="array" ref="P429">INDEX($D$10:$I$10,,MATCH(G429,$D$9:$I$9,0))</f>
        <v>100</v>
      </c>
      <c r="Q429" s="58" cm="1">
        <f t="array" ref="Q429">INDEX($D$10:$I$10,,MATCH(H429,$D$9:$I$9,0))</f>
        <v>100</v>
      </c>
      <c r="R429" s="58" t="str" cm="1">
        <f t="array" ref="R429">INDEX($D$10:$I$10,,MATCH(I429,$D$9:$I$9,0))</f>
        <v/>
      </c>
      <c r="S429" s="58" cm="1">
        <f t="array" ref="S429">INDEX($D$10:$I$10,,MATCH(J429,$D$9:$I$9,0))</f>
        <v>100</v>
      </c>
    </row>
    <row r="430" spans="2:19">
      <c r="B430" s="14" t="s">
        <v>122</v>
      </c>
      <c r="C430" s="14" t="s">
        <v>640</v>
      </c>
      <c r="D430" s="36" t="s">
        <v>214</v>
      </c>
      <c r="E430" s="36" t="s">
        <v>214</v>
      </c>
      <c r="F430" s="36" t="s">
        <v>214</v>
      </c>
      <c r="G430" s="36" t="s">
        <v>213</v>
      </c>
      <c r="H430" s="36" t="s">
        <v>213</v>
      </c>
      <c r="I430" s="36" t="s">
        <v>217</v>
      </c>
      <c r="J430" s="36" t="s">
        <v>213</v>
      </c>
      <c r="M430" s="58" cm="1">
        <f t="array" ref="M430">INDEX($D$10:$I$10,,MATCH(D430,$D$9:$I$9,0))</f>
        <v>66</v>
      </c>
      <c r="N430" s="58" cm="1">
        <f t="array" ref="N430">INDEX($D$10:$I$10,,MATCH(E430,$D$9:$I$9,0))</f>
        <v>66</v>
      </c>
      <c r="O430" s="58" cm="1">
        <f t="array" ref="O430">INDEX($D$10:$I$10,,MATCH(F430,$D$9:$I$9,0))</f>
        <v>66</v>
      </c>
      <c r="P430" s="58" cm="1">
        <f t="array" ref="P430">INDEX($D$10:$I$10,,MATCH(G430,$D$9:$I$9,0))</f>
        <v>100</v>
      </c>
      <c r="Q430" s="58" cm="1">
        <f t="array" ref="Q430">INDEX($D$10:$I$10,,MATCH(H430,$D$9:$I$9,0))</f>
        <v>100</v>
      </c>
      <c r="R430" s="58" t="str" cm="1">
        <f t="array" ref="R430">INDEX($D$10:$I$10,,MATCH(I430,$D$9:$I$9,0))</f>
        <v/>
      </c>
      <c r="S430" s="58" cm="1">
        <f t="array" ref="S430">INDEX($D$10:$I$10,,MATCH(J430,$D$9:$I$9,0))</f>
        <v>100</v>
      </c>
    </row>
    <row r="431" spans="2:19">
      <c r="B431" s="14" t="s">
        <v>122</v>
      </c>
      <c r="C431" s="14" t="s">
        <v>641</v>
      </c>
      <c r="D431" s="36" t="s">
        <v>214</v>
      </c>
      <c r="E431" s="36" t="s">
        <v>214</v>
      </c>
      <c r="F431" s="36" t="s">
        <v>213</v>
      </c>
      <c r="G431" s="36" t="s">
        <v>213</v>
      </c>
      <c r="H431" s="36" t="s">
        <v>213</v>
      </c>
      <c r="I431" s="36" t="s">
        <v>217</v>
      </c>
      <c r="J431" s="36" t="s">
        <v>213</v>
      </c>
      <c r="M431" s="58" cm="1">
        <f t="array" ref="M431">INDEX($D$10:$I$10,,MATCH(D431,$D$9:$I$9,0))</f>
        <v>66</v>
      </c>
      <c r="N431" s="58" cm="1">
        <f t="array" ref="N431">INDEX($D$10:$I$10,,MATCH(E431,$D$9:$I$9,0))</f>
        <v>66</v>
      </c>
      <c r="O431" s="58" cm="1">
        <f t="array" ref="O431">INDEX($D$10:$I$10,,MATCH(F431,$D$9:$I$9,0))</f>
        <v>100</v>
      </c>
      <c r="P431" s="58" cm="1">
        <f t="array" ref="P431">INDEX($D$10:$I$10,,MATCH(G431,$D$9:$I$9,0))</f>
        <v>100</v>
      </c>
      <c r="Q431" s="58" cm="1">
        <f t="array" ref="Q431">INDEX($D$10:$I$10,,MATCH(H431,$D$9:$I$9,0))</f>
        <v>100</v>
      </c>
      <c r="R431" s="58" t="str" cm="1">
        <f t="array" ref="R431">INDEX($D$10:$I$10,,MATCH(I431,$D$9:$I$9,0))</f>
        <v/>
      </c>
      <c r="S431" s="58" cm="1">
        <f t="array" ref="S431">INDEX($D$10:$I$10,,MATCH(J431,$D$9:$I$9,0))</f>
        <v>100</v>
      </c>
    </row>
    <row r="432" spans="2:19">
      <c r="B432" s="14" t="s">
        <v>122</v>
      </c>
      <c r="C432" s="14" t="s">
        <v>642</v>
      </c>
      <c r="D432" s="36" t="s">
        <v>214</v>
      </c>
      <c r="E432" s="36" t="s">
        <v>214</v>
      </c>
      <c r="F432" s="36" t="s">
        <v>214</v>
      </c>
      <c r="G432" s="36" t="s">
        <v>214</v>
      </c>
      <c r="H432" s="36" t="s">
        <v>213</v>
      </c>
      <c r="I432" s="36" t="s">
        <v>217</v>
      </c>
      <c r="J432" s="36" t="s">
        <v>213</v>
      </c>
      <c r="M432" s="58" cm="1">
        <f t="array" ref="M432">INDEX($D$10:$I$10,,MATCH(D432,$D$9:$I$9,0))</f>
        <v>66</v>
      </c>
      <c r="N432" s="58" cm="1">
        <f t="array" ref="N432">INDEX($D$10:$I$10,,MATCH(E432,$D$9:$I$9,0))</f>
        <v>66</v>
      </c>
      <c r="O432" s="58" cm="1">
        <f t="array" ref="O432">INDEX($D$10:$I$10,,MATCH(F432,$D$9:$I$9,0))</f>
        <v>66</v>
      </c>
      <c r="P432" s="58" cm="1">
        <f t="array" ref="P432">INDEX($D$10:$I$10,,MATCH(G432,$D$9:$I$9,0))</f>
        <v>66</v>
      </c>
      <c r="Q432" s="58" cm="1">
        <f t="array" ref="Q432">INDEX($D$10:$I$10,,MATCH(H432,$D$9:$I$9,0))</f>
        <v>100</v>
      </c>
      <c r="R432" s="58" t="str" cm="1">
        <f t="array" ref="R432">INDEX($D$10:$I$10,,MATCH(I432,$D$9:$I$9,0))</f>
        <v/>
      </c>
      <c r="S432" s="58" cm="1">
        <f t="array" ref="S432">INDEX($D$10:$I$10,,MATCH(J432,$D$9:$I$9,0))</f>
        <v>100</v>
      </c>
    </row>
    <row r="433" spans="2:19">
      <c r="B433" s="14" t="s">
        <v>122</v>
      </c>
      <c r="C433" s="14" t="s">
        <v>643</v>
      </c>
      <c r="D433" s="36" t="s">
        <v>216</v>
      </c>
      <c r="E433" s="36" t="s">
        <v>216</v>
      </c>
      <c r="F433" s="36" t="s">
        <v>215</v>
      </c>
      <c r="G433" s="36" t="s">
        <v>215</v>
      </c>
      <c r="H433" s="36" t="s">
        <v>214</v>
      </c>
      <c r="I433" s="36" t="s">
        <v>217</v>
      </c>
      <c r="J433" s="36" t="s">
        <v>213</v>
      </c>
      <c r="M433" s="58" cm="1">
        <f t="array" ref="M433">INDEX($D$10:$I$10,,MATCH(D433,$D$9:$I$9,0))</f>
        <v>0</v>
      </c>
      <c r="N433" s="58" cm="1">
        <f t="array" ref="N433">INDEX($D$10:$I$10,,MATCH(E433,$D$9:$I$9,0))</f>
        <v>0</v>
      </c>
      <c r="O433" s="58" cm="1">
        <f t="array" ref="O433">INDEX($D$10:$I$10,,MATCH(F433,$D$9:$I$9,0))</f>
        <v>33</v>
      </c>
      <c r="P433" s="58" cm="1">
        <f t="array" ref="P433">INDEX($D$10:$I$10,,MATCH(G433,$D$9:$I$9,0))</f>
        <v>33</v>
      </c>
      <c r="Q433" s="58" cm="1">
        <f t="array" ref="Q433">INDEX($D$10:$I$10,,MATCH(H433,$D$9:$I$9,0))</f>
        <v>66</v>
      </c>
      <c r="R433" s="58" t="str" cm="1">
        <f t="array" ref="R433">INDEX($D$10:$I$10,,MATCH(I433,$D$9:$I$9,0))</f>
        <v/>
      </c>
      <c r="S433" s="58" cm="1">
        <f t="array" ref="S433">INDEX($D$10:$I$10,,MATCH(J433,$D$9:$I$9,0))</f>
        <v>100</v>
      </c>
    </row>
    <row r="434" spans="2:19">
      <c r="B434" s="14" t="s">
        <v>122</v>
      </c>
      <c r="C434" s="14" t="s">
        <v>644</v>
      </c>
      <c r="D434" s="36" t="s">
        <v>213</v>
      </c>
      <c r="E434" s="36" t="s">
        <v>213</v>
      </c>
      <c r="F434" s="36" t="s">
        <v>213</v>
      </c>
      <c r="G434" s="36" t="s">
        <v>213</v>
      </c>
      <c r="H434" s="36" t="s">
        <v>214</v>
      </c>
      <c r="I434" s="36" t="s">
        <v>217</v>
      </c>
      <c r="J434" s="36" t="s">
        <v>213</v>
      </c>
      <c r="M434" s="58" cm="1">
        <f t="array" ref="M434">INDEX($D$10:$I$10,,MATCH(D434,$D$9:$I$9,0))</f>
        <v>100</v>
      </c>
      <c r="N434" s="58" cm="1">
        <f t="array" ref="N434">INDEX($D$10:$I$10,,MATCH(E434,$D$9:$I$9,0))</f>
        <v>100</v>
      </c>
      <c r="O434" s="58" cm="1">
        <f t="array" ref="O434">INDEX($D$10:$I$10,,MATCH(F434,$D$9:$I$9,0))</f>
        <v>100</v>
      </c>
      <c r="P434" s="58" cm="1">
        <f t="array" ref="P434">INDEX($D$10:$I$10,,MATCH(G434,$D$9:$I$9,0))</f>
        <v>100</v>
      </c>
      <c r="Q434" s="58" cm="1">
        <f t="array" ref="Q434">INDEX($D$10:$I$10,,MATCH(H434,$D$9:$I$9,0))</f>
        <v>66</v>
      </c>
      <c r="R434" s="58" t="str" cm="1">
        <f t="array" ref="R434">INDEX($D$10:$I$10,,MATCH(I434,$D$9:$I$9,0))</f>
        <v/>
      </c>
      <c r="S434" s="58" cm="1">
        <f t="array" ref="S434">INDEX($D$10:$I$10,,MATCH(J434,$D$9:$I$9,0))</f>
        <v>100</v>
      </c>
    </row>
    <row r="435" spans="2:19">
      <c r="B435" s="14" t="s">
        <v>122</v>
      </c>
      <c r="C435" s="14" t="s">
        <v>645</v>
      </c>
      <c r="D435" s="36" t="s">
        <v>213</v>
      </c>
      <c r="E435" s="36" t="s">
        <v>213</v>
      </c>
      <c r="F435" s="36" t="s">
        <v>214</v>
      </c>
      <c r="G435" s="36" t="s">
        <v>214</v>
      </c>
      <c r="H435" s="36" t="s">
        <v>214</v>
      </c>
      <c r="I435" s="36" t="s">
        <v>217</v>
      </c>
      <c r="J435" s="36" t="s">
        <v>213</v>
      </c>
      <c r="M435" s="58" cm="1">
        <f t="array" ref="M435">INDEX($D$10:$I$10,,MATCH(D435,$D$9:$I$9,0))</f>
        <v>100</v>
      </c>
      <c r="N435" s="58" cm="1">
        <f t="array" ref="N435">INDEX($D$10:$I$10,,MATCH(E435,$D$9:$I$9,0))</f>
        <v>100</v>
      </c>
      <c r="O435" s="58" cm="1">
        <f t="array" ref="O435">INDEX($D$10:$I$10,,MATCH(F435,$D$9:$I$9,0))</f>
        <v>66</v>
      </c>
      <c r="P435" s="58" cm="1">
        <f t="array" ref="P435">INDEX($D$10:$I$10,,MATCH(G435,$D$9:$I$9,0))</f>
        <v>66</v>
      </c>
      <c r="Q435" s="58" cm="1">
        <f t="array" ref="Q435">INDEX($D$10:$I$10,,MATCH(H435,$D$9:$I$9,0))</f>
        <v>66</v>
      </c>
      <c r="R435" s="58" t="str" cm="1">
        <f t="array" ref="R435">INDEX($D$10:$I$10,,MATCH(I435,$D$9:$I$9,0))</f>
        <v/>
      </c>
      <c r="S435" s="58" cm="1">
        <f t="array" ref="S435">INDEX($D$10:$I$10,,MATCH(J435,$D$9:$I$9,0))</f>
        <v>100</v>
      </c>
    </row>
    <row r="436" spans="2:19">
      <c r="B436" s="14" t="s">
        <v>122</v>
      </c>
      <c r="C436" s="14" t="s">
        <v>646</v>
      </c>
      <c r="D436" s="36" t="s">
        <v>213</v>
      </c>
      <c r="E436" s="36" t="s">
        <v>213</v>
      </c>
      <c r="F436" s="36" t="s">
        <v>213</v>
      </c>
      <c r="G436" s="36" t="s">
        <v>213</v>
      </c>
      <c r="H436" s="36" t="s">
        <v>213</v>
      </c>
      <c r="I436" s="36" t="s">
        <v>217</v>
      </c>
      <c r="J436" s="36" t="s">
        <v>213</v>
      </c>
      <c r="M436" s="58" cm="1">
        <f t="array" ref="M436">INDEX($D$10:$I$10,,MATCH(D436,$D$9:$I$9,0))</f>
        <v>100</v>
      </c>
      <c r="N436" s="58" cm="1">
        <f t="array" ref="N436">INDEX($D$10:$I$10,,MATCH(E436,$D$9:$I$9,0))</f>
        <v>100</v>
      </c>
      <c r="O436" s="58" cm="1">
        <f t="array" ref="O436">INDEX($D$10:$I$10,,MATCH(F436,$D$9:$I$9,0))</f>
        <v>100</v>
      </c>
      <c r="P436" s="58" cm="1">
        <f t="array" ref="P436">INDEX($D$10:$I$10,,MATCH(G436,$D$9:$I$9,0))</f>
        <v>100</v>
      </c>
      <c r="Q436" s="58" cm="1">
        <f t="array" ref="Q436">INDEX($D$10:$I$10,,MATCH(H436,$D$9:$I$9,0))</f>
        <v>100</v>
      </c>
      <c r="R436" s="58" t="str" cm="1">
        <f t="array" ref="R436">INDEX($D$10:$I$10,,MATCH(I436,$D$9:$I$9,0))</f>
        <v/>
      </c>
      <c r="S436" s="58" cm="1">
        <f t="array" ref="S436">INDEX($D$10:$I$10,,MATCH(J436,$D$9:$I$9,0))</f>
        <v>100</v>
      </c>
    </row>
    <row r="437" spans="2:19">
      <c r="B437" s="14" t="s">
        <v>122</v>
      </c>
      <c r="C437" s="14" t="s">
        <v>647</v>
      </c>
      <c r="D437" s="36" t="s">
        <v>215</v>
      </c>
      <c r="E437" s="36" t="s">
        <v>215</v>
      </c>
      <c r="F437" s="36" t="s">
        <v>215</v>
      </c>
      <c r="G437" s="36" t="s">
        <v>214</v>
      </c>
      <c r="H437" s="36" t="s">
        <v>214</v>
      </c>
      <c r="I437" s="36" t="s">
        <v>217</v>
      </c>
      <c r="J437" s="36" t="s">
        <v>215</v>
      </c>
      <c r="M437" s="58" cm="1">
        <f t="array" ref="M437">INDEX($D$10:$I$10,,MATCH(D437,$D$9:$I$9,0))</f>
        <v>33</v>
      </c>
      <c r="N437" s="58" cm="1">
        <f t="array" ref="N437">INDEX($D$10:$I$10,,MATCH(E437,$D$9:$I$9,0))</f>
        <v>33</v>
      </c>
      <c r="O437" s="58" cm="1">
        <f t="array" ref="O437">INDEX($D$10:$I$10,,MATCH(F437,$D$9:$I$9,0))</f>
        <v>33</v>
      </c>
      <c r="P437" s="58" cm="1">
        <f t="array" ref="P437">INDEX($D$10:$I$10,,MATCH(G437,$D$9:$I$9,0))</f>
        <v>66</v>
      </c>
      <c r="Q437" s="58" cm="1">
        <f t="array" ref="Q437">INDEX($D$10:$I$10,,MATCH(H437,$D$9:$I$9,0))</f>
        <v>66</v>
      </c>
      <c r="R437" s="58" t="str" cm="1">
        <f t="array" ref="R437">INDEX($D$10:$I$10,,MATCH(I437,$D$9:$I$9,0))</f>
        <v/>
      </c>
      <c r="S437" s="58" cm="1">
        <f t="array" ref="S437">INDEX($D$10:$I$10,,MATCH(J437,$D$9:$I$9,0))</f>
        <v>33</v>
      </c>
    </row>
    <row r="438" spans="2:19">
      <c r="B438" s="14" t="s">
        <v>122</v>
      </c>
      <c r="C438" s="14" t="s">
        <v>648</v>
      </c>
      <c r="D438" s="36" t="s">
        <v>213</v>
      </c>
      <c r="E438" s="36" t="s">
        <v>214</v>
      </c>
      <c r="F438" s="36" t="s">
        <v>214</v>
      </c>
      <c r="G438" s="36" t="s">
        <v>214</v>
      </c>
      <c r="H438" s="36" t="s">
        <v>214</v>
      </c>
      <c r="I438" s="36" t="s">
        <v>217</v>
      </c>
      <c r="J438" s="36" t="s">
        <v>214</v>
      </c>
      <c r="M438" s="58" cm="1">
        <f t="array" ref="M438">INDEX($D$10:$I$10,,MATCH(D438,$D$9:$I$9,0))</f>
        <v>100</v>
      </c>
      <c r="N438" s="58" cm="1">
        <f t="array" ref="N438">INDEX($D$10:$I$10,,MATCH(E438,$D$9:$I$9,0))</f>
        <v>66</v>
      </c>
      <c r="O438" s="58" cm="1">
        <f t="array" ref="O438">INDEX($D$10:$I$10,,MATCH(F438,$D$9:$I$9,0))</f>
        <v>66</v>
      </c>
      <c r="P438" s="58" cm="1">
        <f t="array" ref="P438">INDEX($D$10:$I$10,,MATCH(G438,$D$9:$I$9,0))</f>
        <v>66</v>
      </c>
      <c r="Q438" s="58" cm="1">
        <f t="array" ref="Q438">INDEX($D$10:$I$10,,MATCH(H438,$D$9:$I$9,0))</f>
        <v>66</v>
      </c>
      <c r="R438" s="58" t="str" cm="1">
        <f t="array" ref="R438">INDEX($D$10:$I$10,,MATCH(I438,$D$9:$I$9,0))</f>
        <v/>
      </c>
      <c r="S438" s="58" cm="1">
        <f t="array" ref="S438">INDEX($D$10:$I$10,,MATCH(J438,$D$9:$I$9,0))</f>
        <v>66</v>
      </c>
    </row>
    <row r="439" spans="2:19">
      <c r="B439" s="14" t="s">
        <v>122</v>
      </c>
      <c r="C439" s="14" t="s">
        <v>649</v>
      </c>
      <c r="D439" s="36" t="s">
        <v>213</v>
      </c>
      <c r="E439" s="36" t="s">
        <v>213</v>
      </c>
      <c r="F439" s="36" t="s">
        <v>213</v>
      </c>
      <c r="G439" s="36" t="s">
        <v>213</v>
      </c>
      <c r="H439" s="36" t="s">
        <v>214</v>
      </c>
      <c r="I439" s="36" t="s">
        <v>217</v>
      </c>
      <c r="J439" s="36" t="s">
        <v>214</v>
      </c>
      <c r="M439" s="58" cm="1">
        <f t="array" ref="M439">INDEX($D$10:$I$10,,MATCH(D439,$D$9:$I$9,0))</f>
        <v>100</v>
      </c>
      <c r="N439" s="58" cm="1">
        <f t="array" ref="N439">INDEX($D$10:$I$10,,MATCH(E439,$D$9:$I$9,0))</f>
        <v>100</v>
      </c>
      <c r="O439" s="58" cm="1">
        <f t="array" ref="O439">INDEX($D$10:$I$10,,MATCH(F439,$D$9:$I$9,0))</f>
        <v>100</v>
      </c>
      <c r="P439" s="58" cm="1">
        <f t="array" ref="P439">INDEX($D$10:$I$10,,MATCH(G439,$D$9:$I$9,0))</f>
        <v>100</v>
      </c>
      <c r="Q439" s="58" cm="1">
        <f t="array" ref="Q439">INDEX($D$10:$I$10,,MATCH(H439,$D$9:$I$9,0))</f>
        <v>66</v>
      </c>
      <c r="R439" s="58" t="str" cm="1">
        <f t="array" ref="R439">INDEX($D$10:$I$10,,MATCH(I439,$D$9:$I$9,0))</f>
        <v/>
      </c>
      <c r="S439" s="58" cm="1">
        <f t="array" ref="S439">INDEX($D$10:$I$10,,MATCH(J439,$D$9:$I$9,0))</f>
        <v>66</v>
      </c>
    </row>
    <row r="440" spans="2:19">
      <c r="B440" s="14" t="s">
        <v>122</v>
      </c>
      <c r="C440" s="14" t="s">
        <v>650</v>
      </c>
      <c r="D440" s="36" t="s">
        <v>213</v>
      </c>
      <c r="E440" s="36" t="s">
        <v>213</v>
      </c>
      <c r="F440" s="36" t="s">
        <v>213</v>
      </c>
      <c r="G440" s="36" t="s">
        <v>213</v>
      </c>
      <c r="H440" s="36" t="s">
        <v>213</v>
      </c>
      <c r="I440" s="36" t="s">
        <v>217</v>
      </c>
      <c r="J440" s="36" t="s">
        <v>213</v>
      </c>
      <c r="M440" s="58" cm="1">
        <f t="array" ref="M440">INDEX($D$10:$I$10,,MATCH(D440,$D$9:$I$9,0))</f>
        <v>100</v>
      </c>
      <c r="N440" s="58" cm="1">
        <f t="array" ref="N440">INDEX($D$10:$I$10,,MATCH(E440,$D$9:$I$9,0))</f>
        <v>100</v>
      </c>
      <c r="O440" s="58" cm="1">
        <f t="array" ref="O440">INDEX($D$10:$I$10,,MATCH(F440,$D$9:$I$9,0))</f>
        <v>100</v>
      </c>
      <c r="P440" s="58" cm="1">
        <f t="array" ref="P440">INDEX($D$10:$I$10,,MATCH(G440,$D$9:$I$9,0))</f>
        <v>100</v>
      </c>
      <c r="Q440" s="58" cm="1">
        <f t="array" ref="Q440">INDEX($D$10:$I$10,,MATCH(H440,$D$9:$I$9,0))</f>
        <v>100</v>
      </c>
      <c r="R440" s="58" t="str" cm="1">
        <f t="array" ref="R440">INDEX($D$10:$I$10,,MATCH(I440,$D$9:$I$9,0))</f>
        <v/>
      </c>
      <c r="S440" s="58" cm="1">
        <f t="array" ref="S440">INDEX($D$10:$I$10,,MATCH(J440,$D$9:$I$9,0))</f>
        <v>100</v>
      </c>
    </row>
    <row r="441" spans="2:19">
      <c r="B441" s="14" t="s">
        <v>122</v>
      </c>
      <c r="C441" s="14" t="s">
        <v>651</v>
      </c>
      <c r="D441" s="36" t="s">
        <v>213</v>
      </c>
      <c r="E441" s="36" t="s">
        <v>213</v>
      </c>
      <c r="F441" s="36" t="s">
        <v>213</v>
      </c>
      <c r="G441" s="36" t="s">
        <v>213</v>
      </c>
      <c r="H441" s="36" t="s">
        <v>213</v>
      </c>
      <c r="I441" s="36" t="s">
        <v>217</v>
      </c>
      <c r="J441" s="36" t="s">
        <v>213</v>
      </c>
      <c r="M441" s="58" cm="1">
        <f t="array" ref="M441">INDEX($D$10:$I$10,,MATCH(D441,$D$9:$I$9,0))</f>
        <v>100</v>
      </c>
      <c r="N441" s="58" cm="1">
        <f t="array" ref="N441">INDEX($D$10:$I$10,,MATCH(E441,$D$9:$I$9,0))</f>
        <v>100</v>
      </c>
      <c r="O441" s="58" cm="1">
        <f t="array" ref="O441">INDEX($D$10:$I$10,,MATCH(F441,$D$9:$I$9,0))</f>
        <v>100</v>
      </c>
      <c r="P441" s="58" cm="1">
        <f t="array" ref="P441">INDEX($D$10:$I$10,,MATCH(G441,$D$9:$I$9,0))</f>
        <v>100</v>
      </c>
      <c r="Q441" s="58" cm="1">
        <f t="array" ref="Q441">INDEX($D$10:$I$10,,MATCH(H441,$D$9:$I$9,0))</f>
        <v>100</v>
      </c>
      <c r="R441" s="58" t="str" cm="1">
        <f t="array" ref="R441">INDEX($D$10:$I$10,,MATCH(I441,$D$9:$I$9,0))</f>
        <v/>
      </c>
      <c r="S441" s="58" cm="1">
        <f t="array" ref="S441">INDEX($D$10:$I$10,,MATCH(J441,$D$9:$I$9,0))</f>
        <v>100</v>
      </c>
    </row>
    <row r="442" spans="2:19">
      <c r="B442" s="14" t="s">
        <v>117</v>
      </c>
      <c r="C442" s="14" t="s">
        <v>652</v>
      </c>
      <c r="D442" s="36" t="s">
        <v>214</v>
      </c>
      <c r="E442" s="36" t="s">
        <v>214</v>
      </c>
      <c r="F442" s="36" t="s">
        <v>214</v>
      </c>
      <c r="G442" s="36" t="s">
        <v>215</v>
      </c>
      <c r="H442" s="36" t="s">
        <v>214</v>
      </c>
      <c r="I442" s="36" t="s">
        <v>215</v>
      </c>
      <c r="J442" s="36" t="s">
        <v>215</v>
      </c>
      <c r="M442" s="58" cm="1">
        <f t="array" ref="M442">INDEX($D$10:$I$10,,MATCH(D442,$D$9:$I$9,0))</f>
        <v>66</v>
      </c>
      <c r="N442" s="58" cm="1">
        <f t="array" ref="N442">INDEX($D$10:$I$10,,MATCH(E442,$D$9:$I$9,0))</f>
        <v>66</v>
      </c>
      <c r="O442" s="58" cm="1">
        <f t="array" ref="O442">INDEX($D$10:$I$10,,MATCH(F442,$D$9:$I$9,0))</f>
        <v>66</v>
      </c>
      <c r="P442" s="58" cm="1">
        <f t="array" ref="P442">INDEX($D$10:$I$10,,MATCH(G442,$D$9:$I$9,0))</f>
        <v>33</v>
      </c>
      <c r="Q442" s="58" cm="1">
        <f t="array" ref="Q442">INDEX($D$10:$I$10,,MATCH(H442,$D$9:$I$9,0))</f>
        <v>66</v>
      </c>
      <c r="R442" s="58" cm="1">
        <f t="array" ref="R442">INDEX($D$10:$I$10,,MATCH(I442,$D$9:$I$9,0))</f>
        <v>33</v>
      </c>
      <c r="S442" s="58" cm="1">
        <f t="array" ref="S442">INDEX($D$10:$I$10,,MATCH(J442,$D$9:$I$9,0))</f>
        <v>33</v>
      </c>
    </row>
    <row r="443" spans="2:19">
      <c r="B443" s="14" t="s">
        <v>117</v>
      </c>
      <c r="C443" s="14" t="s">
        <v>653</v>
      </c>
      <c r="D443" s="36" t="s">
        <v>213</v>
      </c>
      <c r="E443" s="36" t="s">
        <v>213</v>
      </c>
      <c r="F443" s="36" t="s">
        <v>213</v>
      </c>
      <c r="G443" s="36" t="s">
        <v>214</v>
      </c>
      <c r="H443" s="36" t="s">
        <v>213</v>
      </c>
      <c r="I443" s="36" t="s">
        <v>214</v>
      </c>
      <c r="J443" s="36" t="s">
        <v>214</v>
      </c>
      <c r="M443" s="58" cm="1">
        <f t="array" ref="M443">INDEX($D$10:$I$10,,MATCH(D443,$D$9:$I$9,0))</f>
        <v>100</v>
      </c>
      <c r="N443" s="58" cm="1">
        <f t="array" ref="N443">INDEX($D$10:$I$10,,MATCH(E443,$D$9:$I$9,0))</f>
        <v>100</v>
      </c>
      <c r="O443" s="58" cm="1">
        <f t="array" ref="O443">INDEX($D$10:$I$10,,MATCH(F443,$D$9:$I$9,0))</f>
        <v>100</v>
      </c>
      <c r="P443" s="58" cm="1">
        <f t="array" ref="P443">INDEX($D$10:$I$10,,MATCH(G443,$D$9:$I$9,0))</f>
        <v>66</v>
      </c>
      <c r="Q443" s="58" cm="1">
        <f t="array" ref="Q443">INDEX($D$10:$I$10,,MATCH(H443,$D$9:$I$9,0))</f>
        <v>100</v>
      </c>
      <c r="R443" s="58" cm="1">
        <f t="array" ref="R443">INDEX($D$10:$I$10,,MATCH(I443,$D$9:$I$9,0))</f>
        <v>66</v>
      </c>
      <c r="S443" s="58" cm="1">
        <f t="array" ref="S443">INDEX($D$10:$I$10,,MATCH(J443,$D$9:$I$9,0))</f>
        <v>66</v>
      </c>
    </row>
    <row r="444" spans="2:19">
      <c r="B444" s="14" t="s">
        <v>117</v>
      </c>
      <c r="C444" s="14" t="s">
        <v>654</v>
      </c>
      <c r="D444" s="36" t="s">
        <v>213</v>
      </c>
      <c r="E444" s="36" t="s">
        <v>213</v>
      </c>
      <c r="F444" s="36" t="s">
        <v>213</v>
      </c>
      <c r="G444" s="36" t="s">
        <v>213</v>
      </c>
      <c r="H444" s="36" t="s">
        <v>213</v>
      </c>
      <c r="I444" s="36" t="s">
        <v>213</v>
      </c>
      <c r="J444" s="36" t="s">
        <v>213</v>
      </c>
      <c r="M444" s="58" cm="1">
        <f t="array" ref="M444">INDEX($D$10:$I$10,,MATCH(D444,$D$9:$I$9,0))</f>
        <v>100</v>
      </c>
      <c r="N444" s="58" cm="1">
        <f t="array" ref="N444">INDEX($D$10:$I$10,,MATCH(E444,$D$9:$I$9,0))</f>
        <v>100</v>
      </c>
      <c r="O444" s="58" cm="1">
        <f t="array" ref="O444">INDEX($D$10:$I$10,,MATCH(F444,$D$9:$I$9,0))</f>
        <v>100</v>
      </c>
      <c r="P444" s="58" cm="1">
        <f t="array" ref="P444">INDEX($D$10:$I$10,,MATCH(G444,$D$9:$I$9,0))</f>
        <v>100</v>
      </c>
      <c r="Q444" s="58" cm="1">
        <f t="array" ref="Q444">INDEX($D$10:$I$10,,MATCH(H444,$D$9:$I$9,0))</f>
        <v>100</v>
      </c>
      <c r="R444" s="58" cm="1">
        <f t="array" ref="R444">INDEX($D$10:$I$10,,MATCH(I444,$D$9:$I$9,0))</f>
        <v>100</v>
      </c>
      <c r="S444" s="58" cm="1">
        <f t="array" ref="S444">INDEX($D$10:$I$10,,MATCH(J444,$D$9:$I$9,0))</f>
        <v>100</v>
      </c>
    </row>
    <row r="445" spans="2:19">
      <c r="B445" s="14" t="s">
        <v>117</v>
      </c>
      <c r="C445" s="14" t="s">
        <v>655</v>
      </c>
      <c r="D445" s="36" t="s">
        <v>213</v>
      </c>
      <c r="E445" s="36" t="s">
        <v>213</v>
      </c>
      <c r="F445" s="36" t="s">
        <v>213</v>
      </c>
      <c r="G445" s="36" t="s">
        <v>213</v>
      </c>
      <c r="H445" s="36" t="s">
        <v>213</v>
      </c>
      <c r="I445" s="36" t="s">
        <v>213</v>
      </c>
      <c r="J445" s="36" t="s">
        <v>213</v>
      </c>
      <c r="M445" s="58" cm="1">
        <f t="array" ref="M445">INDEX($D$10:$I$10,,MATCH(D445,$D$9:$I$9,0))</f>
        <v>100</v>
      </c>
      <c r="N445" s="58" cm="1">
        <f t="array" ref="N445">INDEX($D$10:$I$10,,MATCH(E445,$D$9:$I$9,0))</f>
        <v>100</v>
      </c>
      <c r="O445" s="58" cm="1">
        <f t="array" ref="O445">INDEX($D$10:$I$10,,MATCH(F445,$D$9:$I$9,0))</f>
        <v>100</v>
      </c>
      <c r="P445" s="58" cm="1">
        <f t="array" ref="P445">INDEX($D$10:$I$10,,MATCH(G445,$D$9:$I$9,0))</f>
        <v>100</v>
      </c>
      <c r="Q445" s="58" cm="1">
        <f t="array" ref="Q445">INDEX($D$10:$I$10,,MATCH(H445,$D$9:$I$9,0))</f>
        <v>100</v>
      </c>
      <c r="R445" s="58" cm="1">
        <f t="array" ref="R445">INDEX($D$10:$I$10,,MATCH(I445,$D$9:$I$9,0))</f>
        <v>100</v>
      </c>
      <c r="S445" s="58" cm="1">
        <f t="array" ref="S445">INDEX($D$10:$I$10,,MATCH(J445,$D$9:$I$9,0))</f>
        <v>100</v>
      </c>
    </row>
    <row r="446" spans="2:19">
      <c r="B446" s="14" t="s">
        <v>117</v>
      </c>
      <c r="C446" s="14" t="s">
        <v>656</v>
      </c>
      <c r="D446" s="36" t="s">
        <v>213</v>
      </c>
      <c r="E446" s="36" t="s">
        <v>213</v>
      </c>
      <c r="F446" s="36" t="s">
        <v>213</v>
      </c>
      <c r="G446" s="36" t="s">
        <v>213</v>
      </c>
      <c r="H446" s="36" t="s">
        <v>213</v>
      </c>
      <c r="I446" s="36" t="s">
        <v>213</v>
      </c>
      <c r="J446" s="36" t="s">
        <v>213</v>
      </c>
      <c r="M446" s="58" cm="1">
        <f t="array" ref="M446">INDEX($D$10:$I$10,,MATCH(D446,$D$9:$I$9,0))</f>
        <v>100</v>
      </c>
      <c r="N446" s="58" cm="1">
        <f t="array" ref="N446">INDEX($D$10:$I$10,,MATCH(E446,$D$9:$I$9,0))</f>
        <v>100</v>
      </c>
      <c r="O446" s="58" cm="1">
        <f t="array" ref="O446">INDEX($D$10:$I$10,,MATCH(F446,$D$9:$I$9,0))</f>
        <v>100</v>
      </c>
      <c r="P446" s="58" cm="1">
        <f t="array" ref="P446">INDEX($D$10:$I$10,,MATCH(G446,$D$9:$I$9,0))</f>
        <v>100</v>
      </c>
      <c r="Q446" s="58" cm="1">
        <f t="array" ref="Q446">INDEX($D$10:$I$10,,MATCH(H446,$D$9:$I$9,0))</f>
        <v>100</v>
      </c>
      <c r="R446" s="58" cm="1">
        <f t="array" ref="R446">INDEX($D$10:$I$10,,MATCH(I446,$D$9:$I$9,0))</f>
        <v>100</v>
      </c>
      <c r="S446" s="58" cm="1">
        <f t="array" ref="S446">INDEX($D$10:$I$10,,MATCH(J446,$D$9:$I$9,0))</f>
        <v>100</v>
      </c>
    </row>
    <row r="447" spans="2:19">
      <c r="B447" s="14" t="s">
        <v>117</v>
      </c>
      <c r="C447" s="14" t="s">
        <v>657</v>
      </c>
      <c r="D447" s="36" t="s">
        <v>213</v>
      </c>
      <c r="E447" s="36" t="s">
        <v>213</v>
      </c>
      <c r="F447" s="36" t="s">
        <v>213</v>
      </c>
      <c r="G447" s="36" t="s">
        <v>213</v>
      </c>
      <c r="H447" s="36" t="s">
        <v>213</v>
      </c>
      <c r="I447" s="36" t="s">
        <v>213</v>
      </c>
      <c r="J447" s="36" t="s">
        <v>213</v>
      </c>
      <c r="M447" s="58" cm="1">
        <f t="array" ref="M447">INDEX($D$10:$I$10,,MATCH(D447,$D$9:$I$9,0))</f>
        <v>100</v>
      </c>
      <c r="N447" s="58" cm="1">
        <f t="array" ref="N447">INDEX($D$10:$I$10,,MATCH(E447,$D$9:$I$9,0))</f>
        <v>100</v>
      </c>
      <c r="O447" s="58" cm="1">
        <f t="array" ref="O447">INDEX($D$10:$I$10,,MATCH(F447,$D$9:$I$9,0))</f>
        <v>100</v>
      </c>
      <c r="P447" s="58" cm="1">
        <f t="array" ref="P447">INDEX($D$10:$I$10,,MATCH(G447,$D$9:$I$9,0))</f>
        <v>100</v>
      </c>
      <c r="Q447" s="58" cm="1">
        <f t="array" ref="Q447">INDEX($D$10:$I$10,,MATCH(H447,$D$9:$I$9,0))</f>
        <v>100</v>
      </c>
      <c r="R447" s="58" cm="1">
        <f t="array" ref="R447">INDEX($D$10:$I$10,,MATCH(I447,$D$9:$I$9,0))</f>
        <v>100</v>
      </c>
      <c r="S447" s="58" cm="1">
        <f t="array" ref="S447">INDEX($D$10:$I$10,,MATCH(J447,$D$9:$I$9,0))</f>
        <v>100</v>
      </c>
    </row>
    <row r="448" spans="2:19">
      <c r="B448" s="14" t="s">
        <v>117</v>
      </c>
      <c r="C448" s="14" t="s">
        <v>658</v>
      </c>
      <c r="D448" s="36" t="s">
        <v>213</v>
      </c>
      <c r="E448" s="36" t="s">
        <v>213</v>
      </c>
      <c r="F448" s="36" t="s">
        <v>213</v>
      </c>
      <c r="G448" s="36" t="s">
        <v>213</v>
      </c>
      <c r="H448" s="36" t="s">
        <v>213</v>
      </c>
      <c r="I448" s="36" t="s">
        <v>213</v>
      </c>
      <c r="J448" s="36" t="s">
        <v>213</v>
      </c>
      <c r="M448" s="58" cm="1">
        <f t="array" ref="M448">INDEX($D$10:$I$10,,MATCH(D448,$D$9:$I$9,0))</f>
        <v>100</v>
      </c>
      <c r="N448" s="58" cm="1">
        <f t="array" ref="N448">INDEX($D$10:$I$10,,MATCH(E448,$D$9:$I$9,0))</f>
        <v>100</v>
      </c>
      <c r="O448" s="58" cm="1">
        <f t="array" ref="O448">INDEX($D$10:$I$10,,MATCH(F448,$D$9:$I$9,0))</f>
        <v>100</v>
      </c>
      <c r="P448" s="58" cm="1">
        <f t="array" ref="P448">INDEX($D$10:$I$10,,MATCH(G448,$D$9:$I$9,0))</f>
        <v>100</v>
      </c>
      <c r="Q448" s="58" cm="1">
        <f t="array" ref="Q448">INDEX($D$10:$I$10,,MATCH(H448,$D$9:$I$9,0))</f>
        <v>100</v>
      </c>
      <c r="R448" s="58" cm="1">
        <f t="array" ref="R448">INDEX($D$10:$I$10,,MATCH(I448,$D$9:$I$9,0))</f>
        <v>100</v>
      </c>
      <c r="S448" s="58" cm="1">
        <f t="array" ref="S448">INDEX($D$10:$I$10,,MATCH(J448,$D$9:$I$9,0))</f>
        <v>100</v>
      </c>
    </row>
    <row r="449" spans="2:19">
      <c r="B449" s="14" t="s">
        <v>117</v>
      </c>
      <c r="C449" s="14" t="s">
        <v>659</v>
      </c>
      <c r="D449" s="36" t="s">
        <v>214</v>
      </c>
      <c r="E449" s="36" t="s">
        <v>214</v>
      </c>
      <c r="F449" s="36" t="s">
        <v>214</v>
      </c>
      <c r="G449" s="36" t="s">
        <v>214</v>
      </c>
      <c r="H449" s="36" t="s">
        <v>214</v>
      </c>
      <c r="I449" s="36" t="s">
        <v>215</v>
      </c>
      <c r="J449" s="36" t="s">
        <v>215</v>
      </c>
      <c r="M449" s="58" cm="1">
        <f t="array" ref="M449">INDEX($D$10:$I$10,,MATCH(D449,$D$9:$I$9,0))</f>
        <v>66</v>
      </c>
      <c r="N449" s="58" cm="1">
        <f t="array" ref="N449">INDEX($D$10:$I$10,,MATCH(E449,$D$9:$I$9,0))</f>
        <v>66</v>
      </c>
      <c r="O449" s="58" cm="1">
        <f t="array" ref="O449">INDEX($D$10:$I$10,,MATCH(F449,$D$9:$I$9,0))</f>
        <v>66</v>
      </c>
      <c r="P449" s="58" cm="1">
        <f t="array" ref="P449">INDEX($D$10:$I$10,,MATCH(G449,$D$9:$I$9,0))</f>
        <v>66</v>
      </c>
      <c r="Q449" s="58" cm="1">
        <f t="array" ref="Q449">INDEX($D$10:$I$10,,MATCH(H449,$D$9:$I$9,0))</f>
        <v>66</v>
      </c>
      <c r="R449" s="58" cm="1">
        <f t="array" ref="R449">INDEX($D$10:$I$10,,MATCH(I449,$D$9:$I$9,0))</f>
        <v>33</v>
      </c>
      <c r="S449" s="58" cm="1">
        <f t="array" ref="S449">INDEX($D$10:$I$10,,MATCH(J449,$D$9:$I$9,0))</f>
        <v>33</v>
      </c>
    </row>
    <row r="450" spans="2:19">
      <c r="B450" s="14" t="s">
        <v>117</v>
      </c>
      <c r="C450" s="14" t="s">
        <v>660</v>
      </c>
      <c r="D450" s="36" t="s">
        <v>214</v>
      </c>
      <c r="E450" s="36" t="s">
        <v>214</v>
      </c>
      <c r="F450" s="36" t="s">
        <v>214</v>
      </c>
      <c r="G450" s="36" t="s">
        <v>215</v>
      </c>
      <c r="H450" s="36" t="s">
        <v>214</v>
      </c>
      <c r="I450" s="36" t="s">
        <v>214</v>
      </c>
      <c r="J450" s="36" t="s">
        <v>214</v>
      </c>
      <c r="M450" s="58" cm="1">
        <f t="array" ref="M450">INDEX($D$10:$I$10,,MATCH(D450,$D$9:$I$9,0))</f>
        <v>66</v>
      </c>
      <c r="N450" s="58" cm="1">
        <f t="array" ref="N450">INDEX($D$10:$I$10,,MATCH(E450,$D$9:$I$9,0))</f>
        <v>66</v>
      </c>
      <c r="O450" s="58" cm="1">
        <f t="array" ref="O450">INDEX($D$10:$I$10,,MATCH(F450,$D$9:$I$9,0))</f>
        <v>66</v>
      </c>
      <c r="P450" s="58" cm="1">
        <f t="array" ref="P450">INDEX($D$10:$I$10,,MATCH(G450,$D$9:$I$9,0))</f>
        <v>33</v>
      </c>
      <c r="Q450" s="58" cm="1">
        <f t="array" ref="Q450">INDEX($D$10:$I$10,,MATCH(H450,$D$9:$I$9,0))</f>
        <v>66</v>
      </c>
      <c r="R450" s="58" cm="1">
        <f t="array" ref="R450">INDEX($D$10:$I$10,,MATCH(I450,$D$9:$I$9,0))</f>
        <v>66</v>
      </c>
      <c r="S450" s="58" cm="1">
        <f t="array" ref="S450">INDEX($D$10:$I$10,,MATCH(J450,$D$9:$I$9,0))</f>
        <v>66</v>
      </c>
    </row>
    <row r="451" spans="2:19">
      <c r="B451" s="14" t="s">
        <v>117</v>
      </c>
      <c r="C451" s="14" t="s">
        <v>661</v>
      </c>
      <c r="D451" s="36" t="s">
        <v>213</v>
      </c>
      <c r="E451" s="36" t="s">
        <v>213</v>
      </c>
      <c r="F451" s="36" t="s">
        <v>213</v>
      </c>
      <c r="G451" s="36" t="s">
        <v>213</v>
      </c>
      <c r="H451" s="36" t="s">
        <v>213</v>
      </c>
      <c r="I451" s="36" t="s">
        <v>213</v>
      </c>
      <c r="J451" s="36" t="s">
        <v>213</v>
      </c>
      <c r="M451" s="58" cm="1">
        <f t="array" ref="M451">INDEX($D$10:$I$10,,MATCH(D451,$D$9:$I$9,0))</f>
        <v>100</v>
      </c>
      <c r="N451" s="58" cm="1">
        <f t="array" ref="N451">INDEX($D$10:$I$10,,MATCH(E451,$D$9:$I$9,0))</f>
        <v>100</v>
      </c>
      <c r="O451" s="58" cm="1">
        <f t="array" ref="O451">INDEX($D$10:$I$10,,MATCH(F451,$D$9:$I$9,0))</f>
        <v>100</v>
      </c>
      <c r="P451" s="58" cm="1">
        <f t="array" ref="P451">INDEX($D$10:$I$10,,MATCH(G451,$D$9:$I$9,0))</f>
        <v>100</v>
      </c>
      <c r="Q451" s="58" cm="1">
        <f t="array" ref="Q451">INDEX($D$10:$I$10,,MATCH(H451,$D$9:$I$9,0))</f>
        <v>100</v>
      </c>
      <c r="R451" s="58" cm="1">
        <f t="array" ref="R451">INDEX($D$10:$I$10,,MATCH(I451,$D$9:$I$9,0))</f>
        <v>100</v>
      </c>
      <c r="S451" s="58" cm="1">
        <f t="array" ref="S451">INDEX($D$10:$I$10,,MATCH(J451,$D$9:$I$9,0))</f>
        <v>100</v>
      </c>
    </row>
    <row r="452" spans="2:19">
      <c r="B452" s="14" t="s">
        <v>117</v>
      </c>
      <c r="C452" s="14" t="s">
        <v>662</v>
      </c>
      <c r="D452" s="36" t="s">
        <v>214</v>
      </c>
      <c r="E452" s="36" t="s">
        <v>214</v>
      </c>
      <c r="F452" s="36" t="s">
        <v>213</v>
      </c>
      <c r="G452" s="36" t="s">
        <v>213</v>
      </c>
      <c r="H452" s="36" t="s">
        <v>213</v>
      </c>
      <c r="I452" s="36" t="s">
        <v>213</v>
      </c>
      <c r="J452" s="36" t="s">
        <v>213</v>
      </c>
      <c r="M452" s="58" cm="1">
        <f t="array" ref="M452">INDEX($D$10:$I$10,,MATCH(D452,$D$9:$I$9,0))</f>
        <v>66</v>
      </c>
      <c r="N452" s="58" cm="1">
        <f t="array" ref="N452">INDEX($D$10:$I$10,,MATCH(E452,$D$9:$I$9,0))</f>
        <v>66</v>
      </c>
      <c r="O452" s="58" cm="1">
        <f t="array" ref="O452">INDEX($D$10:$I$10,,MATCH(F452,$D$9:$I$9,0))</f>
        <v>100</v>
      </c>
      <c r="P452" s="58" cm="1">
        <f t="array" ref="P452">INDEX($D$10:$I$10,,MATCH(G452,$D$9:$I$9,0))</f>
        <v>100</v>
      </c>
      <c r="Q452" s="58" cm="1">
        <f t="array" ref="Q452">INDEX($D$10:$I$10,,MATCH(H452,$D$9:$I$9,0))</f>
        <v>100</v>
      </c>
      <c r="R452" s="58" cm="1">
        <f t="array" ref="R452">INDEX($D$10:$I$10,,MATCH(I452,$D$9:$I$9,0))</f>
        <v>100</v>
      </c>
      <c r="S452" s="58" cm="1">
        <f t="array" ref="S452">INDEX($D$10:$I$10,,MATCH(J452,$D$9:$I$9,0))</f>
        <v>100</v>
      </c>
    </row>
    <row r="453" spans="2:19">
      <c r="B453" s="14" t="s">
        <v>117</v>
      </c>
      <c r="C453" s="14" t="s">
        <v>663</v>
      </c>
      <c r="D453" s="36" t="s">
        <v>213</v>
      </c>
      <c r="E453" s="36" t="s">
        <v>213</v>
      </c>
      <c r="F453" s="36" t="s">
        <v>213</v>
      </c>
      <c r="G453" s="36" t="s">
        <v>213</v>
      </c>
      <c r="H453" s="36" t="s">
        <v>213</v>
      </c>
      <c r="I453" s="36" t="s">
        <v>213</v>
      </c>
      <c r="J453" s="36" t="s">
        <v>213</v>
      </c>
      <c r="M453" s="58" cm="1">
        <f t="array" ref="M453">INDEX($D$10:$I$10,,MATCH(D453,$D$9:$I$9,0))</f>
        <v>100</v>
      </c>
      <c r="N453" s="58" cm="1">
        <f t="array" ref="N453">INDEX($D$10:$I$10,,MATCH(E453,$D$9:$I$9,0))</f>
        <v>100</v>
      </c>
      <c r="O453" s="58" cm="1">
        <f t="array" ref="O453">INDEX($D$10:$I$10,,MATCH(F453,$D$9:$I$9,0))</f>
        <v>100</v>
      </c>
      <c r="P453" s="58" cm="1">
        <f t="array" ref="P453">INDEX($D$10:$I$10,,MATCH(G453,$D$9:$I$9,0))</f>
        <v>100</v>
      </c>
      <c r="Q453" s="58" cm="1">
        <f t="array" ref="Q453">INDEX($D$10:$I$10,,MATCH(H453,$D$9:$I$9,0))</f>
        <v>100</v>
      </c>
      <c r="R453" s="58" cm="1">
        <f t="array" ref="R453">INDEX($D$10:$I$10,,MATCH(I453,$D$9:$I$9,0))</f>
        <v>100</v>
      </c>
      <c r="S453" s="58" cm="1">
        <f t="array" ref="S453">INDEX($D$10:$I$10,,MATCH(J453,$D$9:$I$9,0))</f>
        <v>100</v>
      </c>
    </row>
    <row r="454" spans="2:19">
      <c r="B454" s="14" t="s">
        <v>117</v>
      </c>
      <c r="C454" s="14" t="s">
        <v>664</v>
      </c>
      <c r="D454" s="36" t="s">
        <v>213</v>
      </c>
      <c r="E454" s="36" t="s">
        <v>213</v>
      </c>
      <c r="F454" s="36" t="s">
        <v>213</v>
      </c>
      <c r="G454" s="36" t="s">
        <v>213</v>
      </c>
      <c r="H454" s="36" t="s">
        <v>213</v>
      </c>
      <c r="I454" s="36" t="s">
        <v>213</v>
      </c>
      <c r="J454" s="36" t="s">
        <v>213</v>
      </c>
      <c r="M454" s="58" cm="1">
        <f t="array" ref="M454">INDEX($D$10:$I$10,,MATCH(D454,$D$9:$I$9,0))</f>
        <v>100</v>
      </c>
      <c r="N454" s="58" cm="1">
        <f t="array" ref="N454">INDEX($D$10:$I$10,,MATCH(E454,$D$9:$I$9,0))</f>
        <v>100</v>
      </c>
      <c r="O454" s="58" cm="1">
        <f t="array" ref="O454">INDEX($D$10:$I$10,,MATCH(F454,$D$9:$I$9,0))</f>
        <v>100</v>
      </c>
      <c r="P454" s="58" cm="1">
        <f t="array" ref="P454">INDEX($D$10:$I$10,,MATCH(G454,$D$9:$I$9,0))</f>
        <v>100</v>
      </c>
      <c r="Q454" s="58" cm="1">
        <f t="array" ref="Q454">INDEX($D$10:$I$10,,MATCH(H454,$D$9:$I$9,0))</f>
        <v>100</v>
      </c>
      <c r="R454" s="58" cm="1">
        <f t="array" ref="R454">INDEX($D$10:$I$10,,MATCH(I454,$D$9:$I$9,0))</f>
        <v>100</v>
      </c>
      <c r="S454" s="58" cm="1">
        <f t="array" ref="S454">INDEX($D$10:$I$10,,MATCH(J454,$D$9:$I$9,0))</f>
        <v>100</v>
      </c>
    </row>
    <row r="455" spans="2:19">
      <c r="B455" s="14" t="s">
        <v>117</v>
      </c>
      <c r="C455" s="14" t="s">
        <v>665</v>
      </c>
      <c r="D455" s="36" t="s">
        <v>213</v>
      </c>
      <c r="E455" s="36" t="s">
        <v>213</v>
      </c>
      <c r="F455" s="36" t="s">
        <v>213</v>
      </c>
      <c r="G455" s="36" t="s">
        <v>213</v>
      </c>
      <c r="H455" s="36" t="s">
        <v>213</v>
      </c>
      <c r="I455" s="36" t="s">
        <v>213</v>
      </c>
      <c r="J455" s="36" t="s">
        <v>213</v>
      </c>
      <c r="M455" s="58" cm="1">
        <f t="array" ref="M455">INDEX($D$10:$I$10,,MATCH(D455,$D$9:$I$9,0))</f>
        <v>100</v>
      </c>
      <c r="N455" s="58" cm="1">
        <f t="array" ref="N455">INDEX($D$10:$I$10,,MATCH(E455,$D$9:$I$9,0))</f>
        <v>100</v>
      </c>
      <c r="O455" s="58" cm="1">
        <f t="array" ref="O455">INDEX($D$10:$I$10,,MATCH(F455,$D$9:$I$9,0))</f>
        <v>100</v>
      </c>
      <c r="P455" s="58" cm="1">
        <f t="array" ref="P455">INDEX($D$10:$I$10,,MATCH(G455,$D$9:$I$9,0))</f>
        <v>100</v>
      </c>
      <c r="Q455" s="58" cm="1">
        <f t="array" ref="Q455">INDEX($D$10:$I$10,,MATCH(H455,$D$9:$I$9,0))</f>
        <v>100</v>
      </c>
      <c r="R455" s="58" cm="1">
        <f t="array" ref="R455">INDEX($D$10:$I$10,,MATCH(I455,$D$9:$I$9,0))</f>
        <v>100</v>
      </c>
      <c r="S455" s="58" cm="1">
        <f t="array" ref="S455">INDEX($D$10:$I$10,,MATCH(J455,$D$9:$I$9,0))</f>
        <v>100</v>
      </c>
    </row>
    <row r="456" spans="2:19">
      <c r="B456" s="14" t="s">
        <v>117</v>
      </c>
      <c r="C456" s="14" t="s">
        <v>666</v>
      </c>
      <c r="D456" s="36" t="s">
        <v>213</v>
      </c>
      <c r="E456" s="36" t="s">
        <v>213</v>
      </c>
      <c r="F456" s="36" t="s">
        <v>213</v>
      </c>
      <c r="G456" s="36" t="s">
        <v>213</v>
      </c>
      <c r="H456" s="36" t="s">
        <v>213</v>
      </c>
      <c r="I456" s="36" t="s">
        <v>213</v>
      </c>
      <c r="J456" s="36" t="s">
        <v>213</v>
      </c>
      <c r="M456" s="58" cm="1">
        <f t="array" ref="M456">INDEX($D$10:$I$10,,MATCH(D456,$D$9:$I$9,0))</f>
        <v>100</v>
      </c>
      <c r="N456" s="58" cm="1">
        <f t="array" ref="N456">INDEX($D$10:$I$10,,MATCH(E456,$D$9:$I$9,0))</f>
        <v>100</v>
      </c>
      <c r="O456" s="58" cm="1">
        <f t="array" ref="O456">INDEX($D$10:$I$10,,MATCH(F456,$D$9:$I$9,0))</f>
        <v>100</v>
      </c>
      <c r="P456" s="58" cm="1">
        <f t="array" ref="P456">INDEX($D$10:$I$10,,MATCH(G456,$D$9:$I$9,0))</f>
        <v>100</v>
      </c>
      <c r="Q456" s="58" cm="1">
        <f t="array" ref="Q456">INDEX($D$10:$I$10,,MATCH(H456,$D$9:$I$9,0))</f>
        <v>100</v>
      </c>
      <c r="R456" s="58" cm="1">
        <f t="array" ref="R456">INDEX($D$10:$I$10,,MATCH(I456,$D$9:$I$9,0))</f>
        <v>100</v>
      </c>
      <c r="S456" s="58" cm="1">
        <f t="array" ref="S456">INDEX($D$10:$I$10,,MATCH(J456,$D$9:$I$9,0))</f>
        <v>100</v>
      </c>
    </row>
    <row r="457" spans="2:19">
      <c r="B457" s="14" t="s">
        <v>117</v>
      </c>
      <c r="C457" s="14" t="s">
        <v>667</v>
      </c>
      <c r="D457" s="36" t="s">
        <v>213</v>
      </c>
      <c r="E457" s="36" t="s">
        <v>213</v>
      </c>
      <c r="F457" s="36" t="s">
        <v>213</v>
      </c>
      <c r="G457" s="36" t="s">
        <v>213</v>
      </c>
      <c r="H457" s="36" t="s">
        <v>213</v>
      </c>
      <c r="I457" s="36" t="s">
        <v>213</v>
      </c>
      <c r="J457" s="36" t="s">
        <v>213</v>
      </c>
      <c r="M457" s="58" cm="1">
        <f t="array" ref="M457">INDEX($D$10:$I$10,,MATCH(D457,$D$9:$I$9,0))</f>
        <v>100</v>
      </c>
      <c r="N457" s="58" cm="1">
        <f t="array" ref="N457">INDEX($D$10:$I$10,,MATCH(E457,$D$9:$I$9,0))</f>
        <v>100</v>
      </c>
      <c r="O457" s="58" cm="1">
        <f t="array" ref="O457">INDEX($D$10:$I$10,,MATCH(F457,$D$9:$I$9,0))</f>
        <v>100</v>
      </c>
      <c r="P457" s="58" cm="1">
        <f t="array" ref="P457">INDEX($D$10:$I$10,,MATCH(G457,$D$9:$I$9,0))</f>
        <v>100</v>
      </c>
      <c r="Q457" s="58" cm="1">
        <f t="array" ref="Q457">INDEX($D$10:$I$10,,MATCH(H457,$D$9:$I$9,0))</f>
        <v>100</v>
      </c>
      <c r="R457" s="58" cm="1">
        <f t="array" ref="R457">INDEX($D$10:$I$10,,MATCH(I457,$D$9:$I$9,0))</f>
        <v>100</v>
      </c>
      <c r="S457" s="58" cm="1">
        <f t="array" ref="S457">INDEX($D$10:$I$10,,MATCH(J457,$D$9:$I$9,0))</f>
        <v>100</v>
      </c>
    </row>
    <row r="458" spans="2:19">
      <c r="B458" s="14" t="s">
        <v>117</v>
      </c>
      <c r="C458" s="14" t="s">
        <v>668</v>
      </c>
      <c r="D458" s="36" t="s">
        <v>213</v>
      </c>
      <c r="E458" s="36" t="s">
        <v>213</v>
      </c>
      <c r="F458" s="36" t="s">
        <v>213</v>
      </c>
      <c r="G458" s="36" t="s">
        <v>213</v>
      </c>
      <c r="H458" s="36" t="s">
        <v>213</v>
      </c>
      <c r="I458" s="36" t="s">
        <v>213</v>
      </c>
      <c r="J458" s="36" t="s">
        <v>213</v>
      </c>
      <c r="M458" s="58" cm="1">
        <f t="array" ref="M458">INDEX($D$10:$I$10,,MATCH(D458,$D$9:$I$9,0))</f>
        <v>100</v>
      </c>
      <c r="N458" s="58" cm="1">
        <f t="array" ref="N458">INDEX($D$10:$I$10,,MATCH(E458,$D$9:$I$9,0))</f>
        <v>100</v>
      </c>
      <c r="O458" s="58" cm="1">
        <f t="array" ref="O458">INDEX($D$10:$I$10,,MATCH(F458,$D$9:$I$9,0))</f>
        <v>100</v>
      </c>
      <c r="P458" s="58" cm="1">
        <f t="array" ref="P458">INDEX($D$10:$I$10,,MATCH(G458,$D$9:$I$9,0))</f>
        <v>100</v>
      </c>
      <c r="Q458" s="58" cm="1">
        <f t="array" ref="Q458">INDEX($D$10:$I$10,,MATCH(H458,$D$9:$I$9,0))</f>
        <v>100</v>
      </c>
      <c r="R458" s="58" cm="1">
        <f t="array" ref="R458">INDEX($D$10:$I$10,,MATCH(I458,$D$9:$I$9,0))</f>
        <v>100</v>
      </c>
      <c r="S458" s="58" cm="1">
        <f t="array" ref="S458">INDEX($D$10:$I$10,,MATCH(J458,$D$9:$I$9,0))</f>
        <v>100</v>
      </c>
    </row>
    <row r="459" spans="2:19">
      <c r="B459" s="14" t="s">
        <v>117</v>
      </c>
      <c r="C459" s="14" t="s">
        <v>669</v>
      </c>
      <c r="D459" s="36" t="s">
        <v>213</v>
      </c>
      <c r="E459" s="36" t="s">
        <v>213</v>
      </c>
      <c r="F459" s="36" t="s">
        <v>213</v>
      </c>
      <c r="G459" s="36" t="s">
        <v>213</v>
      </c>
      <c r="H459" s="36" t="s">
        <v>213</v>
      </c>
      <c r="I459" s="36" t="s">
        <v>213</v>
      </c>
      <c r="J459" s="36" t="s">
        <v>213</v>
      </c>
      <c r="M459" s="58" cm="1">
        <f t="array" ref="M459">INDEX($D$10:$I$10,,MATCH(D459,$D$9:$I$9,0))</f>
        <v>100</v>
      </c>
      <c r="N459" s="58" cm="1">
        <f t="array" ref="N459">INDEX($D$10:$I$10,,MATCH(E459,$D$9:$I$9,0))</f>
        <v>100</v>
      </c>
      <c r="O459" s="58" cm="1">
        <f t="array" ref="O459">INDEX($D$10:$I$10,,MATCH(F459,$D$9:$I$9,0))</f>
        <v>100</v>
      </c>
      <c r="P459" s="58" cm="1">
        <f t="array" ref="P459">INDEX($D$10:$I$10,,MATCH(G459,$D$9:$I$9,0))</f>
        <v>100</v>
      </c>
      <c r="Q459" s="58" cm="1">
        <f t="array" ref="Q459">INDEX($D$10:$I$10,,MATCH(H459,$D$9:$I$9,0))</f>
        <v>100</v>
      </c>
      <c r="R459" s="58" cm="1">
        <f t="array" ref="R459">INDEX($D$10:$I$10,,MATCH(I459,$D$9:$I$9,0))</f>
        <v>100</v>
      </c>
      <c r="S459" s="58" cm="1">
        <f t="array" ref="S459">INDEX($D$10:$I$10,,MATCH(J459,$D$9:$I$9,0))</f>
        <v>100</v>
      </c>
    </row>
    <row r="460" spans="2:19">
      <c r="B460" s="14" t="s">
        <v>117</v>
      </c>
      <c r="C460" s="14" t="s">
        <v>670</v>
      </c>
      <c r="D460" s="36" t="s">
        <v>213</v>
      </c>
      <c r="E460" s="36" t="s">
        <v>213</v>
      </c>
      <c r="F460" s="36" t="s">
        <v>213</v>
      </c>
      <c r="G460" s="36" t="s">
        <v>213</v>
      </c>
      <c r="H460" s="36" t="s">
        <v>213</v>
      </c>
      <c r="I460" s="36" t="s">
        <v>213</v>
      </c>
      <c r="J460" s="36" t="s">
        <v>213</v>
      </c>
      <c r="M460" s="58" cm="1">
        <f t="array" ref="M460">INDEX($D$10:$I$10,,MATCH(D460,$D$9:$I$9,0))</f>
        <v>100</v>
      </c>
      <c r="N460" s="58" cm="1">
        <f t="array" ref="N460">INDEX($D$10:$I$10,,MATCH(E460,$D$9:$I$9,0))</f>
        <v>100</v>
      </c>
      <c r="O460" s="58" cm="1">
        <f t="array" ref="O460">INDEX($D$10:$I$10,,MATCH(F460,$D$9:$I$9,0))</f>
        <v>100</v>
      </c>
      <c r="P460" s="58" cm="1">
        <f t="array" ref="P460">INDEX($D$10:$I$10,,MATCH(G460,$D$9:$I$9,0))</f>
        <v>100</v>
      </c>
      <c r="Q460" s="58" cm="1">
        <f t="array" ref="Q460">INDEX($D$10:$I$10,,MATCH(H460,$D$9:$I$9,0))</f>
        <v>100</v>
      </c>
      <c r="R460" s="58" cm="1">
        <f t="array" ref="R460">INDEX($D$10:$I$10,,MATCH(I460,$D$9:$I$9,0))</f>
        <v>100</v>
      </c>
      <c r="S460" s="58" cm="1">
        <f t="array" ref="S460">INDEX($D$10:$I$10,,MATCH(J460,$D$9:$I$9,0))</f>
        <v>100</v>
      </c>
    </row>
    <row r="461" spans="2:19">
      <c r="B461" s="14" t="s">
        <v>117</v>
      </c>
      <c r="C461" s="14" t="s">
        <v>671</v>
      </c>
      <c r="D461" s="36" t="s">
        <v>214</v>
      </c>
      <c r="E461" s="36" t="s">
        <v>214</v>
      </c>
      <c r="F461" s="36" t="s">
        <v>214</v>
      </c>
      <c r="G461" s="36" t="s">
        <v>213</v>
      </c>
      <c r="H461" s="36" t="s">
        <v>213</v>
      </c>
      <c r="I461" s="36" t="s">
        <v>213</v>
      </c>
      <c r="J461" s="36" t="s">
        <v>213</v>
      </c>
      <c r="M461" s="58" cm="1">
        <f t="array" ref="M461">INDEX($D$10:$I$10,,MATCH(D461,$D$9:$I$9,0))</f>
        <v>66</v>
      </c>
      <c r="N461" s="58" cm="1">
        <f t="array" ref="N461">INDEX($D$10:$I$10,,MATCH(E461,$D$9:$I$9,0))</f>
        <v>66</v>
      </c>
      <c r="O461" s="58" cm="1">
        <f t="array" ref="O461">INDEX($D$10:$I$10,,MATCH(F461,$D$9:$I$9,0))</f>
        <v>66</v>
      </c>
      <c r="P461" s="58" cm="1">
        <f t="array" ref="P461">INDEX($D$10:$I$10,,MATCH(G461,$D$9:$I$9,0))</f>
        <v>100</v>
      </c>
      <c r="Q461" s="58" cm="1">
        <f t="array" ref="Q461">INDEX($D$10:$I$10,,MATCH(H461,$D$9:$I$9,0))</f>
        <v>100</v>
      </c>
      <c r="R461" s="58" cm="1">
        <f t="array" ref="R461">INDEX($D$10:$I$10,,MATCH(I461,$D$9:$I$9,0))</f>
        <v>100</v>
      </c>
      <c r="S461" s="58" cm="1">
        <f t="array" ref="S461">INDEX($D$10:$I$10,,MATCH(J461,$D$9:$I$9,0))</f>
        <v>100</v>
      </c>
    </row>
    <row r="462" spans="2:19">
      <c r="B462" s="14" t="s">
        <v>117</v>
      </c>
      <c r="C462" s="14" t="s">
        <v>672</v>
      </c>
      <c r="D462" s="36" t="s">
        <v>213</v>
      </c>
      <c r="E462" s="36" t="s">
        <v>213</v>
      </c>
      <c r="F462" s="36" t="s">
        <v>213</v>
      </c>
      <c r="G462" s="36" t="s">
        <v>213</v>
      </c>
      <c r="H462" s="36" t="s">
        <v>213</v>
      </c>
      <c r="I462" s="36" t="s">
        <v>213</v>
      </c>
      <c r="J462" s="36" t="s">
        <v>213</v>
      </c>
      <c r="M462" s="58" cm="1">
        <f t="array" ref="M462">INDEX($D$10:$I$10,,MATCH(D462,$D$9:$I$9,0))</f>
        <v>100</v>
      </c>
      <c r="N462" s="58" cm="1">
        <f t="array" ref="N462">INDEX($D$10:$I$10,,MATCH(E462,$D$9:$I$9,0))</f>
        <v>100</v>
      </c>
      <c r="O462" s="58" cm="1">
        <f t="array" ref="O462">INDEX($D$10:$I$10,,MATCH(F462,$D$9:$I$9,0))</f>
        <v>100</v>
      </c>
      <c r="P462" s="58" cm="1">
        <f t="array" ref="P462">INDEX($D$10:$I$10,,MATCH(G462,$D$9:$I$9,0))</f>
        <v>100</v>
      </c>
      <c r="Q462" s="58" cm="1">
        <f t="array" ref="Q462">INDEX($D$10:$I$10,,MATCH(H462,$D$9:$I$9,0))</f>
        <v>100</v>
      </c>
      <c r="R462" s="58" cm="1">
        <f t="array" ref="R462">INDEX($D$10:$I$10,,MATCH(I462,$D$9:$I$9,0))</f>
        <v>100</v>
      </c>
      <c r="S462" s="58" cm="1">
        <f t="array" ref="S462">INDEX($D$10:$I$10,,MATCH(J462,$D$9:$I$9,0))</f>
        <v>100</v>
      </c>
    </row>
    <row r="463" spans="2:19">
      <c r="B463" s="14" t="s">
        <v>117</v>
      </c>
      <c r="C463" s="14" t="s">
        <v>673</v>
      </c>
      <c r="D463" s="36" t="s">
        <v>213</v>
      </c>
      <c r="E463" s="36" t="s">
        <v>213</v>
      </c>
      <c r="F463" s="36" t="s">
        <v>213</v>
      </c>
      <c r="G463" s="36" t="s">
        <v>213</v>
      </c>
      <c r="H463" s="36" t="s">
        <v>213</v>
      </c>
      <c r="I463" s="36" t="s">
        <v>213</v>
      </c>
      <c r="J463" s="36" t="s">
        <v>213</v>
      </c>
      <c r="M463" s="58" cm="1">
        <f t="array" ref="M463">INDEX($D$10:$I$10,,MATCH(D463,$D$9:$I$9,0))</f>
        <v>100</v>
      </c>
      <c r="N463" s="58" cm="1">
        <f t="array" ref="N463">INDEX($D$10:$I$10,,MATCH(E463,$D$9:$I$9,0))</f>
        <v>100</v>
      </c>
      <c r="O463" s="58" cm="1">
        <f t="array" ref="O463">INDEX($D$10:$I$10,,MATCH(F463,$D$9:$I$9,0))</f>
        <v>100</v>
      </c>
      <c r="P463" s="58" cm="1">
        <f t="array" ref="P463">INDEX($D$10:$I$10,,MATCH(G463,$D$9:$I$9,0))</f>
        <v>100</v>
      </c>
      <c r="Q463" s="58" cm="1">
        <f t="array" ref="Q463">INDEX($D$10:$I$10,,MATCH(H463,$D$9:$I$9,0))</f>
        <v>100</v>
      </c>
      <c r="R463" s="58" cm="1">
        <f t="array" ref="R463">INDEX($D$10:$I$10,,MATCH(I463,$D$9:$I$9,0))</f>
        <v>100</v>
      </c>
      <c r="S463" s="58" cm="1">
        <f t="array" ref="S463">INDEX($D$10:$I$10,,MATCH(J463,$D$9:$I$9,0))</f>
        <v>100</v>
      </c>
    </row>
    <row r="464" spans="2:19">
      <c r="B464" s="14" t="s">
        <v>117</v>
      </c>
      <c r="C464" s="14" t="s">
        <v>674</v>
      </c>
      <c r="D464" s="36" t="s">
        <v>213</v>
      </c>
      <c r="E464" s="36" t="s">
        <v>213</v>
      </c>
      <c r="F464" s="36" t="s">
        <v>213</v>
      </c>
      <c r="G464" s="36" t="s">
        <v>213</v>
      </c>
      <c r="H464" s="36" t="s">
        <v>213</v>
      </c>
      <c r="I464" s="36" t="s">
        <v>213</v>
      </c>
      <c r="J464" s="36" t="s">
        <v>214</v>
      </c>
      <c r="M464" s="58" cm="1">
        <f t="array" ref="M464">INDEX($D$10:$I$10,,MATCH(D464,$D$9:$I$9,0))</f>
        <v>100</v>
      </c>
      <c r="N464" s="58" cm="1">
        <f t="array" ref="N464">INDEX($D$10:$I$10,,MATCH(E464,$D$9:$I$9,0))</f>
        <v>100</v>
      </c>
      <c r="O464" s="58" cm="1">
        <f t="array" ref="O464">INDEX($D$10:$I$10,,MATCH(F464,$D$9:$I$9,0))</f>
        <v>100</v>
      </c>
      <c r="P464" s="58" cm="1">
        <f t="array" ref="P464">INDEX($D$10:$I$10,,MATCH(G464,$D$9:$I$9,0))</f>
        <v>100</v>
      </c>
      <c r="Q464" s="58" cm="1">
        <f t="array" ref="Q464">INDEX($D$10:$I$10,,MATCH(H464,$D$9:$I$9,0))</f>
        <v>100</v>
      </c>
      <c r="R464" s="58" cm="1">
        <f t="array" ref="R464">INDEX($D$10:$I$10,,MATCH(I464,$D$9:$I$9,0))</f>
        <v>100</v>
      </c>
      <c r="S464" s="58" cm="1">
        <f t="array" ref="S464">INDEX($D$10:$I$10,,MATCH(J464,$D$9:$I$9,0))</f>
        <v>66</v>
      </c>
    </row>
    <row r="465" spans="2:19">
      <c r="B465" s="14" t="s">
        <v>117</v>
      </c>
      <c r="C465" s="14" t="s">
        <v>675</v>
      </c>
      <c r="D465" s="36" t="s">
        <v>213</v>
      </c>
      <c r="E465" s="36" t="s">
        <v>213</v>
      </c>
      <c r="F465" s="36" t="s">
        <v>213</v>
      </c>
      <c r="G465" s="36" t="s">
        <v>213</v>
      </c>
      <c r="H465" s="36" t="s">
        <v>213</v>
      </c>
      <c r="I465" s="36" t="s">
        <v>213</v>
      </c>
      <c r="J465" s="36" t="s">
        <v>213</v>
      </c>
      <c r="M465" s="58" cm="1">
        <f t="array" ref="M465">INDEX($D$10:$I$10,,MATCH(D465,$D$9:$I$9,0))</f>
        <v>100</v>
      </c>
      <c r="N465" s="58" cm="1">
        <f t="array" ref="N465">INDEX($D$10:$I$10,,MATCH(E465,$D$9:$I$9,0))</f>
        <v>100</v>
      </c>
      <c r="O465" s="58" cm="1">
        <f t="array" ref="O465">INDEX($D$10:$I$10,,MATCH(F465,$D$9:$I$9,0))</f>
        <v>100</v>
      </c>
      <c r="P465" s="58" cm="1">
        <f t="array" ref="P465">INDEX($D$10:$I$10,,MATCH(G465,$D$9:$I$9,0))</f>
        <v>100</v>
      </c>
      <c r="Q465" s="58" cm="1">
        <f t="array" ref="Q465">INDEX($D$10:$I$10,,MATCH(H465,$D$9:$I$9,0))</f>
        <v>100</v>
      </c>
      <c r="R465" s="58" cm="1">
        <f t="array" ref="R465">INDEX($D$10:$I$10,,MATCH(I465,$D$9:$I$9,0))</f>
        <v>100</v>
      </c>
      <c r="S465" s="58" cm="1">
        <f t="array" ref="S465">INDEX($D$10:$I$10,,MATCH(J465,$D$9:$I$9,0))</f>
        <v>100</v>
      </c>
    </row>
    <row r="466" spans="2:19">
      <c r="B466" s="14" t="s">
        <v>117</v>
      </c>
      <c r="C466" s="14" t="s">
        <v>676</v>
      </c>
      <c r="D466" s="36" t="s">
        <v>213</v>
      </c>
      <c r="E466" s="36" t="s">
        <v>213</v>
      </c>
      <c r="F466" s="36" t="s">
        <v>213</v>
      </c>
      <c r="G466" s="36" t="s">
        <v>213</v>
      </c>
      <c r="H466" s="36" t="s">
        <v>213</v>
      </c>
      <c r="I466" s="36" t="s">
        <v>213</v>
      </c>
      <c r="J466" s="36" t="s">
        <v>213</v>
      </c>
      <c r="M466" s="58" cm="1">
        <f t="array" ref="M466">INDEX($D$10:$I$10,,MATCH(D466,$D$9:$I$9,0))</f>
        <v>100</v>
      </c>
      <c r="N466" s="58" cm="1">
        <f t="array" ref="N466">INDEX($D$10:$I$10,,MATCH(E466,$D$9:$I$9,0))</f>
        <v>100</v>
      </c>
      <c r="O466" s="58" cm="1">
        <f t="array" ref="O466">INDEX($D$10:$I$10,,MATCH(F466,$D$9:$I$9,0))</f>
        <v>100</v>
      </c>
      <c r="P466" s="58" cm="1">
        <f t="array" ref="P466">INDEX($D$10:$I$10,,MATCH(G466,$D$9:$I$9,0))</f>
        <v>100</v>
      </c>
      <c r="Q466" s="58" cm="1">
        <f t="array" ref="Q466">INDEX($D$10:$I$10,,MATCH(H466,$D$9:$I$9,0))</f>
        <v>100</v>
      </c>
      <c r="R466" s="58" cm="1">
        <f t="array" ref="R466">INDEX($D$10:$I$10,,MATCH(I466,$D$9:$I$9,0))</f>
        <v>100</v>
      </c>
      <c r="S466" s="58" cm="1">
        <f t="array" ref="S466">INDEX($D$10:$I$10,,MATCH(J466,$D$9:$I$9,0))</f>
        <v>100</v>
      </c>
    </row>
    <row r="467" spans="2:19">
      <c r="B467" s="14" t="s">
        <v>117</v>
      </c>
      <c r="C467" s="14" t="s">
        <v>677</v>
      </c>
      <c r="D467" s="36" t="s">
        <v>213</v>
      </c>
      <c r="E467" s="36" t="s">
        <v>213</v>
      </c>
      <c r="F467" s="36" t="s">
        <v>213</v>
      </c>
      <c r="G467" s="36" t="s">
        <v>213</v>
      </c>
      <c r="H467" s="36" t="s">
        <v>213</v>
      </c>
      <c r="I467" s="36" t="s">
        <v>213</v>
      </c>
      <c r="J467" s="36" t="s">
        <v>213</v>
      </c>
      <c r="M467" s="58" cm="1">
        <f t="array" ref="M467">INDEX($D$10:$I$10,,MATCH(D467,$D$9:$I$9,0))</f>
        <v>100</v>
      </c>
      <c r="N467" s="58" cm="1">
        <f t="array" ref="N467">INDEX($D$10:$I$10,,MATCH(E467,$D$9:$I$9,0))</f>
        <v>100</v>
      </c>
      <c r="O467" s="58" cm="1">
        <f t="array" ref="O467">INDEX($D$10:$I$10,,MATCH(F467,$D$9:$I$9,0))</f>
        <v>100</v>
      </c>
      <c r="P467" s="58" cm="1">
        <f t="array" ref="P467">INDEX($D$10:$I$10,,MATCH(G467,$D$9:$I$9,0))</f>
        <v>100</v>
      </c>
      <c r="Q467" s="58" cm="1">
        <f t="array" ref="Q467">INDEX($D$10:$I$10,,MATCH(H467,$D$9:$I$9,0))</f>
        <v>100</v>
      </c>
      <c r="R467" s="58" cm="1">
        <f t="array" ref="R467">INDEX($D$10:$I$10,,MATCH(I467,$D$9:$I$9,0))</f>
        <v>100</v>
      </c>
      <c r="S467" s="58" cm="1">
        <f t="array" ref="S467">INDEX($D$10:$I$10,,MATCH(J467,$D$9:$I$9,0))</f>
        <v>100</v>
      </c>
    </row>
    <row r="468" spans="2:19">
      <c r="B468" s="14" t="s">
        <v>117</v>
      </c>
      <c r="C468" s="14" t="s">
        <v>678</v>
      </c>
      <c r="D468" s="36" t="s">
        <v>213</v>
      </c>
      <c r="E468" s="36" t="s">
        <v>213</v>
      </c>
      <c r="F468" s="36" t="s">
        <v>213</v>
      </c>
      <c r="G468" s="36" t="s">
        <v>213</v>
      </c>
      <c r="H468" s="36" t="s">
        <v>213</v>
      </c>
      <c r="I468" s="36" t="s">
        <v>213</v>
      </c>
      <c r="J468" s="36" t="s">
        <v>213</v>
      </c>
      <c r="M468" s="58" cm="1">
        <f t="array" ref="M468">INDEX($D$10:$I$10,,MATCH(D468,$D$9:$I$9,0))</f>
        <v>100</v>
      </c>
      <c r="N468" s="58" cm="1">
        <f t="array" ref="N468">INDEX($D$10:$I$10,,MATCH(E468,$D$9:$I$9,0))</f>
        <v>100</v>
      </c>
      <c r="O468" s="58" cm="1">
        <f t="array" ref="O468">INDEX($D$10:$I$10,,MATCH(F468,$D$9:$I$9,0))</f>
        <v>100</v>
      </c>
      <c r="P468" s="58" cm="1">
        <f t="array" ref="P468">INDEX($D$10:$I$10,,MATCH(G468,$D$9:$I$9,0))</f>
        <v>100</v>
      </c>
      <c r="Q468" s="58" cm="1">
        <f t="array" ref="Q468">INDEX($D$10:$I$10,,MATCH(H468,$D$9:$I$9,0))</f>
        <v>100</v>
      </c>
      <c r="R468" s="58" cm="1">
        <f t="array" ref="R468">INDEX($D$10:$I$10,,MATCH(I468,$D$9:$I$9,0))</f>
        <v>100</v>
      </c>
      <c r="S468" s="58" cm="1">
        <f t="array" ref="S468">INDEX($D$10:$I$10,,MATCH(J468,$D$9:$I$9,0))</f>
        <v>100</v>
      </c>
    </row>
    <row r="469" spans="2:19">
      <c r="B469" s="14" t="s">
        <v>117</v>
      </c>
      <c r="C469" s="14" t="s">
        <v>679</v>
      </c>
      <c r="D469" s="36" t="s">
        <v>213</v>
      </c>
      <c r="E469" s="36" t="s">
        <v>213</v>
      </c>
      <c r="F469" s="36" t="s">
        <v>213</v>
      </c>
      <c r="G469" s="36" t="s">
        <v>213</v>
      </c>
      <c r="H469" s="36" t="s">
        <v>213</v>
      </c>
      <c r="I469" s="36" t="s">
        <v>213</v>
      </c>
      <c r="J469" s="36" t="s">
        <v>213</v>
      </c>
      <c r="M469" s="58" cm="1">
        <f t="array" ref="M469">INDEX($D$10:$I$10,,MATCH(D469,$D$9:$I$9,0))</f>
        <v>100</v>
      </c>
      <c r="N469" s="58" cm="1">
        <f t="array" ref="N469">INDEX($D$10:$I$10,,MATCH(E469,$D$9:$I$9,0))</f>
        <v>100</v>
      </c>
      <c r="O469" s="58" cm="1">
        <f t="array" ref="O469">INDEX($D$10:$I$10,,MATCH(F469,$D$9:$I$9,0))</f>
        <v>100</v>
      </c>
      <c r="P469" s="58" cm="1">
        <f t="array" ref="P469">INDEX($D$10:$I$10,,MATCH(G469,$D$9:$I$9,0))</f>
        <v>100</v>
      </c>
      <c r="Q469" s="58" cm="1">
        <f t="array" ref="Q469">INDEX($D$10:$I$10,,MATCH(H469,$D$9:$I$9,0))</f>
        <v>100</v>
      </c>
      <c r="R469" s="58" cm="1">
        <f t="array" ref="R469">INDEX($D$10:$I$10,,MATCH(I469,$D$9:$I$9,0))</f>
        <v>100</v>
      </c>
      <c r="S469" s="58" cm="1">
        <f t="array" ref="S469">INDEX($D$10:$I$10,,MATCH(J469,$D$9:$I$9,0))</f>
        <v>100</v>
      </c>
    </row>
    <row r="470" spans="2:19">
      <c r="B470" s="14" t="s">
        <v>117</v>
      </c>
      <c r="C470" s="14" t="s">
        <v>680</v>
      </c>
      <c r="D470" s="36" t="s">
        <v>213</v>
      </c>
      <c r="E470" s="36" t="s">
        <v>213</v>
      </c>
      <c r="F470" s="36" t="s">
        <v>213</v>
      </c>
      <c r="G470" s="36" t="s">
        <v>213</v>
      </c>
      <c r="H470" s="36" t="s">
        <v>213</v>
      </c>
      <c r="I470" s="36" t="s">
        <v>213</v>
      </c>
      <c r="J470" s="36" t="s">
        <v>213</v>
      </c>
      <c r="M470" s="58" cm="1">
        <f t="array" ref="M470">INDEX($D$10:$I$10,,MATCH(D470,$D$9:$I$9,0))</f>
        <v>100</v>
      </c>
      <c r="N470" s="58" cm="1">
        <f t="array" ref="N470">INDEX($D$10:$I$10,,MATCH(E470,$D$9:$I$9,0))</f>
        <v>100</v>
      </c>
      <c r="O470" s="58" cm="1">
        <f t="array" ref="O470">INDEX($D$10:$I$10,,MATCH(F470,$D$9:$I$9,0))</f>
        <v>100</v>
      </c>
      <c r="P470" s="58" cm="1">
        <f t="array" ref="P470">INDEX($D$10:$I$10,,MATCH(G470,$D$9:$I$9,0))</f>
        <v>100</v>
      </c>
      <c r="Q470" s="58" cm="1">
        <f t="array" ref="Q470">INDEX($D$10:$I$10,,MATCH(H470,$D$9:$I$9,0))</f>
        <v>100</v>
      </c>
      <c r="R470" s="58" cm="1">
        <f t="array" ref="R470">INDEX($D$10:$I$10,,MATCH(I470,$D$9:$I$9,0))</f>
        <v>100</v>
      </c>
      <c r="S470" s="58" cm="1">
        <f t="array" ref="S470">INDEX($D$10:$I$10,,MATCH(J470,$D$9:$I$9,0))</f>
        <v>100</v>
      </c>
    </row>
    <row r="471" spans="2:19">
      <c r="B471" s="14" t="s">
        <v>117</v>
      </c>
      <c r="C471" s="14" t="s">
        <v>681</v>
      </c>
      <c r="D471" s="36" t="s">
        <v>213</v>
      </c>
      <c r="E471" s="36" t="s">
        <v>213</v>
      </c>
      <c r="F471" s="36" t="s">
        <v>213</v>
      </c>
      <c r="G471" s="36" t="s">
        <v>213</v>
      </c>
      <c r="H471" s="36" t="s">
        <v>213</v>
      </c>
      <c r="I471" s="36" t="s">
        <v>213</v>
      </c>
      <c r="J471" s="36" t="s">
        <v>213</v>
      </c>
      <c r="M471" s="58" cm="1">
        <f t="array" ref="M471">INDEX($D$10:$I$10,,MATCH(D471,$D$9:$I$9,0))</f>
        <v>100</v>
      </c>
      <c r="N471" s="58" cm="1">
        <f t="array" ref="N471">INDEX($D$10:$I$10,,MATCH(E471,$D$9:$I$9,0))</f>
        <v>100</v>
      </c>
      <c r="O471" s="58" cm="1">
        <f t="array" ref="O471">INDEX($D$10:$I$10,,MATCH(F471,$D$9:$I$9,0))</f>
        <v>100</v>
      </c>
      <c r="P471" s="58" cm="1">
        <f t="array" ref="P471">INDEX($D$10:$I$10,,MATCH(G471,$D$9:$I$9,0))</f>
        <v>100</v>
      </c>
      <c r="Q471" s="58" cm="1">
        <f t="array" ref="Q471">INDEX($D$10:$I$10,,MATCH(H471,$D$9:$I$9,0))</f>
        <v>100</v>
      </c>
      <c r="R471" s="58" cm="1">
        <f t="array" ref="R471">INDEX($D$10:$I$10,,MATCH(I471,$D$9:$I$9,0))</f>
        <v>100</v>
      </c>
      <c r="S471" s="58" cm="1">
        <f t="array" ref="S471">INDEX($D$10:$I$10,,MATCH(J471,$D$9:$I$9,0))</f>
        <v>100</v>
      </c>
    </row>
    <row r="472" spans="2:19">
      <c r="B472" s="14" t="s">
        <v>117</v>
      </c>
      <c r="C472" s="14" t="s">
        <v>682</v>
      </c>
      <c r="D472" s="36" t="s">
        <v>213</v>
      </c>
      <c r="E472" s="36" t="s">
        <v>213</v>
      </c>
      <c r="F472" s="36" t="s">
        <v>213</v>
      </c>
      <c r="G472" s="36" t="s">
        <v>213</v>
      </c>
      <c r="H472" s="36" t="s">
        <v>213</v>
      </c>
      <c r="I472" s="36" t="s">
        <v>213</v>
      </c>
      <c r="J472" s="36" t="s">
        <v>213</v>
      </c>
      <c r="M472" s="58" cm="1">
        <f t="array" ref="M472">INDEX($D$10:$I$10,,MATCH(D472,$D$9:$I$9,0))</f>
        <v>100</v>
      </c>
      <c r="N472" s="58" cm="1">
        <f t="array" ref="N472">INDEX($D$10:$I$10,,MATCH(E472,$D$9:$I$9,0))</f>
        <v>100</v>
      </c>
      <c r="O472" s="58" cm="1">
        <f t="array" ref="O472">INDEX($D$10:$I$10,,MATCH(F472,$D$9:$I$9,0))</f>
        <v>100</v>
      </c>
      <c r="P472" s="58" cm="1">
        <f t="array" ref="P472">INDEX($D$10:$I$10,,MATCH(G472,$D$9:$I$9,0))</f>
        <v>100</v>
      </c>
      <c r="Q472" s="58" cm="1">
        <f t="array" ref="Q472">INDEX($D$10:$I$10,,MATCH(H472,$D$9:$I$9,0))</f>
        <v>100</v>
      </c>
      <c r="R472" s="58" cm="1">
        <f t="array" ref="R472">INDEX($D$10:$I$10,,MATCH(I472,$D$9:$I$9,0))</f>
        <v>100</v>
      </c>
      <c r="S472" s="58" cm="1">
        <f t="array" ref="S472">INDEX($D$10:$I$10,,MATCH(J472,$D$9:$I$9,0))</f>
        <v>100</v>
      </c>
    </row>
    <row r="473" spans="2:19">
      <c r="B473" s="14" t="s">
        <v>117</v>
      </c>
      <c r="C473" s="14" t="s">
        <v>683</v>
      </c>
      <c r="D473" s="36" t="s">
        <v>213</v>
      </c>
      <c r="E473" s="36" t="s">
        <v>213</v>
      </c>
      <c r="F473" s="36" t="s">
        <v>213</v>
      </c>
      <c r="G473" s="36" t="s">
        <v>213</v>
      </c>
      <c r="H473" s="36" t="s">
        <v>213</v>
      </c>
      <c r="I473" s="36" t="s">
        <v>213</v>
      </c>
      <c r="J473" s="36" t="s">
        <v>213</v>
      </c>
      <c r="M473" s="58" cm="1">
        <f t="array" ref="M473">INDEX($D$10:$I$10,,MATCH(D473,$D$9:$I$9,0))</f>
        <v>100</v>
      </c>
      <c r="N473" s="58" cm="1">
        <f t="array" ref="N473">INDEX($D$10:$I$10,,MATCH(E473,$D$9:$I$9,0))</f>
        <v>100</v>
      </c>
      <c r="O473" s="58" cm="1">
        <f t="array" ref="O473">INDEX($D$10:$I$10,,MATCH(F473,$D$9:$I$9,0))</f>
        <v>100</v>
      </c>
      <c r="P473" s="58" cm="1">
        <f t="array" ref="P473">INDEX($D$10:$I$10,,MATCH(G473,$D$9:$I$9,0))</f>
        <v>100</v>
      </c>
      <c r="Q473" s="58" cm="1">
        <f t="array" ref="Q473">INDEX($D$10:$I$10,,MATCH(H473,$D$9:$I$9,0))</f>
        <v>100</v>
      </c>
      <c r="R473" s="58" cm="1">
        <f t="array" ref="R473">INDEX($D$10:$I$10,,MATCH(I473,$D$9:$I$9,0))</f>
        <v>100</v>
      </c>
      <c r="S473" s="58" cm="1">
        <f t="array" ref="S473">INDEX($D$10:$I$10,,MATCH(J473,$D$9:$I$9,0))</f>
        <v>100</v>
      </c>
    </row>
    <row r="474" spans="2:19">
      <c r="B474" s="14" t="s">
        <v>117</v>
      </c>
      <c r="C474" s="14" t="s">
        <v>684</v>
      </c>
      <c r="D474" s="36" t="s">
        <v>213</v>
      </c>
      <c r="E474" s="36" t="s">
        <v>213</v>
      </c>
      <c r="F474" s="36" t="s">
        <v>213</v>
      </c>
      <c r="G474" s="36" t="s">
        <v>213</v>
      </c>
      <c r="H474" s="36" t="s">
        <v>213</v>
      </c>
      <c r="I474" s="36" t="s">
        <v>213</v>
      </c>
      <c r="J474" s="36" t="s">
        <v>213</v>
      </c>
      <c r="M474" s="58" cm="1">
        <f t="array" ref="M474">INDEX($D$10:$I$10,,MATCH(D474,$D$9:$I$9,0))</f>
        <v>100</v>
      </c>
      <c r="N474" s="58" cm="1">
        <f t="array" ref="N474">INDEX($D$10:$I$10,,MATCH(E474,$D$9:$I$9,0))</f>
        <v>100</v>
      </c>
      <c r="O474" s="58" cm="1">
        <f t="array" ref="O474">INDEX($D$10:$I$10,,MATCH(F474,$D$9:$I$9,0))</f>
        <v>100</v>
      </c>
      <c r="P474" s="58" cm="1">
        <f t="array" ref="P474">INDEX($D$10:$I$10,,MATCH(G474,$D$9:$I$9,0))</f>
        <v>100</v>
      </c>
      <c r="Q474" s="58" cm="1">
        <f t="array" ref="Q474">INDEX($D$10:$I$10,,MATCH(H474,$D$9:$I$9,0))</f>
        <v>100</v>
      </c>
      <c r="R474" s="58" cm="1">
        <f t="array" ref="R474">INDEX($D$10:$I$10,,MATCH(I474,$D$9:$I$9,0))</f>
        <v>100</v>
      </c>
      <c r="S474" s="58" cm="1">
        <f t="array" ref="S474">INDEX($D$10:$I$10,,MATCH(J474,$D$9:$I$9,0))</f>
        <v>100</v>
      </c>
    </row>
    <row r="475" spans="2:19">
      <c r="B475" s="14" t="s">
        <v>117</v>
      </c>
      <c r="C475" s="14" t="s">
        <v>685</v>
      </c>
      <c r="D475" s="36" t="s">
        <v>214</v>
      </c>
      <c r="E475" s="36" t="s">
        <v>215</v>
      </c>
      <c r="F475" s="36" t="s">
        <v>215</v>
      </c>
      <c r="G475" s="36" t="s">
        <v>214</v>
      </c>
      <c r="H475" s="36" t="s">
        <v>214</v>
      </c>
      <c r="I475" s="36" t="s">
        <v>213</v>
      </c>
      <c r="J475" s="36" t="s">
        <v>213</v>
      </c>
      <c r="M475" s="58" cm="1">
        <f t="array" ref="M475">INDEX($D$10:$I$10,,MATCH(D475,$D$9:$I$9,0))</f>
        <v>66</v>
      </c>
      <c r="N475" s="58" cm="1">
        <f t="array" ref="N475">INDEX($D$10:$I$10,,MATCH(E475,$D$9:$I$9,0))</f>
        <v>33</v>
      </c>
      <c r="O475" s="58" cm="1">
        <f t="array" ref="O475">INDEX($D$10:$I$10,,MATCH(F475,$D$9:$I$9,0))</f>
        <v>33</v>
      </c>
      <c r="P475" s="58" cm="1">
        <f t="array" ref="P475">INDEX($D$10:$I$10,,MATCH(G475,$D$9:$I$9,0))</f>
        <v>66</v>
      </c>
      <c r="Q475" s="58" cm="1">
        <f t="array" ref="Q475">INDEX($D$10:$I$10,,MATCH(H475,$D$9:$I$9,0))</f>
        <v>66</v>
      </c>
      <c r="R475" s="58" cm="1">
        <f t="array" ref="R475">INDEX($D$10:$I$10,,MATCH(I475,$D$9:$I$9,0))</f>
        <v>100</v>
      </c>
      <c r="S475" s="58" cm="1">
        <f t="array" ref="S475">INDEX($D$10:$I$10,,MATCH(J475,$D$9:$I$9,0))</f>
        <v>100</v>
      </c>
    </row>
    <row r="476" spans="2:19">
      <c r="B476" s="14" t="s">
        <v>117</v>
      </c>
      <c r="C476" s="14" t="s">
        <v>686</v>
      </c>
      <c r="D476" s="36" t="s">
        <v>213</v>
      </c>
      <c r="E476" s="36" t="s">
        <v>213</v>
      </c>
      <c r="F476" s="36" t="s">
        <v>213</v>
      </c>
      <c r="G476" s="36" t="s">
        <v>213</v>
      </c>
      <c r="H476" s="36" t="s">
        <v>213</v>
      </c>
      <c r="I476" s="36" t="s">
        <v>213</v>
      </c>
      <c r="J476" s="36" t="s">
        <v>213</v>
      </c>
      <c r="M476" s="58" cm="1">
        <f t="array" ref="M476">INDEX($D$10:$I$10,,MATCH(D476,$D$9:$I$9,0))</f>
        <v>100</v>
      </c>
      <c r="N476" s="58" cm="1">
        <f t="array" ref="N476">INDEX($D$10:$I$10,,MATCH(E476,$D$9:$I$9,0))</f>
        <v>100</v>
      </c>
      <c r="O476" s="58" cm="1">
        <f t="array" ref="O476">INDEX($D$10:$I$10,,MATCH(F476,$D$9:$I$9,0))</f>
        <v>100</v>
      </c>
      <c r="P476" s="58" cm="1">
        <f t="array" ref="P476">INDEX($D$10:$I$10,,MATCH(G476,$D$9:$I$9,0))</f>
        <v>100</v>
      </c>
      <c r="Q476" s="58" cm="1">
        <f t="array" ref="Q476">INDEX($D$10:$I$10,,MATCH(H476,$D$9:$I$9,0))</f>
        <v>100</v>
      </c>
      <c r="R476" s="58" cm="1">
        <f t="array" ref="R476">INDEX($D$10:$I$10,,MATCH(I476,$D$9:$I$9,0))</f>
        <v>100</v>
      </c>
      <c r="S476" s="58" cm="1">
        <f t="array" ref="S476">INDEX($D$10:$I$10,,MATCH(J476,$D$9:$I$9,0))</f>
        <v>100</v>
      </c>
    </row>
    <row r="477" spans="2:19">
      <c r="B477" s="14" t="s">
        <v>117</v>
      </c>
      <c r="C477" s="14" t="s">
        <v>687</v>
      </c>
      <c r="D477" s="36" t="s">
        <v>213</v>
      </c>
      <c r="E477" s="36" t="s">
        <v>213</v>
      </c>
      <c r="F477" s="36" t="s">
        <v>213</v>
      </c>
      <c r="G477" s="36" t="s">
        <v>213</v>
      </c>
      <c r="H477" s="36" t="s">
        <v>213</v>
      </c>
      <c r="I477" s="36" t="s">
        <v>213</v>
      </c>
      <c r="J477" s="36" t="s">
        <v>213</v>
      </c>
      <c r="M477" s="58" cm="1">
        <f t="array" ref="M477">INDEX($D$10:$I$10,,MATCH(D477,$D$9:$I$9,0))</f>
        <v>100</v>
      </c>
      <c r="N477" s="58" cm="1">
        <f t="array" ref="N477">INDEX($D$10:$I$10,,MATCH(E477,$D$9:$I$9,0))</f>
        <v>100</v>
      </c>
      <c r="O477" s="58" cm="1">
        <f t="array" ref="O477">INDEX($D$10:$I$10,,MATCH(F477,$D$9:$I$9,0))</f>
        <v>100</v>
      </c>
      <c r="P477" s="58" cm="1">
        <f t="array" ref="P477">INDEX($D$10:$I$10,,MATCH(G477,$D$9:$I$9,0))</f>
        <v>100</v>
      </c>
      <c r="Q477" s="58" cm="1">
        <f t="array" ref="Q477">INDEX($D$10:$I$10,,MATCH(H477,$D$9:$I$9,0))</f>
        <v>100</v>
      </c>
      <c r="R477" s="58" cm="1">
        <f t="array" ref="R477">INDEX($D$10:$I$10,,MATCH(I477,$D$9:$I$9,0))</f>
        <v>100</v>
      </c>
      <c r="S477" s="58" cm="1">
        <f t="array" ref="S477">INDEX($D$10:$I$10,,MATCH(J477,$D$9:$I$9,0))</f>
        <v>100</v>
      </c>
    </row>
    <row r="478" spans="2:19">
      <c r="B478" s="14" t="s">
        <v>117</v>
      </c>
      <c r="C478" s="14" t="s">
        <v>688</v>
      </c>
      <c r="D478" s="36" t="s">
        <v>214</v>
      </c>
      <c r="E478" s="36" t="s">
        <v>214</v>
      </c>
      <c r="F478" s="36" t="s">
        <v>214</v>
      </c>
      <c r="G478" s="36" t="s">
        <v>214</v>
      </c>
      <c r="H478" s="36" t="s">
        <v>213</v>
      </c>
      <c r="I478" s="36" t="s">
        <v>213</v>
      </c>
      <c r="J478" s="36" t="s">
        <v>213</v>
      </c>
      <c r="M478" s="58" cm="1">
        <f t="array" ref="M478">INDEX($D$10:$I$10,,MATCH(D478,$D$9:$I$9,0))</f>
        <v>66</v>
      </c>
      <c r="N478" s="58" cm="1">
        <f t="array" ref="N478">INDEX($D$10:$I$10,,MATCH(E478,$D$9:$I$9,0))</f>
        <v>66</v>
      </c>
      <c r="O478" s="58" cm="1">
        <f t="array" ref="O478">INDEX($D$10:$I$10,,MATCH(F478,$D$9:$I$9,0))</f>
        <v>66</v>
      </c>
      <c r="P478" s="58" cm="1">
        <f t="array" ref="P478">INDEX($D$10:$I$10,,MATCH(G478,$D$9:$I$9,0))</f>
        <v>66</v>
      </c>
      <c r="Q478" s="58" cm="1">
        <f t="array" ref="Q478">INDEX($D$10:$I$10,,MATCH(H478,$D$9:$I$9,0))</f>
        <v>100</v>
      </c>
      <c r="R478" s="58" cm="1">
        <f t="array" ref="R478">INDEX($D$10:$I$10,,MATCH(I478,$D$9:$I$9,0))</f>
        <v>100</v>
      </c>
      <c r="S478" s="58" cm="1">
        <f t="array" ref="S478">INDEX($D$10:$I$10,,MATCH(J478,$D$9:$I$9,0))</f>
        <v>100</v>
      </c>
    </row>
    <row r="479" spans="2:19">
      <c r="B479" s="14" t="s">
        <v>117</v>
      </c>
      <c r="C479" s="14" t="s">
        <v>689</v>
      </c>
      <c r="D479" s="36" t="s">
        <v>213</v>
      </c>
      <c r="E479" s="36" t="s">
        <v>213</v>
      </c>
      <c r="F479" s="36" t="s">
        <v>214</v>
      </c>
      <c r="G479" s="36" t="s">
        <v>214</v>
      </c>
      <c r="H479" s="36" t="s">
        <v>213</v>
      </c>
      <c r="I479" s="36" t="s">
        <v>213</v>
      </c>
      <c r="J479" s="36" t="s">
        <v>213</v>
      </c>
      <c r="M479" s="58" cm="1">
        <f t="array" ref="M479">INDEX($D$10:$I$10,,MATCH(D479,$D$9:$I$9,0))</f>
        <v>100</v>
      </c>
      <c r="N479" s="58" cm="1">
        <f t="array" ref="N479">INDEX($D$10:$I$10,,MATCH(E479,$D$9:$I$9,0))</f>
        <v>100</v>
      </c>
      <c r="O479" s="58" cm="1">
        <f t="array" ref="O479">INDEX($D$10:$I$10,,MATCH(F479,$D$9:$I$9,0))</f>
        <v>66</v>
      </c>
      <c r="P479" s="58" cm="1">
        <f t="array" ref="P479">INDEX($D$10:$I$10,,MATCH(G479,$D$9:$I$9,0))</f>
        <v>66</v>
      </c>
      <c r="Q479" s="58" cm="1">
        <f t="array" ref="Q479">INDEX($D$10:$I$10,,MATCH(H479,$D$9:$I$9,0))</f>
        <v>100</v>
      </c>
      <c r="R479" s="58" cm="1">
        <f t="array" ref="R479">INDEX($D$10:$I$10,,MATCH(I479,$D$9:$I$9,0))</f>
        <v>100</v>
      </c>
      <c r="S479" s="58" cm="1">
        <f t="array" ref="S479">INDEX($D$10:$I$10,,MATCH(J479,$D$9:$I$9,0))</f>
        <v>100</v>
      </c>
    </row>
    <row r="480" spans="2:19">
      <c r="B480" s="14" t="s">
        <v>117</v>
      </c>
      <c r="C480" s="14" t="s">
        <v>690</v>
      </c>
      <c r="D480" s="36" t="s">
        <v>213</v>
      </c>
      <c r="E480" s="36" t="s">
        <v>213</v>
      </c>
      <c r="F480" s="36" t="s">
        <v>213</v>
      </c>
      <c r="G480" s="36" t="s">
        <v>213</v>
      </c>
      <c r="H480" s="36" t="s">
        <v>213</v>
      </c>
      <c r="I480" s="36" t="s">
        <v>213</v>
      </c>
      <c r="J480" s="36" t="s">
        <v>213</v>
      </c>
      <c r="M480" s="58" cm="1">
        <f t="array" ref="M480">INDEX($D$10:$I$10,,MATCH(D480,$D$9:$I$9,0))</f>
        <v>100</v>
      </c>
      <c r="N480" s="58" cm="1">
        <f t="array" ref="N480">INDEX($D$10:$I$10,,MATCH(E480,$D$9:$I$9,0))</f>
        <v>100</v>
      </c>
      <c r="O480" s="58" cm="1">
        <f t="array" ref="O480">INDEX($D$10:$I$10,,MATCH(F480,$D$9:$I$9,0))</f>
        <v>100</v>
      </c>
      <c r="P480" s="58" cm="1">
        <f t="array" ref="P480">INDEX($D$10:$I$10,,MATCH(G480,$D$9:$I$9,0))</f>
        <v>100</v>
      </c>
      <c r="Q480" s="58" cm="1">
        <f t="array" ref="Q480">INDEX($D$10:$I$10,,MATCH(H480,$D$9:$I$9,0))</f>
        <v>100</v>
      </c>
      <c r="R480" s="58" cm="1">
        <f t="array" ref="R480">INDEX($D$10:$I$10,,MATCH(I480,$D$9:$I$9,0))</f>
        <v>100</v>
      </c>
      <c r="S480" s="58" cm="1">
        <f t="array" ref="S480">INDEX($D$10:$I$10,,MATCH(J480,$D$9:$I$9,0))</f>
        <v>100</v>
      </c>
    </row>
    <row r="481" spans="2:19">
      <c r="B481" s="14" t="s">
        <v>117</v>
      </c>
      <c r="C481" s="14" t="s">
        <v>691</v>
      </c>
      <c r="D481" s="36" t="s">
        <v>214</v>
      </c>
      <c r="E481" s="36" t="s">
        <v>215</v>
      </c>
      <c r="F481" s="36" t="s">
        <v>215</v>
      </c>
      <c r="G481" s="36" t="s">
        <v>214</v>
      </c>
      <c r="H481" s="36" t="s">
        <v>214</v>
      </c>
      <c r="I481" s="36" t="s">
        <v>214</v>
      </c>
      <c r="J481" s="36" t="s">
        <v>214</v>
      </c>
      <c r="M481" s="58" cm="1">
        <f t="array" ref="M481">INDEX($D$10:$I$10,,MATCH(D481,$D$9:$I$9,0))</f>
        <v>66</v>
      </c>
      <c r="N481" s="58" cm="1">
        <f t="array" ref="N481">INDEX($D$10:$I$10,,MATCH(E481,$D$9:$I$9,0))</f>
        <v>33</v>
      </c>
      <c r="O481" s="58" cm="1">
        <f t="array" ref="O481">INDEX($D$10:$I$10,,MATCH(F481,$D$9:$I$9,0))</f>
        <v>33</v>
      </c>
      <c r="P481" s="58" cm="1">
        <f t="array" ref="P481">INDEX($D$10:$I$10,,MATCH(G481,$D$9:$I$9,0))</f>
        <v>66</v>
      </c>
      <c r="Q481" s="58" cm="1">
        <f t="array" ref="Q481">INDEX($D$10:$I$10,,MATCH(H481,$D$9:$I$9,0))</f>
        <v>66</v>
      </c>
      <c r="R481" s="58" cm="1">
        <f t="array" ref="R481">INDEX($D$10:$I$10,,MATCH(I481,$D$9:$I$9,0))</f>
        <v>66</v>
      </c>
      <c r="S481" s="58" cm="1">
        <f t="array" ref="S481">INDEX($D$10:$I$10,,MATCH(J481,$D$9:$I$9,0))</f>
        <v>66</v>
      </c>
    </row>
    <row r="482" spans="2:19">
      <c r="B482" s="14" t="s">
        <v>117</v>
      </c>
      <c r="C482" s="14" t="s">
        <v>692</v>
      </c>
      <c r="D482" s="36" t="s">
        <v>213</v>
      </c>
      <c r="E482" s="36" t="s">
        <v>213</v>
      </c>
      <c r="F482" s="36" t="s">
        <v>213</v>
      </c>
      <c r="G482" s="36" t="s">
        <v>213</v>
      </c>
      <c r="H482" s="36" t="s">
        <v>213</v>
      </c>
      <c r="I482" s="36" t="s">
        <v>213</v>
      </c>
      <c r="J482" s="36" t="s">
        <v>213</v>
      </c>
      <c r="M482" s="58" cm="1">
        <f t="array" ref="M482">INDEX($D$10:$I$10,,MATCH(D482,$D$9:$I$9,0))</f>
        <v>100</v>
      </c>
      <c r="N482" s="58" cm="1">
        <f t="array" ref="N482">INDEX($D$10:$I$10,,MATCH(E482,$D$9:$I$9,0))</f>
        <v>100</v>
      </c>
      <c r="O482" s="58" cm="1">
        <f t="array" ref="O482">INDEX($D$10:$I$10,,MATCH(F482,$D$9:$I$9,0))</f>
        <v>100</v>
      </c>
      <c r="P482" s="58" cm="1">
        <f t="array" ref="P482">INDEX($D$10:$I$10,,MATCH(G482,$D$9:$I$9,0))</f>
        <v>100</v>
      </c>
      <c r="Q482" s="58" cm="1">
        <f t="array" ref="Q482">INDEX($D$10:$I$10,,MATCH(H482,$D$9:$I$9,0))</f>
        <v>100</v>
      </c>
      <c r="R482" s="58" cm="1">
        <f t="array" ref="R482">INDEX($D$10:$I$10,,MATCH(I482,$D$9:$I$9,0))</f>
        <v>100</v>
      </c>
      <c r="S482" s="58" cm="1">
        <f t="array" ref="S482">INDEX($D$10:$I$10,,MATCH(J482,$D$9:$I$9,0))</f>
        <v>100</v>
      </c>
    </row>
    <row r="483" spans="2:19">
      <c r="B483" s="14" t="s">
        <v>117</v>
      </c>
      <c r="C483" s="14" t="s">
        <v>693</v>
      </c>
      <c r="D483" s="36" t="s">
        <v>213</v>
      </c>
      <c r="E483" s="36" t="s">
        <v>213</v>
      </c>
      <c r="F483" s="36" t="s">
        <v>213</v>
      </c>
      <c r="G483" s="36" t="s">
        <v>213</v>
      </c>
      <c r="H483" s="36" t="s">
        <v>213</v>
      </c>
      <c r="I483" s="36" t="s">
        <v>213</v>
      </c>
      <c r="J483" s="36" t="s">
        <v>213</v>
      </c>
      <c r="M483" s="58" cm="1">
        <f t="array" ref="M483">INDEX($D$10:$I$10,,MATCH(D483,$D$9:$I$9,0))</f>
        <v>100</v>
      </c>
      <c r="N483" s="58" cm="1">
        <f t="array" ref="N483">INDEX($D$10:$I$10,,MATCH(E483,$D$9:$I$9,0))</f>
        <v>100</v>
      </c>
      <c r="O483" s="58" cm="1">
        <f t="array" ref="O483">INDEX($D$10:$I$10,,MATCH(F483,$D$9:$I$9,0))</f>
        <v>100</v>
      </c>
      <c r="P483" s="58" cm="1">
        <f t="array" ref="P483">INDEX($D$10:$I$10,,MATCH(G483,$D$9:$I$9,0))</f>
        <v>100</v>
      </c>
      <c r="Q483" s="58" cm="1">
        <f t="array" ref="Q483">INDEX($D$10:$I$10,,MATCH(H483,$D$9:$I$9,0))</f>
        <v>100</v>
      </c>
      <c r="R483" s="58" cm="1">
        <f t="array" ref="R483">INDEX($D$10:$I$10,,MATCH(I483,$D$9:$I$9,0))</f>
        <v>100</v>
      </c>
      <c r="S483" s="58" cm="1">
        <f t="array" ref="S483">INDEX($D$10:$I$10,,MATCH(J483,$D$9:$I$9,0))</f>
        <v>100</v>
      </c>
    </row>
    <row r="484" spans="2:19">
      <c r="B484" s="14" t="s">
        <v>117</v>
      </c>
      <c r="C484" s="14" t="s">
        <v>694</v>
      </c>
      <c r="D484" s="36" t="s">
        <v>213</v>
      </c>
      <c r="E484" s="36" t="s">
        <v>213</v>
      </c>
      <c r="F484" s="36" t="s">
        <v>213</v>
      </c>
      <c r="G484" s="36" t="s">
        <v>213</v>
      </c>
      <c r="H484" s="36" t="s">
        <v>213</v>
      </c>
      <c r="I484" s="36" t="s">
        <v>213</v>
      </c>
      <c r="J484" s="36" t="s">
        <v>213</v>
      </c>
      <c r="M484" s="58" cm="1">
        <f t="array" ref="M484">INDEX($D$10:$I$10,,MATCH(D484,$D$9:$I$9,0))</f>
        <v>100</v>
      </c>
      <c r="N484" s="58" cm="1">
        <f t="array" ref="N484">INDEX($D$10:$I$10,,MATCH(E484,$D$9:$I$9,0))</f>
        <v>100</v>
      </c>
      <c r="O484" s="58" cm="1">
        <f t="array" ref="O484">INDEX($D$10:$I$10,,MATCH(F484,$D$9:$I$9,0))</f>
        <v>100</v>
      </c>
      <c r="P484" s="58" cm="1">
        <f t="array" ref="P484">INDEX($D$10:$I$10,,MATCH(G484,$D$9:$I$9,0))</f>
        <v>100</v>
      </c>
      <c r="Q484" s="58" cm="1">
        <f t="array" ref="Q484">INDEX($D$10:$I$10,,MATCH(H484,$D$9:$I$9,0))</f>
        <v>100</v>
      </c>
      <c r="R484" s="58" cm="1">
        <f t="array" ref="R484">INDEX($D$10:$I$10,,MATCH(I484,$D$9:$I$9,0))</f>
        <v>100</v>
      </c>
      <c r="S484" s="58" cm="1">
        <f t="array" ref="S484">INDEX($D$10:$I$10,,MATCH(J484,$D$9:$I$9,0))</f>
        <v>100</v>
      </c>
    </row>
    <row r="485" spans="2:19">
      <c r="B485" s="14" t="s">
        <v>117</v>
      </c>
      <c r="C485" s="14" t="s">
        <v>695</v>
      </c>
      <c r="D485" s="36" t="s">
        <v>213</v>
      </c>
      <c r="E485" s="36" t="s">
        <v>213</v>
      </c>
      <c r="F485" s="36" t="s">
        <v>213</v>
      </c>
      <c r="G485" s="36" t="s">
        <v>213</v>
      </c>
      <c r="H485" s="36" t="s">
        <v>213</v>
      </c>
      <c r="I485" s="36" t="s">
        <v>213</v>
      </c>
      <c r="J485" s="36" t="s">
        <v>213</v>
      </c>
      <c r="M485" s="58" cm="1">
        <f t="array" ref="M485">INDEX($D$10:$I$10,,MATCH(D485,$D$9:$I$9,0))</f>
        <v>100</v>
      </c>
      <c r="N485" s="58" cm="1">
        <f t="array" ref="N485">INDEX($D$10:$I$10,,MATCH(E485,$D$9:$I$9,0))</f>
        <v>100</v>
      </c>
      <c r="O485" s="58" cm="1">
        <f t="array" ref="O485">INDEX($D$10:$I$10,,MATCH(F485,$D$9:$I$9,0))</f>
        <v>100</v>
      </c>
      <c r="P485" s="58" cm="1">
        <f t="array" ref="P485">INDEX($D$10:$I$10,,MATCH(G485,$D$9:$I$9,0))</f>
        <v>100</v>
      </c>
      <c r="Q485" s="58" cm="1">
        <f t="array" ref="Q485">INDEX($D$10:$I$10,,MATCH(H485,$D$9:$I$9,0))</f>
        <v>100</v>
      </c>
      <c r="R485" s="58" cm="1">
        <f t="array" ref="R485">INDEX($D$10:$I$10,,MATCH(I485,$D$9:$I$9,0))</f>
        <v>100</v>
      </c>
      <c r="S485" s="58" cm="1">
        <f t="array" ref="S485">INDEX($D$10:$I$10,,MATCH(J485,$D$9:$I$9,0))</f>
        <v>100</v>
      </c>
    </row>
    <row r="486" spans="2:19">
      <c r="B486" s="14" t="s">
        <v>117</v>
      </c>
      <c r="C486" s="14" t="s">
        <v>696</v>
      </c>
      <c r="D486" s="36" t="s">
        <v>213</v>
      </c>
      <c r="E486" s="36" t="s">
        <v>213</v>
      </c>
      <c r="F486" s="36" t="s">
        <v>213</v>
      </c>
      <c r="G486" s="36" t="s">
        <v>213</v>
      </c>
      <c r="H486" s="36" t="s">
        <v>213</v>
      </c>
      <c r="I486" s="36" t="s">
        <v>213</v>
      </c>
      <c r="J486" s="36" t="s">
        <v>213</v>
      </c>
      <c r="M486" s="58" cm="1">
        <f t="array" ref="M486">INDEX($D$10:$I$10,,MATCH(D486,$D$9:$I$9,0))</f>
        <v>100</v>
      </c>
      <c r="N486" s="58" cm="1">
        <f t="array" ref="N486">INDEX($D$10:$I$10,,MATCH(E486,$D$9:$I$9,0))</f>
        <v>100</v>
      </c>
      <c r="O486" s="58" cm="1">
        <f t="array" ref="O486">INDEX($D$10:$I$10,,MATCH(F486,$D$9:$I$9,0))</f>
        <v>100</v>
      </c>
      <c r="P486" s="58" cm="1">
        <f t="array" ref="P486">INDEX($D$10:$I$10,,MATCH(G486,$D$9:$I$9,0))</f>
        <v>100</v>
      </c>
      <c r="Q486" s="58" cm="1">
        <f t="array" ref="Q486">INDEX($D$10:$I$10,,MATCH(H486,$D$9:$I$9,0))</f>
        <v>100</v>
      </c>
      <c r="R486" s="58" cm="1">
        <f t="array" ref="R486">INDEX($D$10:$I$10,,MATCH(I486,$D$9:$I$9,0))</f>
        <v>100</v>
      </c>
      <c r="S486" s="58" cm="1">
        <f t="array" ref="S486">INDEX($D$10:$I$10,,MATCH(J486,$D$9:$I$9,0))</f>
        <v>100</v>
      </c>
    </row>
    <row r="487" spans="2:19">
      <c r="B487" s="14" t="s">
        <v>117</v>
      </c>
      <c r="C487" s="14" t="s">
        <v>697</v>
      </c>
      <c r="D487" s="36" t="s">
        <v>214</v>
      </c>
      <c r="E487" s="36" t="s">
        <v>213</v>
      </c>
      <c r="F487" s="36" t="s">
        <v>214</v>
      </c>
      <c r="G487" s="36" t="s">
        <v>214</v>
      </c>
      <c r="H487" s="36" t="s">
        <v>214</v>
      </c>
      <c r="I487" s="36" t="s">
        <v>214</v>
      </c>
      <c r="J487" s="36" t="s">
        <v>213</v>
      </c>
      <c r="M487" s="58" cm="1">
        <f t="array" ref="M487">INDEX($D$10:$I$10,,MATCH(D487,$D$9:$I$9,0))</f>
        <v>66</v>
      </c>
      <c r="N487" s="58" cm="1">
        <f t="array" ref="N487">INDEX($D$10:$I$10,,MATCH(E487,$D$9:$I$9,0))</f>
        <v>100</v>
      </c>
      <c r="O487" s="58" cm="1">
        <f t="array" ref="O487">INDEX($D$10:$I$10,,MATCH(F487,$D$9:$I$9,0))</f>
        <v>66</v>
      </c>
      <c r="P487" s="58" cm="1">
        <f t="array" ref="P487">INDEX($D$10:$I$10,,MATCH(G487,$D$9:$I$9,0))</f>
        <v>66</v>
      </c>
      <c r="Q487" s="58" cm="1">
        <f t="array" ref="Q487">INDEX($D$10:$I$10,,MATCH(H487,$D$9:$I$9,0))</f>
        <v>66</v>
      </c>
      <c r="R487" s="58" cm="1">
        <f t="array" ref="R487">INDEX($D$10:$I$10,,MATCH(I487,$D$9:$I$9,0))</f>
        <v>66</v>
      </c>
      <c r="S487" s="58" cm="1">
        <f t="array" ref="S487">INDEX($D$10:$I$10,,MATCH(J487,$D$9:$I$9,0))</f>
        <v>100</v>
      </c>
    </row>
    <row r="488" spans="2:19">
      <c r="B488" s="14" t="s">
        <v>117</v>
      </c>
      <c r="C488" s="14" t="s">
        <v>698</v>
      </c>
      <c r="D488" s="36" t="s">
        <v>213</v>
      </c>
      <c r="E488" s="36" t="s">
        <v>213</v>
      </c>
      <c r="F488" s="36" t="s">
        <v>213</v>
      </c>
      <c r="G488" s="36" t="s">
        <v>213</v>
      </c>
      <c r="H488" s="36" t="s">
        <v>213</v>
      </c>
      <c r="I488" s="36" t="s">
        <v>213</v>
      </c>
      <c r="J488" s="36" t="s">
        <v>213</v>
      </c>
      <c r="M488" s="58" cm="1">
        <f t="array" ref="M488">INDEX($D$10:$I$10,,MATCH(D488,$D$9:$I$9,0))</f>
        <v>100</v>
      </c>
      <c r="N488" s="58" cm="1">
        <f t="array" ref="N488">INDEX($D$10:$I$10,,MATCH(E488,$D$9:$I$9,0))</f>
        <v>100</v>
      </c>
      <c r="O488" s="58" cm="1">
        <f t="array" ref="O488">INDEX($D$10:$I$10,,MATCH(F488,$D$9:$I$9,0))</f>
        <v>100</v>
      </c>
      <c r="P488" s="58" cm="1">
        <f t="array" ref="P488">INDEX($D$10:$I$10,,MATCH(G488,$D$9:$I$9,0))</f>
        <v>100</v>
      </c>
      <c r="Q488" s="58" cm="1">
        <f t="array" ref="Q488">INDEX($D$10:$I$10,,MATCH(H488,$D$9:$I$9,0))</f>
        <v>100</v>
      </c>
      <c r="R488" s="58" cm="1">
        <f t="array" ref="R488">INDEX($D$10:$I$10,,MATCH(I488,$D$9:$I$9,0))</f>
        <v>100</v>
      </c>
      <c r="S488" s="58" cm="1">
        <f t="array" ref="S488">INDEX($D$10:$I$10,,MATCH(J488,$D$9:$I$9,0))</f>
        <v>100</v>
      </c>
    </row>
    <row r="489" spans="2:19">
      <c r="B489" s="14" t="s">
        <v>117</v>
      </c>
      <c r="C489" s="14" t="s">
        <v>699</v>
      </c>
      <c r="D489" s="36" t="s">
        <v>213</v>
      </c>
      <c r="E489" s="36" t="s">
        <v>213</v>
      </c>
      <c r="F489" s="36" t="s">
        <v>213</v>
      </c>
      <c r="G489" s="36" t="s">
        <v>213</v>
      </c>
      <c r="H489" s="36" t="s">
        <v>213</v>
      </c>
      <c r="I489" s="36" t="s">
        <v>213</v>
      </c>
      <c r="J489" s="36" t="s">
        <v>213</v>
      </c>
      <c r="M489" s="58" cm="1">
        <f t="array" ref="M489">INDEX($D$10:$I$10,,MATCH(D489,$D$9:$I$9,0))</f>
        <v>100</v>
      </c>
      <c r="N489" s="58" cm="1">
        <f t="array" ref="N489">INDEX($D$10:$I$10,,MATCH(E489,$D$9:$I$9,0))</f>
        <v>100</v>
      </c>
      <c r="O489" s="58" cm="1">
        <f t="array" ref="O489">INDEX($D$10:$I$10,,MATCH(F489,$D$9:$I$9,0))</f>
        <v>100</v>
      </c>
      <c r="P489" s="58" cm="1">
        <f t="array" ref="P489">INDEX($D$10:$I$10,,MATCH(G489,$D$9:$I$9,0))</f>
        <v>100</v>
      </c>
      <c r="Q489" s="58" cm="1">
        <f t="array" ref="Q489">INDEX($D$10:$I$10,,MATCH(H489,$D$9:$I$9,0))</f>
        <v>100</v>
      </c>
      <c r="R489" s="58" cm="1">
        <f t="array" ref="R489">INDEX($D$10:$I$10,,MATCH(I489,$D$9:$I$9,0))</f>
        <v>100</v>
      </c>
      <c r="S489" s="58" cm="1">
        <f t="array" ref="S489">INDEX($D$10:$I$10,,MATCH(J489,$D$9:$I$9,0))</f>
        <v>100</v>
      </c>
    </row>
    <row r="490" spans="2:19">
      <c r="B490" s="14" t="s">
        <v>117</v>
      </c>
      <c r="C490" s="14" t="s">
        <v>700</v>
      </c>
      <c r="D490" s="36" t="s">
        <v>213</v>
      </c>
      <c r="E490" s="36" t="s">
        <v>213</v>
      </c>
      <c r="F490" s="36" t="s">
        <v>214</v>
      </c>
      <c r="G490" s="36" t="s">
        <v>214</v>
      </c>
      <c r="H490" s="36" t="s">
        <v>214</v>
      </c>
      <c r="I490" s="36" t="s">
        <v>215</v>
      </c>
      <c r="J490" s="36" t="s">
        <v>214</v>
      </c>
      <c r="M490" s="58" cm="1">
        <f t="array" ref="M490">INDEX($D$10:$I$10,,MATCH(D490,$D$9:$I$9,0))</f>
        <v>100</v>
      </c>
      <c r="N490" s="58" cm="1">
        <f t="array" ref="N490">INDEX($D$10:$I$10,,MATCH(E490,$D$9:$I$9,0))</f>
        <v>100</v>
      </c>
      <c r="O490" s="58" cm="1">
        <f t="array" ref="O490">INDEX($D$10:$I$10,,MATCH(F490,$D$9:$I$9,0))</f>
        <v>66</v>
      </c>
      <c r="P490" s="58" cm="1">
        <f t="array" ref="P490">INDEX($D$10:$I$10,,MATCH(G490,$D$9:$I$9,0))</f>
        <v>66</v>
      </c>
      <c r="Q490" s="58" cm="1">
        <f t="array" ref="Q490">INDEX($D$10:$I$10,,MATCH(H490,$D$9:$I$9,0))</f>
        <v>66</v>
      </c>
      <c r="R490" s="58" cm="1">
        <f t="array" ref="R490">INDEX($D$10:$I$10,,MATCH(I490,$D$9:$I$9,0))</f>
        <v>33</v>
      </c>
      <c r="S490" s="58" cm="1">
        <f t="array" ref="S490">INDEX($D$10:$I$10,,MATCH(J490,$D$9:$I$9,0))</f>
        <v>66</v>
      </c>
    </row>
    <row r="491" spans="2:19">
      <c r="B491" s="14" t="s">
        <v>117</v>
      </c>
      <c r="C491" s="14" t="s">
        <v>701</v>
      </c>
      <c r="D491" s="36" t="s">
        <v>213</v>
      </c>
      <c r="E491" s="36" t="s">
        <v>213</v>
      </c>
      <c r="F491" s="36" t="s">
        <v>213</v>
      </c>
      <c r="G491" s="36" t="s">
        <v>213</v>
      </c>
      <c r="H491" s="36" t="s">
        <v>213</v>
      </c>
      <c r="I491" s="36" t="s">
        <v>213</v>
      </c>
      <c r="J491" s="36" t="s">
        <v>213</v>
      </c>
      <c r="M491" s="58" cm="1">
        <f t="array" ref="M491">INDEX($D$10:$I$10,,MATCH(D491,$D$9:$I$9,0))</f>
        <v>100</v>
      </c>
      <c r="N491" s="58" cm="1">
        <f t="array" ref="N491">INDEX($D$10:$I$10,,MATCH(E491,$D$9:$I$9,0))</f>
        <v>100</v>
      </c>
      <c r="O491" s="58" cm="1">
        <f t="array" ref="O491">INDEX($D$10:$I$10,,MATCH(F491,$D$9:$I$9,0))</f>
        <v>100</v>
      </c>
      <c r="P491" s="58" cm="1">
        <f t="array" ref="P491">INDEX($D$10:$I$10,,MATCH(G491,$D$9:$I$9,0))</f>
        <v>100</v>
      </c>
      <c r="Q491" s="58" cm="1">
        <f t="array" ref="Q491">INDEX($D$10:$I$10,,MATCH(H491,$D$9:$I$9,0))</f>
        <v>100</v>
      </c>
      <c r="R491" s="58" cm="1">
        <f t="array" ref="R491">INDEX($D$10:$I$10,,MATCH(I491,$D$9:$I$9,0))</f>
        <v>100</v>
      </c>
      <c r="S491" s="58" cm="1">
        <f t="array" ref="S491">INDEX($D$10:$I$10,,MATCH(J491,$D$9:$I$9,0))</f>
        <v>100</v>
      </c>
    </row>
    <row r="492" spans="2:19">
      <c r="B492" s="14" t="s">
        <v>117</v>
      </c>
      <c r="C492" s="14" t="s">
        <v>702</v>
      </c>
      <c r="D492" s="36" t="s">
        <v>213</v>
      </c>
      <c r="E492" s="36" t="s">
        <v>213</v>
      </c>
      <c r="F492" s="36" t="s">
        <v>213</v>
      </c>
      <c r="G492" s="36" t="s">
        <v>214</v>
      </c>
      <c r="H492" s="36" t="s">
        <v>213</v>
      </c>
      <c r="I492" s="36" t="s">
        <v>214</v>
      </c>
      <c r="J492" s="36" t="s">
        <v>213</v>
      </c>
      <c r="M492" s="58" cm="1">
        <f t="array" ref="M492">INDEX($D$10:$I$10,,MATCH(D492,$D$9:$I$9,0))</f>
        <v>100</v>
      </c>
      <c r="N492" s="58" cm="1">
        <f t="array" ref="N492">INDEX($D$10:$I$10,,MATCH(E492,$D$9:$I$9,0))</f>
        <v>100</v>
      </c>
      <c r="O492" s="58" cm="1">
        <f t="array" ref="O492">INDEX($D$10:$I$10,,MATCH(F492,$D$9:$I$9,0))</f>
        <v>100</v>
      </c>
      <c r="P492" s="58" cm="1">
        <f t="array" ref="P492">INDEX($D$10:$I$10,,MATCH(G492,$D$9:$I$9,0))</f>
        <v>66</v>
      </c>
      <c r="Q492" s="58" cm="1">
        <f t="array" ref="Q492">INDEX($D$10:$I$10,,MATCH(H492,$D$9:$I$9,0))</f>
        <v>100</v>
      </c>
      <c r="R492" s="58" cm="1">
        <f t="array" ref="R492">INDEX($D$10:$I$10,,MATCH(I492,$D$9:$I$9,0))</f>
        <v>66</v>
      </c>
      <c r="S492" s="58" cm="1">
        <f t="array" ref="S492">INDEX($D$10:$I$10,,MATCH(J492,$D$9:$I$9,0))</f>
        <v>100</v>
      </c>
    </row>
    <row r="493" spans="2:19">
      <c r="B493" s="14" t="s">
        <v>117</v>
      </c>
      <c r="C493" s="14" t="s">
        <v>703</v>
      </c>
      <c r="D493" s="36" t="s">
        <v>213</v>
      </c>
      <c r="E493" s="36" t="s">
        <v>213</v>
      </c>
      <c r="F493" s="36" t="s">
        <v>213</v>
      </c>
      <c r="G493" s="36" t="s">
        <v>213</v>
      </c>
      <c r="H493" s="36" t="s">
        <v>213</v>
      </c>
      <c r="I493" s="36" t="s">
        <v>213</v>
      </c>
      <c r="J493" s="36" t="s">
        <v>213</v>
      </c>
      <c r="M493" s="58" cm="1">
        <f t="array" ref="M493">INDEX($D$10:$I$10,,MATCH(D493,$D$9:$I$9,0))</f>
        <v>100</v>
      </c>
      <c r="N493" s="58" cm="1">
        <f t="array" ref="N493">INDEX($D$10:$I$10,,MATCH(E493,$D$9:$I$9,0))</f>
        <v>100</v>
      </c>
      <c r="O493" s="58" cm="1">
        <f t="array" ref="O493">INDEX($D$10:$I$10,,MATCH(F493,$D$9:$I$9,0))</f>
        <v>100</v>
      </c>
      <c r="P493" s="58" cm="1">
        <f t="array" ref="P493">INDEX($D$10:$I$10,,MATCH(G493,$D$9:$I$9,0))</f>
        <v>100</v>
      </c>
      <c r="Q493" s="58" cm="1">
        <f t="array" ref="Q493">INDEX($D$10:$I$10,,MATCH(H493,$D$9:$I$9,0))</f>
        <v>100</v>
      </c>
      <c r="R493" s="58" cm="1">
        <f t="array" ref="R493">INDEX($D$10:$I$10,,MATCH(I493,$D$9:$I$9,0))</f>
        <v>100</v>
      </c>
      <c r="S493" s="58" cm="1">
        <f t="array" ref="S493">INDEX($D$10:$I$10,,MATCH(J493,$D$9:$I$9,0))</f>
        <v>100</v>
      </c>
    </row>
    <row r="494" spans="2:19">
      <c r="B494" s="14" t="s">
        <v>117</v>
      </c>
      <c r="C494" s="14" t="s">
        <v>704</v>
      </c>
      <c r="D494" s="36" t="s">
        <v>213</v>
      </c>
      <c r="E494" s="36" t="s">
        <v>213</v>
      </c>
      <c r="F494" s="36" t="s">
        <v>213</v>
      </c>
      <c r="G494" s="36" t="s">
        <v>213</v>
      </c>
      <c r="H494" s="36" t="s">
        <v>213</v>
      </c>
      <c r="I494" s="36" t="s">
        <v>213</v>
      </c>
      <c r="J494" s="36" t="s">
        <v>213</v>
      </c>
      <c r="M494" s="58" cm="1">
        <f t="array" ref="M494">INDEX($D$10:$I$10,,MATCH(D494,$D$9:$I$9,0))</f>
        <v>100</v>
      </c>
      <c r="N494" s="58" cm="1">
        <f t="array" ref="N494">INDEX($D$10:$I$10,,MATCH(E494,$D$9:$I$9,0))</f>
        <v>100</v>
      </c>
      <c r="O494" s="58" cm="1">
        <f t="array" ref="O494">INDEX($D$10:$I$10,,MATCH(F494,$D$9:$I$9,0))</f>
        <v>100</v>
      </c>
      <c r="P494" s="58" cm="1">
        <f t="array" ref="P494">INDEX($D$10:$I$10,,MATCH(G494,$D$9:$I$9,0))</f>
        <v>100</v>
      </c>
      <c r="Q494" s="58" cm="1">
        <f t="array" ref="Q494">INDEX($D$10:$I$10,,MATCH(H494,$D$9:$I$9,0))</f>
        <v>100</v>
      </c>
      <c r="R494" s="58" cm="1">
        <f t="array" ref="R494">INDEX($D$10:$I$10,,MATCH(I494,$D$9:$I$9,0))</f>
        <v>100</v>
      </c>
      <c r="S494" s="58" cm="1">
        <f t="array" ref="S494">INDEX($D$10:$I$10,,MATCH(J494,$D$9:$I$9,0))</f>
        <v>100</v>
      </c>
    </row>
    <row r="495" spans="2:19">
      <c r="B495" s="14" t="s">
        <v>117</v>
      </c>
      <c r="C495" s="14" t="s">
        <v>705</v>
      </c>
      <c r="D495" s="36" t="s">
        <v>215</v>
      </c>
      <c r="E495" s="36" t="s">
        <v>215</v>
      </c>
      <c r="F495" s="36" t="s">
        <v>215</v>
      </c>
      <c r="G495" s="36" t="s">
        <v>215</v>
      </c>
      <c r="H495" s="36" t="s">
        <v>214</v>
      </c>
      <c r="I495" s="36" t="s">
        <v>214</v>
      </c>
      <c r="J495" s="36" t="s">
        <v>214</v>
      </c>
      <c r="M495" s="58" cm="1">
        <f t="array" ref="M495">INDEX($D$10:$I$10,,MATCH(D495,$D$9:$I$9,0))</f>
        <v>33</v>
      </c>
      <c r="N495" s="58" cm="1">
        <f t="array" ref="N495">INDEX($D$10:$I$10,,MATCH(E495,$D$9:$I$9,0))</f>
        <v>33</v>
      </c>
      <c r="O495" s="58" cm="1">
        <f t="array" ref="O495">INDEX($D$10:$I$10,,MATCH(F495,$D$9:$I$9,0))</f>
        <v>33</v>
      </c>
      <c r="P495" s="58" cm="1">
        <f t="array" ref="P495">INDEX($D$10:$I$10,,MATCH(G495,$D$9:$I$9,0))</f>
        <v>33</v>
      </c>
      <c r="Q495" s="58" cm="1">
        <f t="array" ref="Q495">INDEX($D$10:$I$10,,MATCH(H495,$D$9:$I$9,0))</f>
        <v>66</v>
      </c>
      <c r="R495" s="58" cm="1">
        <f t="array" ref="R495">INDEX($D$10:$I$10,,MATCH(I495,$D$9:$I$9,0))</f>
        <v>66</v>
      </c>
      <c r="S495" s="58" cm="1">
        <f t="array" ref="S495">INDEX($D$10:$I$10,,MATCH(J495,$D$9:$I$9,0))</f>
        <v>66</v>
      </c>
    </row>
    <row r="496" spans="2:19">
      <c r="B496" s="14" t="s">
        <v>117</v>
      </c>
      <c r="C496" s="14" t="s">
        <v>706</v>
      </c>
      <c r="D496" s="36" t="s">
        <v>213</v>
      </c>
      <c r="E496" s="36" t="s">
        <v>213</v>
      </c>
      <c r="F496" s="36" t="s">
        <v>213</v>
      </c>
      <c r="G496" s="36" t="s">
        <v>213</v>
      </c>
      <c r="H496" s="36" t="s">
        <v>213</v>
      </c>
      <c r="I496" s="36" t="s">
        <v>213</v>
      </c>
      <c r="J496" s="36" t="s">
        <v>214</v>
      </c>
      <c r="M496" s="58" cm="1">
        <f t="array" ref="M496">INDEX($D$10:$I$10,,MATCH(D496,$D$9:$I$9,0))</f>
        <v>100</v>
      </c>
      <c r="N496" s="58" cm="1">
        <f t="array" ref="N496">INDEX($D$10:$I$10,,MATCH(E496,$D$9:$I$9,0))</f>
        <v>100</v>
      </c>
      <c r="O496" s="58" cm="1">
        <f t="array" ref="O496">INDEX($D$10:$I$10,,MATCH(F496,$D$9:$I$9,0))</f>
        <v>100</v>
      </c>
      <c r="P496" s="58" cm="1">
        <f t="array" ref="P496">INDEX($D$10:$I$10,,MATCH(G496,$D$9:$I$9,0))</f>
        <v>100</v>
      </c>
      <c r="Q496" s="58" cm="1">
        <f t="array" ref="Q496">INDEX($D$10:$I$10,,MATCH(H496,$D$9:$I$9,0))</f>
        <v>100</v>
      </c>
      <c r="R496" s="58" cm="1">
        <f t="array" ref="R496">INDEX($D$10:$I$10,,MATCH(I496,$D$9:$I$9,0))</f>
        <v>100</v>
      </c>
      <c r="S496" s="58" cm="1">
        <f t="array" ref="S496">INDEX($D$10:$I$10,,MATCH(J496,$D$9:$I$9,0))</f>
        <v>66</v>
      </c>
    </row>
    <row r="497" spans="2:19">
      <c r="B497" s="14" t="s">
        <v>117</v>
      </c>
      <c r="C497" s="14" t="s">
        <v>707</v>
      </c>
      <c r="D497" s="36" t="s">
        <v>213</v>
      </c>
      <c r="E497" s="36" t="s">
        <v>214</v>
      </c>
      <c r="F497" s="36" t="s">
        <v>215</v>
      </c>
      <c r="G497" s="36" t="s">
        <v>214</v>
      </c>
      <c r="H497" s="36" t="s">
        <v>214</v>
      </c>
      <c r="I497" s="36" t="s">
        <v>214</v>
      </c>
      <c r="J497" s="36" t="s">
        <v>213</v>
      </c>
      <c r="M497" s="58" cm="1">
        <f t="array" ref="M497">INDEX($D$10:$I$10,,MATCH(D497,$D$9:$I$9,0))</f>
        <v>100</v>
      </c>
      <c r="N497" s="58" cm="1">
        <f t="array" ref="N497">INDEX($D$10:$I$10,,MATCH(E497,$D$9:$I$9,0))</f>
        <v>66</v>
      </c>
      <c r="O497" s="58" cm="1">
        <f t="array" ref="O497">INDEX($D$10:$I$10,,MATCH(F497,$D$9:$I$9,0))</f>
        <v>33</v>
      </c>
      <c r="P497" s="58" cm="1">
        <f t="array" ref="P497">INDEX($D$10:$I$10,,MATCH(G497,$D$9:$I$9,0))</f>
        <v>66</v>
      </c>
      <c r="Q497" s="58" cm="1">
        <f t="array" ref="Q497">INDEX($D$10:$I$10,,MATCH(H497,$D$9:$I$9,0))</f>
        <v>66</v>
      </c>
      <c r="R497" s="58" cm="1">
        <f t="array" ref="R497">INDEX($D$10:$I$10,,MATCH(I497,$D$9:$I$9,0))</f>
        <v>66</v>
      </c>
      <c r="S497" s="58" cm="1">
        <f t="array" ref="S497">INDEX($D$10:$I$10,,MATCH(J497,$D$9:$I$9,0))</f>
        <v>100</v>
      </c>
    </row>
    <row r="498" spans="2:19">
      <c r="B498" s="14" t="s">
        <v>117</v>
      </c>
      <c r="C498" s="14" t="s">
        <v>708</v>
      </c>
      <c r="D498" s="36" t="s">
        <v>213</v>
      </c>
      <c r="E498" s="36" t="s">
        <v>213</v>
      </c>
      <c r="F498" s="36" t="s">
        <v>213</v>
      </c>
      <c r="G498" s="36" t="s">
        <v>213</v>
      </c>
      <c r="H498" s="36" t="s">
        <v>213</v>
      </c>
      <c r="I498" s="36" t="s">
        <v>213</v>
      </c>
      <c r="J498" s="36" t="s">
        <v>213</v>
      </c>
      <c r="M498" s="58" cm="1">
        <f t="array" ref="M498">INDEX($D$10:$I$10,,MATCH(D498,$D$9:$I$9,0))</f>
        <v>100</v>
      </c>
      <c r="N498" s="58" cm="1">
        <f t="array" ref="N498">INDEX($D$10:$I$10,,MATCH(E498,$D$9:$I$9,0))</f>
        <v>100</v>
      </c>
      <c r="O498" s="58" cm="1">
        <f t="array" ref="O498">INDEX($D$10:$I$10,,MATCH(F498,$D$9:$I$9,0))</f>
        <v>100</v>
      </c>
      <c r="P498" s="58" cm="1">
        <f t="array" ref="P498">INDEX($D$10:$I$10,,MATCH(G498,$D$9:$I$9,0))</f>
        <v>100</v>
      </c>
      <c r="Q498" s="58" cm="1">
        <f t="array" ref="Q498">INDEX($D$10:$I$10,,MATCH(H498,$D$9:$I$9,0))</f>
        <v>100</v>
      </c>
      <c r="R498" s="58" cm="1">
        <f t="array" ref="R498">INDEX($D$10:$I$10,,MATCH(I498,$D$9:$I$9,0))</f>
        <v>100</v>
      </c>
      <c r="S498" s="58" cm="1">
        <f t="array" ref="S498">INDEX($D$10:$I$10,,MATCH(J498,$D$9:$I$9,0))</f>
        <v>100</v>
      </c>
    </row>
    <row r="499" spans="2:19">
      <c r="B499" s="14" t="s">
        <v>117</v>
      </c>
      <c r="C499" s="14" t="s">
        <v>709</v>
      </c>
      <c r="D499" s="36" t="s">
        <v>214</v>
      </c>
      <c r="E499" s="36" t="s">
        <v>214</v>
      </c>
      <c r="F499" s="36" t="s">
        <v>214</v>
      </c>
      <c r="G499" s="36" t="s">
        <v>214</v>
      </c>
      <c r="H499" s="36" t="s">
        <v>214</v>
      </c>
      <c r="I499" s="36" t="s">
        <v>213</v>
      </c>
      <c r="J499" s="36" t="s">
        <v>213</v>
      </c>
      <c r="M499" s="58" cm="1">
        <f t="array" ref="M499">INDEX($D$10:$I$10,,MATCH(D499,$D$9:$I$9,0))</f>
        <v>66</v>
      </c>
      <c r="N499" s="58" cm="1">
        <f t="array" ref="N499">INDEX($D$10:$I$10,,MATCH(E499,$D$9:$I$9,0))</f>
        <v>66</v>
      </c>
      <c r="O499" s="58" cm="1">
        <f t="array" ref="O499">INDEX($D$10:$I$10,,MATCH(F499,$D$9:$I$9,0))</f>
        <v>66</v>
      </c>
      <c r="P499" s="58" cm="1">
        <f t="array" ref="P499">INDEX($D$10:$I$10,,MATCH(G499,$D$9:$I$9,0))</f>
        <v>66</v>
      </c>
      <c r="Q499" s="58" cm="1">
        <f t="array" ref="Q499">INDEX($D$10:$I$10,,MATCH(H499,$D$9:$I$9,0))</f>
        <v>66</v>
      </c>
      <c r="R499" s="58" cm="1">
        <f t="array" ref="R499">INDEX($D$10:$I$10,,MATCH(I499,$D$9:$I$9,0))</f>
        <v>100</v>
      </c>
      <c r="S499" s="58" cm="1">
        <f t="array" ref="S499">INDEX($D$10:$I$10,,MATCH(J499,$D$9:$I$9,0))</f>
        <v>100</v>
      </c>
    </row>
    <row r="500" spans="2:19">
      <c r="B500" s="14" t="s">
        <v>117</v>
      </c>
      <c r="C500" s="14" t="s">
        <v>710</v>
      </c>
      <c r="D500" s="36" t="s">
        <v>213</v>
      </c>
      <c r="E500" s="36" t="s">
        <v>213</v>
      </c>
      <c r="F500" s="36" t="s">
        <v>213</v>
      </c>
      <c r="G500" s="36" t="s">
        <v>213</v>
      </c>
      <c r="H500" s="36" t="s">
        <v>214</v>
      </c>
      <c r="I500" s="36" t="s">
        <v>213</v>
      </c>
      <c r="J500" s="36" t="s">
        <v>214</v>
      </c>
      <c r="M500" s="58" cm="1">
        <f t="array" ref="M500">INDEX($D$10:$I$10,,MATCH(D500,$D$9:$I$9,0))</f>
        <v>100</v>
      </c>
      <c r="N500" s="58" cm="1">
        <f t="array" ref="N500">INDEX($D$10:$I$10,,MATCH(E500,$D$9:$I$9,0))</f>
        <v>100</v>
      </c>
      <c r="O500" s="58" cm="1">
        <f t="array" ref="O500">INDEX($D$10:$I$10,,MATCH(F500,$D$9:$I$9,0))</f>
        <v>100</v>
      </c>
      <c r="P500" s="58" cm="1">
        <f t="array" ref="P500">INDEX($D$10:$I$10,,MATCH(G500,$D$9:$I$9,0))</f>
        <v>100</v>
      </c>
      <c r="Q500" s="58" cm="1">
        <f t="array" ref="Q500">INDEX($D$10:$I$10,,MATCH(H500,$D$9:$I$9,0))</f>
        <v>66</v>
      </c>
      <c r="R500" s="58" cm="1">
        <f t="array" ref="R500">INDEX($D$10:$I$10,,MATCH(I500,$D$9:$I$9,0))</f>
        <v>100</v>
      </c>
      <c r="S500" s="58" cm="1">
        <f t="array" ref="S500">INDEX($D$10:$I$10,,MATCH(J500,$D$9:$I$9,0))</f>
        <v>66</v>
      </c>
    </row>
    <row r="501" spans="2:19">
      <c r="B501" s="14" t="s">
        <v>117</v>
      </c>
      <c r="C501" s="14" t="s">
        <v>711</v>
      </c>
      <c r="D501" s="36" t="s">
        <v>214</v>
      </c>
      <c r="E501" s="36" t="s">
        <v>214</v>
      </c>
      <c r="F501" s="36" t="s">
        <v>214</v>
      </c>
      <c r="G501" s="36" t="s">
        <v>214</v>
      </c>
      <c r="H501" s="36" t="s">
        <v>214</v>
      </c>
      <c r="I501" s="36" t="s">
        <v>214</v>
      </c>
      <c r="J501" s="36" t="s">
        <v>214</v>
      </c>
      <c r="M501" s="58" cm="1">
        <f t="array" ref="M501">INDEX($D$10:$I$10,,MATCH(D501,$D$9:$I$9,0))</f>
        <v>66</v>
      </c>
      <c r="N501" s="58" cm="1">
        <f t="array" ref="N501">INDEX($D$10:$I$10,,MATCH(E501,$D$9:$I$9,0))</f>
        <v>66</v>
      </c>
      <c r="O501" s="58" cm="1">
        <f t="array" ref="O501">INDEX($D$10:$I$10,,MATCH(F501,$D$9:$I$9,0))</f>
        <v>66</v>
      </c>
      <c r="P501" s="58" cm="1">
        <f t="array" ref="P501">INDEX($D$10:$I$10,,MATCH(G501,$D$9:$I$9,0))</f>
        <v>66</v>
      </c>
      <c r="Q501" s="58" cm="1">
        <f t="array" ref="Q501">INDEX($D$10:$I$10,,MATCH(H501,$D$9:$I$9,0))</f>
        <v>66</v>
      </c>
      <c r="R501" s="58" cm="1">
        <f t="array" ref="R501">INDEX($D$10:$I$10,,MATCH(I501,$D$9:$I$9,0))</f>
        <v>66</v>
      </c>
      <c r="S501" s="58" cm="1">
        <f t="array" ref="S501">INDEX($D$10:$I$10,,MATCH(J501,$D$9:$I$9,0))</f>
        <v>66</v>
      </c>
    </row>
    <row r="502" spans="2:19">
      <c r="B502" s="14" t="s">
        <v>117</v>
      </c>
      <c r="C502" s="14" t="s">
        <v>712</v>
      </c>
      <c r="D502" s="36" t="s">
        <v>213</v>
      </c>
      <c r="E502" s="36" t="s">
        <v>213</v>
      </c>
      <c r="F502" s="36" t="s">
        <v>213</v>
      </c>
      <c r="G502" s="36" t="s">
        <v>213</v>
      </c>
      <c r="H502" s="36" t="s">
        <v>213</v>
      </c>
      <c r="I502" s="36" t="s">
        <v>213</v>
      </c>
      <c r="J502" s="36" t="s">
        <v>213</v>
      </c>
      <c r="M502" s="58" cm="1">
        <f t="array" ref="M502">INDEX($D$10:$I$10,,MATCH(D502,$D$9:$I$9,0))</f>
        <v>100</v>
      </c>
      <c r="N502" s="58" cm="1">
        <f t="array" ref="N502">INDEX($D$10:$I$10,,MATCH(E502,$D$9:$I$9,0))</f>
        <v>100</v>
      </c>
      <c r="O502" s="58" cm="1">
        <f t="array" ref="O502">INDEX($D$10:$I$10,,MATCH(F502,$D$9:$I$9,0))</f>
        <v>100</v>
      </c>
      <c r="P502" s="58" cm="1">
        <f t="array" ref="P502">INDEX($D$10:$I$10,,MATCH(G502,$D$9:$I$9,0))</f>
        <v>100</v>
      </c>
      <c r="Q502" s="58" cm="1">
        <f t="array" ref="Q502">INDEX($D$10:$I$10,,MATCH(H502,$D$9:$I$9,0))</f>
        <v>100</v>
      </c>
      <c r="R502" s="58" cm="1">
        <f t="array" ref="R502">INDEX($D$10:$I$10,,MATCH(I502,$D$9:$I$9,0))</f>
        <v>100</v>
      </c>
      <c r="S502" s="58" cm="1">
        <f t="array" ref="S502">INDEX($D$10:$I$10,,MATCH(J502,$D$9:$I$9,0))</f>
        <v>100</v>
      </c>
    </row>
    <row r="503" spans="2:19">
      <c r="B503" s="14" t="s">
        <v>117</v>
      </c>
      <c r="C503" s="14" t="s">
        <v>713</v>
      </c>
      <c r="D503" s="36" t="s">
        <v>215</v>
      </c>
      <c r="E503" s="36" t="s">
        <v>215</v>
      </c>
      <c r="F503" s="36" t="s">
        <v>214</v>
      </c>
      <c r="G503" s="36" t="s">
        <v>214</v>
      </c>
      <c r="H503" s="36" t="s">
        <v>214</v>
      </c>
      <c r="I503" s="36" t="s">
        <v>213</v>
      </c>
      <c r="J503" s="36" t="s">
        <v>214</v>
      </c>
      <c r="M503" s="58" cm="1">
        <f t="array" ref="M503">INDEX($D$10:$I$10,,MATCH(D503,$D$9:$I$9,0))</f>
        <v>33</v>
      </c>
      <c r="N503" s="58" cm="1">
        <f t="array" ref="N503">INDEX($D$10:$I$10,,MATCH(E503,$D$9:$I$9,0))</f>
        <v>33</v>
      </c>
      <c r="O503" s="58" cm="1">
        <f t="array" ref="O503">INDEX($D$10:$I$10,,MATCH(F503,$D$9:$I$9,0))</f>
        <v>66</v>
      </c>
      <c r="P503" s="58" cm="1">
        <f t="array" ref="P503">INDEX($D$10:$I$10,,MATCH(G503,$D$9:$I$9,0))</f>
        <v>66</v>
      </c>
      <c r="Q503" s="58" cm="1">
        <f t="array" ref="Q503">INDEX($D$10:$I$10,,MATCH(H503,$D$9:$I$9,0))</f>
        <v>66</v>
      </c>
      <c r="R503" s="58" cm="1">
        <f t="array" ref="R503">INDEX($D$10:$I$10,,MATCH(I503,$D$9:$I$9,0))</f>
        <v>100</v>
      </c>
      <c r="S503" s="58" cm="1">
        <f t="array" ref="S503">INDEX($D$10:$I$10,,MATCH(J503,$D$9:$I$9,0))</f>
        <v>66</v>
      </c>
    </row>
    <row r="504" spans="2:19">
      <c r="B504" s="14" t="s">
        <v>117</v>
      </c>
      <c r="C504" s="14" t="s">
        <v>714</v>
      </c>
      <c r="D504" s="36" t="s">
        <v>217</v>
      </c>
      <c r="E504" s="36" t="s">
        <v>214</v>
      </c>
      <c r="F504" s="36" t="s">
        <v>214</v>
      </c>
      <c r="G504" s="36" t="s">
        <v>214</v>
      </c>
      <c r="H504" s="36" t="s">
        <v>213</v>
      </c>
      <c r="I504" s="36" t="s">
        <v>213</v>
      </c>
      <c r="J504" s="36" t="s">
        <v>213</v>
      </c>
      <c r="M504" s="58" t="str" cm="1">
        <f t="array" ref="M504">INDEX($D$10:$I$10,,MATCH(D504,$D$9:$I$9,0))</f>
        <v/>
      </c>
      <c r="N504" s="58" cm="1">
        <f t="array" ref="N504">INDEX($D$10:$I$10,,MATCH(E504,$D$9:$I$9,0))</f>
        <v>66</v>
      </c>
      <c r="O504" s="58" cm="1">
        <f t="array" ref="O504">INDEX($D$10:$I$10,,MATCH(F504,$D$9:$I$9,0))</f>
        <v>66</v>
      </c>
      <c r="P504" s="58" cm="1">
        <f t="array" ref="P504">INDEX($D$10:$I$10,,MATCH(G504,$D$9:$I$9,0))</f>
        <v>66</v>
      </c>
      <c r="Q504" s="58" cm="1">
        <f t="array" ref="Q504">INDEX($D$10:$I$10,,MATCH(H504,$D$9:$I$9,0))</f>
        <v>100</v>
      </c>
      <c r="R504" s="58" cm="1">
        <f t="array" ref="R504">INDEX($D$10:$I$10,,MATCH(I504,$D$9:$I$9,0))</f>
        <v>100</v>
      </c>
      <c r="S504" s="58" cm="1">
        <f t="array" ref="S504">INDEX($D$10:$I$10,,MATCH(J504,$D$9:$I$9,0))</f>
        <v>100</v>
      </c>
    </row>
    <row r="505" spans="2:19">
      <c r="B505" s="14" t="s">
        <v>117</v>
      </c>
      <c r="C505" s="14" t="s">
        <v>715</v>
      </c>
      <c r="D505" s="36" t="s">
        <v>213</v>
      </c>
      <c r="E505" s="36" t="s">
        <v>213</v>
      </c>
      <c r="F505" s="36" t="s">
        <v>213</v>
      </c>
      <c r="G505" s="36" t="s">
        <v>214</v>
      </c>
      <c r="H505" s="36" t="s">
        <v>214</v>
      </c>
      <c r="I505" s="36" t="s">
        <v>214</v>
      </c>
      <c r="J505" s="36" t="s">
        <v>213</v>
      </c>
      <c r="M505" s="58" cm="1">
        <f t="array" ref="M505">INDEX($D$10:$I$10,,MATCH(D505,$D$9:$I$9,0))</f>
        <v>100</v>
      </c>
      <c r="N505" s="58" cm="1">
        <f t="array" ref="N505">INDEX($D$10:$I$10,,MATCH(E505,$D$9:$I$9,0))</f>
        <v>100</v>
      </c>
      <c r="O505" s="58" cm="1">
        <f t="array" ref="O505">INDEX($D$10:$I$10,,MATCH(F505,$D$9:$I$9,0))</f>
        <v>100</v>
      </c>
      <c r="P505" s="58" cm="1">
        <f t="array" ref="P505">INDEX($D$10:$I$10,,MATCH(G505,$D$9:$I$9,0))</f>
        <v>66</v>
      </c>
      <c r="Q505" s="58" cm="1">
        <f t="array" ref="Q505">INDEX($D$10:$I$10,,MATCH(H505,$D$9:$I$9,0))</f>
        <v>66</v>
      </c>
      <c r="R505" s="58" cm="1">
        <f t="array" ref="R505">INDEX($D$10:$I$10,,MATCH(I505,$D$9:$I$9,0))</f>
        <v>66</v>
      </c>
      <c r="S505" s="58" cm="1">
        <f t="array" ref="S505">INDEX($D$10:$I$10,,MATCH(J505,$D$9:$I$9,0))</f>
        <v>100</v>
      </c>
    </row>
    <row r="506" spans="2:19">
      <c r="B506" s="14" t="s">
        <v>117</v>
      </c>
      <c r="C506" s="14" t="s">
        <v>716</v>
      </c>
      <c r="D506" s="36" t="s">
        <v>213</v>
      </c>
      <c r="E506" s="36" t="s">
        <v>213</v>
      </c>
      <c r="F506" s="36" t="s">
        <v>213</v>
      </c>
      <c r="G506" s="36" t="s">
        <v>213</v>
      </c>
      <c r="H506" s="36" t="s">
        <v>213</v>
      </c>
      <c r="I506" s="36" t="s">
        <v>213</v>
      </c>
      <c r="J506" s="36" t="s">
        <v>213</v>
      </c>
      <c r="M506" s="58" cm="1">
        <f t="array" ref="M506">INDEX($D$10:$I$10,,MATCH(D506,$D$9:$I$9,0))</f>
        <v>100</v>
      </c>
      <c r="N506" s="58" cm="1">
        <f t="array" ref="N506">INDEX($D$10:$I$10,,MATCH(E506,$D$9:$I$9,0))</f>
        <v>100</v>
      </c>
      <c r="O506" s="58" cm="1">
        <f t="array" ref="O506">INDEX($D$10:$I$10,,MATCH(F506,$D$9:$I$9,0))</f>
        <v>100</v>
      </c>
      <c r="P506" s="58" cm="1">
        <f t="array" ref="P506">INDEX($D$10:$I$10,,MATCH(G506,$D$9:$I$9,0))</f>
        <v>100</v>
      </c>
      <c r="Q506" s="58" cm="1">
        <f t="array" ref="Q506">INDEX($D$10:$I$10,,MATCH(H506,$D$9:$I$9,0))</f>
        <v>100</v>
      </c>
      <c r="R506" s="58" cm="1">
        <f t="array" ref="R506">INDEX($D$10:$I$10,,MATCH(I506,$D$9:$I$9,0))</f>
        <v>100</v>
      </c>
      <c r="S506" s="58" cm="1">
        <f t="array" ref="S506">INDEX($D$10:$I$10,,MATCH(J506,$D$9:$I$9,0))</f>
        <v>100</v>
      </c>
    </row>
    <row r="507" spans="2:19">
      <c r="B507" s="14" t="s">
        <v>117</v>
      </c>
      <c r="C507" s="14" t="s">
        <v>717</v>
      </c>
      <c r="D507" s="36" t="s">
        <v>213</v>
      </c>
      <c r="E507" s="36" t="s">
        <v>213</v>
      </c>
      <c r="F507" s="36" t="s">
        <v>213</v>
      </c>
      <c r="G507" s="36" t="s">
        <v>213</v>
      </c>
      <c r="H507" s="36" t="s">
        <v>213</v>
      </c>
      <c r="I507" s="36" t="s">
        <v>213</v>
      </c>
      <c r="J507" s="36" t="s">
        <v>213</v>
      </c>
      <c r="M507" s="58" cm="1">
        <f t="array" ref="M507">INDEX($D$10:$I$10,,MATCH(D507,$D$9:$I$9,0))</f>
        <v>100</v>
      </c>
      <c r="N507" s="58" cm="1">
        <f t="array" ref="N507">INDEX($D$10:$I$10,,MATCH(E507,$D$9:$I$9,0))</f>
        <v>100</v>
      </c>
      <c r="O507" s="58" cm="1">
        <f t="array" ref="O507">INDEX($D$10:$I$10,,MATCH(F507,$D$9:$I$9,0))</f>
        <v>100</v>
      </c>
      <c r="P507" s="58" cm="1">
        <f t="array" ref="P507">INDEX($D$10:$I$10,,MATCH(G507,$D$9:$I$9,0))</f>
        <v>100</v>
      </c>
      <c r="Q507" s="58" cm="1">
        <f t="array" ref="Q507">INDEX($D$10:$I$10,,MATCH(H507,$D$9:$I$9,0))</f>
        <v>100</v>
      </c>
      <c r="R507" s="58" cm="1">
        <f t="array" ref="R507">INDEX($D$10:$I$10,,MATCH(I507,$D$9:$I$9,0))</f>
        <v>100</v>
      </c>
      <c r="S507" s="58" cm="1">
        <f t="array" ref="S507">INDEX($D$10:$I$10,,MATCH(J507,$D$9:$I$9,0))</f>
        <v>100</v>
      </c>
    </row>
    <row r="508" spans="2:19">
      <c r="B508" s="14" t="s">
        <v>117</v>
      </c>
      <c r="C508" s="14" t="s">
        <v>718</v>
      </c>
      <c r="D508" s="36" t="s">
        <v>213</v>
      </c>
      <c r="E508" s="36" t="s">
        <v>213</v>
      </c>
      <c r="F508" s="36" t="s">
        <v>213</v>
      </c>
      <c r="G508" s="36" t="s">
        <v>213</v>
      </c>
      <c r="H508" s="36" t="s">
        <v>213</v>
      </c>
      <c r="I508" s="36" t="s">
        <v>213</v>
      </c>
      <c r="J508" s="36" t="s">
        <v>213</v>
      </c>
      <c r="M508" s="58" cm="1">
        <f t="array" ref="M508">INDEX($D$10:$I$10,,MATCH(D508,$D$9:$I$9,0))</f>
        <v>100</v>
      </c>
      <c r="N508" s="58" cm="1">
        <f t="array" ref="N508">INDEX($D$10:$I$10,,MATCH(E508,$D$9:$I$9,0))</f>
        <v>100</v>
      </c>
      <c r="O508" s="58" cm="1">
        <f t="array" ref="O508">INDEX($D$10:$I$10,,MATCH(F508,$D$9:$I$9,0))</f>
        <v>100</v>
      </c>
      <c r="P508" s="58" cm="1">
        <f t="array" ref="P508">INDEX($D$10:$I$10,,MATCH(G508,$D$9:$I$9,0))</f>
        <v>100</v>
      </c>
      <c r="Q508" s="58" cm="1">
        <f t="array" ref="Q508">INDEX($D$10:$I$10,,MATCH(H508,$D$9:$I$9,0))</f>
        <v>100</v>
      </c>
      <c r="R508" s="58" cm="1">
        <f t="array" ref="R508">INDEX($D$10:$I$10,,MATCH(I508,$D$9:$I$9,0))</f>
        <v>100</v>
      </c>
      <c r="S508" s="58" cm="1">
        <f t="array" ref="S508">INDEX($D$10:$I$10,,MATCH(J508,$D$9:$I$9,0))</f>
        <v>100</v>
      </c>
    </row>
    <row r="509" spans="2:19">
      <c r="B509" s="14" t="s">
        <v>117</v>
      </c>
      <c r="C509" s="14" t="s">
        <v>719</v>
      </c>
      <c r="D509" s="36" t="s">
        <v>213</v>
      </c>
      <c r="E509" s="36" t="s">
        <v>213</v>
      </c>
      <c r="F509" s="36" t="s">
        <v>213</v>
      </c>
      <c r="G509" s="36" t="s">
        <v>213</v>
      </c>
      <c r="H509" s="36" t="s">
        <v>213</v>
      </c>
      <c r="I509" s="36" t="s">
        <v>213</v>
      </c>
      <c r="J509" s="36" t="s">
        <v>213</v>
      </c>
      <c r="M509" s="58" cm="1">
        <f t="array" ref="M509">INDEX($D$10:$I$10,,MATCH(D509,$D$9:$I$9,0))</f>
        <v>100</v>
      </c>
      <c r="N509" s="58" cm="1">
        <f t="array" ref="N509">INDEX($D$10:$I$10,,MATCH(E509,$D$9:$I$9,0))</f>
        <v>100</v>
      </c>
      <c r="O509" s="58" cm="1">
        <f t="array" ref="O509">INDEX($D$10:$I$10,,MATCH(F509,$D$9:$I$9,0))</f>
        <v>100</v>
      </c>
      <c r="P509" s="58" cm="1">
        <f t="array" ref="P509">INDEX($D$10:$I$10,,MATCH(G509,$D$9:$I$9,0))</f>
        <v>100</v>
      </c>
      <c r="Q509" s="58" cm="1">
        <f t="array" ref="Q509">INDEX($D$10:$I$10,,MATCH(H509,$D$9:$I$9,0))</f>
        <v>100</v>
      </c>
      <c r="R509" s="58" cm="1">
        <f t="array" ref="R509">INDEX($D$10:$I$10,,MATCH(I509,$D$9:$I$9,0))</f>
        <v>100</v>
      </c>
      <c r="S509" s="58" cm="1">
        <f t="array" ref="S509">INDEX($D$10:$I$10,,MATCH(J509,$D$9:$I$9,0))</f>
        <v>100</v>
      </c>
    </row>
    <row r="510" spans="2:19">
      <c r="B510" s="14" t="s">
        <v>117</v>
      </c>
      <c r="C510" s="14" t="s">
        <v>720</v>
      </c>
      <c r="D510" s="36" t="s">
        <v>213</v>
      </c>
      <c r="E510" s="36" t="s">
        <v>213</v>
      </c>
      <c r="F510" s="36" t="s">
        <v>213</v>
      </c>
      <c r="G510" s="36" t="s">
        <v>213</v>
      </c>
      <c r="H510" s="36" t="s">
        <v>213</v>
      </c>
      <c r="I510" s="36" t="s">
        <v>213</v>
      </c>
      <c r="J510" s="36" t="s">
        <v>213</v>
      </c>
      <c r="M510" s="58" cm="1">
        <f t="array" ref="M510">INDEX($D$10:$I$10,,MATCH(D510,$D$9:$I$9,0))</f>
        <v>100</v>
      </c>
      <c r="N510" s="58" cm="1">
        <f t="array" ref="N510">INDEX($D$10:$I$10,,MATCH(E510,$D$9:$I$9,0))</f>
        <v>100</v>
      </c>
      <c r="O510" s="58" cm="1">
        <f t="array" ref="O510">INDEX($D$10:$I$10,,MATCH(F510,$D$9:$I$9,0))</f>
        <v>100</v>
      </c>
      <c r="P510" s="58" cm="1">
        <f t="array" ref="P510">INDEX($D$10:$I$10,,MATCH(G510,$D$9:$I$9,0))</f>
        <v>100</v>
      </c>
      <c r="Q510" s="58" cm="1">
        <f t="array" ref="Q510">INDEX($D$10:$I$10,,MATCH(H510,$D$9:$I$9,0))</f>
        <v>100</v>
      </c>
      <c r="R510" s="58" cm="1">
        <f t="array" ref="R510">INDEX($D$10:$I$10,,MATCH(I510,$D$9:$I$9,0))</f>
        <v>100</v>
      </c>
      <c r="S510" s="58" cm="1">
        <f t="array" ref="S510">INDEX($D$10:$I$10,,MATCH(J510,$D$9:$I$9,0))</f>
        <v>100</v>
      </c>
    </row>
    <row r="511" spans="2:19">
      <c r="B511" s="14" t="s">
        <v>117</v>
      </c>
      <c r="C511" s="14" t="s">
        <v>721</v>
      </c>
      <c r="D511" s="36" t="s">
        <v>213</v>
      </c>
      <c r="E511" s="36" t="s">
        <v>213</v>
      </c>
      <c r="F511" s="36" t="s">
        <v>213</v>
      </c>
      <c r="G511" s="36" t="s">
        <v>213</v>
      </c>
      <c r="H511" s="36" t="s">
        <v>213</v>
      </c>
      <c r="I511" s="36" t="s">
        <v>213</v>
      </c>
      <c r="J511" s="36" t="s">
        <v>213</v>
      </c>
      <c r="M511" s="58" cm="1">
        <f t="array" ref="M511">INDEX($D$10:$I$10,,MATCH(D511,$D$9:$I$9,0))</f>
        <v>100</v>
      </c>
      <c r="N511" s="58" cm="1">
        <f t="array" ref="N511">INDEX($D$10:$I$10,,MATCH(E511,$D$9:$I$9,0))</f>
        <v>100</v>
      </c>
      <c r="O511" s="58" cm="1">
        <f t="array" ref="O511">INDEX($D$10:$I$10,,MATCH(F511,$D$9:$I$9,0))</f>
        <v>100</v>
      </c>
      <c r="P511" s="58" cm="1">
        <f t="array" ref="P511">INDEX($D$10:$I$10,,MATCH(G511,$D$9:$I$9,0))</f>
        <v>100</v>
      </c>
      <c r="Q511" s="58" cm="1">
        <f t="array" ref="Q511">INDEX($D$10:$I$10,,MATCH(H511,$D$9:$I$9,0))</f>
        <v>100</v>
      </c>
      <c r="R511" s="58" cm="1">
        <f t="array" ref="R511">INDEX($D$10:$I$10,,MATCH(I511,$D$9:$I$9,0))</f>
        <v>100</v>
      </c>
      <c r="S511" s="58" cm="1">
        <f t="array" ref="S511">INDEX($D$10:$I$10,,MATCH(J511,$D$9:$I$9,0))</f>
        <v>100</v>
      </c>
    </row>
    <row r="512" spans="2:19">
      <c r="B512" s="14" t="s">
        <v>117</v>
      </c>
      <c r="C512" s="14" t="s">
        <v>722</v>
      </c>
      <c r="D512" s="36" t="s">
        <v>213</v>
      </c>
      <c r="E512" s="36" t="s">
        <v>213</v>
      </c>
      <c r="F512" s="36" t="s">
        <v>213</v>
      </c>
      <c r="G512" s="36" t="s">
        <v>213</v>
      </c>
      <c r="H512" s="36" t="s">
        <v>213</v>
      </c>
      <c r="I512" s="36" t="s">
        <v>213</v>
      </c>
      <c r="J512" s="36" t="s">
        <v>213</v>
      </c>
      <c r="M512" s="58" cm="1">
        <f t="array" ref="M512">INDEX($D$10:$I$10,,MATCH(D512,$D$9:$I$9,0))</f>
        <v>100</v>
      </c>
      <c r="N512" s="58" cm="1">
        <f t="array" ref="N512">INDEX($D$10:$I$10,,MATCH(E512,$D$9:$I$9,0))</f>
        <v>100</v>
      </c>
      <c r="O512" s="58" cm="1">
        <f t="array" ref="O512">INDEX($D$10:$I$10,,MATCH(F512,$D$9:$I$9,0))</f>
        <v>100</v>
      </c>
      <c r="P512" s="58" cm="1">
        <f t="array" ref="P512">INDEX($D$10:$I$10,,MATCH(G512,$D$9:$I$9,0))</f>
        <v>100</v>
      </c>
      <c r="Q512" s="58" cm="1">
        <f t="array" ref="Q512">INDEX($D$10:$I$10,,MATCH(H512,$D$9:$I$9,0))</f>
        <v>100</v>
      </c>
      <c r="R512" s="58" cm="1">
        <f t="array" ref="R512">INDEX($D$10:$I$10,,MATCH(I512,$D$9:$I$9,0))</f>
        <v>100</v>
      </c>
      <c r="S512" s="58" cm="1">
        <f t="array" ref="S512">INDEX($D$10:$I$10,,MATCH(J512,$D$9:$I$9,0))</f>
        <v>100</v>
      </c>
    </row>
    <row r="513" spans="2:19">
      <c r="B513" s="14" t="s">
        <v>117</v>
      </c>
      <c r="C513" s="14" t="s">
        <v>723</v>
      </c>
      <c r="D513" s="36" t="s">
        <v>213</v>
      </c>
      <c r="E513" s="36" t="s">
        <v>213</v>
      </c>
      <c r="F513" s="36" t="s">
        <v>213</v>
      </c>
      <c r="G513" s="36" t="s">
        <v>213</v>
      </c>
      <c r="H513" s="36" t="s">
        <v>214</v>
      </c>
      <c r="I513" s="36" t="s">
        <v>214</v>
      </c>
      <c r="J513" s="36" t="s">
        <v>214</v>
      </c>
      <c r="M513" s="58" cm="1">
        <f t="array" ref="M513">INDEX($D$10:$I$10,,MATCH(D513,$D$9:$I$9,0))</f>
        <v>100</v>
      </c>
      <c r="N513" s="58" cm="1">
        <f t="array" ref="N513">INDEX($D$10:$I$10,,MATCH(E513,$D$9:$I$9,0))</f>
        <v>100</v>
      </c>
      <c r="O513" s="58" cm="1">
        <f t="array" ref="O513">INDEX($D$10:$I$10,,MATCH(F513,$D$9:$I$9,0))</f>
        <v>100</v>
      </c>
      <c r="P513" s="58" cm="1">
        <f t="array" ref="P513">INDEX($D$10:$I$10,,MATCH(G513,$D$9:$I$9,0))</f>
        <v>100</v>
      </c>
      <c r="Q513" s="58" cm="1">
        <f t="array" ref="Q513">INDEX($D$10:$I$10,,MATCH(H513,$D$9:$I$9,0))</f>
        <v>66</v>
      </c>
      <c r="R513" s="58" cm="1">
        <f t="array" ref="R513">INDEX($D$10:$I$10,,MATCH(I513,$D$9:$I$9,0))</f>
        <v>66</v>
      </c>
      <c r="S513" s="58" cm="1">
        <f t="array" ref="S513">INDEX($D$10:$I$10,,MATCH(J513,$D$9:$I$9,0))</f>
        <v>66</v>
      </c>
    </row>
    <row r="514" spans="2:19">
      <c r="B514" s="14" t="s">
        <v>117</v>
      </c>
      <c r="C514" s="14" t="s">
        <v>724</v>
      </c>
      <c r="D514" s="36" t="s">
        <v>217</v>
      </c>
      <c r="E514" s="36" t="s">
        <v>217</v>
      </c>
      <c r="F514" s="36" t="s">
        <v>213</v>
      </c>
      <c r="G514" s="36" t="s">
        <v>213</v>
      </c>
      <c r="H514" s="36" t="s">
        <v>213</v>
      </c>
      <c r="I514" s="36" t="s">
        <v>213</v>
      </c>
      <c r="J514" s="36" t="s">
        <v>213</v>
      </c>
      <c r="M514" s="58" t="str" cm="1">
        <f t="array" ref="M514">INDEX($D$10:$I$10,,MATCH(D514,$D$9:$I$9,0))</f>
        <v/>
      </c>
      <c r="N514" s="58" t="str" cm="1">
        <f t="array" ref="N514">INDEX($D$10:$I$10,,MATCH(E514,$D$9:$I$9,0))</f>
        <v/>
      </c>
      <c r="O514" s="58" cm="1">
        <f t="array" ref="O514">INDEX($D$10:$I$10,,MATCH(F514,$D$9:$I$9,0))</f>
        <v>100</v>
      </c>
      <c r="P514" s="58" cm="1">
        <f t="array" ref="P514">INDEX($D$10:$I$10,,MATCH(G514,$D$9:$I$9,0))</f>
        <v>100</v>
      </c>
      <c r="Q514" s="58" cm="1">
        <f t="array" ref="Q514">INDEX($D$10:$I$10,,MATCH(H514,$D$9:$I$9,0))</f>
        <v>100</v>
      </c>
      <c r="R514" s="58" cm="1">
        <f t="array" ref="R514">INDEX($D$10:$I$10,,MATCH(I514,$D$9:$I$9,0))</f>
        <v>100</v>
      </c>
      <c r="S514" s="58" cm="1">
        <f t="array" ref="S514">INDEX($D$10:$I$10,,MATCH(J514,$D$9:$I$9,0))</f>
        <v>100</v>
      </c>
    </row>
    <row r="515" spans="2:19">
      <c r="B515" s="14" t="s">
        <v>117</v>
      </c>
      <c r="C515" s="14" t="s">
        <v>725</v>
      </c>
      <c r="D515" s="36" t="s">
        <v>213</v>
      </c>
      <c r="E515" s="36" t="s">
        <v>213</v>
      </c>
      <c r="F515" s="36" t="s">
        <v>213</v>
      </c>
      <c r="G515" s="36" t="s">
        <v>213</v>
      </c>
      <c r="H515" s="36" t="s">
        <v>213</v>
      </c>
      <c r="I515" s="36" t="s">
        <v>213</v>
      </c>
      <c r="J515" s="36" t="s">
        <v>213</v>
      </c>
      <c r="M515" s="58" cm="1">
        <f t="array" ref="M515">INDEX($D$10:$I$10,,MATCH(D515,$D$9:$I$9,0))</f>
        <v>100</v>
      </c>
      <c r="N515" s="58" cm="1">
        <f t="array" ref="N515">INDEX($D$10:$I$10,,MATCH(E515,$D$9:$I$9,0))</f>
        <v>100</v>
      </c>
      <c r="O515" s="58" cm="1">
        <f t="array" ref="O515">INDEX($D$10:$I$10,,MATCH(F515,$D$9:$I$9,0))</f>
        <v>100</v>
      </c>
      <c r="P515" s="58" cm="1">
        <f t="array" ref="P515">INDEX($D$10:$I$10,,MATCH(G515,$D$9:$I$9,0))</f>
        <v>100</v>
      </c>
      <c r="Q515" s="58" cm="1">
        <f t="array" ref="Q515">INDEX($D$10:$I$10,,MATCH(H515,$D$9:$I$9,0))</f>
        <v>100</v>
      </c>
      <c r="R515" s="58" cm="1">
        <f t="array" ref="R515">INDEX($D$10:$I$10,,MATCH(I515,$D$9:$I$9,0))</f>
        <v>100</v>
      </c>
      <c r="S515" s="58" cm="1">
        <f t="array" ref="S515">INDEX($D$10:$I$10,,MATCH(J515,$D$9:$I$9,0))</f>
        <v>100</v>
      </c>
    </row>
    <row r="516" spans="2:19">
      <c r="B516" s="14" t="s">
        <v>117</v>
      </c>
      <c r="C516" s="14" t="s">
        <v>726</v>
      </c>
      <c r="D516" s="36" t="s">
        <v>213</v>
      </c>
      <c r="E516" s="36" t="s">
        <v>213</v>
      </c>
      <c r="F516" s="36" t="s">
        <v>213</v>
      </c>
      <c r="G516" s="36" t="s">
        <v>213</v>
      </c>
      <c r="H516" s="36" t="s">
        <v>213</v>
      </c>
      <c r="I516" s="36" t="s">
        <v>213</v>
      </c>
      <c r="J516" s="36" t="s">
        <v>213</v>
      </c>
      <c r="M516" s="58" cm="1">
        <f t="array" ref="M516">INDEX($D$10:$I$10,,MATCH(D516,$D$9:$I$9,0))</f>
        <v>100</v>
      </c>
      <c r="N516" s="58" cm="1">
        <f t="array" ref="N516">INDEX($D$10:$I$10,,MATCH(E516,$D$9:$I$9,0))</f>
        <v>100</v>
      </c>
      <c r="O516" s="58" cm="1">
        <f t="array" ref="O516">INDEX($D$10:$I$10,,MATCH(F516,$D$9:$I$9,0))</f>
        <v>100</v>
      </c>
      <c r="P516" s="58" cm="1">
        <f t="array" ref="P516">INDEX($D$10:$I$10,,MATCH(G516,$D$9:$I$9,0))</f>
        <v>100</v>
      </c>
      <c r="Q516" s="58" cm="1">
        <f t="array" ref="Q516">INDEX($D$10:$I$10,,MATCH(H516,$D$9:$I$9,0))</f>
        <v>100</v>
      </c>
      <c r="R516" s="58" cm="1">
        <f t="array" ref="R516">INDEX($D$10:$I$10,,MATCH(I516,$D$9:$I$9,0))</f>
        <v>100</v>
      </c>
      <c r="S516" s="58" cm="1">
        <f t="array" ref="S516">INDEX($D$10:$I$10,,MATCH(J516,$D$9:$I$9,0))</f>
        <v>100</v>
      </c>
    </row>
    <row r="517" spans="2:19">
      <c r="B517" s="14" t="s">
        <v>117</v>
      </c>
      <c r="C517" s="14" t="s">
        <v>727</v>
      </c>
      <c r="D517" s="36" t="s">
        <v>213</v>
      </c>
      <c r="E517" s="36" t="s">
        <v>213</v>
      </c>
      <c r="F517" s="36" t="s">
        <v>213</v>
      </c>
      <c r="G517" s="36" t="s">
        <v>213</v>
      </c>
      <c r="H517" s="36" t="s">
        <v>213</v>
      </c>
      <c r="I517" s="36" t="s">
        <v>213</v>
      </c>
      <c r="J517" s="36" t="s">
        <v>213</v>
      </c>
      <c r="M517" s="58" cm="1">
        <f t="array" ref="M517">INDEX($D$10:$I$10,,MATCH(D517,$D$9:$I$9,0))</f>
        <v>100</v>
      </c>
      <c r="N517" s="58" cm="1">
        <f t="array" ref="N517">INDEX($D$10:$I$10,,MATCH(E517,$D$9:$I$9,0))</f>
        <v>100</v>
      </c>
      <c r="O517" s="58" cm="1">
        <f t="array" ref="O517">INDEX($D$10:$I$10,,MATCH(F517,$D$9:$I$9,0))</f>
        <v>100</v>
      </c>
      <c r="P517" s="58" cm="1">
        <f t="array" ref="P517">INDEX($D$10:$I$10,,MATCH(G517,$D$9:$I$9,0))</f>
        <v>100</v>
      </c>
      <c r="Q517" s="58" cm="1">
        <f t="array" ref="Q517">INDEX($D$10:$I$10,,MATCH(H517,$D$9:$I$9,0))</f>
        <v>100</v>
      </c>
      <c r="R517" s="58" cm="1">
        <f t="array" ref="R517">INDEX($D$10:$I$10,,MATCH(I517,$D$9:$I$9,0))</f>
        <v>100</v>
      </c>
      <c r="S517" s="58" cm="1">
        <f t="array" ref="S517">INDEX($D$10:$I$10,,MATCH(J517,$D$9:$I$9,0))</f>
        <v>100</v>
      </c>
    </row>
    <row r="518" spans="2:19">
      <c r="B518" s="14" t="s">
        <v>117</v>
      </c>
      <c r="C518" s="14" t="s">
        <v>728</v>
      </c>
      <c r="D518" s="36" t="s">
        <v>213</v>
      </c>
      <c r="E518" s="36" t="s">
        <v>213</v>
      </c>
      <c r="F518" s="36" t="s">
        <v>213</v>
      </c>
      <c r="G518" s="36" t="s">
        <v>214</v>
      </c>
      <c r="H518" s="36" t="s">
        <v>213</v>
      </c>
      <c r="I518" s="36" t="s">
        <v>213</v>
      </c>
      <c r="J518" s="36" t="s">
        <v>213</v>
      </c>
      <c r="M518" s="58" cm="1">
        <f t="array" ref="M518">INDEX($D$10:$I$10,,MATCH(D518,$D$9:$I$9,0))</f>
        <v>100</v>
      </c>
      <c r="N518" s="58" cm="1">
        <f t="array" ref="N518">INDEX($D$10:$I$10,,MATCH(E518,$D$9:$I$9,0))</f>
        <v>100</v>
      </c>
      <c r="O518" s="58" cm="1">
        <f t="array" ref="O518">INDEX($D$10:$I$10,,MATCH(F518,$D$9:$I$9,0))</f>
        <v>100</v>
      </c>
      <c r="P518" s="58" cm="1">
        <f t="array" ref="P518">INDEX($D$10:$I$10,,MATCH(G518,$D$9:$I$9,0))</f>
        <v>66</v>
      </c>
      <c r="Q518" s="58" cm="1">
        <f t="array" ref="Q518">INDEX($D$10:$I$10,,MATCH(H518,$D$9:$I$9,0))</f>
        <v>100</v>
      </c>
      <c r="R518" s="58" cm="1">
        <f t="array" ref="R518">INDEX($D$10:$I$10,,MATCH(I518,$D$9:$I$9,0))</f>
        <v>100</v>
      </c>
      <c r="S518" s="58" cm="1">
        <f t="array" ref="S518">INDEX($D$10:$I$10,,MATCH(J518,$D$9:$I$9,0))</f>
        <v>100</v>
      </c>
    </row>
    <row r="519" spans="2:19">
      <c r="B519" s="14" t="s">
        <v>117</v>
      </c>
      <c r="C519" s="14" t="s">
        <v>729</v>
      </c>
      <c r="D519" s="36" t="s">
        <v>213</v>
      </c>
      <c r="E519" s="36" t="s">
        <v>213</v>
      </c>
      <c r="F519" s="36" t="s">
        <v>214</v>
      </c>
      <c r="G519" s="36" t="s">
        <v>213</v>
      </c>
      <c r="H519" s="36" t="s">
        <v>213</v>
      </c>
      <c r="I519" s="36" t="s">
        <v>213</v>
      </c>
      <c r="J519" s="36" t="s">
        <v>213</v>
      </c>
      <c r="M519" s="58" cm="1">
        <f t="array" ref="M519">INDEX($D$10:$I$10,,MATCH(D519,$D$9:$I$9,0))</f>
        <v>100</v>
      </c>
      <c r="N519" s="58" cm="1">
        <f t="array" ref="N519">INDEX($D$10:$I$10,,MATCH(E519,$D$9:$I$9,0))</f>
        <v>100</v>
      </c>
      <c r="O519" s="58" cm="1">
        <f t="array" ref="O519">INDEX($D$10:$I$10,,MATCH(F519,$D$9:$I$9,0))</f>
        <v>66</v>
      </c>
      <c r="P519" s="58" cm="1">
        <f t="array" ref="P519">INDEX($D$10:$I$10,,MATCH(G519,$D$9:$I$9,0))</f>
        <v>100</v>
      </c>
      <c r="Q519" s="58" cm="1">
        <f t="array" ref="Q519">INDEX($D$10:$I$10,,MATCH(H519,$D$9:$I$9,0))</f>
        <v>100</v>
      </c>
      <c r="R519" s="58" cm="1">
        <f t="array" ref="R519">INDEX($D$10:$I$10,,MATCH(I519,$D$9:$I$9,0))</f>
        <v>100</v>
      </c>
      <c r="S519" s="58" cm="1">
        <f t="array" ref="S519">INDEX($D$10:$I$10,,MATCH(J519,$D$9:$I$9,0))</f>
        <v>100</v>
      </c>
    </row>
    <row r="520" spans="2:19">
      <c r="B520" s="14" t="s">
        <v>117</v>
      </c>
      <c r="C520" s="14" t="s">
        <v>730</v>
      </c>
      <c r="D520" s="36" t="s">
        <v>213</v>
      </c>
      <c r="E520" s="36" t="s">
        <v>213</v>
      </c>
      <c r="F520" s="36" t="s">
        <v>213</v>
      </c>
      <c r="G520" s="36" t="s">
        <v>213</v>
      </c>
      <c r="H520" s="36" t="s">
        <v>213</v>
      </c>
      <c r="I520" s="36" t="s">
        <v>213</v>
      </c>
      <c r="J520" s="36" t="s">
        <v>213</v>
      </c>
      <c r="M520" s="58" cm="1">
        <f t="array" ref="M520">INDEX($D$10:$I$10,,MATCH(D520,$D$9:$I$9,0))</f>
        <v>100</v>
      </c>
      <c r="N520" s="58" cm="1">
        <f t="array" ref="N520">INDEX($D$10:$I$10,,MATCH(E520,$D$9:$I$9,0))</f>
        <v>100</v>
      </c>
      <c r="O520" s="58" cm="1">
        <f t="array" ref="O520">INDEX($D$10:$I$10,,MATCH(F520,$D$9:$I$9,0))</f>
        <v>100</v>
      </c>
      <c r="P520" s="58" cm="1">
        <f t="array" ref="P520">INDEX($D$10:$I$10,,MATCH(G520,$D$9:$I$9,0))</f>
        <v>100</v>
      </c>
      <c r="Q520" s="58" cm="1">
        <f t="array" ref="Q520">INDEX($D$10:$I$10,,MATCH(H520,$D$9:$I$9,0))</f>
        <v>100</v>
      </c>
      <c r="R520" s="58" cm="1">
        <f t="array" ref="R520">INDEX($D$10:$I$10,,MATCH(I520,$D$9:$I$9,0))</f>
        <v>100</v>
      </c>
      <c r="S520" s="58" cm="1">
        <f t="array" ref="S520">INDEX($D$10:$I$10,,MATCH(J520,$D$9:$I$9,0))</f>
        <v>100</v>
      </c>
    </row>
    <row r="521" spans="2:19">
      <c r="B521" s="14" t="s">
        <v>117</v>
      </c>
      <c r="C521" s="14" t="s">
        <v>731</v>
      </c>
      <c r="D521" s="36" t="s">
        <v>213</v>
      </c>
      <c r="E521" s="36" t="s">
        <v>213</v>
      </c>
      <c r="F521" s="36" t="s">
        <v>213</v>
      </c>
      <c r="G521" s="36" t="s">
        <v>213</v>
      </c>
      <c r="H521" s="36" t="s">
        <v>213</v>
      </c>
      <c r="I521" s="36" t="s">
        <v>213</v>
      </c>
      <c r="J521" s="36" t="s">
        <v>213</v>
      </c>
      <c r="M521" s="58" cm="1">
        <f t="array" ref="M521">INDEX($D$10:$I$10,,MATCH(D521,$D$9:$I$9,0))</f>
        <v>100</v>
      </c>
      <c r="N521" s="58" cm="1">
        <f t="array" ref="N521">INDEX($D$10:$I$10,,MATCH(E521,$D$9:$I$9,0))</f>
        <v>100</v>
      </c>
      <c r="O521" s="58" cm="1">
        <f t="array" ref="O521">INDEX($D$10:$I$10,,MATCH(F521,$D$9:$I$9,0))</f>
        <v>100</v>
      </c>
      <c r="P521" s="58" cm="1">
        <f t="array" ref="P521">INDEX($D$10:$I$10,,MATCH(G521,$D$9:$I$9,0))</f>
        <v>100</v>
      </c>
      <c r="Q521" s="58" cm="1">
        <f t="array" ref="Q521">INDEX($D$10:$I$10,,MATCH(H521,$D$9:$I$9,0))</f>
        <v>100</v>
      </c>
      <c r="R521" s="58" cm="1">
        <f t="array" ref="R521">INDEX($D$10:$I$10,,MATCH(I521,$D$9:$I$9,0))</f>
        <v>100</v>
      </c>
      <c r="S521" s="58" cm="1">
        <f t="array" ref="S521">INDEX($D$10:$I$10,,MATCH(J521,$D$9:$I$9,0))</f>
        <v>100</v>
      </c>
    </row>
    <row r="522" spans="2:19">
      <c r="B522" s="14" t="s">
        <v>117</v>
      </c>
      <c r="C522" s="14" t="s">
        <v>732</v>
      </c>
      <c r="D522" s="36" t="s">
        <v>213</v>
      </c>
      <c r="E522" s="36" t="s">
        <v>213</v>
      </c>
      <c r="F522" s="36" t="s">
        <v>213</v>
      </c>
      <c r="G522" s="36" t="s">
        <v>213</v>
      </c>
      <c r="H522" s="36" t="s">
        <v>213</v>
      </c>
      <c r="I522" s="36" t="s">
        <v>213</v>
      </c>
      <c r="J522" s="36" t="s">
        <v>213</v>
      </c>
      <c r="M522" s="58" cm="1">
        <f t="array" ref="M522">INDEX($D$10:$I$10,,MATCH(D522,$D$9:$I$9,0))</f>
        <v>100</v>
      </c>
      <c r="N522" s="58" cm="1">
        <f t="array" ref="N522">INDEX($D$10:$I$10,,MATCH(E522,$D$9:$I$9,0))</f>
        <v>100</v>
      </c>
      <c r="O522" s="58" cm="1">
        <f t="array" ref="O522">INDEX($D$10:$I$10,,MATCH(F522,$D$9:$I$9,0))</f>
        <v>100</v>
      </c>
      <c r="P522" s="58" cm="1">
        <f t="array" ref="P522">INDEX($D$10:$I$10,,MATCH(G522,$D$9:$I$9,0))</f>
        <v>100</v>
      </c>
      <c r="Q522" s="58" cm="1">
        <f t="array" ref="Q522">INDEX($D$10:$I$10,,MATCH(H522,$D$9:$I$9,0))</f>
        <v>100</v>
      </c>
      <c r="R522" s="58" cm="1">
        <f t="array" ref="R522">INDEX($D$10:$I$10,,MATCH(I522,$D$9:$I$9,0))</f>
        <v>100</v>
      </c>
      <c r="S522" s="58" cm="1">
        <f t="array" ref="S522">INDEX($D$10:$I$10,,MATCH(J522,$D$9:$I$9,0))</f>
        <v>100</v>
      </c>
    </row>
    <row r="523" spans="2:19">
      <c r="B523" s="14" t="s">
        <v>117</v>
      </c>
      <c r="C523" s="14" t="s">
        <v>733</v>
      </c>
      <c r="D523" s="36" t="s">
        <v>213</v>
      </c>
      <c r="E523" s="36" t="s">
        <v>213</v>
      </c>
      <c r="F523" s="36" t="s">
        <v>213</v>
      </c>
      <c r="G523" s="36" t="s">
        <v>213</v>
      </c>
      <c r="H523" s="36" t="s">
        <v>213</v>
      </c>
      <c r="I523" s="36" t="s">
        <v>213</v>
      </c>
      <c r="J523" s="36" t="s">
        <v>213</v>
      </c>
      <c r="M523" s="58" cm="1">
        <f t="array" ref="M523">INDEX($D$10:$I$10,,MATCH(D523,$D$9:$I$9,0))</f>
        <v>100</v>
      </c>
      <c r="N523" s="58" cm="1">
        <f t="array" ref="N523">INDEX($D$10:$I$10,,MATCH(E523,$D$9:$I$9,0))</f>
        <v>100</v>
      </c>
      <c r="O523" s="58" cm="1">
        <f t="array" ref="O523">INDEX($D$10:$I$10,,MATCH(F523,$D$9:$I$9,0))</f>
        <v>100</v>
      </c>
      <c r="P523" s="58" cm="1">
        <f t="array" ref="P523">INDEX($D$10:$I$10,,MATCH(G523,$D$9:$I$9,0))</f>
        <v>100</v>
      </c>
      <c r="Q523" s="58" cm="1">
        <f t="array" ref="Q523">INDEX($D$10:$I$10,,MATCH(H523,$D$9:$I$9,0))</f>
        <v>100</v>
      </c>
      <c r="R523" s="58" cm="1">
        <f t="array" ref="R523">INDEX($D$10:$I$10,,MATCH(I523,$D$9:$I$9,0))</f>
        <v>100</v>
      </c>
      <c r="S523" s="58" cm="1">
        <f t="array" ref="S523">INDEX($D$10:$I$10,,MATCH(J523,$D$9:$I$9,0))</f>
        <v>100</v>
      </c>
    </row>
    <row r="524" spans="2:19">
      <c r="B524" s="14" t="s">
        <v>117</v>
      </c>
      <c r="C524" s="14" t="s">
        <v>734</v>
      </c>
      <c r="D524" s="36" t="s">
        <v>213</v>
      </c>
      <c r="E524" s="36" t="s">
        <v>213</v>
      </c>
      <c r="F524" s="36" t="s">
        <v>213</v>
      </c>
      <c r="G524" s="36" t="s">
        <v>213</v>
      </c>
      <c r="H524" s="36" t="s">
        <v>213</v>
      </c>
      <c r="I524" s="36" t="s">
        <v>213</v>
      </c>
      <c r="J524" s="36" t="s">
        <v>213</v>
      </c>
      <c r="M524" s="58" cm="1">
        <f t="array" ref="M524">INDEX($D$10:$I$10,,MATCH(D524,$D$9:$I$9,0))</f>
        <v>100</v>
      </c>
      <c r="N524" s="58" cm="1">
        <f t="array" ref="N524">INDEX($D$10:$I$10,,MATCH(E524,$D$9:$I$9,0))</f>
        <v>100</v>
      </c>
      <c r="O524" s="58" cm="1">
        <f t="array" ref="O524">INDEX($D$10:$I$10,,MATCH(F524,$D$9:$I$9,0))</f>
        <v>100</v>
      </c>
      <c r="P524" s="58" cm="1">
        <f t="array" ref="P524">INDEX($D$10:$I$10,,MATCH(G524,$D$9:$I$9,0))</f>
        <v>100</v>
      </c>
      <c r="Q524" s="58" cm="1">
        <f t="array" ref="Q524">INDEX($D$10:$I$10,,MATCH(H524,$D$9:$I$9,0))</f>
        <v>100</v>
      </c>
      <c r="R524" s="58" cm="1">
        <f t="array" ref="R524">INDEX($D$10:$I$10,,MATCH(I524,$D$9:$I$9,0))</f>
        <v>100</v>
      </c>
      <c r="S524" s="58" cm="1">
        <f t="array" ref="S524">INDEX($D$10:$I$10,,MATCH(J524,$D$9:$I$9,0))</f>
        <v>100</v>
      </c>
    </row>
    <row r="525" spans="2:19">
      <c r="B525" s="14" t="s">
        <v>117</v>
      </c>
      <c r="C525" s="14" t="s">
        <v>735</v>
      </c>
      <c r="D525" s="36" t="s">
        <v>213</v>
      </c>
      <c r="E525" s="36" t="s">
        <v>213</v>
      </c>
      <c r="F525" s="36" t="s">
        <v>213</v>
      </c>
      <c r="G525" s="36" t="s">
        <v>213</v>
      </c>
      <c r="H525" s="36" t="s">
        <v>213</v>
      </c>
      <c r="I525" s="36" t="s">
        <v>213</v>
      </c>
      <c r="J525" s="36" t="s">
        <v>213</v>
      </c>
      <c r="M525" s="58" cm="1">
        <f t="array" ref="M525">INDEX($D$10:$I$10,,MATCH(D525,$D$9:$I$9,0))</f>
        <v>100</v>
      </c>
      <c r="N525" s="58" cm="1">
        <f t="array" ref="N525">INDEX($D$10:$I$10,,MATCH(E525,$D$9:$I$9,0))</f>
        <v>100</v>
      </c>
      <c r="O525" s="58" cm="1">
        <f t="array" ref="O525">INDEX($D$10:$I$10,,MATCH(F525,$D$9:$I$9,0))</f>
        <v>100</v>
      </c>
      <c r="P525" s="58" cm="1">
        <f t="array" ref="P525">INDEX($D$10:$I$10,,MATCH(G525,$D$9:$I$9,0))</f>
        <v>100</v>
      </c>
      <c r="Q525" s="58" cm="1">
        <f t="array" ref="Q525">INDEX($D$10:$I$10,,MATCH(H525,$D$9:$I$9,0))</f>
        <v>100</v>
      </c>
      <c r="R525" s="58" cm="1">
        <f t="array" ref="R525">INDEX($D$10:$I$10,,MATCH(I525,$D$9:$I$9,0))</f>
        <v>100</v>
      </c>
      <c r="S525" s="58" cm="1">
        <f t="array" ref="S525">INDEX($D$10:$I$10,,MATCH(J525,$D$9:$I$9,0))</f>
        <v>100</v>
      </c>
    </row>
    <row r="526" spans="2:19">
      <c r="B526" s="14" t="s">
        <v>117</v>
      </c>
      <c r="C526" s="14" t="s">
        <v>736</v>
      </c>
      <c r="D526" s="36" t="s">
        <v>213</v>
      </c>
      <c r="E526" s="36" t="s">
        <v>213</v>
      </c>
      <c r="F526" s="36" t="s">
        <v>213</v>
      </c>
      <c r="G526" s="36" t="s">
        <v>213</v>
      </c>
      <c r="H526" s="36" t="s">
        <v>213</v>
      </c>
      <c r="I526" s="36" t="s">
        <v>213</v>
      </c>
      <c r="J526" s="36" t="s">
        <v>213</v>
      </c>
      <c r="M526" s="58" cm="1">
        <f t="array" ref="M526">INDEX($D$10:$I$10,,MATCH(D526,$D$9:$I$9,0))</f>
        <v>100</v>
      </c>
      <c r="N526" s="58" cm="1">
        <f t="array" ref="N526">INDEX($D$10:$I$10,,MATCH(E526,$D$9:$I$9,0))</f>
        <v>100</v>
      </c>
      <c r="O526" s="58" cm="1">
        <f t="array" ref="O526">INDEX($D$10:$I$10,,MATCH(F526,$D$9:$I$9,0))</f>
        <v>100</v>
      </c>
      <c r="P526" s="58" cm="1">
        <f t="array" ref="P526">INDEX($D$10:$I$10,,MATCH(G526,$D$9:$I$9,0))</f>
        <v>100</v>
      </c>
      <c r="Q526" s="58" cm="1">
        <f t="array" ref="Q526">INDEX($D$10:$I$10,,MATCH(H526,$D$9:$I$9,0))</f>
        <v>100</v>
      </c>
      <c r="R526" s="58" cm="1">
        <f t="array" ref="R526">INDEX($D$10:$I$10,,MATCH(I526,$D$9:$I$9,0))</f>
        <v>100</v>
      </c>
      <c r="S526" s="58" cm="1">
        <f t="array" ref="S526">INDEX($D$10:$I$10,,MATCH(J526,$D$9:$I$9,0))</f>
        <v>100</v>
      </c>
    </row>
    <row r="527" spans="2:19">
      <c r="B527" s="14" t="s">
        <v>117</v>
      </c>
      <c r="C527" s="14" t="s">
        <v>737</v>
      </c>
      <c r="D527" s="36" t="s">
        <v>213</v>
      </c>
      <c r="E527" s="36" t="s">
        <v>213</v>
      </c>
      <c r="F527" s="36" t="s">
        <v>213</v>
      </c>
      <c r="G527" s="36" t="s">
        <v>213</v>
      </c>
      <c r="H527" s="36" t="s">
        <v>213</v>
      </c>
      <c r="I527" s="36" t="s">
        <v>213</v>
      </c>
      <c r="J527" s="36" t="s">
        <v>213</v>
      </c>
      <c r="M527" s="58" cm="1">
        <f t="array" ref="M527">INDEX($D$10:$I$10,,MATCH(D527,$D$9:$I$9,0))</f>
        <v>100</v>
      </c>
      <c r="N527" s="58" cm="1">
        <f t="array" ref="N527">INDEX($D$10:$I$10,,MATCH(E527,$D$9:$I$9,0))</f>
        <v>100</v>
      </c>
      <c r="O527" s="58" cm="1">
        <f t="array" ref="O527">INDEX($D$10:$I$10,,MATCH(F527,$D$9:$I$9,0))</f>
        <v>100</v>
      </c>
      <c r="P527" s="58" cm="1">
        <f t="array" ref="P527">INDEX($D$10:$I$10,,MATCH(G527,$D$9:$I$9,0))</f>
        <v>100</v>
      </c>
      <c r="Q527" s="58" cm="1">
        <f t="array" ref="Q527">INDEX($D$10:$I$10,,MATCH(H527,$D$9:$I$9,0))</f>
        <v>100</v>
      </c>
      <c r="R527" s="58" cm="1">
        <f t="array" ref="R527">INDEX($D$10:$I$10,,MATCH(I527,$D$9:$I$9,0))</f>
        <v>100</v>
      </c>
      <c r="S527" s="58" cm="1">
        <f t="array" ref="S527">INDEX($D$10:$I$10,,MATCH(J527,$D$9:$I$9,0))</f>
        <v>100</v>
      </c>
    </row>
    <row r="528" spans="2:19">
      <c r="B528" s="14" t="s">
        <v>117</v>
      </c>
      <c r="C528" s="14" t="s">
        <v>738</v>
      </c>
      <c r="D528" s="36" t="s">
        <v>213</v>
      </c>
      <c r="E528" s="36" t="s">
        <v>213</v>
      </c>
      <c r="F528" s="36" t="s">
        <v>213</v>
      </c>
      <c r="G528" s="36" t="s">
        <v>213</v>
      </c>
      <c r="H528" s="36" t="s">
        <v>213</v>
      </c>
      <c r="I528" s="36" t="s">
        <v>213</v>
      </c>
      <c r="J528" s="36" t="s">
        <v>213</v>
      </c>
      <c r="M528" s="58" cm="1">
        <f t="array" ref="M528">INDEX($D$10:$I$10,,MATCH(D528,$D$9:$I$9,0))</f>
        <v>100</v>
      </c>
      <c r="N528" s="58" cm="1">
        <f t="array" ref="N528">INDEX($D$10:$I$10,,MATCH(E528,$D$9:$I$9,0))</f>
        <v>100</v>
      </c>
      <c r="O528" s="58" cm="1">
        <f t="array" ref="O528">INDEX($D$10:$I$10,,MATCH(F528,$D$9:$I$9,0))</f>
        <v>100</v>
      </c>
      <c r="P528" s="58" cm="1">
        <f t="array" ref="P528">INDEX($D$10:$I$10,,MATCH(G528,$D$9:$I$9,0))</f>
        <v>100</v>
      </c>
      <c r="Q528" s="58" cm="1">
        <f t="array" ref="Q528">INDEX($D$10:$I$10,,MATCH(H528,$D$9:$I$9,0))</f>
        <v>100</v>
      </c>
      <c r="R528" s="58" cm="1">
        <f t="array" ref="R528">INDEX($D$10:$I$10,,MATCH(I528,$D$9:$I$9,0))</f>
        <v>100</v>
      </c>
      <c r="S528" s="58" cm="1">
        <f t="array" ref="S528">INDEX($D$10:$I$10,,MATCH(J528,$D$9:$I$9,0))</f>
        <v>100</v>
      </c>
    </row>
    <row r="529" spans="2:19">
      <c r="B529" s="14" t="s">
        <v>117</v>
      </c>
      <c r="C529" s="14" t="s">
        <v>739</v>
      </c>
      <c r="D529" s="36" t="s">
        <v>213</v>
      </c>
      <c r="E529" s="36" t="s">
        <v>213</v>
      </c>
      <c r="F529" s="36" t="s">
        <v>213</v>
      </c>
      <c r="G529" s="36" t="s">
        <v>213</v>
      </c>
      <c r="H529" s="36" t="s">
        <v>213</v>
      </c>
      <c r="I529" s="36" t="s">
        <v>213</v>
      </c>
      <c r="J529" s="36" t="s">
        <v>213</v>
      </c>
      <c r="M529" s="58" cm="1">
        <f t="array" ref="M529">INDEX($D$10:$I$10,,MATCH(D529,$D$9:$I$9,0))</f>
        <v>100</v>
      </c>
      <c r="N529" s="58" cm="1">
        <f t="array" ref="N529">INDEX($D$10:$I$10,,MATCH(E529,$D$9:$I$9,0))</f>
        <v>100</v>
      </c>
      <c r="O529" s="58" cm="1">
        <f t="array" ref="O529">INDEX($D$10:$I$10,,MATCH(F529,$D$9:$I$9,0))</f>
        <v>100</v>
      </c>
      <c r="P529" s="58" cm="1">
        <f t="array" ref="P529">INDEX($D$10:$I$10,,MATCH(G529,$D$9:$I$9,0))</f>
        <v>100</v>
      </c>
      <c r="Q529" s="58" cm="1">
        <f t="array" ref="Q529">INDEX($D$10:$I$10,,MATCH(H529,$D$9:$I$9,0))</f>
        <v>100</v>
      </c>
      <c r="R529" s="58" cm="1">
        <f t="array" ref="R529">INDEX($D$10:$I$10,,MATCH(I529,$D$9:$I$9,0))</f>
        <v>100</v>
      </c>
      <c r="S529" s="58" cm="1">
        <f t="array" ref="S529">INDEX($D$10:$I$10,,MATCH(J529,$D$9:$I$9,0))</f>
        <v>100</v>
      </c>
    </row>
    <row r="530" spans="2:19">
      <c r="B530" s="14" t="s">
        <v>117</v>
      </c>
      <c r="C530" s="14" t="s">
        <v>740</v>
      </c>
      <c r="D530" s="36" t="s">
        <v>215</v>
      </c>
      <c r="E530" s="36" t="s">
        <v>216</v>
      </c>
      <c r="F530" s="36" t="s">
        <v>216</v>
      </c>
      <c r="G530" s="36" t="s">
        <v>215</v>
      </c>
      <c r="H530" s="36" t="s">
        <v>215</v>
      </c>
      <c r="I530" s="36" t="s">
        <v>214</v>
      </c>
      <c r="J530" s="36" t="s">
        <v>213</v>
      </c>
      <c r="M530" s="58" cm="1">
        <f t="array" ref="M530">INDEX($D$10:$I$10,,MATCH(D530,$D$9:$I$9,0))</f>
        <v>33</v>
      </c>
      <c r="N530" s="58" cm="1">
        <f t="array" ref="N530">INDEX($D$10:$I$10,,MATCH(E530,$D$9:$I$9,0))</f>
        <v>0</v>
      </c>
      <c r="O530" s="58" cm="1">
        <f t="array" ref="O530">INDEX($D$10:$I$10,,MATCH(F530,$D$9:$I$9,0))</f>
        <v>0</v>
      </c>
      <c r="P530" s="58" cm="1">
        <f t="array" ref="P530">INDEX($D$10:$I$10,,MATCH(G530,$D$9:$I$9,0))</f>
        <v>33</v>
      </c>
      <c r="Q530" s="58" cm="1">
        <f t="array" ref="Q530">INDEX($D$10:$I$10,,MATCH(H530,$D$9:$I$9,0))</f>
        <v>33</v>
      </c>
      <c r="R530" s="58" cm="1">
        <f t="array" ref="R530">INDEX($D$10:$I$10,,MATCH(I530,$D$9:$I$9,0))</f>
        <v>66</v>
      </c>
      <c r="S530" s="58" cm="1">
        <f t="array" ref="S530">INDEX($D$10:$I$10,,MATCH(J530,$D$9:$I$9,0))</f>
        <v>100</v>
      </c>
    </row>
    <row r="531" spans="2:19">
      <c r="B531" s="14" t="s">
        <v>117</v>
      </c>
      <c r="C531" s="14" t="s">
        <v>741</v>
      </c>
      <c r="D531" s="36" t="s">
        <v>214</v>
      </c>
      <c r="E531" s="36" t="s">
        <v>213</v>
      </c>
      <c r="F531" s="36" t="s">
        <v>213</v>
      </c>
      <c r="G531" s="36" t="s">
        <v>213</v>
      </c>
      <c r="H531" s="36" t="s">
        <v>213</v>
      </c>
      <c r="I531" s="36" t="s">
        <v>213</v>
      </c>
      <c r="J531" s="36" t="s">
        <v>213</v>
      </c>
      <c r="M531" s="58" cm="1">
        <f t="array" ref="M531">INDEX($D$10:$I$10,,MATCH(D531,$D$9:$I$9,0))</f>
        <v>66</v>
      </c>
      <c r="N531" s="58" cm="1">
        <f t="array" ref="N531">INDEX($D$10:$I$10,,MATCH(E531,$D$9:$I$9,0))</f>
        <v>100</v>
      </c>
      <c r="O531" s="58" cm="1">
        <f t="array" ref="O531">INDEX($D$10:$I$10,,MATCH(F531,$D$9:$I$9,0))</f>
        <v>100</v>
      </c>
      <c r="P531" s="58" cm="1">
        <f t="array" ref="P531">INDEX($D$10:$I$10,,MATCH(G531,$D$9:$I$9,0))</f>
        <v>100</v>
      </c>
      <c r="Q531" s="58" cm="1">
        <f t="array" ref="Q531">INDEX($D$10:$I$10,,MATCH(H531,$D$9:$I$9,0))</f>
        <v>100</v>
      </c>
      <c r="R531" s="58" cm="1">
        <f t="array" ref="R531">INDEX($D$10:$I$10,,MATCH(I531,$D$9:$I$9,0))</f>
        <v>100</v>
      </c>
      <c r="S531" s="58" cm="1">
        <f t="array" ref="S531">INDEX($D$10:$I$10,,MATCH(J531,$D$9:$I$9,0))</f>
        <v>100</v>
      </c>
    </row>
    <row r="532" spans="2:19">
      <c r="B532" s="14" t="s">
        <v>117</v>
      </c>
      <c r="C532" s="14" t="s">
        <v>742</v>
      </c>
      <c r="D532" s="36" t="s">
        <v>213</v>
      </c>
      <c r="E532" s="36" t="s">
        <v>213</v>
      </c>
      <c r="F532" s="36" t="s">
        <v>213</v>
      </c>
      <c r="G532" s="36" t="s">
        <v>213</v>
      </c>
      <c r="H532" s="36" t="s">
        <v>213</v>
      </c>
      <c r="I532" s="36" t="s">
        <v>213</v>
      </c>
      <c r="J532" s="36" t="s">
        <v>213</v>
      </c>
      <c r="M532" s="58" cm="1">
        <f t="array" ref="M532">INDEX($D$10:$I$10,,MATCH(D532,$D$9:$I$9,0))</f>
        <v>100</v>
      </c>
      <c r="N532" s="58" cm="1">
        <f t="array" ref="N532">INDEX($D$10:$I$10,,MATCH(E532,$D$9:$I$9,0))</f>
        <v>100</v>
      </c>
      <c r="O532" s="58" cm="1">
        <f t="array" ref="O532">INDEX($D$10:$I$10,,MATCH(F532,$D$9:$I$9,0))</f>
        <v>100</v>
      </c>
      <c r="P532" s="58" cm="1">
        <f t="array" ref="P532">INDEX($D$10:$I$10,,MATCH(G532,$D$9:$I$9,0))</f>
        <v>100</v>
      </c>
      <c r="Q532" s="58" cm="1">
        <f t="array" ref="Q532">INDEX($D$10:$I$10,,MATCH(H532,$D$9:$I$9,0))</f>
        <v>100</v>
      </c>
      <c r="R532" s="58" cm="1">
        <f t="array" ref="R532">INDEX($D$10:$I$10,,MATCH(I532,$D$9:$I$9,0))</f>
        <v>100</v>
      </c>
      <c r="S532" s="58" cm="1">
        <f t="array" ref="S532">INDEX($D$10:$I$10,,MATCH(J532,$D$9:$I$9,0))</f>
        <v>100</v>
      </c>
    </row>
    <row r="533" spans="2:19">
      <c r="B533" s="14" t="s">
        <v>117</v>
      </c>
      <c r="C533" s="14" t="s">
        <v>743</v>
      </c>
      <c r="D533" s="36" t="s">
        <v>213</v>
      </c>
      <c r="E533" s="36" t="s">
        <v>213</v>
      </c>
      <c r="F533" s="36" t="s">
        <v>213</v>
      </c>
      <c r="G533" s="36" t="s">
        <v>213</v>
      </c>
      <c r="H533" s="36" t="s">
        <v>213</v>
      </c>
      <c r="I533" s="36" t="s">
        <v>213</v>
      </c>
      <c r="J533" s="36" t="s">
        <v>213</v>
      </c>
      <c r="M533" s="58" cm="1">
        <f t="array" ref="M533">INDEX($D$10:$I$10,,MATCH(D533,$D$9:$I$9,0))</f>
        <v>100</v>
      </c>
      <c r="N533" s="58" cm="1">
        <f t="array" ref="N533">INDEX($D$10:$I$10,,MATCH(E533,$D$9:$I$9,0))</f>
        <v>100</v>
      </c>
      <c r="O533" s="58" cm="1">
        <f t="array" ref="O533">INDEX($D$10:$I$10,,MATCH(F533,$D$9:$I$9,0))</f>
        <v>100</v>
      </c>
      <c r="P533" s="58" cm="1">
        <f t="array" ref="P533">INDEX($D$10:$I$10,,MATCH(G533,$D$9:$I$9,0))</f>
        <v>100</v>
      </c>
      <c r="Q533" s="58" cm="1">
        <f t="array" ref="Q533">INDEX($D$10:$I$10,,MATCH(H533,$D$9:$I$9,0))</f>
        <v>100</v>
      </c>
      <c r="R533" s="58" cm="1">
        <f t="array" ref="R533">INDEX($D$10:$I$10,,MATCH(I533,$D$9:$I$9,0))</f>
        <v>100</v>
      </c>
      <c r="S533" s="58" cm="1">
        <f t="array" ref="S533">INDEX($D$10:$I$10,,MATCH(J533,$D$9:$I$9,0))</f>
        <v>100</v>
      </c>
    </row>
    <row r="534" spans="2:19">
      <c r="B534" s="14" t="s">
        <v>117</v>
      </c>
      <c r="C534" s="14" t="s">
        <v>744</v>
      </c>
      <c r="D534" s="36" t="s">
        <v>213</v>
      </c>
      <c r="E534" s="36" t="s">
        <v>213</v>
      </c>
      <c r="F534" s="36" t="s">
        <v>213</v>
      </c>
      <c r="G534" s="36" t="s">
        <v>213</v>
      </c>
      <c r="H534" s="36" t="s">
        <v>213</v>
      </c>
      <c r="I534" s="36" t="s">
        <v>213</v>
      </c>
      <c r="J534" s="36" t="s">
        <v>214</v>
      </c>
      <c r="M534" s="58" cm="1">
        <f t="array" ref="M534">INDEX($D$10:$I$10,,MATCH(D534,$D$9:$I$9,0))</f>
        <v>100</v>
      </c>
      <c r="N534" s="58" cm="1">
        <f t="array" ref="N534">INDEX($D$10:$I$10,,MATCH(E534,$D$9:$I$9,0))</f>
        <v>100</v>
      </c>
      <c r="O534" s="58" cm="1">
        <f t="array" ref="O534">INDEX($D$10:$I$10,,MATCH(F534,$D$9:$I$9,0))</f>
        <v>100</v>
      </c>
      <c r="P534" s="58" cm="1">
        <f t="array" ref="P534">INDEX($D$10:$I$10,,MATCH(G534,$D$9:$I$9,0))</f>
        <v>100</v>
      </c>
      <c r="Q534" s="58" cm="1">
        <f t="array" ref="Q534">INDEX($D$10:$I$10,,MATCH(H534,$D$9:$I$9,0))</f>
        <v>100</v>
      </c>
      <c r="R534" s="58" cm="1">
        <f t="array" ref="R534">INDEX($D$10:$I$10,,MATCH(I534,$D$9:$I$9,0))</f>
        <v>100</v>
      </c>
      <c r="S534" s="58" cm="1">
        <f t="array" ref="S534">INDEX($D$10:$I$10,,MATCH(J534,$D$9:$I$9,0))</f>
        <v>66</v>
      </c>
    </row>
    <row r="535" spans="2:19">
      <c r="B535" s="14" t="s">
        <v>117</v>
      </c>
      <c r="C535" s="14" t="s">
        <v>745</v>
      </c>
      <c r="D535" s="36" t="s">
        <v>213</v>
      </c>
      <c r="E535" s="36" t="s">
        <v>213</v>
      </c>
      <c r="F535" s="36" t="s">
        <v>213</v>
      </c>
      <c r="G535" s="36" t="s">
        <v>213</v>
      </c>
      <c r="H535" s="36" t="s">
        <v>213</v>
      </c>
      <c r="I535" s="36" t="s">
        <v>213</v>
      </c>
      <c r="J535" s="36" t="s">
        <v>213</v>
      </c>
      <c r="M535" s="58" cm="1">
        <f t="array" ref="M535">INDEX($D$10:$I$10,,MATCH(D535,$D$9:$I$9,0))</f>
        <v>100</v>
      </c>
      <c r="N535" s="58" cm="1">
        <f t="array" ref="N535">INDEX($D$10:$I$10,,MATCH(E535,$D$9:$I$9,0))</f>
        <v>100</v>
      </c>
      <c r="O535" s="58" cm="1">
        <f t="array" ref="O535">INDEX($D$10:$I$10,,MATCH(F535,$D$9:$I$9,0))</f>
        <v>100</v>
      </c>
      <c r="P535" s="58" cm="1">
        <f t="array" ref="P535">INDEX($D$10:$I$10,,MATCH(G535,$D$9:$I$9,0))</f>
        <v>100</v>
      </c>
      <c r="Q535" s="58" cm="1">
        <f t="array" ref="Q535">INDEX($D$10:$I$10,,MATCH(H535,$D$9:$I$9,0))</f>
        <v>100</v>
      </c>
      <c r="R535" s="58" cm="1">
        <f t="array" ref="R535">INDEX($D$10:$I$10,,MATCH(I535,$D$9:$I$9,0))</f>
        <v>100</v>
      </c>
      <c r="S535" s="58" cm="1">
        <f t="array" ref="S535">INDEX($D$10:$I$10,,MATCH(J535,$D$9:$I$9,0))</f>
        <v>100</v>
      </c>
    </row>
    <row r="536" spans="2:19">
      <c r="B536" s="14" t="s">
        <v>117</v>
      </c>
      <c r="C536" s="14" t="s">
        <v>746</v>
      </c>
      <c r="D536" s="36" t="s">
        <v>214</v>
      </c>
      <c r="E536" s="36" t="s">
        <v>213</v>
      </c>
      <c r="F536" s="36" t="s">
        <v>213</v>
      </c>
      <c r="G536" s="36" t="s">
        <v>213</v>
      </c>
      <c r="H536" s="36" t="s">
        <v>213</v>
      </c>
      <c r="I536" s="36" t="s">
        <v>214</v>
      </c>
      <c r="J536" s="36" t="s">
        <v>213</v>
      </c>
      <c r="M536" s="58" cm="1">
        <f t="array" ref="M536">INDEX($D$10:$I$10,,MATCH(D536,$D$9:$I$9,0))</f>
        <v>66</v>
      </c>
      <c r="N536" s="58" cm="1">
        <f t="array" ref="N536">INDEX($D$10:$I$10,,MATCH(E536,$D$9:$I$9,0))</f>
        <v>100</v>
      </c>
      <c r="O536" s="58" cm="1">
        <f t="array" ref="O536">INDEX($D$10:$I$10,,MATCH(F536,$D$9:$I$9,0))</f>
        <v>100</v>
      </c>
      <c r="P536" s="58" cm="1">
        <f t="array" ref="P536">INDEX($D$10:$I$10,,MATCH(G536,$D$9:$I$9,0))</f>
        <v>100</v>
      </c>
      <c r="Q536" s="58" cm="1">
        <f t="array" ref="Q536">INDEX($D$10:$I$10,,MATCH(H536,$D$9:$I$9,0))</f>
        <v>100</v>
      </c>
      <c r="R536" s="58" cm="1">
        <f t="array" ref="R536">INDEX($D$10:$I$10,,MATCH(I536,$D$9:$I$9,0))</f>
        <v>66</v>
      </c>
      <c r="S536" s="58" cm="1">
        <f t="array" ref="S536">INDEX($D$10:$I$10,,MATCH(J536,$D$9:$I$9,0))</f>
        <v>100</v>
      </c>
    </row>
    <row r="537" spans="2:19">
      <c r="B537" s="14" t="s">
        <v>117</v>
      </c>
      <c r="C537" s="14" t="s">
        <v>747</v>
      </c>
      <c r="D537" s="36" t="s">
        <v>213</v>
      </c>
      <c r="E537" s="36" t="s">
        <v>213</v>
      </c>
      <c r="F537" s="36" t="s">
        <v>213</v>
      </c>
      <c r="G537" s="36" t="s">
        <v>213</v>
      </c>
      <c r="H537" s="36" t="s">
        <v>213</v>
      </c>
      <c r="I537" s="36" t="s">
        <v>213</v>
      </c>
      <c r="J537" s="36" t="s">
        <v>213</v>
      </c>
      <c r="M537" s="58" cm="1">
        <f t="array" ref="M537">INDEX($D$10:$I$10,,MATCH(D537,$D$9:$I$9,0))</f>
        <v>100</v>
      </c>
      <c r="N537" s="58" cm="1">
        <f t="array" ref="N537">INDEX($D$10:$I$10,,MATCH(E537,$D$9:$I$9,0))</f>
        <v>100</v>
      </c>
      <c r="O537" s="58" cm="1">
        <f t="array" ref="O537">INDEX($D$10:$I$10,,MATCH(F537,$D$9:$I$9,0))</f>
        <v>100</v>
      </c>
      <c r="P537" s="58" cm="1">
        <f t="array" ref="P537">INDEX($D$10:$I$10,,MATCH(G537,$D$9:$I$9,0))</f>
        <v>100</v>
      </c>
      <c r="Q537" s="58" cm="1">
        <f t="array" ref="Q537">INDEX($D$10:$I$10,,MATCH(H537,$D$9:$I$9,0))</f>
        <v>100</v>
      </c>
      <c r="R537" s="58" cm="1">
        <f t="array" ref="R537">INDEX($D$10:$I$10,,MATCH(I537,$D$9:$I$9,0))</f>
        <v>100</v>
      </c>
      <c r="S537" s="58" cm="1">
        <f t="array" ref="S537">INDEX($D$10:$I$10,,MATCH(J537,$D$9:$I$9,0))</f>
        <v>100</v>
      </c>
    </row>
    <row r="538" spans="2:19">
      <c r="B538" s="14" t="s">
        <v>117</v>
      </c>
      <c r="C538" s="14" t="s">
        <v>748</v>
      </c>
      <c r="D538" s="36" t="s">
        <v>214</v>
      </c>
      <c r="E538" s="36" t="s">
        <v>214</v>
      </c>
      <c r="F538" s="36" t="s">
        <v>214</v>
      </c>
      <c r="G538" s="36" t="s">
        <v>214</v>
      </c>
      <c r="H538" s="36" t="s">
        <v>215</v>
      </c>
      <c r="I538" s="36" t="s">
        <v>215</v>
      </c>
      <c r="J538" s="36" t="s">
        <v>215</v>
      </c>
      <c r="M538" s="58" cm="1">
        <f t="array" ref="M538">INDEX($D$10:$I$10,,MATCH(D538,$D$9:$I$9,0))</f>
        <v>66</v>
      </c>
      <c r="N538" s="58" cm="1">
        <f t="array" ref="N538">INDEX($D$10:$I$10,,MATCH(E538,$D$9:$I$9,0))</f>
        <v>66</v>
      </c>
      <c r="O538" s="58" cm="1">
        <f t="array" ref="O538">INDEX($D$10:$I$10,,MATCH(F538,$D$9:$I$9,0))</f>
        <v>66</v>
      </c>
      <c r="P538" s="58" cm="1">
        <f t="array" ref="P538">INDEX($D$10:$I$10,,MATCH(G538,$D$9:$I$9,0))</f>
        <v>66</v>
      </c>
      <c r="Q538" s="58" cm="1">
        <f t="array" ref="Q538">INDEX($D$10:$I$10,,MATCH(H538,$D$9:$I$9,0))</f>
        <v>33</v>
      </c>
      <c r="R538" s="58" cm="1">
        <f t="array" ref="R538">INDEX($D$10:$I$10,,MATCH(I538,$D$9:$I$9,0))</f>
        <v>33</v>
      </c>
      <c r="S538" s="58" cm="1">
        <f t="array" ref="S538">INDEX($D$10:$I$10,,MATCH(J538,$D$9:$I$9,0))</f>
        <v>33</v>
      </c>
    </row>
    <row r="539" spans="2:19">
      <c r="B539" s="14" t="s">
        <v>117</v>
      </c>
      <c r="C539" s="14" t="s">
        <v>749</v>
      </c>
      <c r="D539" s="36" t="s">
        <v>213</v>
      </c>
      <c r="E539" s="36" t="s">
        <v>213</v>
      </c>
      <c r="F539" s="36" t="s">
        <v>213</v>
      </c>
      <c r="G539" s="36" t="s">
        <v>213</v>
      </c>
      <c r="H539" s="36" t="s">
        <v>213</v>
      </c>
      <c r="I539" s="36" t="s">
        <v>213</v>
      </c>
      <c r="J539" s="36" t="s">
        <v>213</v>
      </c>
      <c r="M539" s="58" cm="1">
        <f t="array" ref="M539">INDEX($D$10:$I$10,,MATCH(D539,$D$9:$I$9,0))</f>
        <v>100</v>
      </c>
      <c r="N539" s="58" cm="1">
        <f t="array" ref="N539">INDEX($D$10:$I$10,,MATCH(E539,$D$9:$I$9,0))</f>
        <v>100</v>
      </c>
      <c r="O539" s="58" cm="1">
        <f t="array" ref="O539">INDEX($D$10:$I$10,,MATCH(F539,$D$9:$I$9,0))</f>
        <v>100</v>
      </c>
      <c r="P539" s="58" cm="1">
        <f t="array" ref="P539">INDEX($D$10:$I$10,,MATCH(G539,$D$9:$I$9,0))</f>
        <v>100</v>
      </c>
      <c r="Q539" s="58" cm="1">
        <f t="array" ref="Q539">INDEX($D$10:$I$10,,MATCH(H539,$D$9:$I$9,0))</f>
        <v>100</v>
      </c>
      <c r="R539" s="58" cm="1">
        <f t="array" ref="R539">INDEX($D$10:$I$10,,MATCH(I539,$D$9:$I$9,0))</f>
        <v>100</v>
      </c>
      <c r="S539" s="58" cm="1">
        <f t="array" ref="S539">INDEX($D$10:$I$10,,MATCH(J539,$D$9:$I$9,0))</f>
        <v>100</v>
      </c>
    </row>
    <row r="540" spans="2:19">
      <c r="B540" s="14" t="s">
        <v>117</v>
      </c>
      <c r="C540" s="14" t="s">
        <v>750</v>
      </c>
      <c r="D540" s="36" t="s">
        <v>217</v>
      </c>
      <c r="E540" s="36" t="s">
        <v>217</v>
      </c>
      <c r="F540" s="36" t="s">
        <v>217</v>
      </c>
      <c r="G540" s="36" t="s">
        <v>217</v>
      </c>
      <c r="H540" s="36" t="s">
        <v>213</v>
      </c>
      <c r="I540" s="36" t="s">
        <v>213</v>
      </c>
      <c r="J540" s="36" t="s">
        <v>213</v>
      </c>
      <c r="M540" s="58" t="str" cm="1">
        <f t="array" ref="M540">INDEX($D$10:$I$10,,MATCH(D540,$D$9:$I$9,0))</f>
        <v/>
      </c>
      <c r="N540" s="58" t="str" cm="1">
        <f t="array" ref="N540">INDEX($D$10:$I$10,,MATCH(E540,$D$9:$I$9,0))</f>
        <v/>
      </c>
      <c r="O540" s="58" t="str" cm="1">
        <f t="array" ref="O540">INDEX($D$10:$I$10,,MATCH(F540,$D$9:$I$9,0))</f>
        <v/>
      </c>
      <c r="P540" s="58" t="str" cm="1">
        <f t="array" ref="P540">INDEX($D$10:$I$10,,MATCH(G540,$D$9:$I$9,0))</f>
        <v/>
      </c>
      <c r="Q540" s="58" cm="1">
        <f t="array" ref="Q540">INDEX($D$10:$I$10,,MATCH(H540,$D$9:$I$9,0))</f>
        <v>100</v>
      </c>
      <c r="R540" s="58" cm="1">
        <f t="array" ref="R540">INDEX($D$10:$I$10,,MATCH(I540,$D$9:$I$9,0))</f>
        <v>100</v>
      </c>
      <c r="S540" s="58" cm="1">
        <f t="array" ref="S540">INDEX($D$10:$I$10,,MATCH(J540,$D$9:$I$9,0))</f>
        <v>100</v>
      </c>
    </row>
    <row r="541" spans="2:19">
      <c r="B541" s="14" t="s">
        <v>117</v>
      </c>
      <c r="C541" s="14" t="s">
        <v>751</v>
      </c>
      <c r="D541" s="36" t="s">
        <v>214</v>
      </c>
      <c r="E541" s="36" t="s">
        <v>214</v>
      </c>
      <c r="F541" s="36" t="s">
        <v>214</v>
      </c>
      <c r="G541" s="36" t="s">
        <v>214</v>
      </c>
      <c r="H541" s="36" t="s">
        <v>215</v>
      </c>
      <c r="I541" s="36" t="s">
        <v>215</v>
      </c>
      <c r="J541" s="36" t="s">
        <v>215</v>
      </c>
      <c r="M541" s="58" cm="1">
        <f t="array" ref="M541">INDEX($D$10:$I$10,,MATCH(D541,$D$9:$I$9,0))</f>
        <v>66</v>
      </c>
      <c r="N541" s="58" cm="1">
        <f t="array" ref="N541">INDEX($D$10:$I$10,,MATCH(E541,$D$9:$I$9,0))</f>
        <v>66</v>
      </c>
      <c r="O541" s="58" cm="1">
        <f t="array" ref="O541">INDEX($D$10:$I$10,,MATCH(F541,$D$9:$I$9,0))</f>
        <v>66</v>
      </c>
      <c r="P541" s="58" cm="1">
        <f t="array" ref="P541">INDEX($D$10:$I$10,,MATCH(G541,$D$9:$I$9,0))</f>
        <v>66</v>
      </c>
      <c r="Q541" s="58" cm="1">
        <f t="array" ref="Q541">INDEX($D$10:$I$10,,MATCH(H541,$D$9:$I$9,0))</f>
        <v>33</v>
      </c>
      <c r="R541" s="58" cm="1">
        <f t="array" ref="R541">INDEX($D$10:$I$10,,MATCH(I541,$D$9:$I$9,0))</f>
        <v>33</v>
      </c>
      <c r="S541" s="58" cm="1">
        <f t="array" ref="S541">INDEX($D$10:$I$10,,MATCH(J541,$D$9:$I$9,0))</f>
        <v>33</v>
      </c>
    </row>
    <row r="542" spans="2:19">
      <c r="B542" s="14" t="s">
        <v>117</v>
      </c>
      <c r="C542" s="14" t="s">
        <v>752</v>
      </c>
      <c r="D542" s="36" t="s">
        <v>213</v>
      </c>
      <c r="E542" s="36" t="s">
        <v>213</v>
      </c>
      <c r="F542" s="36" t="s">
        <v>214</v>
      </c>
      <c r="G542" s="36" t="s">
        <v>214</v>
      </c>
      <c r="H542" s="36" t="s">
        <v>214</v>
      </c>
      <c r="I542" s="36" t="s">
        <v>215</v>
      </c>
      <c r="J542" s="36" t="s">
        <v>214</v>
      </c>
      <c r="M542" s="58" cm="1">
        <f t="array" ref="M542">INDEX($D$10:$I$10,,MATCH(D542,$D$9:$I$9,0))</f>
        <v>100</v>
      </c>
      <c r="N542" s="58" cm="1">
        <f t="array" ref="N542">INDEX($D$10:$I$10,,MATCH(E542,$D$9:$I$9,0))</f>
        <v>100</v>
      </c>
      <c r="O542" s="58" cm="1">
        <f t="array" ref="O542">INDEX($D$10:$I$10,,MATCH(F542,$D$9:$I$9,0))</f>
        <v>66</v>
      </c>
      <c r="P542" s="58" cm="1">
        <f t="array" ref="P542">INDEX($D$10:$I$10,,MATCH(G542,$D$9:$I$9,0))</f>
        <v>66</v>
      </c>
      <c r="Q542" s="58" cm="1">
        <f t="array" ref="Q542">INDEX($D$10:$I$10,,MATCH(H542,$D$9:$I$9,0))</f>
        <v>66</v>
      </c>
      <c r="R542" s="58" cm="1">
        <f t="array" ref="R542">INDEX($D$10:$I$10,,MATCH(I542,$D$9:$I$9,0))</f>
        <v>33</v>
      </c>
      <c r="S542" s="58" cm="1">
        <f t="array" ref="S542">INDEX($D$10:$I$10,,MATCH(J542,$D$9:$I$9,0))</f>
        <v>66</v>
      </c>
    </row>
    <row r="543" spans="2:19">
      <c r="B543" s="14" t="s">
        <v>117</v>
      </c>
      <c r="C543" s="14" t="s">
        <v>753</v>
      </c>
      <c r="D543" s="36" t="s">
        <v>213</v>
      </c>
      <c r="E543" s="36" t="s">
        <v>213</v>
      </c>
      <c r="F543" s="36" t="s">
        <v>214</v>
      </c>
      <c r="G543" s="36" t="s">
        <v>214</v>
      </c>
      <c r="H543" s="36" t="s">
        <v>215</v>
      </c>
      <c r="I543" s="36" t="s">
        <v>215</v>
      </c>
      <c r="J543" s="36" t="s">
        <v>215</v>
      </c>
      <c r="M543" s="58" cm="1">
        <f t="array" ref="M543">INDEX($D$10:$I$10,,MATCH(D543,$D$9:$I$9,0))</f>
        <v>100</v>
      </c>
      <c r="N543" s="58" cm="1">
        <f t="array" ref="N543">INDEX($D$10:$I$10,,MATCH(E543,$D$9:$I$9,0))</f>
        <v>100</v>
      </c>
      <c r="O543" s="58" cm="1">
        <f t="array" ref="O543">INDEX($D$10:$I$10,,MATCH(F543,$D$9:$I$9,0))</f>
        <v>66</v>
      </c>
      <c r="P543" s="58" cm="1">
        <f t="array" ref="P543">INDEX($D$10:$I$10,,MATCH(G543,$D$9:$I$9,0))</f>
        <v>66</v>
      </c>
      <c r="Q543" s="58" cm="1">
        <f t="array" ref="Q543">INDEX($D$10:$I$10,,MATCH(H543,$D$9:$I$9,0))</f>
        <v>33</v>
      </c>
      <c r="R543" s="58" cm="1">
        <f t="array" ref="R543">INDEX($D$10:$I$10,,MATCH(I543,$D$9:$I$9,0))</f>
        <v>33</v>
      </c>
      <c r="S543" s="58" cm="1">
        <f t="array" ref="S543">INDEX($D$10:$I$10,,MATCH(J543,$D$9:$I$9,0))</f>
        <v>33</v>
      </c>
    </row>
    <row r="544" spans="2:19">
      <c r="B544" s="14" t="s">
        <v>117</v>
      </c>
      <c r="C544" s="14" t="s">
        <v>754</v>
      </c>
      <c r="D544" s="36" t="s">
        <v>215</v>
      </c>
      <c r="E544" s="36" t="s">
        <v>215</v>
      </c>
      <c r="F544" s="36" t="s">
        <v>215</v>
      </c>
      <c r="G544" s="36" t="s">
        <v>215</v>
      </c>
      <c r="H544" s="36" t="s">
        <v>215</v>
      </c>
      <c r="I544" s="36" t="s">
        <v>214</v>
      </c>
      <c r="J544" s="36" t="s">
        <v>215</v>
      </c>
      <c r="M544" s="58" cm="1">
        <f t="array" ref="M544">INDEX($D$10:$I$10,,MATCH(D544,$D$9:$I$9,0))</f>
        <v>33</v>
      </c>
      <c r="N544" s="58" cm="1">
        <f t="array" ref="N544">INDEX($D$10:$I$10,,MATCH(E544,$D$9:$I$9,0))</f>
        <v>33</v>
      </c>
      <c r="O544" s="58" cm="1">
        <f t="array" ref="O544">INDEX($D$10:$I$10,,MATCH(F544,$D$9:$I$9,0))</f>
        <v>33</v>
      </c>
      <c r="P544" s="58" cm="1">
        <f t="array" ref="P544">INDEX($D$10:$I$10,,MATCH(G544,$D$9:$I$9,0))</f>
        <v>33</v>
      </c>
      <c r="Q544" s="58" cm="1">
        <f t="array" ref="Q544">INDEX($D$10:$I$10,,MATCH(H544,$D$9:$I$9,0))</f>
        <v>33</v>
      </c>
      <c r="R544" s="58" cm="1">
        <f t="array" ref="R544">INDEX($D$10:$I$10,,MATCH(I544,$D$9:$I$9,0))</f>
        <v>66</v>
      </c>
      <c r="S544" s="58" cm="1">
        <f t="array" ref="S544">INDEX($D$10:$I$10,,MATCH(J544,$D$9:$I$9,0))</f>
        <v>33</v>
      </c>
    </row>
    <row r="545" spans="1:19">
      <c r="B545" s="14" t="s">
        <v>117</v>
      </c>
      <c r="C545" s="14" t="s">
        <v>755</v>
      </c>
      <c r="D545" s="36" t="s">
        <v>214</v>
      </c>
      <c r="E545" s="36" t="s">
        <v>214</v>
      </c>
      <c r="F545" s="36" t="s">
        <v>214</v>
      </c>
      <c r="G545" s="36" t="s">
        <v>214</v>
      </c>
      <c r="H545" s="36" t="s">
        <v>214</v>
      </c>
      <c r="I545" s="36" t="s">
        <v>214</v>
      </c>
      <c r="J545" s="36" t="s">
        <v>214</v>
      </c>
      <c r="M545" s="58" cm="1">
        <f t="array" ref="M545">INDEX($D$10:$I$10,,MATCH(D545,$D$9:$I$9,0))</f>
        <v>66</v>
      </c>
      <c r="N545" s="58" cm="1">
        <f t="array" ref="N545">INDEX($D$10:$I$10,,MATCH(E545,$D$9:$I$9,0))</f>
        <v>66</v>
      </c>
      <c r="O545" s="58" cm="1">
        <f t="array" ref="O545">INDEX($D$10:$I$10,,MATCH(F545,$D$9:$I$9,0))</f>
        <v>66</v>
      </c>
      <c r="P545" s="58" cm="1">
        <f t="array" ref="P545">INDEX($D$10:$I$10,,MATCH(G545,$D$9:$I$9,0))</f>
        <v>66</v>
      </c>
      <c r="Q545" s="58" cm="1">
        <f t="array" ref="Q545">INDEX($D$10:$I$10,,MATCH(H545,$D$9:$I$9,0))</f>
        <v>66</v>
      </c>
      <c r="R545" s="58" cm="1">
        <f t="array" ref="R545">INDEX($D$10:$I$10,,MATCH(I545,$D$9:$I$9,0))</f>
        <v>66</v>
      </c>
      <c r="S545" s="58" cm="1">
        <f t="array" ref="S545">INDEX($D$10:$I$10,,MATCH(J545,$D$9:$I$9,0))</f>
        <v>66</v>
      </c>
    </row>
    <row r="546" spans="1:19">
      <c r="B546" s="14" t="s">
        <v>117</v>
      </c>
      <c r="C546" s="14" t="s">
        <v>756</v>
      </c>
      <c r="D546" s="36" t="s">
        <v>213</v>
      </c>
      <c r="E546" s="36" t="s">
        <v>213</v>
      </c>
      <c r="F546" s="36" t="s">
        <v>213</v>
      </c>
      <c r="G546" s="36" t="s">
        <v>213</v>
      </c>
      <c r="H546" s="36" t="s">
        <v>213</v>
      </c>
      <c r="I546" s="36" t="s">
        <v>213</v>
      </c>
      <c r="J546" s="36" t="s">
        <v>213</v>
      </c>
      <c r="M546" s="58" cm="1">
        <f t="array" ref="M546">INDEX($D$10:$I$10,,MATCH(D546,$D$9:$I$9,0))</f>
        <v>100</v>
      </c>
      <c r="N546" s="58" cm="1">
        <f t="array" ref="N546">INDEX($D$10:$I$10,,MATCH(E546,$D$9:$I$9,0))</f>
        <v>100</v>
      </c>
      <c r="O546" s="58" cm="1">
        <f t="array" ref="O546">INDEX($D$10:$I$10,,MATCH(F546,$D$9:$I$9,0))</f>
        <v>100</v>
      </c>
      <c r="P546" s="58" cm="1">
        <f t="array" ref="P546">INDEX($D$10:$I$10,,MATCH(G546,$D$9:$I$9,0))</f>
        <v>100</v>
      </c>
      <c r="Q546" s="58" cm="1">
        <f t="array" ref="Q546">INDEX($D$10:$I$10,,MATCH(H546,$D$9:$I$9,0))</f>
        <v>100</v>
      </c>
      <c r="R546" s="58" cm="1">
        <f t="array" ref="R546">INDEX($D$10:$I$10,,MATCH(I546,$D$9:$I$9,0))</f>
        <v>100</v>
      </c>
      <c r="S546" s="58" cm="1">
        <f t="array" ref="S546">INDEX($D$10:$I$10,,MATCH(J546,$D$9:$I$9,0))</f>
        <v>100</v>
      </c>
    </row>
    <row r="547" spans="1:19"/>
    <row r="548" spans="1:19"/>
    <row r="549" spans="1:19" s="20" customFormat="1">
      <c r="A549" s="20" t="s">
        <v>53</v>
      </c>
    </row>
  </sheetData>
  <sheetProtection sheet="1" objects="1" scenarios="1"/>
  <mergeCells count="1">
    <mergeCell ref="D12:L12"/>
  </mergeCells>
  <hyperlinks>
    <hyperlink ref="C5" r:id="rId1" xr:uid="{B8B86B56-D57D-48DC-B801-051811B49F31}"/>
    <hyperlink ref="C6" r:id="rId2" xr:uid="{08E5D95F-7D7F-4997-9EC4-EEE19AACB85A}"/>
    <hyperlink ref="C7" r:id="rId3" xr:uid="{F959F26E-C6DD-41B7-BF84-F54C4D1B445E}"/>
  </hyperlinks>
  <pageMargins left="0.7" right="0.7" top="0.75" bottom="0.75" header="0.3" footer="0.3"/>
  <pageSetup paperSize="9" scale="52" fitToHeight="0" orientation="landscape" r:id="rId4"/>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6D6F3-8E14-4D2E-A5B8-5AC3EA4D1746}">
  <sheetPr codeName="Sheet18">
    <tabColor rgb="FFFFDB8E"/>
    <pageSetUpPr fitToPage="1"/>
  </sheetPr>
  <dimension ref="A1:W5002"/>
  <sheetViews>
    <sheetView showGridLines="0" zoomScale="80" zoomScaleNormal="80" workbookViewId="0"/>
  </sheetViews>
  <sheetFormatPr defaultColWidth="0" defaultRowHeight="13.15" zeroHeight="1"/>
  <cols>
    <col min="1" max="1" width="3.875" style="14" customWidth="1"/>
    <col min="2" max="2" width="6.375" style="14" customWidth="1"/>
    <col min="3" max="3" width="8.625" style="14" bestFit="1" customWidth="1"/>
    <col min="4" max="4" width="8" style="14" customWidth="1"/>
    <col min="5" max="5" width="11.625" style="14" bestFit="1" customWidth="1"/>
    <col min="6" max="6" width="19.375" style="14" customWidth="1"/>
    <col min="7" max="7" width="46" style="14" customWidth="1"/>
    <col min="8" max="8" width="28.75" style="14" customWidth="1"/>
    <col min="9" max="9" width="6.75" style="14" bestFit="1" customWidth="1"/>
    <col min="10" max="20" width="8.875" style="14" customWidth="1"/>
    <col min="21" max="21" width="8.875" style="41" customWidth="1"/>
    <col min="22" max="22" width="9" style="41" customWidth="1"/>
    <col min="23" max="23" width="9" style="14" customWidth="1"/>
    <col min="24" max="16384" width="9" style="14" hidden="1"/>
  </cols>
  <sheetData>
    <row r="1" spans="1:21" s="18" customFormat="1" ht="30.75">
      <c r="A1" s="18" t="e">
        <f ca="1" xml:space="preserve"> RIGHT(CELL("filename", A1), LEN(CELL("filename", A1)) - SEARCH("]", CELL("filename", A1)))</f>
        <v>#VALUE!</v>
      </c>
    </row>
    <row r="2" spans="1:21" s="12" customFormat="1"/>
    <row r="3" spans="1:21" s="13" customFormat="1">
      <c r="A3" s="27" t="s">
        <v>757</v>
      </c>
    </row>
    <row r="4" spans="1:21">
      <c r="A4" s="25"/>
      <c r="B4" s="12"/>
      <c r="C4" s="33"/>
    </row>
    <row r="5" spans="1:21"/>
    <row r="6" spans="1:21" ht="26.25">
      <c r="B6" s="42" t="s">
        <v>758</v>
      </c>
      <c r="C6" s="42" t="s">
        <v>759</v>
      </c>
      <c r="D6" s="51" t="s">
        <v>148</v>
      </c>
      <c r="E6" s="51" t="s">
        <v>760</v>
      </c>
      <c r="F6" s="51" t="s">
        <v>761</v>
      </c>
      <c r="G6" s="51" t="s">
        <v>762</v>
      </c>
      <c r="H6" s="51" t="s">
        <v>763</v>
      </c>
      <c r="I6" s="51" t="s">
        <v>764</v>
      </c>
      <c r="J6" s="51" t="s">
        <v>154</v>
      </c>
      <c r="K6" s="51" t="s">
        <v>155</v>
      </c>
      <c r="L6" s="51" t="s">
        <v>156</v>
      </c>
      <c r="M6" s="51" t="s">
        <v>157</v>
      </c>
      <c r="N6" s="51" t="s">
        <v>158</v>
      </c>
      <c r="O6" s="51" t="s">
        <v>159</v>
      </c>
      <c r="P6" s="51" t="s">
        <v>160</v>
      </c>
      <c r="Q6" s="51" t="s">
        <v>161</v>
      </c>
      <c r="R6" s="51" t="s">
        <v>162</v>
      </c>
      <c r="S6" s="51" t="s">
        <v>163</v>
      </c>
      <c r="T6" s="51" t="s">
        <v>164</v>
      </c>
      <c r="U6" s="51" t="s">
        <v>765</v>
      </c>
    </row>
    <row r="7" spans="1:21" ht="14.25" customHeight="1">
      <c r="B7" s="25" t="str">
        <f t="shared" ref="B7:B38" si="0">IF(D7="UU","UUW","")</f>
        <v/>
      </c>
      <c r="C7" s="25" t="str">
        <f>IF(B7="",D7,B7)</f>
        <v>ANH</v>
      </c>
      <c r="D7" s="43" t="s">
        <v>94</v>
      </c>
      <c r="E7" s="43" t="s">
        <v>766</v>
      </c>
      <c r="F7" s="44" t="s">
        <v>58</v>
      </c>
      <c r="G7" s="44" t="s">
        <v>183</v>
      </c>
      <c r="H7" s="44" t="s">
        <v>183</v>
      </c>
      <c r="I7" s="43">
        <v>0</v>
      </c>
      <c r="J7" s="52">
        <v>9</v>
      </c>
      <c r="K7" s="52">
        <v>3</v>
      </c>
      <c r="L7" s="52">
        <v>10</v>
      </c>
      <c r="M7" s="52">
        <v>9</v>
      </c>
      <c r="N7" s="52">
        <v>10</v>
      </c>
      <c r="O7" s="52">
        <v>11</v>
      </c>
      <c r="P7" s="52">
        <v>19</v>
      </c>
      <c r="Q7" s="52">
        <v>10</v>
      </c>
      <c r="R7" s="52">
        <v>14</v>
      </c>
      <c r="S7" s="52">
        <v>11</v>
      </c>
      <c r="T7" s="52">
        <v>14</v>
      </c>
      <c r="U7" s="44"/>
    </row>
    <row r="8" spans="1:21" ht="14.25" customHeight="1">
      <c r="B8" s="25" t="str">
        <f t="shared" si="0"/>
        <v/>
      </c>
      <c r="C8" s="25" t="str">
        <f t="shared" ref="C8:C71" si="1">IF(B8="",D8,B8)</f>
        <v>WSH</v>
      </c>
      <c r="D8" s="43" t="s">
        <v>117</v>
      </c>
      <c r="E8" s="43" t="s">
        <v>766</v>
      </c>
      <c r="F8" s="44" t="s">
        <v>58</v>
      </c>
      <c r="G8" s="44" t="s">
        <v>183</v>
      </c>
      <c r="H8" s="44" t="s">
        <v>183</v>
      </c>
      <c r="I8" s="43">
        <v>0</v>
      </c>
      <c r="J8" s="52">
        <v>4</v>
      </c>
      <c r="K8" s="52">
        <v>7</v>
      </c>
      <c r="L8" s="52">
        <v>2</v>
      </c>
      <c r="M8" s="52">
        <v>5</v>
      </c>
      <c r="N8" s="52">
        <v>2</v>
      </c>
      <c r="O8" s="52">
        <v>3</v>
      </c>
      <c r="P8" s="52">
        <v>3</v>
      </c>
      <c r="Q8" s="52">
        <v>5</v>
      </c>
      <c r="R8" s="52">
        <v>2</v>
      </c>
      <c r="S8" s="52">
        <v>3</v>
      </c>
      <c r="T8" s="52">
        <v>3</v>
      </c>
      <c r="U8" s="44"/>
    </row>
    <row r="9" spans="1:21" ht="14.25" customHeight="1">
      <c r="B9" s="25" t="str">
        <f t="shared" si="0"/>
        <v/>
      </c>
      <c r="C9" s="25" t="str">
        <f t="shared" si="1"/>
        <v>HDD</v>
      </c>
      <c r="D9" s="43" t="s">
        <v>118</v>
      </c>
      <c r="E9" s="43" t="s">
        <v>766</v>
      </c>
      <c r="F9" s="44" t="s">
        <v>58</v>
      </c>
      <c r="G9" s="44" t="s">
        <v>183</v>
      </c>
      <c r="H9" s="44" t="s">
        <v>183</v>
      </c>
      <c r="I9" s="43">
        <v>0</v>
      </c>
      <c r="J9" s="52" t="s">
        <v>81</v>
      </c>
      <c r="K9" s="52" t="s">
        <v>81</v>
      </c>
      <c r="L9" s="52" t="s">
        <v>81</v>
      </c>
      <c r="M9" s="52">
        <v>0</v>
      </c>
      <c r="N9" s="52">
        <v>0</v>
      </c>
      <c r="O9" s="52">
        <v>0</v>
      </c>
      <c r="P9" s="52">
        <v>0</v>
      </c>
      <c r="Q9" s="52">
        <v>0</v>
      </c>
      <c r="R9" s="52">
        <v>0</v>
      </c>
      <c r="S9" s="52">
        <v>0</v>
      </c>
      <c r="T9" s="52">
        <v>0</v>
      </c>
      <c r="U9" s="44"/>
    </row>
    <row r="10" spans="1:21" ht="14.25" customHeight="1">
      <c r="B10" s="25" t="str">
        <f t="shared" si="0"/>
        <v/>
      </c>
      <c r="C10" s="25" t="str">
        <f t="shared" si="1"/>
        <v>NES</v>
      </c>
      <c r="D10" s="43" t="s">
        <v>119</v>
      </c>
      <c r="E10" s="43" t="s">
        <v>766</v>
      </c>
      <c r="F10" s="44" t="s">
        <v>58</v>
      </c>
      <c r="G10" s="44" t="s">
        <v>183</v>
      </c>
      <c r="H10" s="44" t="s">
        <v>183</v>
      </c>
      <c r="I10" s="43">
        <v>0</v>
      </c>
      <c r="J10" s="52">
        <v>11</v>
      </c>
      <c r="K10" s="52">
        <v>3</v>
      </c>
      <c r="L10" s="52">
        <v>5</v>
      </c>
      <c r="M10" s="52">
        <v>3</v>
      </c>
      <c r="N10" s="52">
        <v>5</v>
      </c>
      <c r="O10" s="52">
        <v>9</v>
      </c>
      <c r="P10" s="52">
        <v>4</v>
      </c>
      <c r="Q10" s="52">
        <v>2</v>
      </c>
      <c r="R10" s="52">
        <v>3</v>
      </c>
      <c r="S10" s="52">
        <v>4</v>
      </c>
      <c r="T10" s="52">
        <v>1</v>
      </c>
      <c r="U10" s="44"/>
    </row>
    <row r="11" spans="1:21" ht="14.25" customHeight="1">
      <c r="B11" s="25" t="str">
        <f t="shared" si="0"/>
        <v/>
      </c>
      <c r="C11" s="25" t="str">
        <f t="shared" si="1"/>
        <v>SVE</v>
      </c>
      <c r="D11" s="43" t="s">
        <v>120</v>
      </c>
      <c r="E11" s="43" t="s">
        <v>766</v>
      </c>
      <c r="F11" s="44" t="s">
        <v>58</v>
      </c>
      <c r="G11" s="44" t="s">
        <v>183</v>
      </c>
      <c r="H11" s="44" t="s">
        <v>183</v>
      </c>
      <c r="I11" s="43">
        <v>0</v>
      </c>
      <c r="J11" s="52">
        <v>15</v>
      </c>
      <c r="K11" s="52">
        <v>14</v>
      </c>
      <c r="L11" s="52">
        <v>8</v>
      </c>
      <c r="M11" s="52">
        <v>10</v>
      </c>
      <c r="N11" s="52">
        <v>2</v>
      </c>
      <c r="O11" s="52">
        <v>7</v>
      </c>
      <c r="P11" s="52">
        <v>2</v>
      </c>
      <c r="Q11" s="52">
        <v>7</v>
      </c>
      <c r="R11" s="52">
        <v>4</v>
      </c>
      <c r="S11" s="52">
        <v>2</v>
      </c>
      <c r="T11" s="52">
        <v>4</v>
      </c>
      <c r="U11" s="44"/>
    </row>
    <row r="12" spans="1:21" ht="14.25" customHeight="1">
      <c r="B12" s="25" t="str">
        <f t="shared" si="0"/>
        <v/>
      </c>
      <c r="C12" s="25" t="str">
        <f t="shared" si="1"/>
        <v>SWB</v>
      </c>
      <c r="D12" s="43" t="s">
        <v>121</v>
      </c>
      <c r="E12" s="43" t="s">
        <v>766</v>
      </c>
      <c r="F12" s="44" t="s">
        <v>58</v>
      </c>
      <c r="G12" s="44" t="s">
        <v>183</v>
      </c>
      <c r="H12" s="44" t="s">
        <v>183</v>
      </c>
      <c r="I12" s="43">
        <v>0</v>
      </c>
      <c r="J12" s="52">
        <v>17</v>
      </c>
      <c r="K12" s="52">
        <v>4</v>
      </c>
      <c r="L12" s="52">
        <v>10</v>
      </c>
      <c r="M12" s="52">
        <v>3</v>
      </c>
      <c r="N12" s="52">
        <v>7</v>
      </c>
      <c r="O12" s="52">
        <v>4</v>
      </c>
      <c r="P12" s="52">
        <v>3</v>
      </c>
      <c r="Q12" s="52">
        <v>2</v>
      </c>
      <c r="R12" s="52">
        <v>1</v>
      </c>
      <c r="S12" s="52">
        <v>3</v>
      </c>
      <c r="T12" s="52">
        <v>8</v>
      </c>
      <c r="U12" s="44"/>
    </row>
    <row r="13" spans="1:21" ht="14.25" customHeight="1">
      <c r="B13" s="25" t="str">
        <f t="shared" si="0"/>
        <v/>
      </c>
      <c r="C13" s="25" t="str">
        <f t="shared" si="1"/>
        <v>SRN</v>
      </c>
      <c r="D13" s="43" t="s">
        <v>122</v>
      </c>
      <c r="E13" s="43" t="s">
        <v>766</v>
      </c>
      <c r="F13" s="44" t="s">
        <v>58</v>
      </c>
      <c r="G13" s="44" t="s">
        <v>183</v>
      </c>
      <c r="H13" s="44" t="s">
        <v>183</v>
      </c>
      <c r="I13" s="43">
        <v>0</v>
      </c>
      <c r="J13" s="52">
        <v>21</v>
      </c>
      <c r="K13" s="52">
        <v>10</v>
      </c>
      <c r="L13" s="52">
        <v>9</v>
      </c>
      <c r="M13" s="52">
        <v>12</v>
      </c>
      <c r="N13" s="52">
        <v>7</v>
      </c>
      <c r="O13" s="52">
        <v>3</v>
      </c>
      <c r="P13" s="52">
        <v>4</v>
      </c>
      <c r="Q13" s="52">
        <v>7</v>
      </c>
      <c r="R13" s="52">
        <v>7</v>
      </c>
      <c r="S13" s="52">
        <v>4</v>
      </c>
      <c r="T13" s="52">
        <v>12</v>
      </c>
      <c r="U13" s="44"/>
    </row>
    <row r="14" spans="1:21" ht="14.25" customHeight="1">
      <c r="B14" s="25" t="str">
        <f t="shared" si="0"/>
        <v/>
      </c>
      <c r="C14" s="25" t="str">
        <f t="shared" si="1"/>
        <v>TMS</v>
      </c>
      <c r="D14" s="43" t="s">
        <v>123</v>
      </c>
      <c r="E14" s="43" t="s">
        <v>766</v>
      </c>
      <c r="F14" s="44" t="s">
        <v>58</v>
      </c>
      <c r="G14" s="44" t="s">
        <v>183</v>
      </c>
      <c r="H14" s="44" t="s">
        <v>183</v>
      </c>
      <c r="I14" s="43">
        <v>0</v>
      </c>
      <c r="J14" s="52">
        <v>21</v>
      </c>
      <c r="K14" s="52">
        <v>15</v>
      </c>
      <c r="L14" s="52">
        <v>22</v>
      </c>
      <c r="M14" s="52">
        <v>16</v>
      </c>
      <c r="N14" s="52">
        <v>12</v>
      </c>
      <c r="O14" s="52">
        <v>10</v>
      </c>
      <c r="P14" s="52">
        <v>10</v>
      </c>
      <c r="Q14" s="52">
        <v>9</v>
      </c>
      <c r="R14" s="52">
        <v>15</v>
      </c>
      <c r="S14" s="52">
        <v>13</v>
      </c>
      <c r="T14" s="52">
        <v>12</v>
      </c>
      <c r="U14" s="44"/>
    </row>
    <row r="15" spans="1:21" ht="14.25" customHeight="1">
      <c r="B15" s="25" t="str">
        <f t="shared" si="0"/>
        <v>UUW</v>
      </c>
      <c r="C15" s="25" t="str">
        <f t="shared" si="1"/>
        <v>UUW</v>
      </c>
      <c r="D15" s="43" t="s">
        <v>767</v>
      </c>
      <c r="E15" s="43" t="s">
        <v>766</v>
      </c>
      <c r="F15" s="44" t="s">
        <v>58</v>
      </c>
      <c r="G15" s="44" t="s">
        <v>183</v>
      </c>
      <c r="H15" s="44" t="s">
        <v>183</v>
      </c>
      <c r="I15" s="43">
        <v>0</v>
      </c>
      <c r="J15" s="52">
        <v>4</v>
      </c>
      <c r="K15" s="52">
        <v>6</v>
      </c>
      <c r="L15" s="52">
        <v>7</v>
      </c>
      <c r="M15" s="52">
        <v>2</v>
      </c>
      <c r="N15" s="52">
        <v>6</v>
      </c>
      <c r="O15" s="52">
        <v>4</v>
      </c>
      <c r="P15" s="52">
        <v>2</v>
      </c>
      <c r="Q15" s="52">
        <v>1</v>
      </c>
      <c r="R15" s="52">
        <v>0</v>
      </c>
      <c r="S15" s="52">
        <v>0</v>
      </c>
      <c r="T15" s="52">
        <v>1</v>
      </c>
      <c r="U15" s="44"/>
    </row>
    <row r="16" spans="1:21" ht="14.25" customHeight="1">
      <c r="B16" s="25" t="str">
        <f t="shared" si="0"/>
        <v/>
      </c>
      <c r="C16" s="25" t="str">
        <f t="shared" si="1"/>
        <v>WSX</v>
      </c>
      <c r="D16" s="43" t="s">
        <v>125</v>
      </c>
      <c r="E16" s="43" t="s">
        <v>766</v>
      </c>
      <c r="F16" s="44" t="s">
        <v>58</v>
      </c>
      <c r="G16" s="44" t="s">
        <v>183</v>
      </c>
      <c r="H16" s="44" t="s">
        <v>183</v>
      </c>
      <c r="I16" s="43">
        <v>0</v>
      </c>
      <c r="J16" s="52">
        <v>2</v>
      </c>
      <c r="K16" s="52">
        <v>0</v>
      </c>
      <c r="L16" s="52">
        <v>6</v>
      </c>
      <c r="M16" s="52">
        <v>3</v>
      </c>
      <c r="N16" s="52">
        <v>3</v>
      </c>
      <c r="O16" s="52">
        <v>2</v>
      </c>
      <c r="P16" s="52">
        <v>3</v>
      </c>
      <c r="Q16" s="52">
        <v>4</v>
      </c>
      <c r="R16" s="52">
        <v>1</v>
      </c>
      <c r="S16" s="52">
        <v>4</v>
      </c>
      <c r="T16" s="52">
        <v>5</v>
      </c>
      <c r="U16" s="44"/>
    </row>
    <row r="17" spans="2:21" ht="14.25" customHeight="1">
      <c r="B17" s="25" t="str">
        <f t="shared" si="0"/>
        <v/>
      </c>
      <c r="C17" s="25" t="str">
        <f t="shared" si="1"/>
        <v>YKY</v>
      </c>
      <c r="D17" s="43" t="s">
        <v>126</v>
      </c>
      <c r="E17" s="43" t="s">
        <v>766</v>
      </c>
      <c r="F17" s="44" t="s">
        <v>58</v>
      </c>
      <c r="G17" s="44" t="s">
        <v>183</v>
      </c>
      <c r="H17" s="44" t="s">
        <v>183</v>
      </c>
      <c r="I17" s="43">
        <v>0</v>
      </c>
      <c r="J17" s="52">
        <v>15</v>
      </c>
      <c r="K17" s="52">
        <v>6</v>
      </c>
      <c r="L17" s="52">
        <v>11</v>
      </c>
      <c r="M17" s="52">
        <v>4</v>
      </c>
      <c r="N17" s="52">
        <v>7</v>
      </c>
      <c r="O17" s="52">
        <v>7</v>
      </c>
      <c r="P17" s="52">
        <v>6</v>
      </c>
      <c r="Q17" s="52">
        <v>14</v>
      </c>
      <c r="R17" s="52">
        <v>7</v>
      </c>
      <c r="S17" s="52">
        <v>3</v>
      </c>
      <c r="T17" s="52">
        <v>5</v>
      </c>
      <c r="U17" s="44"/>
    </row>
    <row r="18" spans="2:21" ht="14.25" customHeight="1">
      <c r="B18" s="25" t="str">
        <f t="shared" si="0"/>
        <v/>
      </c>
      <c r="C18" s="25" t="str">
        <f t="shared" si="1"/>
        <v>AFW</v>
      </c>
      <c r="D18" s="43" t="s">
        <v>127</v>
      </c>
      <c r="E18" s="43" t="s">
        <v>766</v>
      </c>
      <c r="F18" s="44" t="s">
        <v>58</v>
      </c>
      <c r="G18" s="44" t="s">
        <v>183</v>
      </c>
      <c r="H18" s="44" t="s">
        <v>183</v>
      </c>
      <c r="I18" s="43">
        <v>0</v>
      </c>
      <c r="J18" s="52">
        <v>0</v>
      </c>
      <c r="K18" s="52">
        <v>0</v>
      </c>
      <c r="L18" s="52">
        <v>0</v>
      </c>
      <c r="M18" s="52">
        <v>0</v>
      </c>
      <c r="N18" s="52">
        <v>2</v>
      </c>
      <c r="O18" s="52">
        <v>2</v>
      </c>
      <c r="P18" s="52">
        <v>0</v>
      </c>
      <c r="Q18" s="52">
        <v>0</v>
      </c>
      <c r="R18" s="52">
        <v>0</v>
      </c>
      <c r="S18" s="52">
        <v>0</v>
      </c>
      <c r="T18" s="52">
        <v>0</v>
      </c>
      <c r="U18" s="44"/>
    </row>
    <row r="19" spans="2:21" ht="14.25" customHeight="1">
      <c r="B19" s="25" t="str">
        <f t="shared" si="0"/>
        <v/>
      </c>
      <c r="C19" s="25" t="str">
        <f t="shared" si="1"/>
        <v>BRL</v>
      </c>
      <c r="D19" s="43" t="s">
        <v>128</v>
      </c>
      <c r="E19" s="43" t="s">
        <v>766</v>
      </c>
      <c r="F19" s="44" t="s">
        <v>58</v>
      </c>
      <c r="G19" s="44" t="s">
        <v>183</v>
      </c>
      <c r="H19" s="44" t="s">
        <v>183</v>
      </c>
      <c r="I19" s="43">
        <v>0</v>
      </c>
      <c r="J19" s="52">
        <v>0</v>
      </c>
      <c r="K19" s="52">
        <v>0</v>
      </c>
      <c r="L19" s="52">
        <v>0</v>
      </c>
      <c r="M19" s="52">
        <v>0</v>
      </c>
      <c r="N19" s="52">
        <v>0</v>
      </c>
      <c r="O19" s="52">
        <v>0</v>
      </c>
      <c r="P19" s="52">
        <v>0</v>
      </c>
      <c r="Q19" s="52">
        <v>0</v>
      </c>
      <c r="R19" s="52">
        <v>0</v>
      </c>
      <c r="S19" s="52">
        <v>0</v>
      </c>
      <c r="T19" s="52">
        <v>0</v>
      </c>
      <c r="U19" s="44"/>
    </row>
    <row r="20" spans="2:21" ht="14.25" customHeight="1">
      <c r="B20" s="25" t="str">
        <f t="shared" si="0"/>
        <v/>
      </c>
      <c r="C20" s="25" t="str">
        <f t="shared" si="1"/>
        <v>PRT</v>
      </c>
      <c r="D20" s="43" t="s">
        <v>130</v>
      </c>
      <c r="E20" s="43" t="s">
        <v>766</v>
      </c>
      <c r="F20" s="44" t="s">
        <v>58</v>
      </c>
      <c r="G20" s="44" t="s">
        <v>183</v>
      </c>
      <c r="H20" s="44" t="s">
        <v>183</v>
      </c>
      <c r="I20" s="43">
        <v>0</v>
      </c>
      <c r="J20" s="52">
        <v>0</v>
      </c>
      <c r="K20" s="52">
        <v>0</v>
      </c>
      <c r="L20" s="52">
        <v>0</v>
      </c>
      <c r="M20" s="52">
        <v>0</v>
      </c>
      <c r="N20" s="52">
        <v>0</v>
      </c>
      <c r="O20" s="52">
        <v>0</v>
      </c>
      <c r="P20" s="52">
        <v>1</v>
      </c>
      <c r="Q20" s="52">
        <v>0</v>
      </c>
      <c r="R20" s="52">
        <v>0</v>
      </c>
      <c r="S20" s="52">
        <v>0</v>
      </c>
      <c r="T20" s="52">
        <v>0</v>
      </c>
      <c r="U20" s="44"/>
    </row>
    <row r="21" spans="2:21" ht="14.25" customHeight="1">
      <c r="B21" s="25" t="str">
        <f t="shared" si="0"/>
        <v/>
      </c>
      <c r="C21" s="25" t="str">
        <f t="shared" si="1"/>
        <v>SEW</v>
      </c>
      <c r="D21" s="43" t="s">
        <v>131</v>
      </c>
      <c r="E21" s="43" t="s">
        <v>766</v>
      </c>
      <c r="F21" s="44" t="s">
        <v>58</v>
      </c>
      <c r="G21" s="44" t="s">
        <v>183</v>
      </c>
      <c r="H21" s="44" t="s">
        <v>183</v>
      </c>
      <c r="I21" s="43">
        <v>0</v>
      </c>
      <c r="J21" s="52">
        <v>1</v>
      </c>
      <c r="K21" s="52">
        <v>0</v>
      </c>
      <c r="L21" s="52">
        <v>0</v>
      </c>
      <c r="M21" s="52">
        <v>0</v>
      </c>
      <c r="N21" s="52">
        <v>0</v>
      </c>
      <c r="O21" s="52">
        <v>0</v>
      </c>
      <c r="P21" s="52">
        <v>1</v>
      </c>
      <c r="Q21" s="52">
        <v>0</v>
      </c>
      <c r="R21" s="52">
        <v>3</v>
      </c>
      <c r="S21" s="52">
        <v>0</v>
      </c>
      <c r="T21" s="52">
        <v>0</v>
      </c>
      <c r="U21" s="44"/>
    </row>
    <row r="22" spans="2:21" ht="14.25" customHeight="1">
      <c r="B22" s="25" t="str">
        <f t="shared" si="0"/>
        <v/>
      </c>
      <c r="C22" s="25" t="str">
        <f t="shared" si="1"/>
        <v>SSC</v>
      </c>
      <c r="D22" s="43" t="s">
        <v>129</v>
      </c>
      <c r="E22" s="43" t="s">
        <v>766</v>
      </c>
      <c r="F22" s="44" t="s">
        <v>58</v>
      </c>
      <c r="G22" s="44" t="s">
        <v>183</v>
      </c>
      <c r="H22" s="44" t="s">
        <v>183</v>
      </c>
      <c r="I22" s="43">
        <v>0</v>
      </c>
      <c r="J22" s="52">
        <v>0</v>
      </c>
      <c r="K22" s="52">
        <v>0</v>
      </c>
      <c r="L22" s="52">
        <v>0</v>
      </c>
      <c r="M22" s="52">
        <v>0</v>
      </c>
      <c r="N22" s="52">
        <v>0</v>
      </c>
      <c r="O22" s="52">
        <v>0</v>
      </c>
      <c r="P22" s="52">
        <v>0</v>
      </c>
      <c r="Q22" s="52">
        <v>0</v>
      </c>
      <c r="R22" s="52">
        <v>0</v>
      </c>
      <c r="S22" s="52">
        <v>0</v>
      </c>
      <c r="T22" s="52">
        <v>0</v>
      </c>
      <c r="U22" s="44"/>
    </row>
    <row r="23" spans="2:21" ht="14.25" customHeight="1">
      <c r="B23" s="25" t="str">
        <f t="shared" si="0"/>
        <v/>
      </c>
      <c r="C23" s="25" t="str">
        <f t="shared" si="1"/>
        <v>SES</v>
      </c>
      <c r="D23" s="43" t="s">
        <v>132</v>
      </c>
      <c r="E23" s="43" t="s">
        <v>766</v>
      </c>
      <c r="F23" s="44" t="s">
        <v>58</v>
      </c>
      <c r="G23" s="44" t="s">
        <v>183</v>
      </c>
      <c r="H23" s="44" t="s">
        <v>183</v>
      </c>
      <c r="I23" s="43">
        <v>0</v>
      </c>
      <c r="J23" s="52">
        <v>0</v>
      </c>
      <c r="K23" s="52">
        <v>0</v>
      </c>
      <c r="L23" s="52">
        <v>0</v>
      </c>
      <c r="M23" s="52">
        <v>0</v>
      </c>
      <c r="N23" s="52">
        <v>0</v>
      </c>
      <c r="O23" s="52">
        <v>0</v>
      </c>
      <c r="P23" s="52">
        <v>0</v>
      </c>
      <c r="Q23" s="52">
        <v>0</v>
      </c>
      <c r="R23" s="52">
        <v>1</v>
      </c>
      <c r="S23" s="52">
        <v>0</v>
      </c>
      <c r="T23" s="52">
        <v>0</v>
      </c>
      <c r="U23" s="44"/>
    </row>
    <row r="24" spans="2:21" ht="14.25" customHeight="1">
      <c r="B24" s="25" t="str">
        <f t="shared" si="0"/>
        <v/>
      </c>
      <c r="C24" s="25" t="str">
        <f t="shared" si="1"/>
        <v>ANH</v>
      </c>
      <c r="D24" s="43" t="s">
        <v>94</v>
      </c>
      <c r="E24" s="43" t="s">
        <v>768</v>
      </c>
      <c r="F24" s="43" t="s">
        <v>769</v>
      </c>
      <c r="G24" s="44" t="s">
        <v>770</v>
      </c>
      <c r="H24" s="44" t="s">
        <v>771</v>
      </c>
      <c r="I24" s="43">
        <v>2</v>
      </c>
      <c r="J24" s="53">
        <v>67.77</v>
      </c>
      <c r="K24" s="53">
        <v>58.74</v>
      </c>
      <c r="L24" s="53">
        <v>52.2</v>
      </c>
      <c r="M24" s="53">
        <v>52.07</v>
      </c>
      <c r="N24" s="53">
        <v>20.54</v>
      </c>
      <c r="O24" s="53">
        <v>29.57</v>
      </c>
      <c r="P24" s="53">
        <v>29.83</v>
      </c>
      <c r="Q24" s="53">
        <v>24.99</v>
      </c>
      <c r="R24" s="53">
        <v>34.799999999999997</v>
      </c>
      <c r="S24" s="53">
        <v>27.47</v>
      </c>
      <c r="T24" s="53">
        <v>33.75</v>
      </c>
      <c r="U24" s="44"/>
    </row>
    <row r="25" spans="2:21" ht="14.25" customHeight="1">
      <c r="B25" s="25" t="str">
        <f t="shared" si="0"/>
        <v/>
      </c>
      <c r="C25" s="25" t="str">
        <f t="shared" si="1"/>
        <v>WSH</v>
      </c>
      <c r="D25" s="43" t="s">
        <v>117</v>
      </c>
      <c r="E25" s="43" t="s">
        <v>768</v>
      </c>
      <c r="F25" s="43" t="s">
        <v>769</v>
      </c>
      <c r="G25" s="44" t="s">
        <v>770</v>
      </c>
      <c r="H25" s="44" t="s">
        <v>771</v>
      </c>
      <c r="I25" s="43">
        <v>2</v>
      </c>
      <c r="J25" s="53">
        <v>65.930000000000007</v>
      </c>
      <c r="K25" s="53">
        <v>57.93</v>
      </c>
      <c r="L25" s="53">
        <v>38.619999999999997</v>
      </c>
      <c r="M25" s="53">
        <v>32.83</v>
      </c>
      <c r="N25" s="53">
        <v>30.9</v>
      </c>
      <c r="O25" s="53">
        <v>29.52</v>
      </c>
      <c r="P25" s="53">
        <v>28.41</v>
      </c>
      <c r="Q25" s="53">
        <v>28.14</v>
      </c>
      <c r="R25" s="53">
        <v>25.93</v>
      </c>
      <c r="S25" s="53">
        <v>21.24</v>
      </c>
      <c r="T25" s="53">
        <v>22.9</v>
      </c>
      <c r="U25" s="44"/>
    </row>
    <row r="26" spans="2:21" ht="14.25" customHeight="1">
      <c r="B26" s="25" t="str">
        <f t="shared" si="0"/>
        <v/>
      </c>
      <c r="C26" s="25" t="str">
        <f t="shared" si="1"/>
        <v>HDD</v>
      </c>
      <c r="D26" s="43" t="s">
        <v>118</v>
      </c>
      <c r="E26" s="43" t="s">
        <v>768</v>
      </c>
      <c r="F26" s="43" t="s">
        <v>769</v>
      </c>
      <c r="G26" s="44" t="s">
        <v>770</v>
      </c>
      <c r="H26" s="44" t="s">
        <v>771</v>
      </c>
      <c r="I26" s="43">
        <v>2</v>
      </c>
      <c r="J26" s="53">
        <v>239.04</v>
      </c>
      <c r="K26" s="53">
        <v>59.76</v>
      </c>
      <c r="L26" s="53">
        <v>159.36000000000001</v>
      </c>
      <c r="M26" s="53">
        <v>318.73</v>
      </c>
      <c r="N26" s="53">
        <v>179.28</v>
      </c>
      <c r="O26" s="53">
        <v>159.36000000000001</v>
      </c>
      <c r="P26" s="53">
        <v>119.52</v>
      </c>
      <c r="Q26" s="53">
        <v>79.680000000000007</v>
      </c>
      <c r="R26" s="53">
        <v>39.840000000000003</v>
      </c>
      <c r="S26" s="53">
        <v>99.6</v>
      </c>
      <c r="T26" s="53">
        <v>39.840000000000003</v>
      </c>
      <c r="U26" s="44"/>
    </row>
    <row r="27" spans="2:21" ht="14.25" customHeight="1">
      <c r="B27" s="25" t="str">
        <f t="shared" si="0"/>
        <v/>
      </c>
      <c r="C27" s="25" t="str">
        <f t="shared" si="1"/>
        <v>NES</v>
      </c>
      <c r="D27" s="43" t="s">
        <v>119</v>
      </c>
      <c r="E27" s="43" t="s">
        <v>768</v>
      </c>
      <c r="F27" s="43" t="s">
        <v>769</v>
      </c>
      <c r="G27" s="44" t="s">
        <v>770</v>
      </c>
      <c r="H27" s="44" t="s">
        <v>771</v>
      </c>
      <c r="I27" s="43">
        <v>2</v>
      </c>
      <c r="J27" s="53">
        <v>31.31</v>
      </c>
      <c r="K27" s="53">
        <v>63.94</v>
      </c>
      <c r="L27" s="53">
        <v>42.3</v>
      </c>
      <c r="M27" s="53">
        <v>28.97</v>
      </c>
      <c r="N27" s="53">
        <v>51.95</v>
      </c>
      <c r="O27" s="53">
        <v>36.97</v>
      </c>
      <c r="P27" s="53">
        <v>16.649999999999999</v>
      </c>
      <c r="Q27" s="53">
        <v>12.32</v>
      </c>
      <c r="R27" s="53">
        <v>15.32</v>
      </c>
      <c r="S27" s="53">
        <v>14.32</v>
      </c>
      <c r="T27" s="53">
        <v>22.98</v>
      </c>
      <c r="U27" s="44"/>
    </row>
    <row r="28" spans="2:21" ht="14.25" customHeight="1">
      <c r="B28" s="25" t="str">
        <f t="shared" si="0"/>
        <v/>
      </c>
      <c r="C28" s="25" t="str">
        <f t="shared" si="1"/>
        <v>SVE</v>
      </c>
      <c r="D28" s="43" t="s">
        <v>120</v>
      </c>
      <c r="E28" s="43" t="s">
        <v>768</v>
      </c>
      <c r="F28" s="43" t="s">
        <v>769</v>
      </c>
      <c r="G28" s="44" t="s">
        <v>770</v>
      </c>
      <c r="H28" s="44" t="s">
        <v>771</v>
      </c>
      <c r="I28" s="43">
        <v>2</v>
      </c>
      <c r="J28" s="53">
        <v>47.05</v>
      </c>
      <c r="K28" s="53">
        <v>40.1</v>
      </c>
      <c r="L28" s="53">
        <v>47.79</v>
      </c>
      <c r="M28" s="53">
        <v>37.32</v>
      </c>
      <c r="N28" s="53">
        <v>27.8</v>
      </c>
      <c r="O28" s="53">
        <v>29.3</v>
      </c>
      <c r="P28" s="53">
        <v>29.94</v>
      </c>
      <c r="Q28" s="53">
        <v>31.11</v>
      </c>
      <c r="R28" s="53">
        <v>26.52</v>
      </c>
      <c r="S28" s="53">
        <v>20.32</v>
      </c>
      <c r="T28" s="53">
        <v>21.81</v>
      </c>
      <c r="U28" s="44"/>
    </row>
    <row r="29" spans="2:21" ht="14.25" customHeight="1">
      <c r="B29" s="25" t="str">
        <f t="shared" si="0"/>
        <v/>
      </c>
      <c r="C29" s="25" t="str">
        <f t="shared" si="1"/>
        <v>SWB</v>
      </c>
      <c r="D29" s="43" t="s">
        <v>121</v>
      </c>
      <c r="E29" s="43" t="s">
        <v>768</v>
      </c>
      <c r="F29" s="43" t="s">
        <v>769</v>
      </c>
      <c r="G29" s="44" t="s">
        <v>770</v>
      </c>
      <c r="H29" s="44" t="s">
        <v>771</v>
      </c>
      <c r="I29" s="43">
        <v>2</v>
      </c>
      <c r="J29" s="53">
        <v>84.29</v>
      </c>
      <c r="K29" s="53">
        <v>118.12</v>
      </c>
      <c r="L29" s="53">
        <v>141.06</v>
      </c>
      <c r="M29" s="53">
        <v>89.45</v>
      </c>
      <c r="N29" s="53">
        <v>90.6</v>
      </c>
      <c r="O29" s="53">
        <v>102.64</v>
      </c>
      <c r="P29" s="53">
        <v>96.9</v>
      </c>
      <c r="Q29" s="53">
        <v>96.33</v>
      </c>
      <c r="R29" s="53">
        <v>103.21</v>
      </c>
      <c r="S29" s="53">
        <v>129.01</v>
      </c>
      <c r="T29" s="53">
        <v>86.58</v>
      </c>
      <c r="U29" s="44"/>
    </row>
    <row r="30" spans="2:21" ht="14.25" customHeight="1">
      <c r="B30" s="25" t="str">
        <f t="shared" si="0"/>
        <v/>
      </c>
      <c r="C30" s="25" t="str">
        <f t="shared" si="1"/>
        <v>SRN</v>
      </c>
      <c r="D30" s="43" t="s">
        <v>122</v>
      </c>
      <c r="E30" s="43" t="s">
        <v>768</v>
      </c>
      <c r="F30" s="43" t="s">
        <v>769</v>
      </c>
      <c r="G30" s="44" t="s">
        <v>770</v>
      </c>
      <c r="H30" s="44" t="s">
        <v>771</v>
      </c>
      <c r="I30" s="43">
        <v>2</v>
      </c>
      <c r="J30" s="53">
        <v>120.57</v>
      </c>
      <c r="K30" s="53">
        <v>102.95</v>
      </c>
      <c r="L30" s="53">
        <v>80.55</v>
      </c>
      <c r="M30" s="53">
        <v>73.5</v>
      </c>
      <c r="N30" s="53">
        <v>41.03</v>
      </c>
      <c r="O30" s="53">
        <v>34.74</v>
      </c>
      <c r="P30" s="53">
        <v>30.96</v>
      </c>
      <c r="Q30" s="53">
        <v>38.01</v>
      </c>
      <c r="R30" s="53">
        <v>108.23</v>
      </c>
      <c r="S30" s="53">
        <v>101.19</v>
      </c>
      <c r="T30" s="53">
        <v>93.63</v>
      </c>
      <c r="U30" s="44"/>
    </row>
    <row r="31" spans="2:21" ht="14.25" customHeight="1">
      <c r="B31" s="25" t="str">
        <f t="shared" si="0"/>
        <v/>
      </c>
      <c r="C31" s="25" t="str">
        <f t="shared" si="1"/>
        <v>TMS</v>
      </c>
      <c r="D31" s="43" t="s">
        <v>123</v>
      </c>
      <c r="E31" s="43" t="s">
        <v>768</v>
      </c>
      <c r="F31" s="43" t="s">
        <v>769</v>
      </c>
      <c r="G31" s="44" t="s">
        <v>770</v>
      </c>
      <c r="H31" s="44" t="s">
        <v>771</v>
      </c>
      <c r="I31" s="43">
        <v>2</v>
      </c>
      <c r="J31" s="53">
        <v>23.77</v>
      </c>
      <c r="K31" s="53">
        <v>43.59</v>
      </c>
      <c r="L31" s="53">
        <v>56.34</v>
      </c>
      <c r="M31" s="53">
        <v>47.9</v>
      </c>
      <c r="N31" s="53">
        <v>24.32</v>
      </c>
      <c r="O31" s="53">
        <v>32.76</v>
      </c>
      <c r="P31" s="53">
        <v>27.8</v>
      </c>
      <c r="Q31" s="53">
        <v>27.25</v>
      </c>
      <c r="R31" s="53">
        <v>29.82</v>
      </c>
      <c r="S31" s="53">
        <v>26.79</v>
      </c>
      <c r="T31" s="53">
        <v>24.87</v>
      </c>
      <c r="U31" s="44"/>
    </row>
    <row r="32" spans="2:21" ht="14.25" customHeight="1">
      <c r="B32" s="25" t="str">
        <f t="shared" si="0"/>
        <v>UUW</v>
      </c>
      <c r="C32" s="25" t="str">
        <f t="shared" si="1"/>
        <v>UUW</v>
      </c>
      <c r="D32" s="43" t="s">
        <v>767</v>
      </c>
      <c r="E32" s="43" t="s">
        <v>768</v>
      </c>
      <c r="F32" s="43" t="s">
        <v>769</v>
      </c>
      <c r="G32" s="44" t="s">
        <v>770</v>
      </c>
      <c r="H32" s="44" t="s">
        <v>771</v>
      </c>
      <c r="I32" s="43">
        <v>2</v>
      </c>
      <c r="J32" s="53">
        <v>41.76</v>
      </c>
      <c r="K32" s="53">
        <v>42.93</v>
      </c>
      <c r="L32" s="53">
        <v>27.28</v>
      </c>
      <c r="M32" s="53">
        <v>28.06</v>
      </c>
      <c r="N32" s="53">
        <v>23.27</v>
      </c>
      <c r="O32" s="53">
        <v>22.24</v>
      </c>
      <c r="P32" s="53">
        <v>22.11</v>
      </c>
      <c r="Q32" s="53">
        <v>23.92</v>
      </c>
      <c r="R32" s="53">
        <v>26.77</v>
      </c>
      <c r="S32" s="53">
        <v>18.489999999999998</v>
      </c>
      <c r="T32" s="53">
        <v>17.71</v>
      </c>
      <c r="U32" s="44"/>
    </row>
    <row r="33" spans="2:21" ht="14.25" customHeight="1">
      <c r="B33" s="25" t="str">
        <f t="shared" si="0"/>
        <v/>
      </c>
      <c r="C33" s="25" t="str">
        <f t="shared" si="1"/>
        <v>WSX</v>
      </c>
      <c r="D33" s="43" t="s">
        <v>125</v>
      </c>
      <c r="E33" s="43" t="s">
        <v>768</v>
      </c>
      <c r="F33" s="43" t="s">
        <v>769</v>
      </c>
      <c r="G33" s="44" t="s">
        <v>770</v>
      </c>
      <c r="H33" s="44" t="s">
        <v>771</v>
      </c>
      <c r="I33" s="43">
        <v>2</v>
      </c>
      <c r="J33" s="53">
        <v>16.600000000000001</v>
      </c>
      <c r="K33" s="53">
        <v>17.46</v>
      </c>
      <c r="L33" s="53">
        <v>23.75</v>
      </c>
      <c r="M33" s="53">
        <v>21.75</v>
      </c>
      <c r="N33" s="53">
        <v>23.75</v>
      </c>
      <c r="O33" s="53">
        <v>21.46</v>
      </c>
      <c r="P33" s="53">
        <v>22.89</v>
      </c>
      <c r="Q33" s="53">
        <v>23.47</v>
      </c>
      <c r="R33" s="53">
        <v>21.75</v>
      </c>
      <c r="S33" s="53">
        <v>24.9</v>
      </c>
      <c r="T33" s="53">
        <v>20.6</v>
      </c>
      <c r="U33" s="44"/>
    </row>
    <row r="34" spans="2:21" ht="14.25" customHeight="1">
      <c r="B34" s="25" t="str">
        <f t="shared" si="0"/>
        <v/>
      </c>
      <c r="C34" s="25" t="str">
        <f t="shared" si="1"/>
        <v>YKY</v>
      </c>
      <c r="D34" s="43" t="s">
        <v>126</v>
      </c>
      <c r="E34" s="43" t="s">
        <v>768</v>
      </c>
      <c r="F34" s="43" t="s">
        <v>769</v>
      </c>
      <c r="G34" s="44" t="s">
        <v>770</v>
      </c>
      <c r="H34" s="44" t="s">
        <v>771</v>
      </c>
      <c r="I34" s="43">
        <v>2</v>
      </c>
      <c r="J34" s="53">
        <v>55.3</v>
      </c>
      <c r="K34" s="53">
        <v>48.41</v>
      </c>
      <c r="L34" s="53">
        <v>45.73</v>
      </c>
      <c r="M34" s="53">
        <v>34.44</v>
      </c>
      <c r="N34" s="53">
        <v>41.9</v>
      </c>
      <c r="O34" s="53">
        <v>45.92</v>
      </c>
      <c r="P34" s="53">
        <v>43.05</v>
      </c>
      <c r="Q34" s="53">
        <v>43.82</v>
      </c>
      <c r="R34" s="53">
        <v>34.630000000000003</v>
      </c>
      <c r="S34" s="53">
        <v>23.92</v>
      </c>
      <c r="T34" s="53">
        <v>27.36</v>
      </c>
      <c r="U34" s="44"/>
    </row>
    <row r="35" spans="2:21" ht="14.25" customHeight="1">
      <c r="B35" s="25" t="str">
        <f t="shared" si="0"/>
        <v/>
      </c>
      <c r="C35" s="25" t="str">
        <f t="shared" si="1"/>
        <v>ANH</v>
      </c>
      <c r="D35" s="43" t="s">
        <v>94</v>
      </c>
      <c r="E35" s="43" t="s">
        <v>772</v>
      </c>
      <c r="F35" s="43" t="s">
        <v>769</v>
      </c>
      <c r="G35" s="44" t="s">
        <v>773</v>
      </c>
      <c r="H35" s="44" t="s">
        <v>773</v>
      </c>
      <c r="I35" s="43">
        <v>0</v>
      </c>
      <c r="J35" s="52">
        <v>518</v>
      </c>
      <c r="K35" s="52">
        <v>449</v>
      </c>
      <c r="L35" s="52">
        <v>399</v>
      </c>
      <c r="M35" s="52">
        <v>398</v>
      </c>
      <c r="N35" s="52">
        <v>157</v>
      </c>
      <c r="O35" s="52">
        <v>226</v>
      </c>
      <c r="P35" s="52">
        <v>228</v>
      </c>
      <c r="Q35" s="52">
        <v>191</v>
      </c>
      <c r="R35" s="52">
        <v>266</v>
      </c>
      <c r="S35" s="52">
        <v>210</v>
      </c>
      <c r="T35" s="52">
        <v>258</v>
      </c>
      <c r="U35" s="44"/>
    </row>
    <row r="36" spans="2:21" ht="14.25" customHeight="1">
      <c r="B36" s="25" t="str">
        <f t="shared" si="0"/>
        <v/>
      </c>
      <c r="C36" s="25" t="str">
        <f t="shared" si="1"/>
        <v>WSH</v>
      </c>
      <c r="D36" s="43" t="s">
        <v>117</v>
      </c>
      <c r="E36" s="43" t="s">
        <v>772</v>
      </c>
      <c r="F36" s="43" t="s">
        <v>769</v>
      </c>
      <c r="G36" s="44" t="s">
        <v>773</v>
      </c>
      <c r="H36" s="44" t="s">
        <v>773</v>
      </c>
      <c r="I36" s="43">
        <v>0</v>
      </c>
      <c r="J36" s="52">
        <v>239</v>
      </c>
      <c r="K36" s="52">
        <v>210</v>
      </c>
      <c r="L36" s="52">
        <v>140</v>
      </c>
      <c r="M36" s="52">
        <v>119</v>
      </c>
      <c r="N36" s="52">
        <v>112</v>
      </c>
      <c r="O36" s="52">
        <v>107</v>
      </c>
      <c r="P36" s="52">
        <v>103</v>
      </c>
      <c r="Q36" s="52">
        <v>102</v>
      </c>
      <c r="R36" s="52">
        <v>94</v>
      </c>
      <c r="S36" s="52">
        <v>77</v>
      </c>
      <c r="T36" s="52">
        <v>83</v>
      </c>
      <c r="U36" s="44"/>
    </row>
    <row r="37" spans="2:21" ht="14.25" customHeight="1">
      <c r="B37" s="25" t="str">
        <f t="shared" si="0"/>
        <v/>
      </c>
      <c r="C37" s="25" t="str">
        <f t="shared" si="1"/>
        <v>HDD</v>
      </c>
      <c r="D37" s="43" t="s">
        <v>118</v>
      </c>
      <c r="E37" s="43" t="s">
        <v>772</v>
      </c>
      <c r="F37" s="43" t="s">
        <v>769</v>
      </c>
      <c r="G37" s="44" t="s">
        <v>773</v>
      </c>
      <c r="H37" s="44" t="s">
        <v>773</v>
      </c>
      <c r="I37" s="43">
        <v>0</v>
      </c>
      <c r="J37" s="52">
        <v>12</v>
      </c>
      <c r="K37" s="52">
        <v>3</v>
      </c>
      <c r="L37" s="52">
        <v>8</v>
      </c>
      <c r="M37" s="52">
        <v>16</v>
      </c>
      <c r="N37" s="52">
        <v>9</v>
      </c>
      <c r="O37" s="52">
        <v>8</v>
      </c>
      <c r="P37" s="52">
        <v>6</v>
      </c>
      <c r="Q37" s="52">
        <v>4</v>
      </c>
      <c r="R37" s="52">
        <v>2</v>
      </c>
      <c r="S37" s="52">
        <v>5</v>
      </c>
      <c r="T37" s="52">
        <v>2</v>
      </c>
      <c r="U37" s="44"/>
    </row>
    <row r="38" spans="2:21" ht="14.25" customHeight="1">
      <c r="B38" s="25" t="str">
        <f t="shared" si="0"/>
        <v/>
      </c>
      <c r="C38" s="25" t="str">
        <f t="shared" si="1"/>
        <v>NES</v>
      </c>
      <c r="D38" s="43" t="s">
        <v>119</v>
      </c>
      <c r="E38" s="43" t="s">
        <v>772</v>
      </c>
      <c r="F38" s="43" t="s">
        <v>769</v>
      </c>
      <c r="G38" s="44" t="s">
        <v>773</v>
      </c>
      <c r="H38" s="44" t="s">
        <v>773</v>
      </c>
      <c r="I38" s="43">
        <v>0</v>
      </c>
      <c r="J38" s="52">
        <v>94</v>
      </c>
      <c r="K38" s="52">
        <v>192</v>
      </c>
      <c r="L38" s="52">
        <v>127</v>
      </c>
      <c r="M38" s="52">
        <v>87</v>
      </c>
      <c r="N38" s="52">
        <v>156</v>
      </c>
      <c r="O38" s="52">
        <v>111</v>
      </c>
      <c r="P38" s="52">
        <v>50</v>
      </c>
      <c r="Q38" s="52">
        <v>37</v>
      </c>
      <c r="R38" s="52">
        <v>46</v>
      </c>
      <c r="S38" s="52">
        <v>43</v>
      </c>
      <c r="T38" s="52">
        <v>69</v>
      </c>
      <c r="U38" s="44"/>
    </row>
    <row r="39" spans="2:21" ht="14.25" customHeight="1">
      <c r="B39" s="25" t="str">
        <f t="shared" ref="B39:B71" si="2">IF(D39="UU","UUW","")</f>
        <v/>
      </c>
      <c r="C39" s="25" t="str">
        <f t="shared" si="1"/>
        <v>SVE</v>
      </c>
      <c r="D39" s="43" t="s">
        <v>120</v>
      </c>
      <c r="E39" s="43" t="s">
        <v>772</v>
      </c>
      <c r="F39" s="43" t="s">
        <v>769</v>
      </c>
      <c r="G39" s="44" t="s">
        <v>773</v>
      </c>
      <c r="H39" s="44" t="s">
        <v>773</v>
      </c>
      <c r="I39" s="43">
        <v>0</v>
      </c>
      <c r="J39" s="52">
        <v>440</v>
      </c>
      <c r="K39" s="52">
        <v>375</v>
      </c>
      <c r="L39" s="52">
        <v>447</v>
      </c>
      <c r="M39" s="52">
        <v>349</v>
      </c>
      <c r="N39" s="52">
        <v>260</v>
      </c>
      <c r="O39" s="52">
        <v>274</v>
      </c>
      <c r="P39" s="52">
        <v>280</v>
      </c>
      <c r="Q39" s="52">
        <v>291</v>
      </c>
      <c r="R39" s="52">
        <v>248</v>
      </c>
      <c r="S39" s="52">
        <v>190</v>
      </c>
      <c r="T39" s="52">
        <v>204</v>
      </c>
      <c r="U39" s="44"/>
    </row>
    <row r="40" spans="2:21" ht="14.25" customHeight="1">
      <c r="B40" s="25" t="str">
        <f t="shared" si="2"/>
        <v/>
      </c>
      <c r="C40" s="25" t="str">
        <f t="shared" si="1"/>
        <v>SWB</v>
      </c>
      <c r="D40" s="43" t="s">
        <v>121</v>
      </c>
      <c r="E40" s="43" t="s">
        <v>772</v>
      </c>
      <c r="F40" s="43" t="s">
        <v>769</v>
      </c>
      <c r="G40" s="44" t="s">
        <v>773</v>
      </c>
      <c r="H40" s="44" t="s">
        <v>773</v>
      </c>
      <c r="I40" s="43">
        <v>0</v>
      </c>
      <c r="J40" s="52">
        <v>147</v>
      </c>
      <c r="K40" s="52">
        <v>206</v>
      </c>
      <c r="L40" s="52">
        <v>246</v>
      </c>
      <c r="M40" s="52">
        <v>156</v>
      </c>
      <c r="N40" s="52">
        <v>158</v>
      </c>
      <c r="O40" s="52">
        <v>179</v>
      </c>
      <c r="P40" s="52">
        <v>169</v>
      </c>
      <c r="Q40" s="52">
        <v>168</v>
      </c>
      <c r="R40" s="52">
        <v>180</v>
      </c>
      <c r="S40" s="52">
        <v>225</v>
      </c>
      <c r="T40" s="52">
        <v>151</v>
      </c>
      <c r="U40" s="44"/>
    </row>
    <row r="41" spans="2:21" ht="14.25" customHeight="1">
      <c r="B41" s="25" t="str">
        <f t="shared" si="2"/>
        <v/>
      </c>
      <c r="C41" s="25" t="str">
        <f t="shared" si="1"/>
        <v>SRN</v>
      </c>
      <c r="D41" s="43" t="s">
        <v>122</v>
      </c>
      <c r="E41" s="43" t="s">
        <v>772</v>
      </c>
      <c r="F41" s="43" t="s">
        <v>769</v>
      </c>
      <c r="G41" s="44" t="s">
        <v>773</v>
      </c>
      <c r="H41" s="44" t="s">
        <v>773</v>
      </c>
      <c r="I41" s="43">
        <v>0</v>
      </c>
      <c r="J41" s="52">
        <v>479</v>
      </c>
      <c r="K41" s="52">
        <v>409</v>
      </c>
      <c r="L41" s="52">
        <v>320</v>
      </c>
      <c r="M41" s="52">
        <v>292</v>
      </c>
      <c r="N41" s="52">
        <v>163</v>
      </c>
      <c r="O41" s="52">
        <v>138</v>
      </c>
      <c r="P41" s="52">
        <v>123</v>
      </c>
      <c r="Q41" s="52">
        <v>151</v>
      </c>
      <c r="R41" s="52">
        <v>430</v>
      </c>
      <c r="S41" s="52">
        <v>402</v>
      </c>
      <c r="T41" s="52">
        <v>372</v>
      </c>
      <c r="U41" s="44"/>
    </row>
    <row r="42" spans="2:21" ht="14.25" customHeight="1">
      <c r="B42" s="25" t="str">
        <f t="shared" si="2"/>
        <v/>
      </c>
      <c r="C42" s="25" t="str">
        <f t="shared" si="1"/>
        <v>TMS</v>
      </c>
      <c r="D42" s="43" t="s">
        <v>123</v>
      </c>
      <c r="E42" s="43" t="s">
        <v>772</v>
      </c>
      <c r="F42" s="43" t="s">
        <v>769</v>
      </c>
      <c r="G42" s="44" t="s">
        <v>773</v>
      </c>
      <c r="H42" s="44" t="s">
        <v>773</v>
      </c>
      <c r="I42" s="43">
        <v>0</v>
      </c>
      <c r="J42" s="52">
        <v>259</v>
      </c>
      <c r="K42" s="52">
        <v>475</v>
      </c>
      <c r="L42" s="52">
        <v>614</v>
      </c>
      <c r="M42" s="52">
        <v>522</v>
      </c>
      <c r="N42" s="52">
        <v>265</v>
      </c>
      <c r="O42" s="52">
        <v>357</v>
      </c>
      <c r="P42" s="52">
        <v>303</v>
      </c>
      <c r="Q42" s="52">
        <v>297</v>
      </c>
      <c r="R42" s="52">
        <v>325</v>
      </c>
      <c r="S42" s="52">
        <v>292</v>
      </c>
      <c r="T42" s="52">
        <v>271</v>
      </c>
      <c r="U42" s="44"/>
    </row>
    <row r="43" spans="2:21" ht="14.25" customHeight="1">
      <c r="B43" s="25" t="str">
        <f t="shared" si="2"/>
        <v>UUW</v>
      </c>
      <c r="C43" s="25" t="str">
        <f t="shared" si="1"/>
        <v>UUW</v>
      </c>
      <c r="D43" s="43" t="s">
        <v>767</v>
      </c>
      <c r="E43" s="43" t="s">
        <v>772</v>
      </c>
      <c r="F43" s="43" t="s">
        <v>769</v>
      </c>
      <c r="G43" s="44" t="s">
        <v>773</v>
      </c>
      <c r="H43" s="44" t="s">
        <v>773</v>
      </c>
      <c r="I43" s="43">
        <v>0</v>
      </c>
      <c r="J43" s="52">
        <v>323</v>
      </c>
      <c r="K43" s="52">
        <v>332</v>
      </c>
      <c r="L43" s="52">
        <v>211</v>
      </c>
      <c r="M43" s="52">
        <v>217</v>
      </c>
      <c r="N43" s="52">
        <v>180</v>
      </c>
      <c r="O43" s="52">
        <v>172</v>
      </c>
      <c r="P43" s="52">
        <v>171</v>
      </c>
      <c r="Q43" s="52">
        <v>185</v>
      </c>
      <c r="R43" s="52">
        <v>207</v>
      </c>
      <c r="S43" s="52">
        <v>143</v>
      </c>
      <c r="T43" s="52">
        <v>137</v>
      </c>
      <c r="U43" s="44"/>
    </row>
    <row r="44" spans="2:21" ht="14.25" customHeight="1">
      <c r="B44" s="25" t="str">
        <f t="shared" si="2"/>
        <v/>
      </c>
      <c r="C44" s="25" t="str">
        <f t="shared" si="1"/>
        <v>WSX</v>
      </c>
      <c r="D44" s="43" t="s">
        <v>125</v>
      </c>
      <c r="E44" s="43" t="s">
        <v>772</v>
      </c>
      <c r="F44" s="43" t="s">
        <v>769</v>
      </c>
      <c r="G44" s="44" t="s">
        <v>773</v>
      </c>
      <c r="H44" s="44" t="s">
        <v>773</v>
      </c>
      <c r="I44" s="43">
        <v>0</v>
      </c>
      <c r="J44" s="52">
        <v>58</v>
      </c>
      <c r="K44" s="52">
        <v>61</v>
      </c>
      <c r="L44" s="52">
        <v>83</v>
      </c>
      <c r="M44" s="52">
        <v>76</v>
      </c>
      <c r="N44" s="52">
        <v>83</v>
      </c>
      <c r="O44" s="52">
        <v>75</v>
      </c>
      <c r="P44" s="52">
        <v>80</v>
      </c>
      <c r="Q44" s="52">
        <v>82</v>
      </c>
      <c r="R44" s="52">
        <v>76</v>
      </c>
      <c r="S44" s="52">
        <v>87</v>
      </c>
      <c r="T44" s="52">
        <v>72</v>
      </c>
      <c r="U44" s="44"/>
    </row>
    <row r="45" spans="2:21" ht="14.25" customHeight="1">
      <c r="B45" s="25" t="str">
        <f t="shared" si="2"/>
        <v/>
      </c>
      <c r="C45" s="25" t="str">
        <f t="shared" si="1"/>
        <v>YKY</v>
      </c>
      <c r="D45" s="43" t="s">
        <v>126</v>
      </c>
      <c r="E45" s="43" t="s">
        <v>772</v>
      </c>
      <c r="F45" s="43" t="s">
        <v>769</v>
      </c>
      <c r="G45" s="44" t="s">
        <v>773</v>
      </c>
      <c r="H45" s="44" t="s">
        <v>773</v>
      </c>
      <c r="I45" s="43">
        <v>0</v>
      </c>
      <c r="J45" s="52">
        <v>289</v>
      </c>
      <c r="K45" s="52">
        <v>253</v>
      </c>
      <c r="L45" s="52">
        <v>239</v>
      </c>
      <c r="M45" s="52">
        <v>180</v>
      </c>
      <c r="N45" s="52">
        <v>219</v>
      </c>
      <c r="O45" s="52">
        <v>240</v>
      </c>
      <c r="P45" s="52">
        <v>225</v>
      </c>
      <c r="Q45" s="52">
        <v>229</v>
      </c>
      <c r="R45" s="52">
        <v>181</v>
      </c>
      <c r="S45" s="52">
        <v>125</v>
      </c>
      <c r="T45" s="52">
        <v>143</v>
      </c>
      <c r="U45" s="44"/>
    </row>
    <row r="46" spans="2:21" ht="14.25" customHeight="1">
      <c r="B46" s="25" t="str">
        <f t="shared" si="2"/>
        <v/>
      </c>
      <c r="C46" s="25" t="str">
        <f t="shared" si="1"/>
        <v>ANH</v>
      </c>
      <c r="D46" s="43" t="s">
        <v>94</v>
      </c>
      <c r="E46" s="43" t="s">
        <v>774</v>
      </c>
      <c r="F46" s="43" t="s">
        <v>769</v>
      </c>
      <c r="G46" s="44" t="s">
        <v>775</v>
      </c>
      <c r="H46" s="44" t="s">
        <v>775</v>
      </c>
      <c r="I46" s="43">
        <v>0</v>
      </c>
      <c r="J46" s="45"/>
      <c r="K46" s="45"/>
      <c r="L46" s="45"/>
      <c r="M46" s="45"/>
      <c r="N46" s="45"/>
      <c r="O46" s="45"/>
      <c r="P46" s="52">
        <v>76437</v>
      </c>
      <c r="Q46" s="45"/>
      <c r="R46" s="45"/>
      <c r="S46" s="45"/>
      <c r="T46" s="45"/>
      <c r="U46" s="44"/>
    </row>
    <row r="47" spans="2:21" ht="14.25" customHeight="1">
      <c r="B47" s="25" t="str">
        <f t="shared" si="2"/>
        <v/>
      </c>
      <c r="C47" s="25" t="str">
        <f t="shared" si="1"/>
        <v>WSH</v>
      </c>
      <c r="D47" s="43" t="s">
        <v>117</v>
      </c>
      <c r="E47" s="43" t="s">
        <v>774</v>
      </c>
      <c r="F47" s="43" t="s">
        <v>769</v>
      </c>
      <c r="G47" s="44" t="s">
        <v>775</v>
      </c>
      <c r="H47" s="44" t="s">
        <v>775</v>
      </c>
      <c r="I47" s="43">
        <v>0</v>
      </c>
      <c r="J47" s="45"/>
      <c r="K47" s="45"/>
      <c r="L47" s="45"/>
      <c r="M47" s="45"/>
      <c r="N47" s="45"/>
      <c r="O47" s="45"/>
      <c r="P47" s="52">
        <v>36249</v>
      </c>
      <c r="Q47" s="45"/>
      <c r="R47" s="45"/>
      <c r="S47" s="45"/>
      <c r="T47" s="45"/>
      <c r="U47" s="44"/>
    </row>
    <row r="48" spans="2:21" ht="14.25" customHeight="1">
      <c r="B48" s="25" t="str">
        <f t="shared" si="2"/>
        <v/>
      </c>
      <c r="C48" s="25" t="str">
        <f t="shared" si="1"/>
        <v>HDD</v>
      </c>
      <c r="D48" s="43" t="s">
        <v>118</v>
      </c>
      <c r="E48" s="43" t="s">
        <v>774</v>
      </c>
      <c r="F48" s="43" t="s">
        <v>769</v>
      </c>
      <c r="G48" s="44" t="s">
        <v>775</v>
      </c>
      <c r="H48" s="44" t="s">
        <v>775</v>
      </c>
      <c r="I48" s="43">
        <v>0</v>
      </c>
      <c r="J48" s="45"/>
      <c r="K48" s="45"/>
      <c r="L48" s="45"/>
      <c r="M48" s="45"/>
      <c r="N48" s="45"/>
      <c r="O48" s="45"/>
      <c r="P48" s="52">
        <v>502</v>
      </c>
      <c r="Q48" s="45"/>
      <c r="R48" s="45"/>
      <c r="S48" s="45"/>
      <c r="T48" s="45"/>
      <c r="U48" s="44"/>
    </row>
    <row r="49" spans="2:21" ht="14.25" customHeight="1">
      <c r="B49" s="25" t="str">
        <f t="shared" si="2"/>
        <v/>
      </c>
      <c r="C49" s="25" t="str">
        <f t="shared" si="1"/>
        <v>NES</v>
      </c>
      <c r="D49" s="43" t="s">
        <v>119</v>
      </c>
      <c r="E49" s="43" t="s">
        <v>774</v>
      </c>
      <c r="F49" s="43" t="s">
        <v>769</v>
      </c>
      <c r="G49" s="44" t="s">
        <v>775</v>
      </c>
      <c r="H49" s="44" t="s">
        <v>775</v>
      </c>
      <c r="I49" s="43">
        <v>0</v>
      </c>
      <c r="J49" s="45"/>
      <c r="K49" s="45"/>
      <c r="L49" s="45"/>
      <c r="M49" s="45"/>
      <c r="N49" s="45"/>
      <c r="O49" s="45"/>
      <c r="P49" s="52">
        <v>30026</v>
      </c>
      <c r="Q49" s="45"/>
      <c r="R49" s="45"/>
      <c r="S49" s="45"/>
      <c r="T49" s="45"/>
      <c r="U49" s="44"/>
    </row>
    <row r="50" spans="2:21" ht="14.25" customHeight="1">
      <c r="B50" s="25" t="str">
        <f t="shared" si="2"/>
        <v/>
      </c>
      <c r="C50" s="25" t="str">
        <f t="shared" si="1"/>
        <v>SVE</v>
      </c>
      <c r="D50" s="43" t="s">
        <v>120</v>
      </c>
      <c r="E50" s="43" t="s">
        <v>774</v>
      </c>
      <c r="F50" s="43" t="s">
        <v>769</v>
      </c>
      <c r="G50" s="44" t="s">
        <v>775</v>
      </c>
      <c r="H50" s="44" t="s">
        <v>775</v>
      </c>
      <c r="I50" s="43">
        <v>0</v>
      </c>
      <c r="J50" s="45"/>
      <c r="K50" s="45"/>
      <c r="L50" s="45"/>
      <c r="M50" s="45"/>
      <c r="N50" s="45"/>
      <c r="O50" s="45"/>
      <c r="P50" s="52">
        <v>93525</v>
      </c>
      <c r="Q50" s="45"/>
      <c r="R50" s="45"/>
      <c r="S50" s="45"/>
      <c r="T50" s="45"/>
      <c r="U50" s="44"/>
    </row>
    <row r="51" spans="2:21" ht="14.25" customHeight="1">
      <c r="B51" s="25" t="str">
        <f t="shared" si="2"/>
        <v/>
      </c>
      <c r="C51" s="25" t="str">
        <f t="shared" si="1"/>
        <v>SWB</v>
      </c>
      <c r="D51" s="43" t="s">
        <v>121</v>
      </c>
      <c r="E51" s="43" t="s">
        <v>774</v>
      </c>
      <c r="F51" s="43" t="s">
        <v>769</v>
      </c>
      <c r="G51" s="44" t="s">
        <v>775</v>
      </c>
      <c r="H51" s="44" t="s">
        <v>775</v>
      </c>
      <c r="I51" s="43">
        <v>0</v>
      </c>
      <c r="J51" s="45"/>
      <c r="K51" s="45"/>
      <c r="L51" s="45"/>
      <c r="M51" s="45"/>
      <c r="N51" s="45"/>
      <c r="O51" s="45"/>
      <c r="P51" s="52">
        <v>17440</v>
      </c>
      <c r="Q51" s="45"/>
      <c r="R51" s="45"/>
      <c r="S51" s="45"/>
      <c r="T51" s="45"/>
      <c r="U51" s="44"/>
    </row>
    <row r="52" spans="2:21" ht="14.25" customHeight="1">
      <c r="B52" s="25" t="str">
        <f t="shared" si="2"/>
        <v/>
      </c>
      <c r="C52" s="25" t="str">
        <f t="shared" si="1"/>
        <v>SRN</v>
      </c>
      <c r="D52" s="43" t="s">
        <v>122</v>
      </c>
      <c r="E52" s="43" t="s">
        <v>774</v>
      </c>
      <c r="F52" s="43" t="s">
        <v>769</v>
      </c>
      <c r="G52" s="44" t="s">
        <v>775</v>
      </c>
      <c r="H52" s="44" t="s">
        <v>775</v>
      </c>
      <c r="I52" s="43">
        <v>0</v>
      </c>
      <c r="J52" s="45"/>
      <c r="K52" s="45"/>
      <c r="L52" s="45"/>
      <c r="M52" s="45"/>
      <c r="N52" s="45"/>
      <c r="O52" s="45"/>
      <c r="P52" s="52">
        <v>39729</v>
      </c>
      <c r="Q52" s="45"/>
      <c r="R52" s="45"/>
      <c r="S52" s="45"/>
      <c r="T52" s="45"/>
      <c r="U52" s="44"/>
    </row>
    <row r="53" spans="2:21" ht="14.25" customHeight="1">
      <c r="B53" s="25" t="str">
        <f t="shared" si="2"/>
        <v/>
      </c>
      <c r="C53" s="25" t="str">
        <f t="shared" si="1"/>
        <v>TMS</v>
      </c>
      <c r="D53" s="43" t="s">
        <v>123</v>
      </c>
      <c r="E53" s="43" t="s">
        <v>774</v>
      </c>
      <c r="F53" s="43" t="s">
        <v>769</v>
      </c>
      <c r="G53" s="44" t="s">
        <v>775</v>
      </c>
      <c r="H53" s="44" t="s">
        <v>775</v>
      </c>
      <c r="I53" s="43">
        <v>0</v>
      </c>
      <c r="J53" s="45"/>
      <c r="K53" s="45"/>
      <c r="L53" s="45"/>
      <c r="M53" s="45"/>
      <c r="N53" s="45"/>
      <c r="O53" s="45"/>
      <c r="P53" s="52">
        <v>108980</v>
      </c>
      <c r="Q53" s="45"/>
      <c r="R53" s="45"/>
      <c r="S53" s="45"/>
      <c r="T53" s="45"/>
      <c r="U53" s="44"/>
    </row>
    <row r="54" spans="2:21" ht="14.25" customHeight="1">
      <c r="B54" s="25" t="str">
        <f t="shared" si="2"/>
        <v>UUW</v>
      </c>
      <c r="C54" s="25" t="str">
        <f t="shared" si="1"/>
        <v>UUW</v>
      </c>
      <c r="D54" s="43" t="s">
        <v>767</v>
      </c>
      <c r="E54" s="43" t="s">
        <v>774</v>
      </c>
      <c r="F54" s="43" t="s">
        <v>769</v>
      </c>
      <c r="G54" s="44" t="s">
        <v>775</v>
      </c>
      <c r="H54" s="44" t="s">
        <v>775</v>
      </c>
      <c r="I54" s="43">
        <v>0</v>
      </c>
      <c r="J54" s="45"/>
      <c r="K54" s="45"/>
      <c r="L54" s="45"/>
      <c r="M54" s="45"/>
      <c r="N54" s="45"/>
      <c r="O54" s="45"/>
      <c r="P54" s="52">
        <v>77339</v>
      </c>
      <c r="Q54" s="45"/>
      <c r="R54" s="45"/>
      <c r="S54" s="45"/>
      <c r="T54" s="45"/>
      <c r="U54" s="44"/>
    </row>
    <row r="55" spans="2:21" ht="14.25" customHeight="1">
      <c r="B55" s="25" t="str">
        <f t="shared" si="2"/>
        <v/>
      </c>
      <c r="C55" s="25" t="str">
        <f t="shared" si="1"/>
        <v>WSX</v>
      </c>
      <c r="D55" s="43" t="s">
        <v>125</v>
      </c>
      <c r="E55" s="43" t="s">
        <v>774</v>
      </c>
      <c r="F55" s="43" t="s">
        <v>769</v>
      </c>
      <c r="G55" s="44" t="s">
        <v>775</v>
      </c>
      <c r="H55" s="44" t="s">
        <v>775</v>
      </c>
      <c r="I55" s="43">
        <v>0</v>
      </c>
      <c r="J55" s="45"/>
      <c r="K55" s="45"/>
      <c r="L55" s="45"/>
      <c r="M55" s="45"/>
      <c r="N55" s="45"/>
      <c r="O55" s="45"/>
      <c r="P55" s="52">
        <v>34944</v>
      </c>
      <c r="Q55" s="45"/>
      <c r="R55" s="45"/>
      <c r="S55" s="45"/>
      <c r="T55" s="45"/>
      <c r="U55" s="44"/>
    </row>
    <row r="56" spans="2:21" ht="14.25" customHeight="1">
      <c r="B56" s="25" t="str">
        <f t="shared" si="2"/>
        <v/>
      </c>
      <c r="C56" s="25" t="str">
        <f t="shared" si="1"/>
        <v>YKY</v>
      </c>
      <c r="D56" s="43" t="s">
        <v>126</v>
      </c>
      <c r="E56" s="43" t="s">
        <v>774</v>
      </c>
      <c r="F56" s="43" t="s">
        <v>769</v>
      </c>
      <c r="G56" s="44" t="s">
        <v>775</v>
      </c>
      <c r="H56" s="44" t="s">
        <v>775</v>
      </c>
      <c r="I56" s="43">
        <v>0</v>
      </c>
      <c r="J56" s="45"/>
      <c r="K56" s="45"/>
      <c r="L56" s="45"/>
      <c r="M56" s="45"/>
      <c r="N56" s="45"/>
      <c r="O56" s="45"/>
      <c r="P56" s="52">
        <v>52263</v>
      </c>
      <c r="Q56" s="45"/>
      <c r="R56" s="45"/>
      <c r="S56" s="45"/>
      <c r="T56" s="45"/>
      <c r="U56" s="44"/>
    </row>
    <row r="57" spans="2:21" ht="14.25" customHeight="1">
      <c r="B57" s="25" t="str">
        <f t="shared" si="2"/>
        <v/>
      </c>
      <c r="C57" s="25" t="str">
        <f t="shared" si="1"/>
        <v>ANH</v>
      </c>
      <c r="D57" s="43" t="s">
        <v>94</v>
      </c>
      <c r="E57" s="43" t="s">
        <v>776</v>
      </c>
      <c r="F57" s="43" t="s">
        <v>777</v>
      </c>
      <c r="G57" s="43" t="s">
        <v>778</v>
      </c>
      <c r="H57" s="44" t="s">
        <v>779</v>
      </c>
      <c r="I57" s="43">
        <v>1</v>
      </c>
      <c r="J57" s="47"/>
      <c r="K57" s="47"/>
      <c r="L57" s="47"/>
      <c r="M57" s="47"/>
      <c r="N57" s="47"/>
      <c r="O57" s="47"/>
      <c r="P57" s="54">
        <v>284.2</v>
      </c>
      <c r="Q57" s="54">
        <v>301</v>
      </c>
      <c r="R57" s="54">
        <v>295</v>
      </c>
      <c r="S57" s="54">
        <v>275.7</v>
      </c>
      <c r="T57" s="54">
        <v>296.5</v>
      </c>
      <c r="U57" s="44"/>
    </row>
    <row r="58" spans="2:21" ht="14.25" customHeight="1">
      <c r="B58" s="25" t="str">
        <f t="shared" si="2"/>
        <v/>
      </c>
      <c r="C58" s="25" t="str">
        <f t="shared" si="1"/>
        <v>WSH</v>
      </c>
      <c r="D58" s="43" t="s">
        <v>117</v>
      </c>
      <c r="E58" s="43" t="s">
        <v>776</v>
      </c>
      <c r="F58" s="43" t="s">
        <v>777</v>
      </c>
      <c r="G58" s="43" t="s">
        <v>778</v>
      </c>
      <c r="H58" s="44" t="s">
        <v>779</v>
      </c>
      <c r="I58" s="43">
        <v>1</v>
      </c>
      <c r="J58" s="47"/>
      <c r="K58" s="47"/>
      <c r="L58" s="47"/>
      <c r="M58" s="47"/>
      <c r="N58" s="47"/>
      <c r="O58" s="47"/>
      <c r="P58" s="54">
        <v>172.3</v>
      </c>
      <c r="Q58" s="54">
        <v>181.8</v>
      </c>
      <c r="R58" s="54">
        <v>179</v>
      </c>
      <c r="S58" s="54">
        <v>152.69999999999999</v>
      </c>
      <c r="T58" s="54">
        <v>165.8</v>
      </c>
      <c r="U58" s="44"/>
    </row>
    <row r="59" spans="2:21" ht="14.25" customHeight="1">
      <c r="B59" s="25" t="str">
        <f t="shared" si="2"/>
        <v/>
      </c>
      <c r="C59" s="25" t="str">
        <f t="shared" si="1"/>
        <v>HDD</v>
      </c>
      <c r="D59" s="43" t="s">
        <v>118</v>
      </c>
      <c r="E59" s="43" t="s">
        <v>776</v>
      </c>
      <c r="F59" s="43" t="s">
        <v>777</v>
      </c>
      <c r="G59" s="43" t="s">
        <v>778</v>
      </c>
      <c r="H59" s="44" t="s">
        <v>779</v>
      </c>
      <c r="I59" s="43">
        <v>1</v>
      </c>
      <c r="J59" s="47"/>
      <c r="K59" s="47"/>
      <c r="L59" s="47"/>
      <c r="M59" s="47"/>
      <c r="N59" s="47"/>
      <c r="O59" s="47"/>
      <c r="P59" s="54">
        <v>16.899999999999999</v>
      </c>
      <c r="Q59" s="54">
        <v>16.5</v>
      </c>
      <c r="R59" s="54">
        <v>16.100000000000001</v>
      </c>
      <c r="S59" s="54">
        <v>13.7</v>
      </c>
      <c r="T59" s="54">
        <v>17.3</v>
      </c>
      <c r="U59" s="44"/>
    </row>
    <row r="60" spans="2:21" ht="14.25" customHeight="1">
      <c r="B60" s="25" t="str">
        <f t="shared" si="2"/>
        <v/>
      </c>
      <c r="C60" s="25" t="str">
        <f t="shared" si="1"/>
        <v>NES</v>
      </c>
      <c r="D60" s="43" t="s">
        <v>119</v>
      </c>
      <c r="E60" s="43" t="s">
        <v>776</v>
      </c>
      <c r="F60" s="43" t="s">
        <v>777</v>
      </c>
      <c r="G60" s="43" t="s">
        <v>778</v>
      </c>
      <c r="H60" s="44" t="s">
        <v>779</v>
      </c>
      <c r="I60" s="43">
        <v>1</v>
      </c>
      <c r="J60" s="47"/>
      <c r="K60" s="47"/>
      <c r="L60" s="47"/>
      <c r="M60" s="47"/>
      <c r="N60" s="47"/>
      <c r="O60" s="47"/>
      <c r="P60" s="54">
        <v>220</v>
      </c>
      <c r="Q60" s="54">
        <v>217.4</v>
      </c>
      <c r="R60" s="54">
        <v>213.7</v>
      </c>
      <c r="S60" s="54">
        <v>181.3</v>
      </c>
      <c r="T60" s="54">
        <v>199.6</v>
      </c>
      <c r="U60" s="44"/>
    </row>
    <row r="61" spans="2:21" ht="14.25" customHeight="1">
      <c r="B61" s="25" t="str">
        <f t="shared" si="2"/>
        <v/>
      </c>
      <c r="C61" s="25" t="str">
        <f t="shared" si="1"/>
        <v>SVE</v>
      </c>
      <c r="D61" s="43" t="s">
        <v>120</v>
      </c>
      <c r="E61" s="43" t="s">
        <v>776</v>
      </c>
      <c r="F61" s="43" t="s">
        <v>777</v>
      </c>
      <c r="G61" s="43" t="s">
        <v>778</v>
      </c>
      <c r="H61" s="44" t="s">
        <v>779</v>
      </c>
      <c r="I61" s="43">
        <v>1</v>
      </c>
      <c r="J61" s="47"/>
      <c r="K61" s="47"/>
      <c r="L61" s="47"/>
      <c r="M61" s="47"/>
      <c r="N61" s="47"/>
      <c r="O61" s="47"/>
      <c r="P61" s="54">
        <v>352.4</v>
      </c>
      <c r="Q61" s="54">
        <v>362.4</v>
      </c>
      <c r="R61" s="54">
        <v>357.5</v>
      </c>
      <c r="S61" s="54">
        <v>275.3</v>
      </c>
      <c r="T61" s="54">
        <v>323</v>
      </c>
      <c r="U61" s="44"/>
    </row>
    <row r="62" spans="2:21" ht="14.25" customHeight="1">
      <c r="B62" s="25" t="str">
        <f t="shared" si="2"/>
        <v/>
      </c>
      <c r="C62" s="25" t="str">
        <f t="shared" si="1"/>
        <v>SWB</v>
      </c>
      <c r="D62" s="43" t="s">
        <v>121</v>
      </c>
      <c r="E62" s="43" t="s">
        <v>776</v>
      </c>
      <c r="F62" s="43" t="s">
        <v>777</v>
      </c>
      <c r="G62" s="43" t="s">
        <v>778</v>
      </c>
      <c r="H62" s="44" t="s">
        <v>779</v>
      </c>
      <c r="I62" s="43">
        <v>1</v>
      </c>
      <c r="J62" s="47"/>
      <c r="K62" s="47"/>
      <c r="L62" s="47"/>
      <c r="M62" s="47"/>
      <c r="N62" s="47"/>
      <c r="O62" s="47"/>
      <c r="P62" s="54">
        <v>141.80000000000001</v>
      </c>
      <c r="Q62" s="54">
        <v>150.30000000000001</v>
      </c>
      <c r="R62" s="54">
        <v>158.6</v>
      </c>
      <c r="S62" s="54">
        <v>137.9</v>
      </c>
      <c r="T62" s="54">
        <v>148.9</v>
      </c>
      <c r="U62" s="44"/>
    </row>
    <row r="63" spans="2:21" ht="14.25" customHeight="1">
      <c r="B63" s="25" t="str">
        <f t="shared" si="2"/>
        <v/>
      </c>
      <c r="C63" s="25" t="str">
        <f t="shared" si="1"/>
        <v>SRN</v>
      </c>
      <c r="D63" s="43" t="s">
        <v>122</v>
      </c>
      <c r="E63" s="43" t="s">
        <v>776</v>
      </c>
      <c r="F63" s="43" t="s">
        <v>777</v>
      </c>
      <c r="G63" s="43" t="s">
        <v>778</v>
      </c>
      <c r="H63" s="44" t="s">
        <v>779</v>
      </c>
      <c r="I63" s="43">
        <v>1</v>
      </c>
      <c r="J63" s="47"/>
      <c r="K63" s="47"/>
      <c r="L63" s="47"/>
      <c r="M63" s="47"/>
      <c r="N63" s="47"/>
      <c r="O63" s="47"/>
      <c r="P63" s="54">
        <v>116.4</v>
      </c>
      <c r="Q63" s="54">
        <v>120</v>
      </c>
      <c r="R63" s="54">
        <v>110.7</v>
      </c>
      <c r="S63" s="54">
        <v>97.5</v>
      </c>
      <c r="T63" s="54">
        <v>98.6</v>
      </c>
      <c r="U63" s="44"/>
    </row>
    <row r="64" spans="2:21" ht="14.25" customHeight="1">
      <c r="B64" s="25" t="str">
        <f t="shared" si="2"/>
        <v/>
      </c>
      <c r="C64" s="25" t="str">
        <f t="shared" si="1"/>
        <v>TMS</v>
      </c>
      <c r="D64" s="43" t="s">
        <v>123</v>
      </c>
      <c r="E64" s="43" t="s">
        <v>776</v>
      </c>
      <c r="F64" s="43" t="s">
        <v>777</v>
      </c>
      <c r="G64" s="43" t="s">
        <v>778</v>
      </c>
      <c r="H64" s="44" t="s">
        <v>779</v>
      </c>
      <c r="I64" s="43">
        <v>1</v>
      </c>
      <c r="J64" s="47"/>
      <c r="K64" s="47"/>
      <c r="L64" s="47"/>
      <c r="M64" s="47"/>
      <c r="N64" s="47"/>
      <c r="O64" s="47"/>
      <c r="P64" s="54">
        <v>485.2</v>
      </c>
      <c r="Q64" s="54">
        <v>472.2</v>
      </c>
      <c r="R64" s="54">
        <v>454.2</v>
      </c>
      <c r="S64" s="54">
        <v>364.8</v>
      </c>
      <c r="T64" s="54">
        <v>388.5</v>
      </c>
      <c r="U64" s="44"/>
    </row>
    <row r="65" spans="2:21" ht="14.25" customHeight="1">
      <c r="B65" s="25" t="str">
        <f t="shared" si="2"/>
        <v>UUW</v>
      </c>
      <c r="C65" s="25" t="str">
        <f t="shared" si="1"/>
        <v>UUW</v>
      </c>
      <c r="D65" s="43" t="s">
        <v>767</v>
      </c>
      <c r="E65" s="43" t="s">
        <v>776</v>
      </c>
      <c r="F65" s="43" t="s">
        <v>777</v>
      </c>
      <c r="G65" s="43" t="s">
        <v>778</v>
      </c>
      <c r="H65" s="44" t="s">
        <v>779</v>
      </c>
      <c r="I65" s="43">
        <v>1</v>
      </c>
      <c r="J65" s="47"/>
      <c r="K65" s="47"/>
      <c r="L65" s="47"/>
      <c r="M65" s="47"/>
      <c r="N65" s="47"/>
      <c r="O65" s="47"/>
      <c r="P65" s="54">
        <v>359.9</v>
      </c>
      <c r="Q65" s="54">
        <v>371.8</v>
      </c>
      <c r="R65" s="54">
        <v>369.6</v>
      </c>
      <c r="S65" s="54">
        <v>315.3</v>
      </c>
      <c r="T65" s="54">
        <v>350.6</v>
      </c>
      <c r="U65" s="44"/>
    </row>
    <row r="66" spans="2:21" ht="14.25" customHeight="1">
      <c r="B66" s="25" t="str">
        <f t="shared" si="2"/>
        <v/>
      </c>
      <c r="C66" s="25" t="str">
        <f t="shared" si="1"/>
        <v>WSX</v>
      </c>
      <c r="D66" s="43" t="s">
        <v>125</v>
      </c>
      <c r="E66" s="43" t="s">
        <v>776</v>
      </c>
      <c r="F66" s="43" t="s">
        <v>777</v>
      </c>
      <c r="G66" s="43" t="s">
        <v>778</v>
      </c>
      <c r="H66" s="44" t="s">
        <v>779</v>
      </c>
      <c r="I66" s="43">
        <v>1</v>
      </c>
      <c r="J66" s="47"/>
      <c r="K66" s="47"/>
      <c r="L66" s="47"/>
      <c r="M66" s="47"/>
      <c r="N66" s="47"/>
      <c r="O66" s="47"/>
      <c r="P66" s="54">
        <v>82</v>
      </c>
      <c r="Q66" s="54">
        <v>83.8</v>
      </c>
      <c r="R66" s="54">
        <v>79.099999999999994</v>
      </c>
      <c r="S66" s="54">
        <v>70.599999999999994</v>
      </c>
      <c r="T66" s="54">
        <v>74.599999999999994</v>
      </c>
      <c r="U66" s="44"/>
    </row>
    <row r="67" spans="2:21" ht="14.25" customHeight="1">
      <c r="B67" s="25" t="str">
        <f t="shared" si="2"/>
        <v/>
      </c>
      <c r="C67" s="25" t="str">
        <f t="shared" si="1"/>
        <v>YKY</v>
      </c>
      <c r="D67" s="43" t="s">
        <v>126</v>
      </c>
      <c r="E67" s="43" t="s">
        <v>776</v>
      </c>
      <c r="F67" s="43" t="s">
        <v>777</v>
      </c>
      <c r="G67" s="43" t="s">
        <v>778</v>
      </c>
      <c r="H67" s="44" t="s">
        <v>779</v>
      </c>
      <c r="I67" s="43">
        <v>1</v>
      </c>
      <c r="J67" s="47"/>
      <c r="K67" s="47"/>
      <c r="L67" s="47"/>
      <c r="M67" s="47"/>
      <c r="N67" s="47"/>
      <c r="O67" s="47"/>
      <c r="P67" s="54">
        <v>275.8</v>
      </c>
      <c r="Q67" s="54">
        <v>284.10000000000002</v>
      </c>
      <c r="R67" s="54">
        <v>272.10000000000002</v>
      </c>
      <c r="S67" s="54">
        <v>236.6</v>
      </c>
      <c r="T67" s="54">
        <v>251.2</v>
      </c>
      <c r="U67" s="44"/>
    </row>
    <row r="68" spans="2:21" ht="14.25" customHeight="1">
      <c r="B68" s="25" t="str">
        <f t="shared" si="2"/>
        <v/>
      </c>
      <c r="C68" s="25" t="str">
        <f t="shared" si="1"/>
        <v>AFW</v>
      </c>
      <c r="D68" s="43" t="s">
        <v>127</v>
      </c>
      <c r="E68" s="43" t="s">
        <v>776</v>
      </c>
      <c r="F68" s="43" t="s">
        <v>777</v>
      </c>
      <c r="G68" s="43" t="s">
        <v>778</v>
      </c>
      <c r="H68" s="44" t="s">
        <v>779</v>
      </c>
      <c r="I68" s="43">
        <v>1</v>
      </c>
      <c r="J68" s="47"/>
      <c r="K68" s="47"/>
      <c r="L68" s="47"/>
      <c r="M68" s="47"/>
      <c r="N68" s="47"/>
      <c r="O68" s="47"/>
      <c r="P68" s="54">
        <v>149.5</v>
      </c>
      <c r="Q68" s="54">
        <v>164.3</v>
      </c>
      <c r="R68" s="54">
        <v>174.1</v>
      </c>
      <c r="S68" s="54">
        <v>127.7</v>
      </c>
      <c r="T68" s="54">
        <v>147.30000000000001</v>
      </c>
      <c r="U68" s="44"/>
    </row>
    <row r="69" spans="2:21" ht="14.25" customHeight="1">
      <c r="B69" s="25" t="str">
        <f t="shared" si="2"/>
        <v/>
      </c>
      <c r="C69" s="25" t="str">
        <f t="shared" si="1"/>
        <v>BRL</v>
      </c>
      <c r="D69" s="43" t="s">
        <v>128</v>
      </c>
      <c r="E69" s="43" t="s">
        <v>776</v>
      </c>
      <c r="F69" s="43" t="s">
        <v>777</v>
      </c>
      <c r="G69" s="43" t="s">
        <v>778</v>
      </c>
      <c r="H69" s="44" t="s">
        <v>779</v>
      </c>
      <c r="I69" s="43">
        <v>1</v>
      </c>
      <c r="J69" s="47"/>
      <c r="K69" s="47"/>
      <c r="L69" s="47"/>
      <c r="M69" s="47"/>
      <c r="N69" s="47"/>
      <c r="O69" s="47"/>
      <c r="P69" s="54">
        <v>59.5</v>
      </c>
      <c r="Q69" s="54">
        <v>60.4</v>
      </c>
      <c r="R69" s="54">
        <v>58.7</v>
      </c>
      <c r="S69" s="54">
        <v>47.4</v>
      </c>
      <c r="T69" s="54">
        <v>52.7</v>
      </c>
      <c r="U69" s="44"/>
    </row>
    <row r="70" spans="2:21" ht="14.25" customHeight="1">
      <c r="B70" s="25" t="str">
        <f t="shared" si="2"/>
        <v/>
      </c>
      <c r="C70" s="25" t="str">
        <f t="shared" si="1"/>
        <v>PRT</v>
      </c>
      <c r="D70" s="43" t="s">
        <v>130</v>
      </c>
      <c r="E70" s="43" t="s">
        <v>776</v>
      </c>
      <c r="F70" s="43" t="s">
        <v>777</v>
      </c>
      <c r="G70" s="43" t="s">
        <v>778</v>
      </c>
      <c r="H70" s="44" t="s">
        <v>779</v>
      </c>
      <c r="I70" s="43">
        <v>1</v>
      </c>
      <c r="J70" s="47"/>
      <c r="K70" s="47"/>
      <c r="L70" s="47"/>
      <c r="M70" s="47"/>
      <c r="N70" s="47"/>
      <c r="O70" s="47"/>
      <c r="P70" s="54">
        <v>33.299999999999997</v>
      </c>
      <c r="Q70" s="54">
        <v>34.4</v>
      </c>
      <c r="R70" s="54">
        <v>33.200000000000003</v>
      </c>
      <c r="S70" s="54">
        <v>27.7</v>
      </c>
      <c r="T70" s="54">
        <v>29.7</v>
      </c>
      <c r="U70" s="44"/>
    </row>
    <row r="71" spans="2:21" ht="14.25" customHeight="1">
      <c r="B71" s="25" t="str">
        <f t="shared" si="2"/>
        <v/>
      </c>
      <c r="C71" s="25" t="str">
        <f t="shared" si="1"/>
        <v>SEW</v>
      </c>
      <c r="D71" s="43" t="s">
        <v>131</v>
      </c>
      <c r="E71" s="43" t="s">
        <v>776</v>
      </c>
      <c r="F71" s="43" t="s">
        <v>777</v>
      </c>
      <c r="G71" s="43" t="s">
        <v>778</v>
      </c>
      <c r="H71" s="44" t="s">
        <v>779</v>
      </c>
      <c r="I71" s="43">
        <v>1</v>
      </c>
      <c r="J71" s="47"/>
      <c r="K71" s="47"/>
      <c r="L71" s="47"/>
      <c r="M71" s="47"/>
      <c r="N71" s="47"/>
      <c r="O71" s="47"/>
      <c r="P71" s="54">
        <v>94.6</v>
      </c>
      <c r="Q71" s="54">
        <v>98.5</v>
      </c>
      <c r="R71" s="54">
        <v>93.4</v>
      </c>
      <c r="S71" s="54">
        <v>67.7</v>
      </c>
      <c r="T71" s="54">
        <v>79.900000000000006</v>
      </c>
      <c r="U71" s="44"/>
    </row>
    <row r="72" spans="2:21" ht="14.25" customHeight="1">
      <c r="B72" s="25" t="str">
        <f t="shared" ref="B72:B135" si="3">IF(D72="UU","UUW","")</f>
        <v/>
      </c>
      <c r="C72" s="25" t="str">
        <f t="shared" ref="C72:C135" si="4">IF(B72="",D72,B72)</f>
        <v>SSC</v>
      </c>
      <c r="D72" s="43" t="s">
        <v>129</v>
      </c>
      <c r="E72" s="43" t="s">
        <v>776</v>
      </c>
      <c r="F72" s="43" t="s">
        <v>777</v>
      </c>
      <c r="G72" s="43" t="s">
        <v>778</v>
      </c>
      <c r="H72" s="44" t="s">
        <v>779</v>
      </c>
      <c r="I72" s="43">
        <v>1</v>
      </c>
      <c r="J72" s="47"/>
      <c r="K72" s="47"/>
      <c r="L72" s="47"/>
      <c r="M72" s="47"/>
      <c r="N72" s="47"/>
      <c r="O72" s="47"/>
      <c r="P72" s="54">
        <v>78.3</v>
      </c>
      <c r="Q72" s="54">
        <v>80.8</v>
      </c>
      <c r="R72" s="54">
        <v>86.5</v>
      </c>
      <c r="S72" s="54">
        <v>71.3</v>
      </c>
      <c r="T72" s="54">
        <v>75.400000000000006</v>
      </c>
      <c r="U72" s="44"/>
    </row>
    <row r="73" spans="2:21" ht="14.25" customHeight="1">
      <c r="B73" s="25" t="str">
        <f t="shared" si="3"/>
        <v/>
      </c>
      <c r="C73" s="25" t="str">
        <f t="shared" si="4"/>
        <v>SES</v>
      </c>
      <c r="D73" s="43" t="s">
        <v>132</v>
      </c>
      <c r="E73" s="43" t="s">
        <v>776</v>
      </c>
      <c r="F73" s="43" t="s">
        <v>777</v>
      </c>
      <c r="G73" s="43" t="s">
        <v>778</v>
      </c>
      <c r="H73" s="44" t="s">
        <v>779</v>
      </c>
      <c r="I73" s="43">
        <v>1</v>
      </c>
      <c r="J73" s="47"/>
      <c r="K73" s="47"/>
      <c r="L73" s="47"/>
      <c r="M73" s="47"/>
      <c r="N73" s="47"/>
      <c r="O73" s="47"/>
      <c r="P73" s="54">
        <v>27.5</v>
      </c>
      <c r="Q73" s="54">
        <v>24.7</v>
      </c>
      <c r="R73" s="54">
        <v>24.4</v>
      </c>
      <c r="S73" s="54">
        <v>20.6</v>
      </c>
      <c r="T73" s="54">
        <v>21.4</v>
      </c>
      <c r="U73" s="44"/>
    </row>
    <row r="74" spans="2:21" ht="14.25" customHeight="1">
      <c r="B74" s="25" t="str">
        <f t="shared" si="3"/>
        <v/>
      </c>
      <c r="C74" s="25" t="str">
        <f t="shared" si="4"/>
        <v>ANH</v>
      </c>
      <c r="D74" s="43" t="s">
        <v>94</v>
      </c>
      <c r="E74" s="43" t="s">
        <v>780</v>
      </c>
      <c r="F74" s="43" t="s">
        <v>777</v>
      </c>
      <c r="G74" s="43" t="s">
        <v>781</v>
      </c>
      <c r="H74" s="44" t="s">
        <v>779</v>
      </c>
      <c r="I74" s="43">
        <v>1</v>
      </c>
      <c r="J74" s="54">
        <v>258.2</v>
      </c>
      <c r="K74" s="54">
        <v>270.60000000000002</v>
      </c>
      <c r="L74" s="54">
        <v>273.39999999999998</v>
      </c>
      <c r="M74" s="54">
        <v>270.60000000000002</v>
      </c>
      <c r="N74" s="54">
        <v>267.7</v>
      </c>
      <c r="O74" s="54">
        <v>267.89999999999998</v>
      </c>
      <c r="P74" s="54">
        <v>274.7</v>
      </c>
      <c r="Q74" s="54">
        <v>291.10000000000002</v>
      </c>
      <c r="R74" s="54">
        <v>284.7</v>
      </c>
      <c r="S74" s="47"/>
      <c r="T74" s="47"/>
      <c r="U74" s="44"/>
    </row>
    <row r="75" spans="2:21" ht="14.25" customHeight="1">
      <c r="B75" s="25" t="str">
        <f t="shared" si="3"/>
        <v/>
      </c>
      <c r="C75" s="25" t="str">
        <f t="shared" si="4"/>
        <v>WSH</v>
      </c>
      <c r="D75" s="43" t="s">
        <v>117</v>
      </c>
      <c r="E75" s="43" t="s">
        <v>780</v>
      </c>
      <c r="F75" s="43" t="s">
        <v>777</v>
      </c>
      <c r="G75" s="43" t="s">
        <v>781</v>
      </c>
      <c r="H75" s="44" t="s">
        <v>779</v>
      </c>
      <c r="I75" s="43">
        <v>1</v>
      </c>
      <c r="J75" s="54">
        <v>185.7</v>
      </c>
      <c r="K75" s="54">
        <v>171.7</v>
      </c>
      <c r="L75" s="54">
        <v>174.9</v>
      </c>
      <c r="M75" s="54">
        <v>180</v>
      </c>
      <c r="N75" s="54">
        <v>173.4</v>
      </c>
      <c r="O75" s="54">
        <v>178.6</v>
      </c>
      <c r="P75" s="54">
        <v>174.2</v>
      </c>
      <c r="Q75" s="54">
        <v>183.6</v>
      </c>
      <c r="R75" s="54">
        <v>178.2</v>
      </c>
      <c r="S75" s="47"/>
      <c r="T75" s="47"/>
      <c r="U75" s="44"/>
    </row>
    <row r="76" spans="2:21" ht="14.25" customHeight="1">
      <c r="B76" s="25" t="str">
        <f t="shared" si="3"/>
        <v/>
      </c>
      <c r="C76" s="25" t="str">
        <f t="shared" si="4"/>
        <v>HDD</v>
      </c>
      <c r="D76" s="43" t="s">
        <v>118</v>
      </c>
      <c r="E76" s="43" t="s">
        <v>780</v>
      </c>
      <c r="F76" s="43" t="s">
        <v>777</v>
      </c>
      <c r="G76" s="43" t="s">
        <v>781</v>
      </c>
      <c r="H76" s="44" t="s">
        <v>779</v>
      </c>
      <c r="I76" s="43">
        <v>1</v>
      </c>
      <c r="J76" s="54">
        <v>19.100000000000001</v>
      </c>
      <c r="K76" s="54">
        <v>18</v>
      </c>
      <c r="L76" s="54">
        <v>17.8</v>
      </c>
      <c r="M76" s="54">
        <v>18.8</v>
      </c>
      <c r="N76" s="54">
        <v>17.399999999999999</v>
      </c>
      <c r="O76" s="54">
        <v>19.100000000000001</v>
      </c>
      <c r="P76" s="54">
        <v>19.399999999999999</v>
      </c>
      <c r="Q76" s="54">
        <v>16</v>
      </c>
      <c r="R76" s="54">
        <v>15.7</v>
      </c>
      <c r="S76" s="47"/>
      <c r="T76" s="47"/>
      <c r="U76" s="44"/>
    </row>
    <row r="77" spans="2:21" ht="14.25" customHeight="1">
      <c r="B77" s="25" t="str">
        <f t="shared" si="3"/>
        <v/>
      </c>
      <c r="C77" s="25" t="str">
        <f t="shared" si="4"/>
        <v>NES</v>
      </c>
      <c r="D77" s="43" t="s">
        <v>119</v>
      </c>
      <c r="E77" s="43" t="s">
        <v>780</v>
      </c>
      <c r="F77" s="43" t="s">
        <v>777</v>
      </c>
      <c r="G77" s="43" t="s">
        <v>781</v>
      </c>
      <c r="H77" s="44" t="s">
        <v>779</v>
      </c>
      <c r="I77" s="43">
        <v>1</v>
      </c>
      <c r="J77" s="54">
        <v>254.8</v>
      </c>
      <c r="K77" s="54">
        <v>238.7</v>
      </c>
      <c r="L77" s="54">
        <v>233.4</v>
      </c>
      <c r="M77" s="54">
        <v>230.9</v>
      </c>
      <c r="N77" s="54">
        <v>222.7</v>
      </c>
      <c r="O77" s="54">
        <v>233</v>
      </c>
      <c r="P77" s="54">
        <v>220.7</v>
      </c>
      <c r="Q77" s="54">
        <v>218</v>
      </c>
      <c r="R77" s="54">
        <v>215.1</v>
      </c>
      <c r="S77" s="47"/>
      <c r="T77" s="47"/>
      <c r="U77" s="44"/>
    </row>
    <row r="78" spans="2:21" ht="14.25" customHeight="1">
      <c r="B78" s="25" t="str">
        <f t="shared" si="3"/>
        <v/>
      </c>
      <c r="C78" s="25" t="str">
        <f t="shared" si="4"/>
        <v>SVE</v>
      </c>
      <c r="D78" s="43" t="s">
        <v>120</v>
      </c>
      <c r="E78" s="43" t="s">
        <v>780</v>
      </c>
      <c r="F78" s="43" t="s">
        <v>777</v>
      </c>
      <c r="G78" s="43" t="s">
        <v>781</v>
      </c>
      <c r="H78" s="44" t="s">
        <v>779</v>
      </c>
      <c r="I78" s="43">
        <v>1</v>
      </c>
      <c r="J78" s="54">
        <v>376.9</v>
      </c>
      <c r="K78" s="54">
        <v>356.8</v>
      </c>
      <c r="L78" s="54">
        <v>360.8</v>
      </c>
      <c r="M78" s="54">
        <v>367.7</v>
      </c>
      <c r="N78" s="54">
        <v>378.4</v>
      </c>
      <c r="O78" s="54">
        <v>363.6</v>
      </c>
      <c r="P78" s="54">
        <v>360.2</v>
      </c>
      <c r="Q78" s="54">
        <v>374.2</v>
      </c>
      <c r="R78" s="54">
        <v>370.1</v>
      </c>
      <c r="S78" s="47"/>
      <c r="T78" s="47"/>
      <c r="U78" s="44"/>
    </row>
    <row r="79" spans="2:21" ht="14.25" customHeight="1">
      <c r="B79" s="25" t="str">
        <f t="shared" si="3"/>
        <v/>
      </c>
      <c r="C79" s="25" t="str">
        <f t="shared" si="4"/>
        <v>SWB</v>
      </c>
      <c r="D79" s="43" t="s">
        <v>121</v>
      </c>
      <c r="E79" s="43" t="s">
        <v>780</v>
      </c>
      <c r="F79" s="43" t="s">
        <v>777</v>
      </c>
      <c r="G79" s="43" t="s">
        <v>781</v>
      </c>
      <c r="H79" s="44" t="s">
        <v>779</v>
      </c>
      <c r="I79" s="43">
        <v>1</v>
      </c>
      <c r="J79" s="54">
        <v>161</v>
      </c>
      <c r="K79" s="54">
        <v>155.69999999999999</v>
      </c>
      <c r="L79" s="54">
        <v>156.5</v>
      </c>
      <c r="M79" s="54">
        <v>157.69999999999999</v>
      </c>
      <c r="N79" s="54">
        <v>150.30000000000001</v>
      </c>
      <c r="O79" s="54">
        <v>146.4</v>
      </c>
      <c r="P79" s="54">
        <v>145.80000000000001</v>
      </c>
      <c r="Q79" s="54">
        <v>152.30000000000001</v>
      </c>
      <c r="R79" s="54">
        <v>140.4</v>
      </c>
      <c r="S79" s="47"/>
      <c r="T79" s="47"/>
      <c r="U79" s="44"/>
    </row>
    <row r="80" spans="2:21" ht="14.25" customHeight="1">
      <c r="B80" s="25" t="str">
        <f t="shared" si="3"/>
        <v/>
      </c>
      <c r="C80" s="25" t="str">
        <f t="shared" si="4"/>
        <v>SRN</v>
      </c>
      <c r="D80" s="43" t="s">
        <v>122</v>
      </c>
      <c r="E80" s="43" t="s">
        <v>780</v>
      </c>
      <c r="F80" s="43" t="s">
        <v>777</v>
      </c>
      <c r="G80" s="43" t="s">
        <v>781</v>
      </c>
      <c r="H80" s="44" t="s">
        <v>779</v>
      </c>
      <c r="I80" s="43">
        <v>1</v>
      </c>
      <c r="J80" s="54">
        <v>93.6</v>
      </c>
      <c r="K80" s="54">
        <v>103.6</v>
      </c>
      <c r="L80" s="54">
        <v>103.1</v>
      </c>
      <c r="M80" s="54">
        <v>106.2</v>
      </c>
      <c r="N80" s="54">
        <v>110.3</v>
      </c>
      <c r="O80" s="54">
        <v>109.2</v>
      </c>
      <c r="P80" s="54">
        <v>118.2</v>
      </c>
      <c r="Q80" s="54">
        <v>120.2</v>
      </c>
      <c r="R80" s="54">
        <v>112.5</v>
      </c>
      <c r="S80" s="47"/>
      <c r="T80" s="47"/>
      <c r="U80" s="44"/>
    </row>
    <row r="81" spans="2:21" ht="14.25" customHeight="1">
      <c r="B81" s="25" t="str">
        <f t="shared" si="3"/>
        <v/>
      </c>
      <c r="C81" s="25" t="str">
        <f t="shared" si="4"/>
        <v>TMS</v>
      </c>
      <c r="D81" s="43" t="s">
        <v>123</v>
      </c>
      <c r="E81" s="43" t="s">
        <v>780</v>
      </c>
      <c r="F81" s="43" t="s">
        <v>777</v>
      </c>
      <c r="G81" s="43" t="s">
        <v>781</v>
      </c>
      <c r="H81" s="44" t="s">
        <v>779</v>
      </c>
      <c r="I81" s="43">
        <v>1</v>
      </c>
      <c r="J81" s="54">
        <v>501.5</v>
      </c>
      <c r="K81" s="54">
        <v>490.2</v>
      </c>
      <c r="L81" s="54">
        <v>501.4</v>
      </c>
      <c r="M81" s="54">
        <v>508</v>
      </c>
      <c r="N81" s="54">
        <v>499.6</v>
      </c>
      <c r="O81" s="54">
        <v>478.8</v>
      </c>
      <c r="P81" s="54">
        <v>491.7</v>
      </c>
      <c r="Q81" s="54">
        <v>478.9</v>
      </c>
      <c r="R81" s="54">
        <v>460.5</v>
      </c>
      <c r="S81" s="47"/>
      <c r="T81" s="47"/>
      <c r="U81" s="44"/>
    </row>
    <row r="82" spans="2:21" ht="14.25" customHeight="1">
      <c r="B82" s="25" t="str">
        <f t="shared" si="3"/>
        <v>UUW</v>
      </c>
      <c r="C82" s="25" t="str">
        <f t="shared" si="4"/>
        <v>UUW</v>
      </c>
      <c r="D82" s="43" t="s">
        <v>767</v>
      </c>
      <c r="E82" s="43" t="s">
        <v>780</v>
      </c>
      <c r="F82" s="43" t="s">
        <v>777</v>
      </c>
      <c r="G82" s="43" t="s">
        <v>781</v>
      </c>
      <c r="H82" s="44" t="s">
        <v>779</v>
      </c>
      <c r="I82" s="43">
        <v>1</v>
      </c>
      <c r="J82" s="54">
        <v>377.8</v>
      </c>
      <c r="K82" s="54">
        <v>372.8</v>
      </c>
      <c r="L82" s="54">
        <v>361.4</v>
      </c>
      <c r="M82" s="54">
        <v>362.5</v>
      </c>
      <c r="N82" s="54">
        <v>370.1</v>
      </c>
      <c r="O82" s="54">
        <v>368.6</v>
      </c>
      <c r="P82" s="54">
        <v>365.8</v>
      </c>
      <c r="Q82" s="54">
        <v>376.8</v>
      </c>
      <c r="R82" s="54">
        <v>377.3</v>
      </c>
      <c r="S82" s="47"/>
      <c r="T82" s="47"/>
      <c r="U82" s="44"/>
    </row>
    <row r="83" spans="2:21" ht="14.25" customHeight="1">
      <c r="B83" s="25" t="str">
        <f t="shared" si="3"/>
        <v/>
      </c>
      <c r="C83" s="25" t="str">
        <f t="shared" si="4"/>
        <v>WSX</v>
      </c>
      <c r="D83" s="43" t="s">
        <v>125</v>
      </c>
      <c r="E83" s="43" t="s">
        <v>780</v>
      </c>
      <c r="F83" s="43" t="s">
        <v>777</v>
      </c>
      <c r="G83" s="43" t="s">
        <v>781</v>
      </c>
      <c r="H83" s="44" t="s">
        <v>779</v>
      </c>
      <c r="I83" s="43">
        <v>1</v>
      </c>
      <c r="J83" s="54">
        <v>101.7</v>
      </c>
      <c r="K83" s="54">
        <v>96.7</v>
      </c>
      <c r="L83" s="54">
        <v>99.3</v>
      </c>
      <c r="M83" s="54">
        <v>99</v>
      </c>
      <c r="N83" s="54">
        <v>98.5</v>
      </c>
      <c r="O83" s="54">
        <v>97.6</v>
      </c>
      <c r="P83" s="54">
        <v>98.2</v>
      </c>
      <c r="Q83" s="54">
        <v>100.4</v>
      </c>
      <c r="R83" s="54">
        <v>95.2</v>
      </c>
      <c r="S83" s="47"/>
      <c r="T83" s="47"/>
      <c r="U83" s="44"/>
    </row>
    <row r="84" spans="2:21" ht="14.25" customHeight="1">
      <c r="B84" s="25" t="str">
        <f t="shared" si="3"/>
        <v/>
      </c>
      <c r="C84" s="25" t="str">
        <f t="shared" si="4"/>
        <v>YKY</v>
      </c>
      <c r="D84" s="43" t="s">
        <v>126</v>
      </c>
      <c r="E84" s="43" t="s">
        <v>780</v>
      </c>
      <c r="F84" s="43" t="s">
        <v>777</v>
      </c>
      <c r="G84" s="43" t="s">
        <v>781</v>
      </c>
      <c r="H84" s="44" t="s">
        <v>779</v>
      </c>
      <c r="I84" s="43">
        <v>1</v>
      </c>
      <c r="J84" s="54">
        <v>272.60000000000002</v>
      </c>
      <c r="K84" s="54">
        <v>259</v>
      </c>
      <c r="L84" s="54">
        <v>264.5</v>
      </c>
      <c r="M84" s="54">
        <v>266.8</v>
      </c>
      <c r="N84" s="54">
        <v>269.10000000000002</v>
      </c>
      <c r="O84" s="54">
        <v>267.7</v>
      </c>
      <c r="P84" s="54">
        <v>275.3</v>
      </c>
      <c r="Q84" s="54">
        <v>291.3</v>
      </c>
      <c r="R84" s="54">
        <v>276.60000000000002</v>
      </c>
      <c r="S84" s="47"/>
      <c r="T84" s="47"/>
      <c r="U84" s="44"/>
    </row>
    <row r="85" spans="2:21" ht="14.25" customHeight="1">
      <c r="B85" s="25" t="str">
        <f t="shared" si="3"/>
        <v/>
      </c>
      <c r="C85" s="25" t="str">
        <f t="shared" si="4"/>
        <v>AFW</v>
      </c>
      <c r="D85" s="43" t="s">
        <v>127</v>
      </c>
      <c r="E85" s="43" t="s">
        <v>780</v>
      </c>
      <c r="F85" s="43" t="s">
        <v>777</v>
      </c>
      <c r="G85" s="43" t="s">
        <v>781</v>
      </c>
      <c r="H85" s="44" t="s">
        <v>779</v>
      </c>
      <c r="I85" s="43">
        <v>1</v>
      </c>
      <c r="J85" s="54">
        <v>178.2</v>
      </c>
      <c r="K85" s="54">
        <v>169.5</v>
      </c>
      <c r="L85" s="54">
        <v>172.7</v>
      </c>
      <c r="M85" s="54">
        <v>171.9</v>
      </c>
      <c r="N85" s="54">
        <v>168.9</v>
      </c>
      <c r="O85" s="54">
        <v>172.4</v>
      </c>
      <c r="P85" s="54">
        <v>178.9</v>
      </c>
      <c r="Q85" s="54">
        <v>182.5</v>
      </c>
      <c r="R85" s="54">
        <v>176.9</v>
      </c>
      <c r="S85" s="47"/>
      <c r="T85" s="47"/>
      <c r="U85" s="44"/>
    </row>
    <row r="86" spans="2:21" ht="14.25" customHeight="1">
      <c r="B86" s="25" t="str">
        <f t="shared" si="3"/>
        <v/>
      </c>
      <c r="C86" s="25" t="str">
        <f t="shared" si="4"/>
        <v>BRL</v>
      </c>
      <c r="D86" s="43" t="s">
        <v>128</v>
      </c>
      <c r="E86" s="43" t="s">
        <v>780</v>
      </c>
      <c r="F86" s="43" t="s">
        <v>777</v>
      </c>
      <c r="G86" s="43" t="s">
        <v>781</v>
      </c>
      <c r="H86" s="44" t="s">
        <v>779</v>
      </c>
      <c r="I86" s="43">
        <v>1</v>
      </c>
      <c r="J86" s="54">
        <v>60.4</v>
      </c>
      <c r="K86" s="54">
        <v>57.9</v>
      </c>
      <c r="L86" s="54">
        <v>58.8</v>
      </c>
      <c r="M86" s="54">
        <v>59.4</v>
      </c>
      <c r="N86" s="54">
        <v>59.9</v>
      </c>
      <c r="O86" s="54">
        <v>59.8</v>
      </c>
      <c r="P86" s="54">
        <v>59.7</v>
      </c>
      <c r="Q86" s="54">
        <v>60.5</v>
      </c>
      <c r="R86" s="54">
        <v>58.6</v>
      </c>
      <c r="S86" s="47"/>
      <c r="T86" s="47"/>
      <c r="U86" s="44"/>
    </row>
    <row r="87" spans="2:21" ht="14.25" customHeight="1">
      <c r="B87" s="25" t="str">
        <f t="shared" si="3"/>
        <v/>
      </c>
      <c r="C87" s="25" t="str">
        <f t="shared" si="4"/>
        <v>PRT</v>
      </c>
      <c r="D87" s="43" t="s">
        <v>130</v>
      </c>
      <c r="E87" s="43" t="s">
        <v>780</v>
      </c>
      <c r="F87" s="43" t="s">
        <v>777</v>
      </c>
      <c r="G87" s="43" t="s">
        <v>781</v>
      </c>
      <c r="H87" s="44" t="s">
        <v>779</v>
      </c>
      <c r="I87" s="43">
        <v>1</v>
      </c>
      <c r="J87" s="54">
        <v>40.700000000000003</v>
      </c>
      <c r="K87" s="54">
        <v>35.700000000000003</v>
      </c>
      <c r="L87" s="54">
        <v>36.4</v>
      </c>
      <c r="M87" s="54">
        <v>35.9</v>
      </c>
      <c r="N87" s="54">
        <v>35.4</v>
      </c>
      <c r="O87" s="54">
        <v>34.4</v>
      </c>
      <c r="P87" s="54">
        <v>33.700000000000003</v>
      </c>
      <c r="Q87" s="54">
        <v>34.6</v>
      </c>
      <c r="R87" s="54">
        <v>32.700000000000003</v>
      </c>
      <c r="S87" s="47"/>
      <c r="T87" s="47"/>
      <c r="U87" s="44"/>
    </row>
    <row r="88" spans="2:21" ht="14.25" customHeight="1">
      <c r="B88" s="25" t="str">
        <f t="shared" si="3"/>
        <v/>
      </c>
      <c r="C88" s="25" t="str">
        <f t="shared" si="4"/>
        <v>SEW</v>
      </c>
      <c r="D88" s="43" t="s">
        <v>131</v>
      </c>
      <c r="E88" s="43" t="s">
        <v>780</v>
      </c>
      <c r="F88" s="43" t="s">
        <v>777</v>
      </c>
      <c r="G88" s="43" t="s">
        <v>781</v>
      </c>
      <c r="H88" s="44" t="s">
        <v>779</v>
      </c>
      <c r="I88" s="43">
        <v>1</v>
      </c>
      <c r="J88" s="54">
        <v>110</v>
      </c>
      <c r="K88" s="54">
        <v>100.4</v>
      </c>
      <c r="L88" s="54">
        <v>103.9</v>
      </c>
      <c r="M88" s="54">
        <v>103.6</v>
      </c>
      <c r="N88" s="54">
        <v>100.6</v>
      </c>
      <c r="O88" s="54">
        <v>97</v>
      </c>
      <c r="P88" s="54">
        <v>93.8</v>
      </c>
      <c r="Q88" s="54">
        <v>97.5</v>
      </c>
      <c r="R88" s="54">
        <v>93.9</v>
      </c>
      <c r="S88" s="47"/>
      <c r="T88" s="47"/>
      <c r="U88" s="44"/>
    </row>
    <row r="89" spans="2:21" ht="14.25" customHeight="1">
      <c r="B89" s="25" t="str">
        <f t="shared" si="3"/>
        <v/>
      </c>
      <c r="C89" s="25" t="str">
        <f t="shared" si="4"/>
        <v>SSC</v>
      </c>
      <c r="D89" s="43" t="s">
        <v>129</v>
      </c>
      <c r="E89" s="43" t="s">
        <v>780</v>
      </c>
      <c r="F89" s="43" t="s">
        <v>777</v>
      </c>
      <c r="G89" s="43" t="s">
        <v>781</v>
      </c>
      <c r="H89" s="44" t="s">
        <v>779</v>
      </c>
      <c r="I89" s="43">
        <v>1</v>
      </c>
      <c r="J89" s="54">
        <v>73.5</v>
      </c>
      <c r="K89" s="54">
        <v>73.8</v>
      </c>
      <c r="L89" s="54">
        <v>73.3</v>
      </c>
      <c r="M89" s="54">
        <v>72.7</v>
      </c>
      <c r="N89" s="54">
        <v>74.400000000000006</v>
      </c>
      <c r="O89" s="54">
        <v>76</v>
      </c>
      <c r="P89" s="54">
        <v>77.8</v>
      </c>
      <c r="Q89" s="54">
        <v>80.400000000000006</v>
      </c>
      <c r="R89" s="54">
        <v>87.2</v>
      </c>
      <c r="S89" s="47"/>
      <c r="T89" s="47"/>
      <c r="U89" s="44"/>
    </row>
    <row r="90" spans="2:21" ht="14.25" customHeight="1">
      <c r="B90" s="25" t="str">
        <f t="shared" si="3"/>
        <v/>
      </c>
      <c r="C90" s="25" t="str">
        <f t="shared" si="4"/>
        <v>SES</v>
      </c>
      <c r="D90" s="43" t="s">
        <v>132</v>
      </c>
      <c r="E90" s="43" t="s">
        <v>780</v>
      </c>
      <c r="F90" s="43" t="s">
        <v>777</v>
      </c>
      <c r="G90" s="43" t="s">
        <v>781</v>
      </c>
      <c r="H90" s="44" t="s">
        <v>779</v>
      </c>
      <c r="I90" s="43">
        <v>1</v>
      </c>
      <c r="J90" s="54">
        <v>25.1</v>
      </c>
      <c r="K90" s="54">
        <v>24.4</v>
      </c>
      <c r="L90" s="54">
        <v>24.5</v>
      </c>
      <c r="M90" s="54">
        <v>25.2</v>
      </c>
      <c r="N90" s="54">
        <v>26</v>
      </c>
      <c r="O90" s="54">
        <v>27.3</v>
      </c>
      <c r="P90" s="54">
        <v>24.7</v>
      </c>
      <c r="Q90" s="54">
        <v>24.6</v>
      </c>
      <c r="R90" s="54">
        <v>24.9</v>
      </c>
      <c r="S90" s="47"/>
      <c r="T90" s="47"/>
      <c r="U90" s="44"/>
    </row>
    <row r="91" spans="2:21" ht="14.25" customHeight="1">
      <c r="B91" s="25" t="str">
        <f t="shared" si="3"/>
        <v/>
      </c>
      <c r="C91" s="25" t="str">
        <f t="shared" si="4"/>
        <v>NES</v>
      </c>
      <c r="D91" s="43" t="s">
        <v>119</v>
      </c>
      <c r="E91" s="43" t="s">
        <v>782</v>
      </c>
      <c r="F91" s="43" t="s">
        <v>777</v>
      </c>
      <c r="G91" s="43" t="s">
        <v>783</v>
      </c>
      <c r="H91" s="44" t="s">
        <v>779</v>
      </c>
      <c r="I91" s="43">
        <v>1</v>
      </c>
      <c r="J91" s="47"/>
      <c r="K91" s="47"/>
      <c r="L91" s="47"/>
      <c r="M91" s="47"/>
      <c r="N91" s="47"/>
      <c r="O91" s="47"/>
      <c r="P91" s="54">
        <v>144.80000000000001</v>
      </c>
      <c r="Q91" s="54">
        <v>143.19999999999999</v>
      </c>
      <c r="R91" s="54">
        <v>140.69999999999999</v>
      </c>
      <c r="S91" s="54">
        <v>120.2</v>
      </c>
      <c r="T91" s="54">
        <v>130.6</v>
      </c>
      <c r="U91" s="44"/>
    </row>
    <row r="92" spans="2:21" ht="14.25" customHeight="1">
      <c r="B92" s="25" t="str">
        <f t="shared" si="3"/>
        <v/>
      </c>
      <c r="C92" s="25" t="str">
        <f t="shared" si="4"/>
        <v>NES</v>
      </c>
      <c r="D92" s="43" t="s">
        <v>119</v>
      </c>
      <c r="E92" s="43" t="s">
        <v>784</v>
      </c>
      <c r="F92" s="43" t="s">
        <v>777</v>
      </c>
      <c r="G92" s="43" t="s">
        <v>785</v>
      </c>
      <c r="H92" s="44" t="s">
        <v>779</v>
      </c>
      <c r="I92" s="43">
        <v>1</v>
      </c>
      <c r="J92" s="47"/>
      <c r="K92" s="47"/>
      <c r="L92" s="47"/>
      <c r="M92" s="47"/>
      <c r="N92" s="47"/>
      <c r="O92" s="47"/>
      <c r="P92" s="54">
        <v>75.2</v>
      </c>
      <c r="Q92" s="54">
        <v>74.2</v>
      </c>
      <c r="R92" s="54">
        <v>73</v>
      </c>
      <c r="S92" s="54">
        <v>61</v>
      </c>
      <c r="T92" s="54">
        <v>68.900000000000006</v>
      </c>
      <c r="U92" s="44"/>
    </row>
    <row r="93" spans="2:21" ht="14.25" customHeight="1">
      <c r="B93" s="25" t="str">
        <f t="shared" si="3"/>
        <v/>
      </c>
      <c r="C93" s="25" t="str">
        <f t="shared" si="4"/>
        <v>SSC</v>
      </c>
      <c r="D93" s="43" t="s">
        <v>129</v>
      </c>
      <c r="E93" s="43" t="s">
        <v>782</v>
      </c>
      <c r="F93" s="43" t="s">
        <v>777</v>
      </c>
      <c r="G93" s="43" t="s">
        <v>783</v>
      </c>
      <c r="H93" s="44" t="s">
        <v>779</v>
      </c>
      <c r="I93" s="43">
        <v>1</v>
      </c>
      <c r="J93" s="47"/>
      <c r="K93" s="47"/>
      <c r="L93" s="47"/>
      <c r="M93" s="47"/>
      <c r="N93" s="47"/>
      <c r="O93" s="47"/>
      <c r="P93" s="54">
        <v>21.3</v>
      </c>
      <c r="Q93" s="54">
        <v>22.8</v>
      </c>
      <c r="R93" s="54">
        <v>26</v>
      </c>
      <c r="S93" s="54">
        <v>20.6</v>
      </c>
      <c r="T93" s="54">
        <v>22.7</v>
      </c>
      <c r="U93" s="44"/>
    </row>
    <row r="94" spans="2:21" ht="14.25" customHeight="1">
      <c r="B94" s="25" t="str">
        <f t="shared" si="3"/>
        <v/>
      </c>
      <c r="C94" s="25" t="str">
        <f t="shared" si="4"/>
        <v>SSC</v>
      </c>
      <c r="D94" s="43" t="s">
        <v>129</v>
      </c>
      <c r="E94" s="43" t="s">
        <v>784</v>
      </c>
      <c r="F94" s="43" t="s">
        <v>777</v>
      </c>
      <c r="G94" s="43" t="s">
        <v>785</v>
      </c>
      <c r="H94" s="44" t="s">
        <v>779</v>
      </c>
      <c r="I94" s="43">
        <v>1</v>
      </c>
      <c r="J94" s="47"/>
      <c r="K94" s="47"/>
      <c r="L94" s="47"/>
      <c r="M94" s="47"/>
      <c r="N94" s="47"/>
      <c r="O94" s="47"/>
      <c r="P94" s="54">
        <v>57</v>
      </c>
      <c r="Q94" s="54">
        <v>58.1</v>
      </c>
      <c r="R94" s="54">
        <v>60.6</v>
      </c>
      <c r="S94" s="54">
        <v>50.7</v>
      </c>
      <c r="T94" s="54">
        <v>52.7</v>
      </c>
      <c r="U94" s="44"/>
    </row>
    <row r="95" spans="2:21" ht="14.25" customHeight="1">
      <c r="B95" s="25" t="str">
        <f t="shared" si="3"/>
        <v/>
      </c>
      <c r="C95" s="25" t="str">
        <f t="shared" si="4"/>
        <v>NES</v>
      </c>
      <c r="D95" s="43" t="s">
        <v>119</v>
      </c>
      <c r="E95" s="43" t="s">
        <v>786</v>
      </c>
      <c r="F95" s="43" t="s">
        <v>777</v>
      </c>
      <c r="G95" s="43" t="s">
        <v>787</v>
      </c>
      <c r="H95" s="44" t="s">
        <v>779</v>
      </c>
      <c r="I95" s="43">
        <v>1</v>
      </c>
      <c r="J95" s="54">
        <v>162.19999999999999</v>
      </c>
      <c r="K95" s="54">
        <v>157</v>
      </c>
      <c r="L95" s="54">
        <v>154.6</v>
      </c>
      <c r="M95" s="54">
        <v>153.4</v>
      </c>
      <c r="N95" s="54">
        <v>146.6</v>
      </c>
      <c r="O95" s="54">
        <v>151.4</v>
      </c>
      <c r="P95" s="54">
        <v>144.4</v>
      </c>
      <c r="Q95" s="54">
        <v>143.80000000000001</v>
      </c>
      <c r="R95" s="54">
        <v>141.5</v>
      </c>
      <c r="S95" s="47"/>
      <c r="T95" s="47"/>
      <c r="U95" s="44"/>
    </row>
    <row r="96" spans="2:21" ht="14.25" customHeight="1">
      <c r="B96" s="25" t="str">
        <f t="shared" si="3"/>
        <v/>
      </c>
      <c r="C96" s="25" t="str">
        <f t="shared" si="4"/>
        <v>NES</v>
      </c>
      <c r="D96" s="43" t="s">
        <v>119</v>
      </c>
      <c r="E96" s="43" t="s">
        <v>788</v>
      </c>
      <c r="F96" s="43" t="s">
        <v>777</v>
      </c>
      <c r="G96" s="43" t="s">
        <v>789</v>
      </c>
      <c r="H96" s="44" t="s">
        <v>779</v>
      </c>
      <c r="I96" s="43">
        <v>1</v>
      </c>
      <c r="J96" s="54">
        <v>92.5</v>
      </c>
      <c r="K96" s="54">
        <v>81.7</v>
      </c>
      <c r="L96" s="54">
        <v>78.8</v>
      </c>
      <c r="M96" s="54">
        <v>77.5</v>
      </c>
      <c r="N96" s="54">
        <v>76</v>
      </c>
      <c r="O96" s="54">
        <v>81.599999999999994</v>
      </c>
      <c r="P96" s="54">
        <v>76.3</v>
      </c>
      <c r="Q96" s="54">
        <v>74.2</v>
      </c>
      <c r="R96" s="54">
        <v>73.599999999999994</v>
      </c>
      <c r="S96" s="47"/>
      <c r="T96" s="47"/>
      <c r="U96" s="44"/>
    </row>
    <row r="97" spans="2:21" ht="14.25" customHeight="1">
      <c r="B97" s="25" t="str">
        <f t="shared" si="3"/>
        <v/>
      </c>
      <c r="C97" s="25" t="str">
        <f t="shared" si="4"/>
        <v>SSC</v>
      </c>
      <c r="D97" s="43" t="s">
        <v>129</v>
      </c>
      <c r="E97" s="43" t="s">
        <v>786</v>
      </c>
      <c r="F97" s="43" t="s">
        <v>777</v>
      </c>
      <c r="G97" s="43" t="s">
        <v>787</v>
      </c>
      <c r="H97" s="44" t="s">
        <v>779</v>
      </c>
      <c r="I97" s="43">
        <v>1</v>
      </c>
      <c r="J97" s="54">
        <v>52.7</v>
      </c>
      <c r="K97" s="54">
        <v>53</v>
      </c>
      <c r="L97" s="54">
        <v>52.8</v>
      </c>
      <c r="M97" s="54">
        <v>52.2</v>
      </c>
      <c r="N97" s="54">
        <v>53.3</v>
      </c>
      <c r="O97" s="54">
        <v>54.9</v>
      </c>
      <c r="P97" s="54">
        <v>56</v>
      </c>
      <c r="Q97" s="54">
        <v>57.4</v>
      </c>
      <c r="R97" s="54">
        <v>61</v>
      </c>
      <c r="S97" s="47"/>
      <c r="T97" s="47"/>
      <c r="U97" s="44"/>
    </row>
    <row r="98" spans="2:21" ht="14.25" customHeight="1">
      <c r="B98" s="25" t="str">
        <f t="shared" si="3"/>
        <v/>
      </c>
      <c r="C98" s="25" t="str">
        <f t="shared" si="4"/>
        <v>SSC</v>
      </c>
      <c r="D98" s="43" t="s">
        <v>129</v>
      </c>
      <c r="E98" s="43" t="s">
        <v>788</v>
      </c>
      <c r="F98" s="43" t="s">
        <v>777</v>
      </c>
      <c r="G98" s="43" t="s">
        <v>789</v>
      </c>
      <c r="H98" s="44" t="s">
        <v>779</v>
      </c>
      <c r="I98" s="43">
        <v>1</v>
      </c>
      <c r="J98" s="54">
        <v>20.9</v>
      </c>
      <c r="K98" s="54">
        <v>20.9</v>
      </c>
      <c r="L98" s="54">
        <v>20.5</v>
      </c>
      <c r="M98" s="54">
        <v>20.5</v>
      </c>
      <c r="N98" s="54">
        <v>21.1</v>
      </c>
      <c r="O98" s="54">
        <v>21.1</v>
      </c>
      <c r="P98" s="54">
        <v>21.8</v>
      </c>
      <c r="Q98" s="54">
        <v>23</v>
      </c>
      <c r="R98" s="54">
        <v>26.2</v>
      </c>
      <c r="S98" s="47"/>
      <c r="T98" s="47"/>
      <c r="U98" s="44"/>
    </row>
    <row r="99" spans="2:21" ht="14.25" customHeight="1">
      <c r="B99" s="25" t="str">
        <f t="shared" si="3"/>
        <v/>
      </c>
      <c r="C99" s="25" t="str">
        <f t="shared" si="4"/>
        <v>ANH</v>
      </c>
      <c r="D99" s="43" t="s">
        <v>94</v>
      </c>
      <c r="E99" s="43" t="s">
        <v>790</v>
      </c>
      <c r="F99" s="43" t="s">
        <v>791</v>
      </c>
      <c r="G99" s="43" t="s">
        <v>792</v>
      </c>
      <c r="H99" s="44" t="s">
        <v>779</v>
      </c>
      <c r="I99" s="43">
        <v>1</v>
      </c>
      <c r="J99" s="47"/>
      <c r="K99" s="47"/>
      <c r="L99" s="47"/>
      <c r="M99" s="47"/>
      <c r="N99" s="47"/>
      <c r="O99" s="47"/>
      <c r="P99" s="54">
        <v>191.3</v>
      </c>
      <c r="Q99" s="54">
        <v>199.9</v>
      </c>
      <c r="R99" s="54">
        <v>191</v>
      </c>
      <c r="S99" s="54">
        <v>182.4</v>
      </c>
      <c r="T99" s="54">
        <v>173.4</v>
      </c>
      <c r="U99" s="44"/>
    </row>
    <row r="100" spans="2:21" ht="14.25" customHeight="1">
      <c r="B100" s="25" t="str">
        <f t="shared" si="3"/>
        <v/>
      </c>
      <c r="C100" s="25" t="str">
        <f t="shared" si="4"/>
        <v>WSH</v>
      </c>
      <c r="D100" s="43" t="s">
        <v>117</v>
      </c>
      <c r="E100" s="43" t="s">
        <v>790</v>
      </c>
      <c r="F100" s="43" t="s">
        <v>791</v>
      </c>
      <c r="G100" s="43" t="s">
        <v>792</v>
      </c>
      <c r="H100" s="44" t="s">
        <v>779</v>
      </c>
      <c r="I100" s="43">
        <v>1</v>
      </c>
      <c r="J100" s="47"/>
      <c r="K100" s="47"/>
      <c r="L100" s="47"/>
      <c r="M100" s="47"/>
      <c r="N100" s="47"/>
      <c r="O100" s="47"/>
      <c r="P100" s="54">
        <v>175.4</v>
      </c>
      <c r="Q100" s="54">
        <v>172.9</v>
      </c>
      <c r="R100" s="54">
        <v>173.1</v>
      </c>
      <c r="S100" s="54">
        <v>163.6</v>
      </c>
      <c r="T100" s="54">
        <v>157.4</v>
      </c>
      <c r="U100" s="44"/>
    </row>
    <row r="101" spans="2:21" ht="14.25" customHeight="1">
      <c r="B101" s="25" t="str">
        <f t="shared" si="3"/>
        <v/>
      </c>
      <c r="C101" s="25" t="str">
        <f t="shared" si="4"/>
        <v>HDD</v>
      </c>
      <c r="D101" s="43" t="s">
        <v>118</v>
      </c>
      <c r="E101" s="43" t="s">
        <v>790</v>
      </c>
      <c r="F101" s="43" t="s">
        <v>791</v>
      </c>
      <c r="G101" s="43" t="s">
        <v>792</v>
      </c>
      <c r="H101" s="44" t="s">
        <v>779</v>
      </c>
      <c r="I101" s="43">
        <v>1</v>
      </c>
      <c r="J101" s="47"/>
      <c r="K101" s="47"/>
      <c r="L101" s="47"/>
      <c r="M101" s="47"/>
      <c r="N101" s="47"/>
      <c r="O101" s="47"/>
      <c r="P101" s="54">
        <v>17.8</v>
      </c>
      <c r="Q101" s="54">
        <v>14.8</v>
      </c>
      <c r="R101" s="54">
        <v>13</v>
      </c>
      <c r="S101" s="54">
        <v>14.7</v>
      </c>
      <c r="T101" s="54">
        <v>13.9</v>
      </c>
      <c r="U101" s="44"/>
    </row>
    <row r="102" spans="2:21" ht="14.25" customHeight="1">
      <c r="B102" s="25" t="str">
        <f t="shared" si="3"/>
        <v/>
      </c>
      <c r="C102" s="25" t="str">
        <f t="shared" si="4"/>
        <v>NES</v>
      </c>
      <c r="D102" s="43" t="s">
        <v>119</v>
      </c>
      <c r="E102" s="43" t="s">
        <v>790</v>
      </c>
      <c r="F102" s="43" t="s">
        <v>791</v>
      </c>
      <c r="G102" s="43" t="s">
        <v>792</v>
      </c>
      <c r="H102" s="44" t="s">
        <v>779</v>
      </c>
      <c r="I102" s="43">
        <v>1</v>
      </c>
      <c r="J102" s="47"/>
      <c r="K102" s="47"/>
      <c r="L102" s="47"/>
      <c r="M102" s="47"/>
      <c r="N102" s="47"/>
      <c r="O102" s="47"/>
      <c r="P102" s="54">
        <v>202.7</v>
      </c>
      <c r="Q102" s="54">
        <v>199.9</v>
      </c>
      <c r="R102" s="54">
        <v>197.5</v>
      </c>
      <c r="S102" s="54">
        <v>206</v>
      </c>
      <c r="T102" s="54">
        <v>189.8</v>
      </c>
      <c r="U102" s="44"/>
    </row>
    <row r="103" spans="2:21" ht="14.25" customHeight="1">
      <c r="B103" s="25" t="str">
        <f t="shared" si="3"/>
        <v/>
      </c>
      <c r="C103" s="25" t="str">
        <f t="shared" si="4"/>
        <v>SVE</v>
      </c>
      <c r="D103" s="43" t="s">
        <v>120</v>
      </c>
      <c r="E103" s="43" t="s">
        <v>790</v>
      </c>
      <c r="F103" s="43" t="s">
        <v>791</v>
      </c>
      <c r="G103" s="43" t="s">
        <v>792</v>
      </c>
      <c r="H103" s="44" t="s">
        <v>779</v>
      </c>
      <c r="I103" s="43">
        <v>1</v>
      </c>
      <c r="J103" s="47"/>
      <c r="K103" s="47"/>
      <c r="L103" s="47"/>
      <c r="M103" s="47"/>
      <c r="N103" s="47"/>
      <c r="O103" s="47"/>
      <c r="P103" s="54">
        <v>469</v>
      </c>
      <c r="Q103" s="54">
        <v>468.3</v>
      </c>
      <c r="R103" s="54">
        <v>447.9</v>
      </c>
      <c r="S103" s="54">
        <v>448.2</v>
      </c>
      <c r="T103" s="54">
        <v>441.4</v>
      </c>
      <c r="U103" s="44"/>
    </row>
    <row r="104" spans="2:21" ht="14.25" customHeight="1">
      <c r="B104" s="25" t="str">
        <f t="shared" si="3"/>
        <v/>
      </c>
      <c r="C104" s="25" t="str">
        <f t="shared" si="4"/>
        <v>SWB</v>
      </c>
      <c r="D104" s="43" t="s">
        <v>121</v>
      </c>
      <c r="E104" s="43" t="s">
        <v>790</v>
      </c>
      <c r="F104" s="43" t="s">
        <v>791</v>
      </c>
      <c r="G104" s="43" t="s">
        <v>792</v>
      </c>
      <c r="H104" s="44" t="s">
        <v>779</v>
      </c>
      <c r="I104" s="43">
        <v>1</v>
      </c>
      <c r="J104" s="47"/>
      <c r="K104" s="47"/>
      <c r="L104" s="47"/>
      <c r="M104" s="47"/>
      <c r="N104" s="47"/>
      <c r="O104" s="47"/>
      <c r="P104" s="54">
        <v>128.30000000000001</v>
      </c>
      <c r="Q104" s="54">
        <v>120.8</v>
      </c>
      <c r="R104" s="54">
        <v>123.5</v>
      </c>
      <c r="S104" s="54">
        <v>136</v>
      </c>
      <c r="T104" s="54">
        <v>90.6</v>
      </c>
      <c r="U104" s="44"/>
    </row>
    <row r="105" spans="2:21" ht="14.25" customHeight="1">
      <c r="B105" s="25" t="str">
        <f t="shared" si="3"/>
        <v/>
      </c>
      <c r="C105" s="25" t="str">
        <f t="shared" si="4"/>
        <v>SRN</v>
      </c>
      <c r="D105" s="43" t="s">
        <v>122</v>
      </c>
      <c r="E105" s="43" t="s">
        <v>790</v>
      </c>
      <c r="F105" s="43" t="s">
        <v>791</v>
      </c>
      <c r="G105" s="43" t="s">
        <v>792</v>
      </c>
      <c r="H105" s="44" t="s">
        <v>779</v>
      </c>
      <c r="I105" s="43">
        <v>1</v>
      </c>
      <c r="J105" s="47"/>
      <c r="K105" s="47"/>
      <c r="L105" s="47"/>
      <c r="M105" s="47"/>
      <c r="N105" s="47"/>
      <c r="O105" s="47"/>
      <c r="P105" s="54">
        <v>102.6</v>
      </c>
      <c r="Q105" s="54">
        <v>102.9</v>
      </c>
      <c r="R105" s="54">
        <v>94.1</v>
      </c>
      <c r="S105" s="54">
        <v>93.8</v>
      </c>
      <c r="T105" s="54">
        <v>96.8</v>
      </c>
      <c r="U105" s="44"/>
    </row>
    <row r="106" spans="2:21" ht="14.25" customHeight="1">
      <c r="B106" s="25" t="str">
        <f t="shared" si="3"/>
        <v/>
      </c>
      <c r="C106" s="25" t="str">
        <f t="shared" si="4"/>
        <v>TMS</v>
      </c>
      <c r="D106" s="43" t="s">
        <v>123</v>
      </c>
      <c r="E106" s="43" t="s">
        <v>790</v>
      </c>
      <c r="F106" s="43" t="s">
        <v>791</v>
      </c>
      <c r="G106" s="43" t="s">
        <v>792</v>
      </c>
      <c r="H106" s="44" t="s">
        <v>779</v>
      </c>
      <c r="I106" s="43">
        <v>1</v>
      </c>
      <c r="J106" s="47"/>
      <c r="K106" s="47"/>
      <c r="L106" s="47"/>
      <c r="M106" s="47"/>
      <c r="N106" s="47"/>
      <c r="O106" s="47"/>
      <c r="P106" s="54">
        <v>699.4</v>
      </c>
      <c r="Q106" s="54">
        <v>694</v>
      </c>
      <c r="R106" s="54">
        <v>629.79999999999995</v>
      </c>
      <c r="S106" s="54">
        <v>593.20000000000005</v>
      </c>
      <c r="T106" s="54">
        <v>593.79999999999995</v>
      </c>
      <c r="U106" s="44"/>
    </row>
    <row r="107" spans="2:21" ht="14.25" customHeight="1">
      <c r="B107" s="25" t="str">
        <f t="shared" si="3"/>
        <v>UUW</v>
      </c>
      <c r="C107" s="25" t="str">
        <f t="shared" si="4"/>
        <v>UUW</v>
      </c>
      <c r="D107" s="43" t="s">
        <v>767</v>
      </c>
      <c r="E107" s="43" t="s">
        <v>790</v>
      </c>
      <c r="F107" s="43" t="s">
        <v>791</v>
      </c>
      <c r="G107" s="43" t="s">
        <v>792</v>
      </c>
      <c r="H107" s="44" t="s">
        <v>779</v>
      </c>
      <c r="I107" s="43">
        <v>1</v>
      </c>
      <c r="J107" s="47"/>
      <c r="K107" s="47"/>
      <c r="L107" s="47"/>
      <c r="M107" s="47"/>
      <c r="N107" s="47"/>
      <c r="O107" s="47"/>
      <c r="P107" s="54">
        <v>449.4</v>
      </c>
      <c r="Q107" s="54">
        <v>452</v>
      </c>
      <c r="R107" s="54">
        <v>439.8</v>
      </c>
      <c r="S107" s="54">
        <v>424.7</v>
      </c>
      <c r="T107" s="54">
        <v>413.9</v>
      </c>
      <c r="U107" s="44"/>
    </row>
    <row r="108" spans="2:21" ht="14.25" customHeight="1">
      <c r="B108" s="25" t="str">
        <f t="shared" si="3"/>
        <v/>
      </c>
      <c r="C108" s="25" t="str">
        <f t="shared" si="4"/>
        <v>WSX</v>
      </c>
      <c r="D108" s="43" t="s">
        <v>125</v>
      </c>
      <c r="E108" s="43" t="s">
        <v>790</v>
      </c>
      <c r="F108" s="43" t="s">
        <v>791</v>
      </c>
      <c r="G108" s="43" t="s">
        <v>792</v>
      </c>
      <c r="H108" s="44" t="s">
        <v>779</v>
      </c>
      <c r="I108" s="43">
        <v>1</v>
      </c>
      <c r="J108" s="47"/>
      <c r="K108" s="47"/>
      <c r="L108" s="47"/>
      <c r="M108" s="47"/>
      <c r="N108" s="47"/>
      <c r="O108" s="47"/>
      <c r="P108" s="54">
        <v>76.5</v>
      </c>
      <c r="Q108" s="54">
        <v>75.599999999999994</v>
      </c>
      <c r="R108" s="54">
        <v>67.900000000000006</v>
      </c>
      <c r="S108" s="54">
        <v>65.099999999999994</v>
      </c>
      <c r="T108" s="54">
        <v>63.3</v>
      </c>
      <c r="U108" s="44"/>
    </row>
    <row r="109" spans="2:21" ht="14.25" customHeight="1">
      <c r="B109" s="25" t="str">
        <f t="shared" si="3"/>
        <v/>
      </c>
      <c r="C109" s="25" t="str">
        <f t="shared" si="4"/>
        <v>YKY</v>
      </c>
      <c r="D109" s="43" t="s">
        <v>126</v>
      </c>
      <c r="E109" s="43" t="s">
        <v>790</v>
      </c>
      <c r="F109" s="43" t="s">
        <v>791</v>
      </c>
      <c r="G109" s="43" t="s">
        <v>792</v>
      </c>
      <c r="H109" s="44" t="s">
        <v>779</v>
      </c>
      <c r="I109" s="43">
        <v>1</v>
      </c>
      <c r="J109" s="47"/>
      <c r="K109" s="47"/>
      <c r="L109" s="47"/>
      <c r="M109" s="47"/>
      <c r="N109" s="47"/>
      <c r="O109" s="47"/>
      <c r="P109" s="54">
        <v>323</v>
      </c>
      <c r="Q109" s="54">
        <v>324.10000000000002</v>
      </c>
      <c r="R109" s="54">
        <v>298.7</v>
      </c>
      <c r="S109" s="54">
        <v>289.8</v>
      </c>
      <c r="T109" s="54">
        <v>283.10000000000002</v>
      </c>
      <c r="U109" s="44"/>
    </row>
    <row r="110" spans="2:21" ht="14.25" customHeight="1">
      <c r="B110" s="25" t="str">
        <f t="shared" si="3"/>
        <v/>
      </c>
      <c r="C110" s="25" t="str">
        <f t="shared" si="4"/>
        <v>AFW</v>
      </c>
      <c r="D110" s="43" t="s">
        <v>127</v>
      </c>
      <c r="E110" s="43" t="s">
        <v>790</v>
      </c>
      <c r="F110" s="43" t="s">
        <v>791</v>
      </c>
      <c r="G110" s="43" t="s">
        <v>792</v>
      </c>
      <c r="H110" s="44" t="s">
        <v>779</v>
      </c>
      <c r="I110" s="43">
        <v>1</v>
      </c>
      <c r="J110" s="47"/>
      <c r="K110" s="47"/>
      <c r="L110" s="47"/>
      <c r="M110" s="47"/>
      <c r="N110" s="47"/>
      <c r="O110" s="47"/>
      <c r="P110" s="54">
        <v>181.2</v>
      </c>
      <c r="Q110" s="54">
        <v>204.1</v>
      </c>
      <c r="R110" s="54">
        <v>181.1</v>
      </c>
      <c r="S110" s="54">
        <v>171.4</v>
      </c>
      <c r="T110" s="54">
        <v>154.30000000000001</v>
      </c>
      <c r="U110" s="44"/>
    </row>
    <row r="111" spans="2:21" ht="14.25" customHeight="1">
      <c r="B111" s="25" t="str">
        <f t="shared" si="3"/>
        <v/>
      </c>
      <c r="C111" s="25" t="str">
        <f t="shared" si="4"/>
        <v>BRL</v>
      </c>
      <c r="D111" s="43" t="s">
        <v>128</v>
      </c>
      <c r="E111" s="43" t="s">
        <v>790</v>
      </c>
      <c r="F111" s="43" t="s">
        <v>791</v>
      </c>
      <c r="G111" s="43" t="s">
        <v>792</v>
      </c>
      <c r="H111" s="44" t="s">
        <v>779</v>
      </c>
      <c r="I111" s="43">
        <v>1</v>
      </c>
      <c r="J111" s="47"/>
      <c r="K111" s="47"/>
      <c r="L111" s="47"/>
      <c r="M111" s="47"/>
      <c r="N111" s="47"/>
      <c r="O111" s="47"/>
      <c r="P111" s="54">
        <v>43.9</v>
      </c>
      <c r="Q111" s="54">
        <v>41.1</v>
      </c>
      <c r="R111" s="54">
        <v>37</v>
      </c>
      <c r="S111" s="54">
        <v>35.5</v>
      </c>
      <c r="T111" s="54">
        <v>35.6</v>
      </c>
      <c r="U111" s="44"/>
    </row>
    <row r="112" spans="2:21" ht="14.25" customHeight="1">
      <c r="B112" s="25" t="str">
        <f t="shared" si="3"/>
        <v/>
      </c>
      <c r="C112" s="25" t="str">
        <f t="shared" si="4"/>
        <v>PRT</v>
      </c>
      <c r="D112" s="43" t="s">
        <v>130</v>
      </c>
      <c r="E112" s="43" t="s">
        <v>790</v>
      </c>
      <c r="F112" s="43" t="s">
        <v>791</v>
      </c>
      <c r="G112" s="43" t="s">
        <v>792</v>
      </c>
      <c r="H112" s="44" t="s">
        <v>779</v>
      </c>
      <c r="I112" s="43">
        <v>1</v>
      </c>
      <c r="J112" s="47"/>
      <c r="K112" s="47"/>
      <c r="L112" s="47"/>
      <c r="M112" s="47"/>
      <c r="N112" s="47"/>
      <c r="O112" s="47"/>
      <c r="P112" s="54">
        <v>32.4</v>
      </c>
      <c r="Q112" s="54">
        <v>28.3</v>
      </c>
      <c r="R112" s="54">
        <v>24.4</v>
      </c>
      <c r="S112" s="54">
        <v>23.6</v>
      </c>
      <c r="T112" s="54">
        <v>26.9</v>
      </c>
      <c r="U112" s="44"/>
    </row>
    <row r="113" spans="2:21" ht="14.25" customHeight="1">
      <c r="B113" s="25" t="str">
        <f t="shared" si="3"/>
        <v/>
      </c>
      <c r="C113" s="25" t="str">
        <f t="shared" si="4"/>
        <v>SEW</v>
      </c>
      <c r="D113" s="43" t="s">
        <v>131</v>
      </c>
      <c r="E113" s="43" t="s">
        <v>790</v>
      </c>
      <c r="F113" s="43" t="s">
        <v>791</v>
      </c>
      <c r="G113" s="43" t="s">
        <v>792</v>
      </c>
      <c r="H113" s="44" t="s">
        <v>779</v>
      </c>
      <c r="I113" s="43">
        <v>1</v>
      </c>
      <c r="J113" s="47"/>
      <c r="K113" s="47"/>
      <c r="L113" s="47"/>
      <c r="M113" s="47"/>
      <c r="N113" s="47"/>
      <c r="O113" s="47"/>
      <c r="P113" s="54">
        <v>95.9</v>
      </c>
      <c r="Q113" s="54">
        <v>95</v>
      </c>
      <c r="R113" s="54">
        <v>94.5</v>
      </c>
      <c r="S113" s="54">
        <v>92.7</v>
      </c>
      <c r="T113" s="54">
        <v>88.7</v>
      </c>
      <c r="U113" s="44"/>
    </row>
    <row r="114" spans="2:21" ht="14.25" customHeight="1">
      <c r="B114" s="25" t="str">
        <f t="shared" si="3"/>
        <v/>
      </c>
      <c r="C114" s="25" t="str">
        <f t="shared" si="4"/>
        <v>SSC</v>
      </c>
      <c r="D114" s="43" t="s">
        <v>129</v>
      </c>
      <c r="E114" s="43" t="s">
        <v>790</v>
      </c>
      <c r="F114" s="43" t="s">
        <v>791</v>
      </c>
      <c r="G114" s="43" t="s">
        <v>792</v>
      </c>
      <c r="H114" s="44" t="s">
        <v>779</v>
      </c>
      <c r="I114" s="43">
        <v>1</v>
      </c>
      <c r="J114" s="47"/>
      <c r="K114" s="47"/>
      <c r="L114" s="47"/>
      <c r="M114" s="47"/>
      <c r="N114" s="47"/>
      <c r="O114" s="47"/>
      <c r="P114" s="54">
        <v>91.2</v>
      </c>
      <c r="Q114" s="54">
        <v>89.6</v>
      </c>
      <c r="R114" s="54">
        <v>83.3</v>
      </c>
      <c r="S114" s="54">
        <v>81.900000000000006</v>
      </c>
      <c r="T114" s="54">
        <v>79.900000000000006</v>
      </c>
      <c r="U114" s="44"/>
    </row>
    <row r="115" spans="2:21" ht="14.25" customHeight="1">
      <c r="B115" s="25" t="str">
        <f t="shared" si="3"/>
        <v/>
      </c>
      <c r="C115" s="25" t="str">
        <f t="shared" si="4"/>
        <v>SES</v>
      </c>
      <c r="D115" s="43" t="s">
        <v>132</v>
      </c>
      <c r="E115" s="43" t="s">
        <v>790</v>
      </c>
      <c r="F115" s="43" t="s">
        <v>791</v>
      </c>
      <c r="G115" s="43" t="s">
        <v>792</v>
      </c>
      <c r="H115" s="44" t="s">
        <v>779</v>
      </c>
      <c r="I115" s="43">
        <v>1</v>
      </c>
      <c r="J115" s="47"/>
      <c r="K115" s="47"/>
      <c r="L115" s="47"/>
      <c r="M115" s="47"/>
      <c r="N115" s="47"/>
      <c r="O115" s="47"/>
      <c r="P115" s="54">
        <v>25.8</v>
      </c>
      <c r="Q115" s="54">
        <v>25</v>
      </c>
      <c r="R115" s="54">
        <v>24.8</v>
      </c>
      <c r="S115" s="54">
        <v>25</v>
      </c>
      <c r="T115" s="54">
        <v>21.1</v>
      </c>
      <c r="U115" s="44"/>
    </row>
    <row r="116" spans="2:21" ht="14.25" customHeight="1">
      <c r="B116" s="25" t="str">
        <f t="shared" si="3"/>
        <v/>
      </c>
      <c r="C116" s="25" t="str">
        <f t="shared" si="4"/>
        <v>ANH</v>
      </c>
      <c r="D116" s="43" t="s">
        <v>94</v>
      </c>
      <c r="E116" s="43" t="s">
        <v>793</v>
      </c>
      <c r="F116" s="43" t="s">
        <v>791</v>
      </c>
      <c r="G116" s="43" t="s">
        <v>794</v>
      </c>
      <c r="H116" s="44" t="s">
        <v>779</v>
      </c>
      <c r="I116" s="43">
        <v>1</v>
      </c>
      <c r="J116" s="54">
        <v>199.4</v>
      </c>
      <c r="K116" s="54">
        <v>189.1</v>
      </c>
      <c r="L116" s="54">
        <v>192.7</v>
      </c>
      <c r="M116" s="54">
        <v>192</v>
      </c>
      <c r="N116" s="54">
        <v>182.7</v>
      </c>
      <c r="O116" s="54">
        <v>184.7</v>
      </c>
      <c r="P116" s="54">
        <v>182.7</v>
      </c>
      <c r="Q116" s="54">
        <v>191.2</v>
      </c>
      <c r="R116" s="54">
        <v>182.4</v>
      </c>
      <c r="S116" s="47"/>
      <c r="T116" s="47"/>
      <c r="U116" s="44"/>
    </row>
    <row r="117" spans="2:21" ht="14.25" customHeight="1">
      <c r="B117" s="25" t="str">
        <f t="shared" si="3"/>
        <v/>
      </c>
      <c r="C117" s="25" t="str">
        <f t="shared" si="4"/>
        <v>WSH</v>
      </c>
      <c r="D117" s="43" t="s">
        <v>117</v>
      </c>
      <c r="E117" s="43" t="s">
        <v>793</v>
      </c>
      <c r="F117" s="43" t="s">
        <v>791</v>
      </c>
      <c r="G117" s="43" t="s">
        <v>794</v>
      </c>
      <c r="H117" s="44" t="s">
        <v>779</v>
      </c>
      <c r="I117" s="43">
        <v>1</v>
      </c>
      <c r="J117" s="54">
        <v>185.2</v>
      </c>
      <c r="K117" s="54">
        <v>184.8</v>
      </c>
      <c r="L117" s="54">
        <v>183.8</v>
      </c>
      <c r="M117" s="54">
        <v>179.5</v>
      </c>
      <c r="N117" s="54">
        <v>179.9</v>
      </c>
      <c r="O117" s="54">
        <v>175.4</v>
      </c>
      <c r="P117" s="54">
        <v>172.9</v>
      </c>
      <c r="Q117" s="54">
        <v>169.5</v>
      </c>
      <c r="R117" s="54">
        <v>167.9</v>
      </c>
      <c r="S117" s="47"/>
      <c r="T117" s="47"/>
      <c r="U117" s="44"/>
    </row>
    <row r="118" spans="2:21" ht="14.25" customHeight="1">
      <c r="B118" s="25" t="str">
        <f t="shared" si="3"/>
        <v/>
      </c>
      <c r="C118" s="25" t="str">
        <f t="shared" si="4"/>
        <v>HDD</v>
      </c>
      <c r="D118" s="43" t="s">
        <v>118</v>
      </c>
      <c r="E118" s="43" t="s">
        <v>793</v>
      </c>
      <c r="F118" s="43" t="s">
        <v>791</v>
      </c>
      <c r="G118" s="43" t="s">
        <v>794</v>
      </c>
      <c r="H118" s="44" t="s">
        <v>779</v>
      </c>
      <c r="I118" s="43">
        <v>1</v>
      </c>
      <c r="J118" s="54">
        <v>8.5</v>
      </c>
      <c r="K118" s="54">
        <v>9.3000000000000007</v>
      </c>
      <c r="L118" s="54">
        <v>10.199999999999999</v>
      </c>
      <c r="M118" s="54">
        <v>9.8000000000000007</v>
      </c>
      <c r="N118" s="54">
        <v>9.9</v>
      </c>
      <c r="O118" s="54">
        <v>11.3</v>
      </c>
      <c r="P118" s="54">
        <v>11</v>
      </c>
      <c r="Q118" s="54">
        <v>15.9</v>
      </c>
      <c r="R118" s="54">
        <v>13.3</v>
      </c>
      <c r="S118" s="47"/>
      <c r="T118" s="47"/>
      <c r="U118" s="44"/>
    </row>
    <row r="119" spans="2:21" ht="14.25" customHeight="1">
      <c r="B119" s="25" t="str">
        <f t="shared" si="3"/>
        <v/>
      </c>
      <c r="C119" s="25" t="str">
        <f t="shared" si="4"/>
        <v>NES</v>
      </c>
      <c r="D119" s="43" t="s">
        <v>119</v>
      </c>
      <c r="E119" s="43" t="s">
        <v>793</v>
      </c>
      <c r="F119" s="43" t="s">
        <v>791</v>
      </c>
      <c r="G119" s="43" t="s">
        <v>794</v>
      </c>
      <c r="H119" s="44" t="s">
        <v>779</v>
      </c>
      <c r="I119" s="43">
        <v>1</v>
      </c>
      <c r="J119" s="54">
        <v>188.6</v>
      </c>
      <c r="K119" s="54">
        <v>189.9</v>
      </c>
      <c r="L119" s="54">
        <v>192.4</v>
      </c>
      <c r="M119" s="54">
        <v>197.6</v>
      </c>
      <c r="N119" s="54">
        <v>197.1</v>
      </c>
      <c r="O119" s="54">
        <v>201.9</v>
      </c>
      <c r="P119" s="54">
        <v>203.2</v>
      </c>
      <c r="Q119" s="54">
        <v>200.4</v>
      </c>
      <c r="R119" s="54">
        <v>198.1</v>
      </c>
      <c r="S119" s="47"/>
      <c r="T119" s="47"/>
      <c r="U119" s="44"/>
    </row>
    <row r="120" spans="2:21" ht="14.25" customHeight="1">
      <c r="B120" s="25" t="str">
        <f t="shared" si="3"/>
        <v/>
      </c>
      <c r="C120" s="25" t="str">
        <f t="shared" si="4"/>
        <v>SVE</v>
      </c>
      <c r="D120" s="43" t="s">
        <v>120</v>
      </c>
      <c r="E120" s="43" t="s">
        <v>793</v>
      </c>
      <c r="F120" s="43" t="s">
        <v>791</v>
      </c>
      <c r="G120" s="43" t="s">
        <v>794</v>
      </c>
      <c r="H120" s="44" t="s">
        <v>779</v>
      </c>
      <c r="I120" s="43">
        <v>1</v>
      </c>
      <c r="J120" s="54">
        <v>464.4</v>
      </c>
      <c r="K120" s="54">
        <v>441.1</v>
      </c>
      <c r="L120" s="54">
        <v>441.3</v>
      </c>
      <c r="M120" s="54">
        <v>443.6</v>
      </c>
      <c r="N120" s="54">
        <v>433.7</v>
      </c>
      <c r="O120" s="54">
        <v>431.6</v>
      </c>
      <c r="P120" s="54">
        <v>442.5</v>
      </c>
      <c r="Q120" s="54">
        <v>423.7</v>
      </c>
      <c r="R120" s="54">
        <v>404</v>
      </c>
      <c r="S120" s="47"/>
      <c r="T120" s="47"/>
      <c r="U120" s="44"/>
    </row>
    <row r="121" spans="2:21" ht="14.25" customHeight="1">
      <c r="B121" s="25" t="str">
        <f t="shared" si="3"/>
        <v/>
      </c>
      <c r="C121" s="25" t="str">
        <f t="shared" si="4"/>
        <v>SWB</v>
      </c>
      <c r="D121" s="43" t="s">
        <v>121</v>
      </c>
      <c r="E121" s="43" t="s">
        <v>793</v>
      </c>
      <c r="F121" s="43" t="s">
        <v>791</v>
      </c>
      <c r="G121" s="43" t="s">
        <v>794</v>
      </c>
      <c r="H121" s="44" t="s">
        <v>779</v>
      </c>
      <c r="I121" s="43">
        <v>1</v>
      </c>
      <c r="J121" s="54">
        <v>102.7</v>
      </c>
      <c r="K121" s="54">
        <v>105.1</v>
      </c>
      <c r="L121" s="54">
        <v>105</v>
      </c>
      <c r="M121" s="54">
        <v>105.2</v>
      </c>
      <c r="N121" s="54">
        <v>103.4</v>
      </c>
      <c r="O121" s="54">
        <v>103.5</v>
      </c>
      <c r="P121" s="54">
        <v>102.5</v>
      </c>
      <c r="Q121" s="54">
        <v>103.6</v>
      </c>
      <c r="R121" s="54">
        <v>106.3</v>
      </c>
      <c r="S121" s="47"/>
      <c r="T121" s="47"/>
      <c r="U121" s="44"/>
    </row>
    <row r="122" spans="2:21" ht="14.25" customHeight="1">
      <c r="B122" s="25" t="str">
        <f t="shared" si="3"/>
        <v/>
      </c>
      <c r="C122" s="25" t="str">
        <f t="shared" si="4"/>
        <v>SRN</v>
      </c>
      <c r="D122" s="43" t="s">
        <v>122</v>
      </c>
      <c r="E122" s="43" t="s">
        <v>793</v>
      </c>
      <c r="F122" s="43" t="s">
        <v>791</v>
      </c>
      <c r="G122" s="43" t="s">
        <v>794</v>
      </c>
      <c r="H122" s="44" t="s">
        <v>779</v>
      </c>
      <c r="I122" s="43">
        <v>1</v>
      </c>
      <c r="J122" s="54">
        <v>81.599999999999994</v>
      </c>
      <c r="K122" s="54">
        <v>81.3</v>
      </c>
      <c r="L122" s="54">
        <v>85.1</v>
      </c>
      <c r="M122" s="54">
        <v>81.7</v>
      </c>
      <c r="N122" s="54">
        <v>83.9</v>
      </c>
      <c r="O122" s="54">
        <v>88.1</v>
      </c>
      <c r="P122" s="54">
        <v>88.7</v>
      </c>
      <c r="Q122" s="54">
        <v>101.8</v>
      </c>
      <c r="R122" s="54">
        <v>94</v>
      </c>
      <c r="S122" s="47"/>
      <c r="T122" s="47"/>
      <c r="U122" s="44"/>
    </row>
    <row r="123" spans="2:21" ht="14.25" customHeight="1">
      <c r="B123" s="25" t="str">
        <f t="shared" si="3"/>
        <v/>
      </c>
      <c r="C123" s="25" t="str">
        <f t="shared" si="4"/>
        <v>TMS</v>
      </c>
      <c r="D123" s="43" t="s">
        <v>123</v>
      </c>
      <c r="E123" s="43" t="s">
        <v>793</v>
      </c>
      <c r="F123" s="43" t="s">
        <v>791</v>
      </c>
      <c r="G123" s="43" t="s">
        <v>794</v>
      </c>
      <c r="H123" s="44" t="s">
        <v>779</v>
      </c>
      <c r="I123" s="43">
        <v>1</v>
      </c>
      <c r="J123" s="54">
        <v>637.1</v>
      </c>
      <c r="K123" s="54">
        <v>645.5</v>
      </c>
      <c r="L123" s="54">
        <v>644.29999999999995</v>
      </c>
      <c r="M123" s="54">
        <v>654</v>
      </c>
      <c r="N123" s="54">
        <v>642.5</v>
      </c>
      <c r="O123" s="54">
        <v>677.2</v>
      </c>
      <c r="P123" s="54">
        <v>694.7</v>
      </c>
      <c r="Q123" s="54">
        <v>690.4</v>
      </c>
      <c r="R123" s="54">
        <v>600.20000000000005</v>
      </c>
      <c r="S123" s="47"/>
      <c r="T123" s="47"/>
      <c r="U123" s="44"/>
    </row>
    <row r="124" spans="2:21" ht="14.25" customHeight="1">
      <c r="B124" s="25" t="str">
        <f t="shared" si="3"/>
        <v>UUW</v>
      </c>
      <c r="C124" s="25" t="str">
        <f t="shared" si="4"/>
        <v>UUW</v>
      </c>
      <c r="D124" s="43" t="s">
        <v>767</v>
      </c>
      <c r="E124" s="43" t="s">
        <v>793</v>
      </c>
      <c r="F124" s="43" t="s">
        <v>791</v>
      </c>
      <c r="G124" s="43" t="s">
        <v>794</v>
      </c>
      <c r="H124" s="44" t="s">
        <v>779</v>
      </c>
      <c r="I124" s="43">
        <v>1</v>
      </c>
      <c r="J124" s="54">
        <v>453</v>
      </c>
      <c r="K124" s="54">
        <v>457.4</v>
      </c>
      <c r="L124" s="54">
        <v>451.9</v>
      </c>
      <c r="M124" s="54">
        <v>453.6</v>
      </c>
      <c r="N124" s="54">
        <v>451.9</v>
      </c>
      <c r="O124" s="54">
        <v>439.2</v>
      </c>
      <c r="P124" s="54">
        <v>453.5</v>
      </c>
      <c r="Q124" s="54">
        <v>456</v>
      </c>
      <c r="R124" s="54">
        <v>446.1</v>
      </c>
      <c r="S124" s="47"/>
      <c r="T124" s="47"/>
      <c r="U124" s="44"/>
    </row>
    <row r="125" spans="2:21" ht="14.25" customHeight="1">
      <c r="B125" s="25" t="str">
        <f t="shared" si="3"/>
        <v/>
      </c>
      <c r="C125" s="25" t="str">
        <f t="shared" si="4"/>
        <v>WSX</v>
      </c>
      <c r="D125" s="43" t="s">
        <v>125</v>
      </c>
      <c r="E125" s="43" t="s">
        <v>793</v>
      </c>
      <c r="F125" s="43" t="s">
        <v>791</v>
      </c>
      <c r="G125" s="43" t="s">
        <v>794</v>
      </c>
      <c r="H125" s="44" t="s">
        <v>779</v>
      </c>
      <c r="I125" s="43">
        <v>1</v>
      </c>
      <c r="J125" s="54">
        <v>69</v>
      </c>
      <c r="K125" s="54">
        <v>68.5</v>
      </c>
      <c r="L125" s="54">
        <v>69.3</v>
      </c>
      <c r="M125" s="54">
        <v>68.599999999999994</v>
      </c>
      <c r="N125" s="54">
        <v>68.3</v>
      </c>
      <c r="O125" s="54">
        <v>68.400000000000006</v>
      </c>
      <c r="P125" s="54">
        <v>67.7</v>
      </c>
      <c r="Q125" s="54">
        <v>66.400000000000006</v>
      </c>
      <c r="R125" s="54">
        <v>61.4</v>
      </c>
      <c r="S125" s="47"/>
      <c r="T125" s="47"/>
      <c r="U125" s="44"/>
    </row>
    <row r="126" spans="2:21" ht="14.25" customHeight="1">
      <c r="B126" s="25" t="str">
        <f t="shared" si="3"/>
        <v/>
      </c>
      <c r="C126" s="25" t="str">
        <f t="shared" si="4"/>
        <v>YKY</v>
      </c>
      <c r="D126" s="43" t="s">
        <v>126</v>
      </c>
      <c r="E126" s="43" t="s">
        <v>793</v>
      </c>
      <c r="F126" s="43" t="s">
        <v>791</v>
      </c>
      <c r="G126" s="43" t="s">
        <v>794</v>
      </c>
      <c r="H126" s="44" t="s">
        <v>779</v>
      </c>
      <c r="I126" s="43">
        <v>1</v>
      </c>
      <c r="J126" s="54">
        <v>273.8</v>
      </c>
      <c r="K126" s="54">
        <v>264.60000000000002</v>
      </c>
      <c r="L126" s="54">
        <v>282.3</v>
      </c>
      <c r="M126" s="54">
        <v>288.39999999999998</v>
      </c>
      <c r="N126" s="54">
        <v>285.10000000000002</v>
      </c>
      <c r="O126" s="54">
        <v>295.2</v>
      </c>
      <c r="P126" s="54">
        <v>300.3</v>
      </c>
      <c r="Q126" s="54">
        <v>289.8</v>
      </c>
      <c r="R126" s="54">
        <v>270.8</v>
      </c>
      <c r="S126" s="47"/>
      <c r="T126" s="47"/>
      <c r="U126" s="44"/>
    </row>
    <row r="127" spans="2:21" ht="14.25" customHeight="1">
      <c r="B127" s="25" t="str">
        <f t="shared" si="3"/>
        <v/>
      </c>
      <c r="C127" s="25" t="str">
        <f t="shared" si="4"/>
        <v>AFW</v>
      </c>
      <c r="D127" s="43" t="s">
        <v>127</v>
      </c>
      <c r="E127" s="43" t="s">
        <v>793</v>
      </c>
      <c r="F127" s="43" t="s">
        <v>791</v>
      </c>
      <c r="G127" s="43" t="s">
        <v>794</v>
      </c>
      <c r="H127" s="44" t="s">
        <v>779</v>
      </c>
      <c r="I127" s="43">
        <v>1</v>
      </c>
      <c r="J127" s="54">
        <v>169.8</v>
      </c>
      <c r="K127" s="54">
        <v>189.5</v>
      </c>
      <c r="L127" s="54">
        <v>180.7</v>
      </c>
      <c r="M127" s="54">
        <v>183.5</v>
      </c>
      <c r="N127" s="54">
        <v>180.9</v>
      </c>
      <c r="O127" s="54">
        <v>173</v>
      </c>
      <c r="P127" s="54">
        <v>177.2</v>
      </c>
      <c r="Q127" s="54">
        <v>196.1</v>
      </c>
      <c r="R127" s="54">
        <v>162.1</v>
      </c>
      <c r="S127" s="47"/>
      <c r="T127" s="47"/>
      <c r="U127" s="44"/>
    </row>
    <row r="128" spans="2:21" ht="14.25" customHeight="1">
      <c r="B128" s="25" t="str">
        <f t="shared" si="3"/>
        <v/>
      </c>
      <c r="C128" s="25" t="str">
        <f t="shared" si="4"/>
        <v>BRL</v>
      </c>
      <c r="D128" s="43" t="s">
        <v>128</v>
      </c>
      <c r="E128" s="43" t="s">
        <v>793</v>
      </c>
      <c r="F128" s="43" t="s">
        <v>791</v>
      </c>
      <c r="G128" s="43" t="s">
        <v>794</v>
      </c>
      <c r="H128" s="44" t="s">
        <v>779</v>
      </c>
      <c r="I128" s="43">
        <v>1</v>
      </c>
      <c r="J128" s="54">
        <v>43.1</v>
      </c>
      <c r="K128" s="54">
        <v>42.1</v>
      </c>
      <c r="L128" s="54">
        <v>43.7</v>
      </c>
      <c r="M128" s="54">
        <v>45.1</v>
      </c>
      <c r="N128" s="54">
        <v>44.2</v>
      </c>
      <c r="O128" s="54">
        <v>46.4</v>
      </c>
      <c r="P128" s="54">
        <v>46.6</v>
      </c>
      <c r="Q128" s="54">
        <v>41.7</v>
      </c>
      <c r="R128" s="54">
        <v>37.200000000000003</v>
      </c>
      <c r="S128" s="47"/>
      <c r="T128" s="47"/>
      <c r="U128" s="44"/>
    </row>
    <row r="129" spans="2:21" ht="14.25" customHeight="1">
      <c r="B129" s="25" t="str">
        <f t="shared" si="3"/>
        <v/>
      </c>
      <c r="C129" s="25" t="str">
        <f t="shared" si="4"/>
        <v>PRT</v>
      </c>
      <c r="D129" s="43" t="s">
        <v>130</v>
      </c>
      <c r="E129" s="43" t="s">
        <v>793</v>
      </c>
      <c r="F129" s="43" t="s">
        <v>791</v>
      </c>
      <c r="G129" s="43" t="s">
        <v>794</v>
      </c>
      <c r="H129" s="44" t="s">
        <v>779</v>
      </c>
      <c r="I129" s="43">
        <v>1</v>
      </c>
      <c r="J129" s="54">
        <v>30</v>
      </c>
      <c r="K129" s="54">
        <v>34.1</v>
      </c>
      <c r="L129" s="54">
        <v>29.5</v>
      </c>
      <c r="M129" s="54">
        <v>28.9</v>
      </c>
      <c r="N129" s="54">
        <v>28.1</v>
      </c>
      <c r="O129" s="54">
        <v>30.4</v>
      </c>
      <c r="P129" s="54">
        <v>32.9</v>
      </c>
      <c r="Q129" s="54">
        <v>28.1</v>
      </c>
      <c r="R129" s="54">
        <v>23.5</v>
      </c>
      <c r="S129" s="47"/>
      <c r="T129" s="47"/>
      <c r="U129" s="44"/>
    </row>
    <row r="130" spans="2:21" ht="14.25" customHeight="1">
      <c r="B130" s="25" t="str">
        <f t="shared" si="3"/>
        <v/>
      </c>
      <c r="C130" s="25" t="str">
        <f t="shared" si="4"/>
        <v>SEW</v>
      </c>
      <c r="D130" s="43" t="s">
        <v>131</v>
      </c>
      <c r="E130" s="43" t="s">
        <v>793</v>
      </c>
      <c r="F130" s="43" t="s">
        <v>791</v>
      </c>
      <c r="G130" s="43" t="s">
        <v>794</v>
      </c>
      <c r="H130" s="44" t="s">
        <v>779</v>
      </c>
      <c r="I130" s="43">
        <v>1</v>
      </c>
      <c r="J130" s="54">
        <v>95.2</v>
      </c>
      <c r="K130" s="54">
        <v>93.2</v>
      </c>
      <c r="L130" s="54">
        <v>92.6</v>
      </c>
      <c r="M130" s="54">
        <v>92.5</v>
      </c>
      <c r="N130" s="54">
        <v>88.1</v>
      </c>
      <c r="O130" s="54">
        <v>88.6</v>
      </c>
      <c r="P130" s="54">
        <v>87.7</v>
      </c>
      <c r="Q130" s="54">
        <v>86.9</v>
      </c>
      <c r="R130" s="54">
        <v>86.4</v>
      </c>
      <c r="S130" s="47"/>
      <c r="T130" s="47"/>
      <c r="U130" s="44"/>
    </row>
    <row r="131" spans="2:21" ht="14.25" customHeight="1">
      <c r="B131" s="25" t="str">
        <f t="shared" si="3"/>
        <v/>
      </c>
      <c r="C131" s="25" t="str">
        <f t="shared" si="4"/>
        <v>SSC</v>
      </c>
      <c r="D131" s="43" t="s">
        <v>129</v>
      </c>
      <c r="E131" s="43" t="s">
        <v>793</v>
      </c>
      <c r="F131" s="43" t="s">
        <v>791</v>
      </c>
      <c r="G131" s="43" t="s">
        <v>794</v>
      </c>
      <c r="H131" s="44" t="s">
        <v>779</v>
      </c>
      <c r="I131" s="43">
        <v>1</v>
      </c>
      <c r="J131" s="54">
        <v>80.599999999999994</v>
      </c>
      <c r="K131" s="54">
        <v>77.599999999999994</v>
      </c>
      <c r="L131" s="54">
        <v>79.599999999999994</v>
      </c>
      <c r="M131" s="54">
        <v>82.8</v>
      </c>
      <c r="N131" s="54">
        <v>83.1</v>
      </c>
      <c r="O131" s="54">
        <v>84.1</v>
      </c>
      <c r="P131" s="54">
        <v>86.8</v>
      </c>
      <c r="Q131" s="54">
        <v>83.7</v>
      </c>
      <c r="R131" s="54">
        <v>81.7</v>
      </c>
      <c r="S131" s="47"/>
      <c r="T131" s="47"/>
      <c r="U131" s="44"/>
    </row>
    <row r="132" spans="2:21" ht="14.25" customHeight="1">
      <c r="B132" s="25" t="str">
        <f t="shared" si="3"/>
        <v/>
      </c>
      <c r="C132" s="25" t="str">
        <f t="shared" si="4"/>
        <v>SES</v>
      </c>
      <c r="D132" s="43" t="s">
        <v>132</v>
      </c>
      <c r="E132" s="43" t="s">
        <v>793</v>
      </c>
      <c r="F132" s="43" t="s">
        <v>791</v>
      </c>
      <c r="G132" s="43" t="s">
        <v>794</v>
      </c>
      <c r="H132" s="44" t="s">
        <v>779</v>
      </c>
      <c r="I132" s="43">
        <v>1</v>
      </c>
      <c r="J132" s="54">
        <v>23.6</v>
      </c>
      <c r="K132" s="54">
        <v>23.7</v>
      </c>
      <c r="L132" s="54">
        <v>23.9</v>
      </c>
      <c r="M132" s="54">
        <v>24.2</v>
      </c>
      <c r="N132" s="54">
        <v>24.2</v>
      </c>
      <c r="O132" s="54">
        <v>24.3</v>
      </c>
      <c r="P132" s="54">
        <v>24.2</v>
      </c>
      <c r="Q132" s="54">
        <v>24.2</v>
      </c>
      <c r="R132" s="54">
        <v>24</v>
      </c>
      <c r="S132" s="47"/>
      <c r="T132" s="47"/>
      <c r="U132" s="44"/>
    </row>
    <row r="133" spans="2:21" ht="14.25" customHeight="1">
      <c r="B133" s="25" t="str">
        <f t="shared" si="3"/>
        <v/>
      </c>
      <c r="C133" s="25" t="str">
        <f t="shared" si="4"/>
        <v>NES</v>
      </c>
      <c r="D133" s="43" t="s">
        <v>119</v>
      </c>
      <c r="E133" s="43" t="s">
        <v>795</v>
      </c>
      <c r="F133" s="43" t="s">
        <v>791</v>
      </c>
      <c r="G133" s="43" t="s">
        <v>796</v>
      </c>
      <c r="H133" s="44" t="s">
        <v>779</v>
      </c>
      <c r="I133" s="43">
        <v>1</v>
      </c>
      <c r="J133" s="47"/>
      <c r="K133" s="47"/>
      <c r="L133" s="47"/>
      <c r="M133" s="47"/>
      <c r="N133" s="47"/>
      <c r="O133" s="47"/>
      <c r="P133" s="54">
        <v>135.80000000000001</v>
      </c>
      <c r="Q133" s="54">
        <v>135</v>
      </c>
      <c r="R133" s="54">
        <v>133.6</v>
      </c>
      <c r="S133" s="54">
        <v>140</v>
      </c>
      <c r="T133" s="54">
        <v>130.5</v>
      </c>
      <c r="U133" s="44"/>
    </row>
    <row r="134" spans="2:21" ht="14.25" customHeight="1">
      <c r="B134" s="25" t="str">
        <f t="shared" si="3"/>
        <v/>
      </c>
      <c r="C134" s="25" t="str">
        <f t="shared" si="4"/>
        <v>NES</v>
      </c>
      <c r="D134" s="43" t="s">
        <v>119</v>
      </c>
      <c r="E134" s="43" t="s">
        <v>797</v>
      </c>
      <c r="F134" s="43" t="s">
        <v>791</v>
      </c>
      <c r="G134" s="43" t="s">
        <v>798</v>
      </c>
      <c r="H134" s="44" t="s">
        <v>779</v>
      </c>
      <c r="I134" s="43">
        <v>1</v>
      </c>
      <c r="J134" s="47"/>
      <c r="K134" s="47"/>
      <c r="L134" s="47"/>
      <c r="M134" s="47"/>
      <c r="N134" s="47"/>
      <c r="O134" s="47"/>
      <c r="P134" s="54">
        <v>66.900000000000006</v>
      </c>
      <c r="Q134" s="54">
        <v>64.900000000000006</v>
      </c>
      <c r="R134" s="54">
        <v>63.9</v>
      </c>
      <c r="S134" s="54">
        <v>66</v>
      </c>
      <c r="T134" s="54">
        <v>59.3</v>
      </c>
      <c r="U134" s="44"/>
    </row>
    <row r="135" spans="2:21" ht="14.25" customHeight="1">
      <c r="B135" s="25" t="str">
        <f t="shared" si="3"/>
        <v/>
      </c>
      <c r="C135" s="25" t="str">
        <f t="shared" si="4"/>
        <v>SSC</v>
      </c>
      <c r="D135" s="43" t="s">
        <v>129</v>
      </c>
      <c r="E135" s="43" t="s">
        <v>795</v>
      </c>
      <c r="F135" s="43" t="s">
        <v>791</v>
      </c>
      <c r="G135" s="43" t="s">
        <v>796</v>
      </c>
      <c r="H135" s="44" t="s">
        <v>779</v>
      </c>
      <c r="I135" s="43">
        <v>1</v>
      </c>
      <c r="J135" s="47"/>
      <c r="K135" s="47"/>
      <c r="L135" s="47"/>
      <c r="M135" s="47"/>
      <c r="N135" s="47"/>
      <c r="O135" s="47"/>
      <c r="P135" s="54">
        <v>75.599999999999994</v>
      </c>
      <c r="Q135" s="54">
        <v>73.400000000000006</v>
      </c>
      <c r="R135" s="54">
        <v>68.3</v>
      </c>
      <c r="S135" s="54">
        <v>68.8</v>
      </c>
      <c r="T135" s="54">
        <v>67.400000000000006</v>
      </c>
      <c r="U135" s="44"/>
    </row>
    <row r="136" spans="2:21" ht="14.25" customHeight="1">
      <c r="B136" s="25" t="str">
        <f t="shared" ref="B136:B199" si="5">IF(D136="UU","UUW","")</f>
        <v/>
      </c>
      <c r="C136" s="25" t="str">
        <f t="shared" ref="C136:C199" si="6">IF(B136="",D136,B136)</f>
        <v>SSC</v>
      </c>
      <c r="D136" s="43" t="s">
        <v>129</v>
      </c>
      <c r="E136" s="43" t="s">
        <v>797</v>
      </c>
      <c r="F136" s="43" t="s">
        <v>791</v>
      </c>
      <c r="G136" s="43" t="s">
        <v>798</v>
      </c>
      <c r="H136" s="44" t="s">
        <v>779</v>
      </c>
      <c r="I136" s="43">
        <v>1</v>
      </c>
      <c r="J136" s="47"/>
      <c r="K136" s="47"/>
      <c r="L136" s="47"/>
      <c r="M136" s="47"/>
      <c r="N136" s="47"/>
      <c r="O136" s="47"/>
      <c r="P136" s="54">
        <v>15.6</v>
      </c>
      <c r="Q136" s="54">
        <v>16.2</v>
      </c>
      <c r="R136" s="54">
        <v>15</v>
      </c>
      <c r="S136" s="54">
        <v>13.1</v>
      </c>
      <c r="T136" s="54">
        <v>12.5</v>
      </c>
      <c r="U136" s="44"/>
    </row>
    <row r="137" spans="2:21" ht="14.25" customHeight="1">
      <c r="B137" s="25" t="str">
        <f t="shared" si="5"/>
        <v/>
      </c>
      <c r="C137" s="25" t="str">
        <f t="shared" si="6"/>
        <v>NES</v>
      </c>
      <c r="D137" s="43" t="s">
        <v>119</v>
      </c>
      <c r="E137" s="43" t="s">
        <v>799</v>
      </c>
      <c r="F137" s="43" t="s">
        <v>791</v>
      </c>
      <c r="G137" s="43" t="s">
        <v>800</v>
      </c>
      <c r="H137" s="44" t="s">
        <v>779</v>
      </c>
      <c r="I137" s="43">
        <v>1</v>
      </c>
      <c r="J137" s="54">
        <v>129.5</v>
      </c>
      <c r="K137" s="54">
        <v>136</v>
      </c>
      <c r="L137" s="54">
        <v>134.1</v>
      </c>
      <c r="M137" s="54">
        <v>136.80000000000001</v>
      </c>
      <c r="N137" s="54">
        <v>134.69999999999999</v>
      </c>
      <c r="O137" s="54">
        <v>133.80000000000001</v>
      </c>
      <c r="P137" s="54">
        <v>137.1</v>
      </c>
      <c r="Q137" s="54">
        <v>136.30000000000001</v>
      </c>
      <c r="R137" s="54">
        <v>134.80000000000001</v>
      </c>
      <c r="S137" s="47"/>
      <c r="T137" s="47"/>
      <c r="U137" s="44"/>
    </row>
    <row r="138" spans="2:21" ht="14.25" customHeight="1">
      <c r="B138" s="25" t="str">
        <f t="shared" si="5"/>
        <v/>
      </c>
      <c r="C138" s="25" t="str">
        <f t="shared" si="6"/>
        <v>NES</v>
      </c>
      <c r="D138" s="43" t="s">
        <v>119</v>
      </c>
      <c r="E138" s="43" t="s">
        <v>801</v>
      </c>
      <c r="F138" s="43" t="s">
        <v>791</v>
      </c>
      <c r="G138" s="43" t="s">
        <v>802</v>
      </c>
      <c r="H138" s="44" t="s">
        <v>779</v>
      </c>
      <c r="I138" s="43">
        <v>1</v>
      </c>
      <c r="J138" s="54">
        <v>59.1</v>
      </c>
      <c r="K138" s="54">
        <v>53.9</v>
      </c>
      <c r="L138" s="54">
        <v>58.4</v>
      </c>
      <c r="M138" s="54">
        <v>60.9</v>
      </c>
      <c r="N138" s="54">
        <v>62.4</v>
      </c>
      <c r="O138" s="54">
        <v>68.099999999999994</v>
      </c>
      <c r="P138" s="54">
        <v>66.2</v>
      </c>
      <c r="Q138" s="54">
        <v>64.2</v>
      </c>
      <c r="R138" s="54">
        <v>63.2</v>
      </c>
      <c r="S138" s="47"/>
      <c r="T138" s="47"/>
      <c r="U138" s="44"/>
    </row>
    <row r="139" spans="2:21" ht="14.25" customHeight="1">
      <c r="B139" s="25" t="str">
        <f t="shared" si="5"/>
        <v/>
      </c>
      <c r="C139" s="25" t="str">
        <f t="shared" si="6"/>
        <v>SSC</v>
      </c>
      <c r="D139" s="43" t="s">
        <v>129</v>
      </c>
      <c r="E139" s="43" t="s">
        <v>799</v>
      </c>
      <c r="F139" s="43" t="s">
        <v>791</v>
      </c>
      <c r="G139" s="43" t="s">
        <v>800</v>
      </c>
      <c r="H139" s="44" t="s">
        <v>779</v>
      </c>
      <c r="I139" s="43">
        <v>1</v>
      </c>
      <c r="J139" s="54">
        <v>68.2</v>
      </c>
      <c r="K139" s="54">
        <v>65.3</v>
      </c>
      <c r="L139" s="54">
        <v>66.900000000000006</v>
      </c>
      <c r="M139" s="54">
        <v>69.2</v>
      </c>
      <c r="N139" s="54">
        <v>69.900000000000006</v>
      </c>
      <c r="O139" s="54">
        <v>69.900000000000006</v>
      </c>
      <c r="P139" s="54">
        <v>72.400000000000006</v>
      </c>
      <c r="Q139" s="54">
        <v>70.5</v>
      </c>
      <c r="R139" s="54">
        <v>68.900000000000006</v>
      </c>
      <c r="S139" s="47"/>
      <c r="T139" s="47"/>
      <c r="U139" s="44"/>
    </row>
    <row r="140" spans="2:21" ht="14.25" customHeight="1">
      <c r="B140" s="25" t="str">
        <f t="shared" si="5"/>
        <v/>
      </c>
      <c r="C140" s="25" t="str">
        <f t="shared" si="6"/>
        <v>SSC</v>
      </c>
      <c r="D140" s="43" t="s">
        <v>129</v>
      </c>
      <c r="E140" s="43" t="s">
        <v>801</v>
      </c>
      <c r="F140" s="43" t="s">
        <v>791</v>
      </c>
      <c r="G140" s="43" t="s">
        <v>802</v>
      </c>
      <c r="H140" s="44" t="s">
        <v>779</v>
      </c>
      <c r="I140" s="43">
        <v>1</v>
      </c>
      <c r="J140" s="54">
        <v>12.4</v>
      </c>
      <c r="K140" s="54">
        <v>12.4</v>
      </c>
      <c r="L140" s="54">
        <v>12.7</v>
      </c>
      <c r="M140" s="54">
        <v>13.5</v>
      </c>
      <c r="N140" s="54">
        <v>13.2</v>
      </c>
      <c r="O140" s="54">
        <v>14.2</v>
      </c>
      <c r="P140" s="54">
        <v>14.4</v>
      </c>
      <c r="Q140" s="54">
        <v>13.2</v>
      </c>
      <c r="R140" s="54">
        <v>12.8</v>
      </c>
      <c r="S140" s="47"/>
      <c r="T140" s="47"/>
      <c r="U140" s="44"/>
    </row>
    <row r="141" spans="2:21" ht="14.25" customHeight="1">
      <c r="B141" s="25" t="str">
        <f t="shared" si="5"/>
        <v/>
      </c>
      <c r="C141" s="25" t="str">
        <f t="shared" si="6"/>
        <v>ANH</v>
      </c>
      <c r="D141" s="43" t="s">
        <v>94</v>
      </c>
      <c r="E141" s="43" t="s">
        <v>803</v>
      </c>
      <c r="F141" s="43" t="s">
        <v>804</v>
      </c>
      <c r="G141" s="43" t="s">
        <v>805</v>
      </c>
      <c r="H141" s="44" t="s">
        <v>806</v>
      </c>
      <c r="I141" s="43">
        <v>0</v>
      </c>
      <c r="J141" s="55">
        <v>1.6666666666666666E-2</v>
      </c>
      <c r="K141" s="55">
        <v>9.5833333333333343E-3</v>
      </c>
      <c r="L141" s="55">
        <v>1.375E-2</v>
      </c>
      <c r="M141" s="55">
        <v>1.3312500000000001E-2</v>
      </c>
      <c r="N141" s="55">
        <v>5.6944444444444438E-3</v>
      </c>
      <c r="O141" s="55">
        <v>8.1388888888888899E-3</v>
      </c>
      <c r="P141" s="55">
        <v>5.138888888888889E-3</v>
      </c>
      <c r="Q141" s="55">
        <v>6.0625000000000002E-3</v>
      </c>
      <c r="R141" s="55">
        <v>1.2951388888888887E-2</v>
      </c>
      <c r="S141" s="47"/>
      <c r="T141" s="47"/>
      <c r="U141" s="44"/>
    </row>
    <row r="142" spans="2:21" ht="14.25" customHeight="1">
      <c r="B142" s="25" t="str">
        <f t="shared" si="5"/>
        <v/>
      </c>
      <c r="C142" s="25" t="str">
        <f t="shared" si="6"/>
        <v>WSH</v>
      </c>
      <c r="D142" s="43" t="s">
        <v>117</v>
      </c>
      <c r="E142" s="43" t="s">
        <v>803</v>
      </c>
      <c r="F142" s="43" t="s">
        <v>804</v>
      </c>
      <c r="G142" s="43" t="s">
        <v>805</v>
      </c>
      <c r="H142" s="44" t="s">
        <v>806</v>
      </c>
      <c r="I142" s="43">
        <v>0</v>
      </c>
      <c r="J142" s="55">
        <v>1.6666666666666666E-2</v>
      </c>
      <c r="K142" s="55">
        <v>3.6805555555555557E-2</v>
      </c>
      <c r="L142" s="55">
        <v>3.5138888888888893E-2</v>
      </c>
      <c r="M142" s="55">
        <v>1.5972222222222224E-2</v>
      </c>
      <c r="N142" s="55">
        <v>1.5069444444444443E-2</v>
      </c>
      <c r="O142" s="55">
        <v>8.4375000000000006E-3</v>
      </c>
      <c r="P142" s="55">
        <v>3.006944444444444E-2</v>
      </c>
      <c r="Q142" s="55">
        <v>1.1111111111111112E-2</v>
      </c>
      <c r="R142" s="55">
        <v>1.0208333333333333E-2</v>
      </c>
      <c r="S142" s="47"/>
      <c r="T142" s="47"/>
      <c r="U142" s="44"/>
    </row>
    <row r="143" spans="2:21" ht="14.25" customHeight="1">
      <c r="B143" s="25" t="str">
        <f t="shared" si="5"/>
        <v/>
      </c>
      <c r="C143" s="25" t="str">
        <f t="shared" si="6"/>
        <v>HDD</v>
      </c>
      <c r="D143" s="43" t="s">
        <v>118</v>
      </c>
      <c r="E143" s="43" t="s">
        <v>803</v>
      </c>
      <c r="F143" s="43" t="s">
        <v>804</v>
      </c>
      <c r="G143" s="43" t="s">
        <v>805</v>
      </c>
      <c r="H143" s="44" t="s">
        <v>806</v>
      </c>
      <c r="I143" s="43">
        <v>0</v>
      </c>
      <c r="J143" s="55">
        <v>8.3333333333333332E-3</v>
      </c>
      <c r="K143" s="55">
        <v>1.0833333333333334E-2</v>
      </c>
      <c r="L143" s="55">
        <v>6.2500000000000003E-3</v>
      </c>
      <c r="M143" s="55">
        <v>7.0833333333333338E-3</v>
      </c>
      <c r="N143" s="55">
        <v>3.6249999999999998E-3</v>
      </c>
      <c r="O143" s="55">
        <v>1.4583333333333334E-2</v>
      </c>
      <c r="P143" s="55">
        <v>2.8935185416666671E-3</v>
      </c>
      <c r="Q143" s="55">
        <v>2.0254629629629629E-2</v>
      </c>
      <c r="R143" s="55">
        <v>1.1729166666666667E-2</v>
      </c>
      <c r="S143" s="47"/>
      <c r="T143" s="47"/>
      <c r="U143" s="44"/>
    </row>
    <row r="144" spans="2:21" ht="14.25" customHeight="1">
      <c r="B144" s="25" t="str">
        <f t="shared" si="5"/>
        <v/>
      </c>
      <c r="C144" s="25" t="str">
        <f t="shared" si="6"/>
        <v>NES</v>
      </c>
      <c r="D144" s="43" t="s">
        <v>119</v>
      </c>
      <c r="E144" s="43" t="s">
        <v>803</v>
      </c>
      <c r="F144" s="43" t="s">
        <v>804</v>
      </c>
      <c r="G144" s="43" t="s">
        <v>805</v>
      </c>
      <c r="H144" s="44" t="s">
        <v>806</v>
      </c>
      <c r="I144" s="43">
        <v>0</v>
      </c>
      <c r="J144" s="55">
        <v>6.782407407407408E-3</v>
      </c>
      <c r="K144" s="55">
        <v>4.8263888888888887E-3</v>
      </c>
      <c r="L144" s="55">
        <v>3.4236111111111108E-3</v>
      </c>
      <c r="M144" s="55">
        <v>2.7314814814814836E-3</v>
      </c>
      <c r="N144" s="55">
        <v>2.3148148148148151E-3</v>
      </c>
      <c r="O144" s="55">
        <v>1.689814814814815E-3</v>
      </c>
      <c r="P144" s="55">
        <v>3.7384259259259267E-3</v>
      </c>
      <c r="Q144" s="55">
        <v>6.3888888888888884E-3</v>
      </c>
      <c r="R144" s="55">
        <v>4.2592592592592604E-3</v>
      </c>
      <c r="S144" s="47"/>
      <c r="T144" s="47"/>
      <c r="U144" s="44"/>
    </row>
    <row r="145" spans="2:21" ht="14.25" customHeight="1">
      <c r="B145" s="25" t="str">
        <f t="shared" si="5"/>
        <v/>
      </c>
      <c r="C145" s="25" t="str">
        <f t="shared" si="6"/>
        <v>SVE</v>
      </c>
      <c r="D145" s="43" t="s">
        <v>120</v>
      </c>
      <c r="E145" s="43" t="s">
        <v>803</v>
      </c>
      <c r="F145" s="43" t="s">
        <v>804</v>
      </c>
      <c r="G145" s="43" t="s">
        <v>805</v>
      </c>
      <c r="H145" s="44" t="s">
        <v>806</v>
      </c>
      <c r="I145" s="43">
        <v>0</v>
      </c>
      <c r="J145" s="55">
        <v>2.5416666666666667E-2</v>
      </c>
      <c r="K145" s="55">
        <v>1.9999999999999997E-2</v>
      </c>
      <c r="L145" s="55">
        <v>1.0833333333333334E-2</v>
      </c>
      <c r="M145" s="55">
        <v>6.9444444444444579E-3</v>
      </c>
      <c r="N145" s="55">
        <v>7.7569444444444448E-3</v>
      </c>
      <c r="O145" s="55">
        <v>7.0347222222222226E-3</v>
      </c>
      <c r="P145" s="55">
        <v>2.3807870370370368E-2</v>
      </c>
      <c r="Q145" s="55">
        <v>1.3113425925925926E-2</v>
      </c>
      <c r="R145" s="55">
        <v>5.0347222222222225E-3</v>
      </c>
      <c r="S145" s="47"/>
      <c r="T145" s="47"/>
      <c r="U145" s="44"/>
    </row>
    <row r="146" spans="2:21" ht="14.25" customHeight="1">
      <c r="B146" s="25" t="str">
        <f t="shared" si="5"/>
        <v/>
      </c>
      <c r="C146" s="25" t="str">
        <f t="shared" si="6"/>
        <v>SWB</v>
      </c>
      <c r="D146" s="43" t="s">
        <v>121</v>
      </c>
      <c r="E146" s="43" t="s">
        <v>803</v>
      </c>
      <c r="F146" s="43" t="s">
        <v>804</v>
      </c>
      <c r="G146" s="43" t="s">
        <v>805</v>
      </c>
      <c r="H146" s="44" t="s">
        <v>806</v>
      </c>
      <c r="I146" s="43">
        <v>0</v>
      </c>
      <c r="J146" s="55">
        <v>2.0893719344343413E-2</v>
      </c>
      <c r="K146" s="55">
        <v>9.5666393191567514E-3</v>
      </c>
      <c r="L146" s="55">
        <v>8.553259551409358E-3</v>
      </c>
      <c r="M146" s="55">
        <v>1.2960530766456224E-2</v>
      </c>
      <c r="N146" s="55">
        <v>1.4291342897602312E-2</v>
      </c>
      <c r="O146" s="55">
        <v>7.6375575410760465E-3</v>
      </c>
      <c r="P146" s="55">
        <v>1.8244821655793449E-2</v>
      </c>
      <c r="Q146" s="55">
        <v>5.4719275103755445E-3</v>
      </c>
      <c r="R146" s="55">
        <v>6.7935083168939965E-3</v>
      </c>
      <c r="S146" s="47"/>
      <c r="T146" s="47"/>
      <c r="U146" s="44"/>
    </row>
    <row r="147" spans="2:21" ht="14.25" customHeight="1">
      <c r="B147" s="25" t="str">
        <f t="shared" si="5"/>
        <v/>
      </c>
      <c r="C147" s="25" t="str">
        <f t="shared" si="6"/>
        <v>SRN</v>
      </c>
      <c r="D147" s="43" t="s">
        <v>122</v>
      </c>
      <c r="E147" s="43" t="s">
        <v>803</v>
      </c>
      <c r="F147" s="43" t="s">
        <v>804</v>
      </c>
      <c r="G147" s="43" t="s">
        <v>805</v>
      </c>
      <c r="H147" s="44" t="s">
        <v>806</v>
      </c>
      <c r="I147" s="43">
        <v>0</v>
      </c>
      <c r="J147" s="55">
        <v>1.6666666666666666E-2</v>
      </c>
      <c r="K147" s="55">
        <v>1.2500000000000001E-2</v>
      </c>
      <c r="L147" s="55">
        <v>7.4999999999999989E-3</v>
      </c>
      <c r="M147" s="55">
        <v>4.1666666666666666E-3</v>
      </c>
      <c r="N147" s="55">
        <v>8.3333333333333332E-3</v>
      </c>
      <c r="O147" s="55">
        <v>4.8611111111111112E-3</v>
      </c>
      <c r="P147" s="55">
        <v>1.1645833333333333E-2</v>
      </c>
      <c r="Q147" s="55">
        <v>5.1250000000000002E-3</v>
      </c>
      <c r="R147" s="55">
        <v>7.8263888888888879E-3</v>
      </c>
      <c r="S147" s="47"/>
      <c r="T147" s="47"/>
      <c r="U147" s="44"/>
    </row>
    <row r="148" spans="2:21" ht="14.25" customHeight="1">
      <c r="B148" s="25" t="str">
        <f t="shared" si="5"/>
        <v/>
      </c>
      <c r="C148" s="25" t="str">
        <f t="shared" si="6"/>
        <v>TMS</v>
      </c>
      <c r="D148" s="43" t="s">
        <v>123</v>
      </c>
      <c r="E148" s="43" t="s">
        <v>803</v>
      </c>
      <c r="F148" s="43" t="s">
        <v>804</v>
      </c>
      <c r="G148" s="43" t="s">
        <v>805</v>
      </c>
      <c r="H148" s="44" t="s">
        <v>806</v>
      </c>
      <c r="I148" s="43">
        <v>0</v>
      </c>
      <c r="J148" s="55">
        <v>8.7499999999999991E-3</v>
      </c>
      <c r="K148" s="55">
        <v>9.3333333333333324E-3</v>
      </c>
      <c r="L148" s="55">
        <v>8.1666666666666658E-3</v>
      </c>
      <c r="M148" s="55">
        <v>7.7083333333333327E-3</v>
      </c>
      <c r="N148" s="55">
        <v>1.0791666666666666E-2</v>
      </c>
      <c r="O148" s="55">
        <v>7.4074074074074068E-3</v>
      </c>
      <c r="P148" s="55">
        <v>2.0069444444444442E-2</v>
      </c>
      <c r="Q148" s="55">
        <v>1.5312499999999998E-2</v>
      </c>
      <c r="R148" s="55">
        <v>1.5312499999999998E-2</v>
      </c>
      <c r="S148" s="47"/>
      <c r="T148" s="47"/>
      <c r="U148" s="44"/>
    </row>
    <row r="149" spans="2:21" ht="14.25" customHeight="1">
      <c r="B149" s="25" t="str">
        <f t="shared" si="5"/>
        <v>UUW</v>
      </c>
      <c r="C149" s="25" t="str">
        <f t="shared" si="6"/>
        <v>UUW</v>
      </c>
      <c r="D149" s="43" t="s">
        <v>767</v>
      </c>
      <c r="E149" s="43" t="s">
        <v>803</v>
      </c>
      <c r="F149" s="43" t="s">
        <v>804</v>
      </c>
      <c r="G149" s="43" t="s">
        <v>805</v>
      </c>
      <c r="H149" s="44" t="s">
        <v>806</v>
      </c>
      <c r="I149" s="43">
        <v>0</v>
      </c>
      <c r="J149" s="55">
        <v>1.7499999999999998E-2</v>
      </c>
      <c r="K149" s="55">
        <v>1.2442129629629631E-2</v>
      </c>
      <c r="L149" s="55">
        <v>6.8402777777777776E-3</v>
      </c>
      <c r="M149" s="55">
        <v>9.3171296296296301E-3</v>
      </c>
      <c r="N149" s="55">
        <v>1.1597222222222222E-2</v>
      </c>
      <c r="O149" s="55">
        <v>9.4097222222222238E-3</v>
      </c>
      <c r="P149" s="55">
        <v>9.1319444444444443E-3</v>
      </c>
      <c r="Q149" s="55">
        <v>6.3657407407407404E-3</v>
      </c>
      <c r="R149" s="55">
        <v>7.0717592592592594E-3</v>
      </c>
      <c r="S149" s="47"/>
      <c r="T149" s="47"/>
      <c r="U149" s="44"/>
    </row>
    <row r="150" spans="2:21" ht="14.25" customHeight="1">
      <c r="B150" s="25" t="str">
        <f t="shared" si="5"/>
        <v/>
      </c>
      <c r="C150" s="25" t="str">
        <f t="shared" si="6"/>
        <v>WSX</v>
      </c>
      <c r="D150" s="43" t="s">
        <v>125</v>
      </c>
      <c r="E150" s="43" t="s">
        <v>803</v>
      </c>
      <c r="F150" s="43" t="s">
        <v>804</v>
      </c>
      <c r="G150" s="43" t="s">
        <v>805</v>
      </c>
      <c r="H150" s="44" t="s">
        <v>806</v>
      </c>
      <c r="I150" s="43">
        <v>0</v>
      </c>
      <c r="J150" s="55">
        <v>2.4999999999999998E-2</v>
      </c>
      <c r="K150" s="55">
        <v>1.6666666666666666E-2</v>
      </c>
      <c r="L150" s="55">
        <v>1.6666666666666666E-2</v>
      </c>
      <c r="M150" s="55">
        <v>1.3958333333333335E-2</v>
      </c>
      <c r="N150" s="55">
        <v>9.9305555555555553E-3</v>
      </c>
      <c r="O150" s="55">
        <v>8.8888888888888889E-3</v>
      </c>
      <c r="P150" s="55">
        <v>8.5416666666666679E-3</v>
      </c>
      <c r="Q150" s="55">
        <v>4.0625000000000001E-3</v>
      </c>
      <c r="R150" s="55">
        <v>5.2777777777777779E-3</v>
      </c>
      <c r="S150" s="47"/>
      <c r="T150" s="47"/>
      <c r="U150" s="44"/>
    </row>
    <row r="151" spans="2:21" ht="14.25" customHeight="1">
      <c r="B151" s="25" t="str">
        <f t="shared" si="5"/>
        <v/>
      </c>
      <c r="C151" s="25" t="str">
        <f t="shared" si="6"/>
        <v>YKY</v>
      </c>
      <c r="D151" s="43" t="s">
        <v>126</v>
      </c>
      <c r="E151" s="43" t="s">
        <v>803</v>
      </c>
      <c r="F151" s="43" t="s">
        <v>804</v>
      </c>
      <c r="G151" s="43" t="s">
        <v>805</v>
      </c>
      <c r="H151" s="44" t="s">
        <v>806</v>
      </c>
      <c r="I151" s="43">
        <v>0</v>
      </c>
      <c r="J151" s="55">
        <v>1.3333333333333334E-2</v>
      </c>
      <c r="K151" s="55">
        <v>7.0833333333333338E-3</v>
      </c>
      <c r="L151" s="55">
        <v>7.0833333333333338E-3</v>
      </c>
      <c r="M151" s="55">
        <v>6.5833333333333334E-3</v>
      </c>
      <c r="N151" s="55">
        <v>8.9513888888888889E-3</v>
      </c>
      <c r="O151" s="55">
        <v>6.7916666666666663E-3</v>
      </c>
      <c r="P151" s="55">
        <v>4.8333333333333336E-3</v>
      </c>
      <c r="Q151" s="55">
        <v>7.2638888888888892E-3</v>
      </c>
      <c r="R151" s="55">
        <v>5.2499999999999995E-3</v>
      </c>
      <c r="S151" s="47"/>
      <c r="T151" s="47"/>
      <c r="U151" s="44"/>
    </row>
    <row r="152" spans="2:21" ht="14.25" customHeight="1">
      <c r="B152" s="25" t="str">
        <f t="shared" si="5"/>
        <v/>
      </c>
      <c r="C152" s="25" t="str">
        <f t="shared" si="6"/>
        <v>AFW</v>
      </c>
      <c r="D152" s="43" t="s">
        <v>127</v>
      </c>
      <c r="E152" s="43" t="s">
        <v>803</v>
      </c>
      <c r="F152" s="43" t="s">
        <v>804</v>
      </c>
      <c r="G152" s="43" t="s">
        <v>805</v>
      </c>
      <c r="H152" s="44" t="s">
        <v>806</v>
      </c>
      <c r="I152" s="43">
        <v>0</v>
      </c>
      <c r="J152" s="55">
        <v>1.238425925925926E-2</v>
      </c>
      <c r="K152" s="55">
        <v>1.3514590121104137E-2</v>
      </c>
      <c r="L152" s="55">
        <v>1.5767476364866261E-2</v>
      </c>
      <c r="M152" s="55">
        <v>1.8784722222222223E-2</v>
      </c>
      <c r="N152" s="55">
        <v>1.2442129629629631E-2</v>
      </c>
      <c r="O152" s="55">
        <v>1.4659722222222222E-2</v>
      </c>
      <c r="P152" s="55">
        <v>2.284722222222222E-2</v>
      </c>
      <c r="Q152" s="55">
        <v>8.8333333333333337E-3</v>
      </c>
      <c r="R152" s="55">
        <v>9.4444444444444445E-3</v>
      </c>
      <c r="S152" s="47"/>
      <c r="T152" s="47"/>
      <c r="U152" s="44"/>
    </row>
    <row r="153" spans="2:21" ht="14.25" customHeight="1">
      <c r="B153" s="25" t="str">
        <f t="shared" si="5"/>
        <v/>
      </c>
      <c r="C153" s="25" t="str">
        <f t="shared" si="6"/>
        <v>BRL</v>
      </c>
      <c r="D153" s="43" t="s">
        <v>128</v>
      </c>
      <c r="E153" s="43" t="s">
        <v>803</v>
      </c>
      <c r="F153" s="43" t="s">
        <v>804</v>
      </c>
      <c r="G153" s="43" t="s">
        <v>805</v>
      </c>
      <c r="H153" s="44" t="s">
        <v>806</v>
      </c>
      <c r="I153" s="43">
        <v>0</v>
      </c>
      <c r="J153" s="55">
        <v>1.4583333333333332E-2</v>
      </c>
      <c r="K153" s="55">
        <v>1.6375000000000001E-2</v>
      </c>
      <c r="L153" s="55">
        <v>1.6291666666666666E-2</v>
      </c>
      <c r="M153" s="55">
        <v>0.10870833333333332</v>
      </c>
      <c r="N153" s="55">
        <v>1.101851851851852E-2</v>
      </c>
      <c r="O153" s="55">
        <v>8.726851851851852E-3</v>
      </c>
      <c r="P153" s="55">
        <v>5.2766203703703711E-2</v>
      </c>
      <c r="Q153" s="55">
        <v>1.042824074074074E-2</v>
      </c>
      <c r="R153" s="55">
        <v>6.4467592592592588E-3</v>
      </c>
      <c r="S153" s="47"/>
      <c r="T153" s="47"/>
      <c r="U153" s="44"/>
    </row>
    <row r="154" spans="2:21" ht="14.25" customHeight="1">
      <c r="B154" s="25" t="str">
        <f t="shared" si="5"/>
        <v/>
      </c>
      <c r="C154" s="25" t="str">
        <f t="shared" si="6"/>
        <v>PRT</v>
      </c>
      <c r="D154" s="43" t="s">
        <v>130</v>
      </c>
      <c r="E154" s="43" t="s">
        <v>803</v>
      </c>
      <c r="F154" s="43" t="s">
        <v>804</v>
      </c>
      <c r="G154" s="43" t="s">
        <v>805</v>
      </c>
      <c r="H154" s="44" t="s">
        <v>806</v>
      </c>
      <c r="I154" s="43">
        <v>0</v>
      </c>
      <c r="J154" s="55">
        <v>3.3333333333333331E-3</v>
      </c>
      <c r="K154" s="55">
        <v>2.7916666666666671E-3</v>
      </c>
      <c r="L154" s="55">
        <v>3.5833333333333329E-3</v>
      </c>
      <c r="M154" s="55">
        <v>6.0648148148148145E-3</v>
      </c>
      <c r="N154" s="55">
        <v>2.4305555555555556E-3</v>
      </c>
      <c r="O154" s="55">
        <v>2.8819444444444448E-3</v>
      </c>
      <c r="P154" s="55">
        <v>2.9745370370370368E-3</v>
      </c>
      <c r="Q154" s="55">
        <v>2.7083333333333334E-3</v>
      </c>
      <c r="R154" s="55">
        <v>2.3379629629629631E-3</v>
      </c>
      <c r="S154" s="47"/>
      <c r="T154" s="47"/>
      <c r="U154" s="44"/>
    </row>
    <row r="155" spans="2:21" ht="14.25" customHeight="1">
      <c r="B155" s="25" t="str">
        <f t="shared" si="5"/>
        <v/>
      </c>
      <c r="C155" s="25" t="str">
        <f t="shared" si="6"/>
        <v>SEW</v>
      </c>
      <c r="D155" s="43" t="s">
        <v>131</v>
      </c>
      <c r="E155" s="43" t="s">
        <v>803</v>
      </c>
      <c r="F155" s="43" t="s">
        <v>804</v>
      </c>
      <c r="G155" s="43" t="s">
        <v>805</v>
      </c>
      <c r="H155" s="44" t="s">
        <v>806</v>
      </c>
      <c r="I155" s="43">
        <v>0</v>
      </c>
      <c r="J155" s="55">
        <v>1.4999999999999998E-2</v>
      </c>
      <c r="K155" s="55">
        <v>9.1666666666666667E-3</v>
      </c>
      <c r="L155" s="55">
        <v>1.1250000000000001E-2</v>
      </c>
      <c r="M155" s="55">
        <v>5.5555555555555558E-3</v>
      </c>
      <c r="N155" s="55">
        <v>2.2256944444444444E-2</v>
      </c>
      <c r="O155" s="55">
        <v>8.9583333333333338E-3</v>
      </c>
      <c r="P155" s="55">
        <v>3.0972222222222224E-2</v>
      </c>
      <c r="Q155" s="55">
        <v>9.8611111111111104E-3</v>
      </c>
      <c r="R155" s="55">
        <v>6.9444444444444441E-3</v>
      </c>
      <c r="S155" s="47"/>
      <c r="T155" s="47"/>
      <c r="U155" s="44"/>
    </row>
    <row r="156" spans="2:21" ht="14.25" customHeight="1">
      <c r="B156" s="25" t="str">
        <f t="shared" si="5"/>
        <v/>
      </c>
      <c r="C156" s="25" t="str">
        <f t="shared" si="6"/>
        <v>SSC</v>
      </c>
      <c r="D156" s="43" t="s">
        <v>129</v>
      </c>
      <c r="E156" s="43" t="s">
        <v>803</v>
      </c>
      <c r="F156" s="43" t="s">
        <v>804</v>
      </c>
      <c r="G156" s="43" t="s">
        <v>805</v>
      </c>
      <c r="H156" s="44" t="s">
        <v>806</v>
      </c>
      <c r="I156" s="43">
        <v>0</v>
      </c>
      <c r="J156" s="55">
        <v>5.1301499203697714E-3</v>
      </c>
      <c r="K156" s="55">
        <v>6.8358545393072314E-3</v>
      </c>
      <c r="L156" s="55">
        <v>6.2500000000000003E-3</v>
      </c>
      <c r="M156" s="55">
        <v>5.726918176012394E-3</v>
      </c>
      <c r="N156" s="55">
        <v>2.9398148148148148E-3</v>
      </c>
      <c r="O156" s="55">
        <v>3.5973611111111111E-3</v>
      </c>
      <c r="P156" s="55">
        <v>5.9249305555555557E-3</v>
      </c>
      <c r="Q156" s="55">
        <v>4.9652777777777777E-3</v>
      </c>
      <c r="R156" s="55">
        <v>2.3263888888888891E-3</v>
      </c>
      <c r="S156" s="47"/>
      <c r="T156" s="47"/>
      <c r="U156" s="44"/>
    </row>
    <row r="157" spans="2:21" ht="14.25" customHeight="1">
      <c r="B157" s="25" t="str">
        <f t="shared" si="5"/>
        <v/>
      </c>
      <c r="C157" s="25" t="str">
        <f t="shared" si="6"/>
        <v>SES</v>
      </c>
      <c r="D157" s="43" t="s">
        <v>132</v>
      </c>
      <c r="E157" s="43" t="s">
        <v>803</v>
      </c>
      <c r="F157" s="43" t="s">
        <v>804</v>
      </c>
      <c r="G157" s="43" t="s">
        <v>805</v>
      </c>
      <c r="H157" s="44" t="s">
        <v>806</v>
      </c>
      <c r="I157" s="43">
        <v>0</v>
      </c>
      <c r="J157" s="55">
        <v>6.6666666666666662E-3</v>
      </c>
      <c r="K157" s="55">
        <v>1.0416666666666666E-2</v>
      </c>
      <c r="L157" s="55">
        <v>9.3333333333333324E-3</v>
      </c>
      <c r="M157" s="55">
        <v>1.9999999999999997E-2</v>
      </c>
      <c r="N157" s="55">
        <v>4.1666666666666666E-3</v>
      </c>
      <c r="O157" s="55">
        <v>3.0416666666666665E-3</v>
      </c>
      <c r="P157" s="55">
        <v>2.0833333333333333E-3</v>
      </c>
      <c r="Q157" s="55">
        <v>1.1250000000000001E-2</v>
      </c>
      <c r="R157" s="55">
        <v>8.3333333333333328E-4</v>
      </c>
      <c r="S157" s="47"/>
      <c r="T157" s="47"/>
      <c r="U157" s="44"/>
    </row>
    <row r="158" spans="2:21" ht="14.25" customHeight="1">
      <c r="B158" s="25" t="str">
        <f t="shared" si="5"/>
        <v/>
      </c>
      <c r="C158" s="25" t="str">
        <f t="shared" si="6"/>
        <v>ANH</v>
      </c>
      <c r="D158" s="43" t="s">
        <v>94</v>
      </c>
      <c r="E158" s="43" t="s">
        <v>807</v>
      </c>
      <c r="F158" s="43" t="s">
        <v>804</v>
      </c>
      <c r="G158" s="43" t="s">
        <v>808</v>
      </c>
      <c r="H158" s="44" t="s">
        <v>809</v>
      </c>
      <c r="I158" s="43">
        <v>2</v>
      </c>
      <c r="J158" s="53">
        <v>50151552</v>
      </c>
      <c r="K158" s="53">
        <v>29043783.600000001</v>
      </c>
      <c r="L158" s="53">
        <v>41980455</v>
      </c>
      <c r="M158" s="53">
        <v>40983868.890000001</v>
      </c>
      <c r="N158" s="53">
        <v>17667564.199999999</v>
      </c>
      <c r="O158" s="53">
        <v>25318446.440000001</v>
      </c>
      <c r="P158" s="53">
        <v>16248320.6</v>
      </c>
      <c r="Q158" s="53">
        <v>19368945.449999999</v>
      </c>
      <c r="R158" s="53">
        <v>41858227.850000001</v>
      </c>
      <c r="S158" s="47"/>
      <c r="T158" s="47"/>
      <c r="U158" s="44"/>
    </row>
    <row r="159" spans="2:21" ht="14.25" customHeight="1">
      <c r="B159" s="25" t="str">
        <f t="shared" si="5"/>
        <v/>
      </c>
      <c r="C159" s="25" t="str">
        <f t="shared" si="6"/>
        <v>WSH</v>
      </c>
      <c r="D159" s="43" t="s">
        <v>117</v>
      </c>
      <c r="E159" s="43" t="s">
        <v>807</v>
      </c>
      <c r="F159" s="43" t="s">
        <v>804</v>
      </c>
      <c r="G159" s="43" t="s">
        <v>808</v>
      </c>
      <c r="H159" s="44" t="s">
        <v>809</v>
      </c>
      <c r="I159" s="43">
        <v>2</v>
      </c>
      <c r="J159" s="53">
        <v>33455232</v>
      </c>
      <c r="K159" s="53">
        <v>74132366.400000006</v>
      </c>
      <c r="L159" s="53">
        <v>71032838.400000006</v>
      </c>
      <c r="M159" s="53">
        <v>32384246.399999999</v>
      </c>
      <c r="N159" s="53">
        <v>30748968</v>
      </c>
      <c r="O159" s="53">
        <v>17313292.800000001</v>
      </c>
      <c r="P159" s="53">
        <v>62070595.200000003</v>
      </c>
      <c r="Q159" s="53">
        <v>23068288</v>
      </c>
      <c r="R159" s="53">
        <v>21334477.5</v>
      </c>
      <c r="S159" s="47"/>
      <c r="T159" s="47"/>
      <c r="U159" s="44"/>
    </row>
    <row r="160" spans="2:21" ht="14.25" customHeight="1">
      <c r="B160" s="25" t="str">
        <f t="shared" si="5"/>
        <v/>
      </c>
      <c r="C160" s="25" t="str">
        <f t="shared" si="6"/>
        <v>HDD</v>
      </c>
      <c r="D160" s="43" t="s">
        <v>118</v>
      </c>
      <c r="E160" s="43" t="s">
        <v>807</v>
      </c>
      <c r="F160" s="43" t="s">
        <v>804</v>
      </c>
      <c r="G160" s="43" t="s">
        <v>808</v>
      </c>
      <c r="H160" s="44" t="s">
        <v>809</v>
      </c>
      <c r="I160" s="43">
        <v>2</v>
      </c>
      <c r="J160" s="53">
        <v>1487016</v>
      </c>
      <c r="K160" s="53">
        <v>1935726</v>
      </c>
      <c r="L160" s="53">
        <v>1122732</v>
      </c>
      <c r="M160" s="53">
        <v>1281507.6000000001</v>
      </c>
      <c r="N160" s="53">
        <v>661066.02</v>
      </c>
      <c r="O160" s="53">
        <v>2675883</v>
      </c>
      <c r="P160" s="53">
        <v>533041.67000000004</v>
      </c>
      <c r="Q160" s="53">
        <v>3061741.67</v>
      </c>
      <c r="R160" s="53">
        <v>1779006.81</v>
      </c>
      <c r="S160" s="47"/>
      <c r="T160" s="47"/>
      <c r="U160" s="44"/>
    </row>
    <row r="161" spans="2:21" ht="14.25" customHeight="1">
      <c r="B161" s="25" t="str">
        <f t="shared" si="5"/>
        <v/>
      </c>
      <c r="C161" s="25" t="str">
        <f t="shared" si="6"/>
        <v>NES</v>
      </c>
      <c r="D161" s="43" t="s">
        <v>119</v>
      </c>
      <c r="E161" s="43" t="s">
        <v>807</v>
      </c>
      <c r="F161" s="43" t="s">
        <v>804</v>
      </c>
      <c r="G161" s="43" t="s">
        <v>808</v>
      </c>
      <c r="H161" s="44" t="s">
        <v>809</v>
      </c>
      <c r="I161" s="43">
        <v>2</v>
      </c>
      <c r="J161" s="53">
        <v>18792652.800000001</v>
      </c>
      <c r="K161" s="53">
        <v>13658084.4</v>
      </c>
      <c r="L161" s="53">
        <v>9724804.6099999994</v>
      </c>
      <c r="M161" s="53">
        <v>7805896.6699999999</v>
      </c>
      <c r="N161" s="53">
        <v>6686570</v>
      </c>
      <c r="O161" s="53">
        <v>4918949.2699999996</v>
      </c>
      <c r="P161" s="53">
        <v>10867189.65</v>
      </c>
      <c r="Q161" s="53">
        <v>18672246.399999999</v>
      </c>
      <c r="R161" s="53">
        <v>12559306.4</v>
      </c>
      <c r="S161" s="47"/>
      <c r="T161" s="47"/>
      <c r="U161" s="44"/>
    </row>
    <row r="162" spans="2:21" ht="14.25" customHeight="1">
      <c r="B162" s="25" t="str">
        <f t="shared" si="5"/>
        <v/>
      </c>
      <c r="C162" s="25" t="str">
        <f t="shared" si="6"/>
        <v>SVE</v>
      </c>
      <c r="D162" s="43" t="s">
        <v>120</v>
      </c>
      <c r="E162" s="43" t="s">
        <v>807</v>
      </c>
      <c r="F162" s="43" t="s">
        <v>804</v>
      </c>
      <c r="G162" s="43" t="s">
        <v>808</v>
      </c>
      <c r="H162" s="44" t="s">
        <v>809</v>
      </c>
      <c r="I162" s="43">
        <v>2</v>
      </c>
      <c r="J162" s="53">
        <v>126509839.8</v>
      </c>
      <c r="K162" s="53">
        <v>99730512</v>
      </c>
      <c r="L162" s="53">
        <v>54325424.399999999</v>
      </c>
      <c r="M162" s="53">
        <v>35000930</v>
      </c>
      <c r="N162" s="53">
        <v>39419064.039999999</v>
      </c>
      <c r="O162" s="53">
        <v>35780446.509999998</v>
      </c>
      <c r="P162" s="53">
        <v>123033146.87</v>
      </c>
      <c r="Q162" s="53">
        <v>68677928</v>
      </c>
      <c r="R162" s="53">
        <v>26607471</v>
      </c>
      <c r="S162" s="47"/>
      <c r="T162" s="47"/>
      <c r="U162" s="44"/>
    </row>
    <row r="163" spans="2:21" ht="14.25" customHeight="1">
      <c r="B163" s="25" t="str">
        <f t="shared" si="5"/>
        <v/>
      </c>
      <c r="C163" s="25" t="str">
        <f t="shared" si="6"/>
        <v>SWB</v>
      </c>
      <c r="D163" s="43" t="s">
        <v>121</v>
      </c>
      <c r="E163" s="43" t="s">
        <v>807</v>
      </c>
      <c r="F163" s="43" t="s">
        <v>804</v>
      </c>
      <c r="G163" s="43" t="s">
        <v>808</v>
      </c>
      <c r="H163" s="44" t="s">
        <v>809</v>
      </c>
      <c r="I163" s="43">
        <v>2</v>
      </c>
      <c r="J163" s="53">
        <v>29815200</v>
      </c>
      <c r="K163" s="53">
        <v>13738035.4</v>
      </c>
      <c r="L163" s="53">
        <v>12360331.800000001</v>
      </c>
      <c r="M163" s="53">
        <v>18851643.600000001</v>
      </c>
      <c r="N163" s="53">
        <v>20975586.899999999</v>
      </c>
      <c r="O163" s="53">
        <v>11368784.24</v>
      </c>
      <c r="P163" s="53">
        <v>27437914.379999999</v>
      </c>
      <c r="Q163" s="53">
        <v>8303181.5999999996</v>
      </c>
      <c r="R163" s="53">
        <v>10397716.65</v>
      </c>
      <c r="S163" s="47"/>
      <c r="T163" s="47"/>
      <c r="U163" s="44"/>
    </row>
    <row r="164" spans="2:21" ht="14.25" customHeight="1">
      <c r="B164" s="25" t="str">
        <f t="shared" si="5"/>
        <v/>
      </c>
      <c r="C164" s="25" t="str">
        <f t="shared" si="6"/>
        <v>SRN</v>
      </c>
      <c r="D164" s="43" t="s">
        <v>122</v>
      </c>
      <c r="E164" s="43" t="s">
        <v>807</v>
      </c>
      <c r="F164" s="43" t="s">
        <v>804</v>
      </c>
      <c r="G164" s="43" t="s">
        <v>808</v>
      </c>
      <c r="H164" s="44" t="s">
        <v>809</v>
      </c>
      <c r="I164" s="43">
        <v>2</v>
      </c>
      <c r="J164" s="53">
        <v>25644312</v>
      </c>
      <c r="K164" s="53">
        <v>19322334</v>
      </c>
      <c r="L164" s="53">
        <v>11681917.199999999</v>
      </c>
      <c r="M164" s="53">
        <v>6523254</v>
      </c>
      <c r="N164" s="53">
        <v>13126848</v>
      </c>
      <c r="O164" s="53">
        <v>7728609</v>
      </c>
      <c r="P164" s="53">
        <v>18684463.199999999</v>
      </c>
      <c r="Q164" s="53">
        <v>8290817.46</v>
      </c>
      <c r="R164" s="53">
        <v>12740735</v>
      </c>
      <c r="S164" s="47"/>
      <c r="T164" s="47"/>
      <c r="U164" s="44"/>
    </row>
    <row r="165" spans="2:21" ht="14.25" customHeight="1">
      <c r="B165" s="25" t="str">
        <f t="shared" si="5"/>
        <v/>
      </c>
      <c r="C165" s="25" t="str">
        <f t="shared" si="6"/>
        <v>TMS</v>
      </c>
      <c r="D165" s="43" t="s">
        <v>123</v>
      </c>
      <c r="E165" s="43" t="s">
        <v>807</v>
      </c>
      <c r="F165" s="43" t="s">
        <v>804</v>
      </c>
      <c r="G165" s="43" t="s">
        <v>808</v>
      </c>
      <c r="H165" s="44" t="s">
        <v>809</v>
      </c>
      <c r="I165" s="43">
        <v>2</v>
      </c>
      <c r="J165" s="53">
        <v>46071068.399999999</v>
      </c>
      <c r="K165" s="53">
        <v>49428839.039999999</v>
      </c>
      <c r="L165" s="53">
        <v>43486410.240000002</v>
      </c>
      <c r="M165" s="53">
        <v>41341494.899999999</v>
      </c>
      <c r="N165" s="53">
        <v>58404914.399999999</v>
      </c>
      <c r="O165" s="53">
        <v>40422634.670000002</v>
      </c>
      <c r="P165" s="53">
        <v>110583595.8</v>
      </c>
      <c r="Q165" s="53">
        <v>85553867.700000003</v>
      </c>
      <c r="R165" s="53">
        <v>86424644.25</v>
      </c>
      <c r="S165" s="47"/>
      <c r="T165" s="47"/>
      <c r="U165" s="44"/>
    </row>
    <row r="166" spans="2:21" ht="14.25" customHeight="1">
      <c r="B166" s="25" t="str">
        <f t="shared" si="5"/>
        <v>UUW</v>
      </c>
      <c r="C166" s="25" t="str">
        <f t="shared" si="6"/>
        <v>UUW</v>
      </c>
      <c r="D166" s="43" t="s">
        <v>767</v>
      </c>
      <c r="E166" s="43" t="s">
        <v>807</v>
      </c>
      <c r="F166" s="43" t="s">
        <v>804</v>
      </c>
      <c r="G166" s="43" t="s">
        <v>808</v>
      </c>
      <c r="H166" s="44" t="s">
        <v>809</v>
      </c>
      <c r="I166" s="43">
        <v>2</v>
      </c>
      <c r="J166" s="53">
        <v>81052045.200000003</v>
      </c>
      <c r="K166" s="53">
        <v>57780963.299999997</v>
      </c>
      <c r="L166" s="53">
        <v>31877101.899999999</v>
      </c>
      <c r="M166" s="53">
        <v>43610995.799999997</v>
      </c>
      <c r="N166" s="53">
        <v>54693802.600000001</v>
      </c>
      <c r="O166" s="53">
        <v>44621234</v>
      </c>
      <c r="P166" s="53">
        <v>43568409.100000001</v>
      </c>
      <c r="Q166" s="53">
        <v>30655432.5</v>
      </c>
      <c r="R166" s="53">
        <v>34409493.5</v>
      </c>
      <c r="S166" s="47"/>
      <c r="T166" s="47"/>
      <c r="U166" s="44"/>
    </row>
    <row r="167" spans="2:21" ht="14.25" customHeight="1">
      <c r="B167" s="25" t="str">
        <f t="shared" si="5"/>
        <v/>
      </c>
      <c r="C167" s="25" t="str">
        <f t="shared" si="6"/>
        <v>WSX</v>
      </c>
      <c r="D167" s="43" t="s">
        <v>125</v>
      </c>
      <c r="E167" s="43" t="s">
        <v>807</v>
      </c>
      <c r="F167" s="43" t="s">
        <v>804</v>
      </c>
      <c r="G167" s="43" t="s">
        <v>808</v>
      </c>
      <c r="H167" s="44" t="s">
        <v>809</v>
      </c>
      <c r="I167" s="43">
        <v>2</v>
      </c>
      <c r="J167" s="53">
        <v>21186972</v>
      </c>
      <c r="K167" s="53">
        <v>14235336</v>
      </c>
      <c r="L167" s="53">
        <v>14339808</v>
      </c>
      <c r="M167" s="53">
        <v>12105365.699999999</v>
      </c>
      <c r="N167" s="53">
        <v>8684475.8000000007</v>
      </c>
      <c r="O167" s="53">
        <v>7835174.4000000004</v>
      </c>
      <c r="P167" s="53">
        <v>7569518.4000000004</v>
      </c>
      <c r="Q167" s="53">
        <v>3633470.1</v>
      </c>
      <c r="R167" s="53">
        <v>4753898.8</v>
      </c>
      <c r="S167" s="47"/>
      <c r="T167" s="47"/>
      <c r="U167" s="44"/>
    </row>
    <row r="168" spans="2:21" ht="14.25" customHeight="1">
      <c r="B168" s="25" t="str">
        <f t="shared" si="5"/>
        <v/>
      </c>
      <c r="C168" s="25" t="str">
        <f t="shared" si="6"/>
        <v>YKY</v>
      </c>
      <c r="D168" s="43" t="s">
        <v>126</v>
      </c>
      <c r="E168" s="43" t="s">
        <v>807</v>
      </c>
      <c r="F168" s="43" t="s">
        <v>804</v>
      </c>
      <c r="G168" s="43" t="s">
        <v>808</v>
      </c>
      <c r="H168" s="44" t="s">
        <v>809</v>
      </c>
      <c r="I168" s="43">
        <v>2</v>
      </c>
      <c r="J168" s="53">
        <v>42973612.799999997</v>
      </c>
      <c r="K168" s="53">
        <v>22891594.800000001</v>
      </c>
      <c r="L168" s="53">
        <v>22976540.399999999</v>
      </c>
      <c r="M168" s="53">
        <v>21472105.199999999</v>
      </c>
      <c r="N168" s="53">
        <v>29349627.699999999</v>
      </c>
      <c r="O168" s="53">
        <v>22393784.34</v>
      </c>
      <c r="P168" s="53">
        <v>16045013.279999999</v>
      </c>
      <c r="Q168" s="53">
        <v>24258465.899999999</v>
      </c>
      <c r="R168" s="53">
        <v>17670796.920000002</v>
      </c>
      <c r="S168" s="47"/>
      <c r="T168" s="47"/>
      <c r="U168" s="44"/>
    </row>
    <row r="169" spans="2:21" ht="14.25" customHeight="1">
      <c r="B169" s="25" t="str">
        <f t="shared" si="5"/>
        <v/>
      </c>
      <c r="C169" s="25" t="str">
        <f t="shared" si="6"/>
        <v>AFW</v>
      </c>
      <c r="D169" s="43" t="s">
        <v>127</v>
      </c>
      <c r="E169" s="43" t="s">
        <v>807</v>
      </c>
      <c r="F169" s="43" t="s">
        <v>804</v>
      </c>
      <c r="G169" s="43" t="s">
        <v>808</v>
      </c>
      <c r="H169" s="44" t="s">
        <v>809</v>
      </c>
      <c r="I169" s="43">
        <v>2</v>
      </c>
      <c r="J169" s="53">
        <v>25713200.899999999</v>
      </c>
      <c r="K169" s="53">
        <v>28230302.449999999</v>
      </c>
      <c r="L169" s="53">
        <v>33112669.120000001</v>
      </c>
      <c r="M169" s="53">
        <v>39641000.280000001</v>
      </c>
      <c r="N169" s="53">
        <v>26430277.91</v>
      </c>
      <c r="O169" s="53">
        <v>31470472.620000001</v>
      </c>
      <c r="P169" s="53">
        <v>49360995.909999996</v>
      </c>
      <c r="Q169" s="53">
        <v>19242224.579999998</v>
      </c>
      <c r="R169" s="53">
        <v>20737839.420000002</v>
      </c>
      <c r="S169" s="47"/>
      <c r="T169" s="47"/>
      <c r="U169" s="44"/>
    </row>
    <row r="170" spans="2:21" ht="14.25" customHeight="1">
      <c r="B170" s="25" t="str">
        <f t="shared" si="5"/>
        <v/>
      </c>
      <c r="C170" s="25" t="str">
        <f t="shared" si="6"/>
        <v>BRL</v>
      </c>
      <c r="D170" s="43" t="s">
        <v>128</v>
      </c>
      <c r="E170" s="43" t="s">
        <v>807</v>
      </c>
      <c r="F170" s="43" t="s">
        <v>804</v>
      </c>
      <c r="G170" s="43" t="s">
        <v>808</v>
      </c>
      <c r="H170" s="44" t="s">
        <v>809</v>
      </c>
      <c r="I170" s="43">
        <v>2</v>
      </c>
      <c r="J170" s="53">
        <v>10776822</v>
      </c>
      <c r="K170" s="53">
        <v>12179282.220000001</v>
      </c>
      <c r="L170" s="53">
        <v>12200279.16</v>
      </c>
      <c r="M170" s="53">
        <v>81899066.819999993</v>
      </c>
      <c r="N170" s="53">
        <v>8369809.4699999997</v>
      </c>
      <c r="O170" s="53">
        <v>6669984.5300000003</v>
      </c>
      <c r="P170" s="53">
        <v>40737552.369999997</v>
      </c>
      <c r="Q170" s="53">
        <v>8122980.5199999996</v>
      </c>
      <c r="R170" s="53">
        <v>5068291.53</v>
      </c>
      <c r="S170" s="47"/>
      <c r="T170" s="47"/>
      <c r="U170" s="44"/>
    </row>
    <row r="171" spans="2:21" ht="14.25" customHeight="1">
      <c r="B171" s="25" t="str">
        <f t="shared" si="5"/>
        <v/>
      </c>
      <c r="C171" s="25" t="str">
        <f t="shared" si="6"/>
        <v>PRT</v>
      </c>
      <c r="D171" s="43" t="s">
        <v>130</v>
      </c>
      <c r="E171" s="43" t="s">
        <v>807</v>
      </c>
      <c r="F171" s="43" t="s">
        <v>804</v>
      </c>
      <c r="G171" s="43" t="s">
        <v>808</v>
      </c>
      <c r="H171" s="44" t="s">
        <v>809</v>
      </c>
      <c r="I171" s="43">
        <v>2</v>
      </c>
      <c r="J171" s="53">
        <v>1467076.8</v>
      </c>
      <c r="K171" s="53">
        <v>1241339.82</v>
      </c>
      <c r="L171" s="53">
        <v>1601560.8</v>
      </c>
      <c r="M171" s="53">
        <v>2732118.53</v>
      </c>
      <c r="N171" s="53">
        <v>1103620</v>
      </c>
      <c r="O171" s="53">
        <v>1318766.25</v>
      </c>
      <c r="P171" s="53">
        <v>1369835.7</v>
      </c>
      <c r="Q171" s="53">
        <v>1254208.8</v>
      </c>
      <c r="R171" s="53">
        <v>1082969.1299999999</v>
      </c>
      <c r="S171" s="47"/>
      <c r="T171" s="47"/>
      <c r="U171" s="44"/>
    </row>
    <row r="172" spans="2:21" ht="14.25" customHeight="1">
      <c r="B172" s="25" t="str">
        <f t="shared" si="5"/>
        <v/>
      </c>
      <c r="C172" s="25" t="str">
        <f t="shared" si="6"/>
        <v>SEW</v>
      </c>
      <c r="D172" s="43" t="s">
        <v>131</v>
      </c>
      <c r="E172" s="43" t="s">
        <v>807</v>
      </c>
      <c r="F172" s="43" t="s">
        <v>804</v>
      </c>
      <c r="G172" s="43" t="s">
        <v>808</v>
      </c>
      <c r="H172" s="44" t="s">
        <v>809</v>
      </c>
      <c r="I172" s="43">
        <v>2</v>
      </c>
      <c r="J172" s="53">
        <v>19233396</v>
      </c>
      <c r="K172" s="53">
        <v>11841416.4</v>
      </c>
      <c r="L172" s="53">
        <v>14614797.6</v>
      </c>
      <c r="M172" s="53">
        <v>7896456</v>
      </c>
      <c r="N172" s="53">
        <v>31807157.149999999</v>
      </c>
      <c r="O172" s="53">
        <v>12959623.800000001</v>
      </c>
      <c r="P172" s="53">
        <v>45187738.799999997</v>
      </c>
      <c r="Q172" s="53">
        <v>14497987</v>
      </c>
      <c r="R172" s="53">
        <v>10304390</v>
      </c>
      <c r="S172" s="47"/>
      <c r="T172" s="47"/>
      <c r="U172" s="44"/>
    </row>
    <row r="173" spans="2:21" ht="14.25" customHeight="1">
      <c r="B173" s="25" t="str">
        <f t="shared" si="5"/>
        <v/>
      </c>
      <c r="C173" s="25" t="str">
        <f t="shared" si="6"/>
        <v>SSC</v>
      </c>
      <c r="D173" s="43" t="s">
        <v>129</v>
      </c>
      <c r="E173" s="43" t="s">
        <v>807</v>
      </c>
      <c r="F173" s="43" t="s">
        <v>804</v>
      </c>
      <c r="G173" s="43" t="s">
        <v>808</v>
      </c>
      <c r="H173" s="44" t="s">
        <v>809</v>
      </c>
      <c r="I173" s="43">
        <v>2</v>
      </c>
      <c r="J173" s="53">
        <v>5180676.5599999996</v>
      </c>
      <c r="K173" s="53">
        <v>6918221.6600000001</v>
      </c>
      <c r="L173" s="53">
        <v>6429177</v>
      </c>
      <c r="M173" s="53">
        <v>5952867.5499999998</v>
      </c>
      <c r="N173" s="53">
        <v>3068861.87</v>
      </c>
      <c r="O173" s="53">
        <v>3775578.41</v>
      </c>
      <c r="P173" s="53">
        <v>6278266.8700000001</v>
      </c>
      <c r="Q173" s="53">
        <v>5270365.0999999996</v>
      </c>
      <c r="R173" s="53">
        <v>2487844</v>
      </c>
      <c r="S173" s="47"/>
      <c r="T173" s="47"/>
      <c r="U173" s="44"/>
    </row>
    <row r="174" spans="2:21" ht="14.25" customHeight="1">
      <c r="B174" s="25" t="str">
        <f t="shared" si="5"/>
        <v/>
      </c>
      <c r="C174" s="25" t="str">
        <f t="shared" si="6"/>
        <v>SES</v>
      </c>
      <c r="D174" s="43" t="s">
        <v>132</v>
      </c>
      <c r="E174" s="43" t="s">
        <v>807</v>
      </c>
      <c r="F174" s="43" t="s">
        <v>804</v>
      </c>
      <c r="G174" s="43" t="s">
        <v>808</v>
      </c>
      <c r="H174" s="44" t="s">
        <v>809</v>
      </c>
      <c r="I174" s="43">
        <v>2</v>
      </c>
      <c r="J174" s="53">
        <v>2692204.8</v>
      </c>
      <c r="K174" s="53">
        <v>4230240</v>
      </c>
      <c r="L174" s="53">
        <v>3813895.68</v>
      </c>
      <c r="M174" s="53">
        <v>8225654.4000000004</v>
      </c>
      <c r="N174" s="53">
        <v>1722540</v>
      </c>
      <c r="O174" s="53">
        <v>1264365.8400000001</v>
      </c>
      <c r="P174" s="53">
        <v>874056</v>
      </c>
      <c r="Q174" s="53">
        <v>4736021.4000000004</v>
      </c>
      <c r="R174" s="53">
        <v>354217.2</v>
      </c>
      <c r="S174" s="47"/>
      <c r="T174" s="47"/>
      <c r="U174" s="44"/>
    </row>
    <row r="175" spans="2:21" ht="14.25" customHeight="1">
      <c r="B175" s="25" t="str">
        <f t="shared" si="5"/>
        <v/>
      </c>
      <c r="C175" s="25" t="str">
        <f t="shared" si="6"/>
        <v>ANH</v>
      </c>
      <c r="D175" s="43" t="s">
        <v>94</v>
      </c>
      <c r="E175" s="43" t="s">
        <v>810</v>
      </c>
      <c r="F175" s="43" t="s">
        <v>804</v>
      </c>
      <c r="G175" s="43" t="s">
        <v>811</v>
      </c>
      <c r="H175" s="44" t="s">
        <v>812</v>
      </c>
      <c r="I175" s="43">
        <v>3</v>
      </c>
      <c r="J175" s="56">
        <v>2089.6480000000001</v>
      </c>
      <c r="K175" s="56">
        <v>2104.6219999999998</v>
      </c>
      <c r="L175" s="56">
        <v>2120.2249999999999</v>
      </c>
      <c r="M175" s="56">
        <v>2137.9169999999999</v>
      </c>
      <c r="N175" s="56">
        <v>2154.5810000000001</v>
      </c>
      <c r="O175" s="56">
        <v>2160.277</v>
      </c>
      <c r="P175" s="56">
        <v>2195.7190000000001</v>
      </c>
      <c r="Q175" s="56">
        <v>2218.665</v>
      </c>
      <c r="R175" s="56">
        <v>2244.4090000000001</v>
      </c>
      <c r="S175" s="56">
        <v>2235.0059999999999</v>
      </c>
      <c r="T175" s="56">
        <v>2273.6410000000001</v>
      </c>
      <c r="U175" s="44"/>
    </row>
    <row r="176" spans="2:21" ht="14.25" customHeight="1">
      <c r="B176" s="25" t="str">
        <f t="shared" si="5"/>
        <v/>
      </c>
      <c r="C176" s="25" t="str">
        <f t="shared" si="6"/>
        <v>WSH</v>
      </c>
      <c r="D176" s="43" t="s">
        <v>117</v>
      </c>
      <c r="E176" s="43" t="s">
        <v>810</v>
      </c>
      <c r="F176" s="43" t="s">
        <v>804</v>
      </c>
      <c r="G176" s="43" t="s">
        <v>811</v>
      </c>
      <c r="H176" s="44" t="s">
        <v>812</v>
      </c>
      <c r="I176" s="43">
        <v>3</v>
      </c>
      <c r="J176" s="56">
        <v>1393.9680000000001</v>
      </c>
      <c r="K176" s="56">
        <v>1398.7239999999999</v>
      </c>
      <c r="L176" s="56">
        <v>1403.8109999999999</v>
      </c>
      <c r="M176" s="56">
        <v>1408.011</v>
      </c>
      <c r="N176" s="56">
        <v>1417.0029999999999</v>
      </c>
      <c r="O176" s="56">
        <v>1424.962</v>
      </c>
      <c r="P176" s="56">
        <v>1433.501</v>
      </c>
      <c r="Q176" s="56">
        <v>1441.768</v>
      </c>
      <c r="R176" s="56">
        <v>1451.325</v>
      </c>
      <c r="S176" s="56">
        <v>1459.674</v>
      </c>
      <c r="T176" s="56">
        <v>1466.63</v>
      </c>
      <c r="U176" s="44"/>
    </row>
    <row r="177" spans="2:21" ht="14.25" customHeight="1">
      <c r="B177" s="25" t="str">
        <f t="shared" si="5"/>
        <v/>
      </c>
      <c r="C177" s="25" t="str">
        <f t="shared" si="6"/>
        <v>HDD</v>
      </c>
      <c r="D177" s="43" t="s">
        <v>118</v>
      </c>
      <c r="E177" s="43" t="s">
        <v>810</v>
      </c>
      <c r="F177" s="43" t="s">
        <v>804</v>
      </c>
      <c r="G177" s="43" t="s">
        <v>811</v>
      </c>
      <c r="H177" s="44" t="s">
        <v>812</v>
      </c>
      <c r="I177" s="43">
        <v>3</v>
      </c>
      <c r="J177" s="56">
        <v>123.91800000000001</v>
      </c>
      <c r="K177" s="56">
        <v>124.08499999999999</v>
      </c>
      <c r="L177" s="56">
        <v>124.748</v>
      </c>
      <c r="M177" s="56">
        <v>125.63800000000001</v>
      </c>
      <c r="N177" s="56">
        <v>126.64100000000001</v>
      </c>
      <c r="O177" s="56">
        <v>127.423</v>
      </c>
      <c r="P177" s="56">
        <v>127.93</v>
      </c>
      <c r="Q177" s="56">
        <v>104.974</v>
      </c>
      <c r="R177" s="56">
        <v>105.32899999999999</v>
      </c>
      <c r="S177" s="56">
        <v>105.794</v>
      </c>
      <c r="T177" s="56">
        <v>106.096</v>
      </c>
      <c r="U177" s="44"/>
    </row>
    <row r="178" spans="2:21" ht="14.25" customHeight="1">
      <c r="B178" s="25" t="str">
        <f t="shared" si="5"/>
        <v/>
      </c>
      <c r="C178" s="25" t="str">
        <f t="shared" si="6"/>
        <v>NES</v>
      </c>
      <c r="D178" s="43" t="s">
        <v>119</v>
      </c>
      <c r="E178" s="43" t="s">
        <v>810</v>
      </c>
      <c r="F178" s="43" t="s">
        <v>804</v>
      </c>
      <c r="G178" s="43" t="s">
        <v>811</v>
      </c>
      <c r="H178" s="44" t="s">
        <v>812</v>
      </c>
      <c r="I178" s="43">
        <v>3</v>
      </c>
      <c r="J178" s="56">
        <v>1957.568</v>
      </c>
      <c r="K178" s="56">
        <v>1965.192</v>
      </c>
      <c r="L178" s="56">
        <v>1972.577</v>
      </c>
      <c r="M178" s="56">
        <v>1984.55</v>
      </c>
      <c r="N178" s="56">
        <v>2005.971</v>
      </c>
      <c r="O178" s="56">
        <v>2021.4860000000001</v>
      </c>
      <c r="P178" s="56">
        <v>2018.673</v>
      </c>
      <c r="Q178" s="56">
        <v>2029.5920000000001</v>
      </c>
      <c r="R178" s="56">
        <v>2047.713</v>
      </c>
      <c r="S178" s="56">
        <v>2058.0749999999998</v>
      </c>
      <c r="T178" s="56">
        <v>2069.9699999999998</v>
      </c>
      <c r="U178" s="44"/>
    </row>
    <row r="179" spans="2:21" ht="14.25" customHeight="1">
      <c r="B179" s="25" t="str">
        <f t="shared" si="5"/>
        <v/>
      </c>
      <c r="C179" s="25" t="str">
        <f t="shared" si="6"/>
        <v>SVE</v>
      </c>
      <c r="D179" s="43" t="s">
        <v>120</v>
      </c>
      <c r="E179" s="43" t="s">
        <v>810</v>
      </c>
      <c r="F179" s="43" t="s">
        <v>804</v>
      </c>
      <c r="G179" s="43" t="s">
        <v>811</v>
      </c>
      <c r="H179" s="44" t="s">
        <v>812</v>
      </c>
      <c r="I179" s="43">
        <v>3</v>
      </c>
      <c r="J179" s="56">
        <v>3456.5529999999999</v>
      </c>
      <c r="K179" s="56">
        <v>3462.8649999999998</v>
      </c>
      <c r="L179" s="56">
        <v>3482.3989999999999</v>
      </c>
      <c r="M179" s="56">
        <v>3500.0929999999998</v>
      </c>
      <c r="N179" s="56">
        <v>3529.0120000000002</v>
      </c>
      <c r="O179" s="56">
        <v>3532.127</v>
      </c>
      <c r="P179" s="56">
        <v>3588.7159999999999</v>
      </c>
      <c r="Q179" s="56">
        <v>3636.96</v>
      </c>
      <c r="R179" s="56">
        <v>3669.9960000000001</v>
      </c>
      <c r="S179" s="56">
        <v>3698.91</v>
      </c>
      <c r="T179" s="56">
        <v>3725.4180000000001</v>
      </c>
      <c r="U179" s="44"/>
    </row>
    <row r="180" spans="2:21" ht="14.25" customHeight="1">
      <c r="B180" s="25" t="str">
        <f t="shared" si="5"/>
        <v/>
      </c>
      <c r="C180" s="25" t="str">
        <f t="shared" si="6"/>
        <v>SWB</v>
      </c>
      <c r="D180" s="43" t="s">
        <v>121</v>
      </c>
      <c r="E180" s="43" t="s">
        <v>810</v>
      </c>
      <c r="F180" s="43" t="s">
        <v>804</v>
      </c>
      <c r="G180" s="43" t="s">
        <v>811</v>
      </c>
      <c r="H180" s="44" t="s">
        <v>812</v>
      </c>
      <c r="I180" s="43">
        <v>3</v>
      </c>
      <c r="J180" s="56">
        <v>991.346</v>
      </c>
      <c r="K180" s="56">
        <v>997.24699999999996</v>
      </c>
      <c r="L180" s="56">
        <v>1003.543</v>
      </c>
      <c r="M180" s="56">
        <v>1010.099</v>
      </c>
      <c r="N180" s="56">
        <v>1019.245</v>
      </c>
      <c r="O180" s="56">
        <v>1033.7059999999999</v>
      </c>
      <c r="P180" s="56">
        <v>1044.357</v>
      </c>
      <c r="Q180" s="56">
        <v>1053.76</v>
      </c>
      <c r="R180" s="56">
        <v>1062.873</v>
      </c>
      <c r="S180" s="56">
        <v>1074.366</v>
      </c>
      <c r="T180" s="56">
        <v>1083.421</v>
      </c>
      <c r="U180" s="44"/>
    </row>
    <row r="181" spans="2:21" ht="14.25" customHeight="1">
      <c r="B181" s="25" t="str">
        <f t="shared" si="5"/>
        <v/>
      </c>
      <c r="C181" s="25" t="str">
        <f t="shared" si="6"/>
        <v>SRN</v>
      </c>
      <c r="D181" s="43" t="s">
        <v>122</v>
      </c>
      <c r="E181" s="43" t="s">
        <v>810</v>
      </c>
      <c r="F181" s="43" t="s">
        <v>804</v>
      </c>
      <c r="G181" s="43" t="s">
        <v>811</v>
      </c>
      <c r="H181" s="44" t="s">
        <v>812</v>
      </c>
      <c r="I181" s="43">
        <v>3</v>
      </c>
      <c r="J181" s="56">
        <v>1068.5129999999999</v>
      </c>
      <c r="K181" s="56">
        <v>1073.463</v>
      </c>
      <c r="L181" s="56">
        <v>1081.6590000000001</v>
      </c>
      <c r="M181" s="56">
        <v>1087.2090000000001</v>
      </c>
      <c r="N181" s="56">
        <v>1093.904</v>
      </c>
      <c r="O181" s="56">
        <v>1104.087</v>
      </c>
      <c r="P181" s="56">
        <v>1114.1600000000001</v>
      </c>
      <c r="Q181" s="56">
        <v>1123.4169999999999</v>
      </c>
      <c r="R181" s="56">
        <v>1130.5</v>
      </c>
      <c r="S181" s="56">
        <v>1134.8209999999999</v>
      </c>
      <c r="T181" s="56">
        <v>1137.9100000000001</v>
      </c>
      <c r="U181" s="44"/>
    </row>
    <row r="182" spans="2:21" ht="14.25" customHeight="1">
      <c r="B182" s="25" t="str">
        <f t="shared" si="5"/>
        <v/>
      </c>
      <c r="C182" s="25" t="str">
        <f t="shared" si="6"/>
        <v>TMS</v>
      </c>
      <c r="D182" s="43" t="s">
        <v>123</v>
      </c>
      <c r="E182" s="43" t="s">
        <v>810</v>
      </c>
      <c r="F182" s="43" t="s">
        <v>804</v>
      </c>
      <c r="G182" s="43" t="s">
        <v>811</v>
      </c>
      <c r="H182" s="44" t="s">
        <v>812</v>
      </c>
      <c r="I182" s="43">
        <v>3</v>
      </c>
      <c r="J182" s="56">
        <v>3656.4340000000002</v>
      </c>
      <c r="K182" s="56">
        <v>3677.741</v>
      </c>
      <c r="L182" s="56">
        <v>3697.8240000000001</v>
      </c>
      <c r="M182" s="56">
        <v>3724.4589999999998</v>
      </c>
      <c r="N182" s="56">
        <v>3758.36</v>
      </c>
      <c r="O182" s="56">
        <v>3789.6219999999998</v>
      </c>
      <c r="P182" s="56">
        <v>3826.422</v>
      </c>
      <c r="Q182" s="56">
        <v>3879.9940000000001</v>
      </c>
      <c r="R182" s="56">
        <v>3919.4850000000001</v>
      </c>
      <c r="S182" s="56">
        <v>3955.7919999999999</v>
      </c>
      <c r="T182" s="56">
        <v>3997.01</v>
      </c>
      <c r="U182" s="44"/>
    </row>
    <row r="183" spans="2:21" ht="14.25" customHeight="1">
      <c r="B183" s="25" t="str">
        <f t="shared" si="5"/>
        <v>UUW</v>
      </c>
      <c r="C183" s="25" t="str">
        <f t="shared" si="6"/>
        <v>UUW</v>
      </c>
      <c r="D183" s="43" t="s">
        <v>767</v>
      </c>
      <c r="E183" s="43" t="s">
        <v>810</v>
      </c>
      <c r="F183" s="43" t="s">
        <v>804</v>
      </c>
      <c r="G183" s="43" t="s">
        <v>811</v>
      </c>
      <c r="H183" s="44" t="s">
        <v>812</v>
      </c>
      <c r="I183" s="43">
        <v>3</v>
      </c>
      <c r="J183" s="56">
        <v>3216.3510000000001</v>
      </c>
      <c r="K183" s="56">
        <v>3224.9839999999999</v>
      </c>
      <c r="L183" s="56">
        <v>3236.2539999999999</v>
      </c>
      <c r="M183" s="56">
        <v>3250.509</v>
      </c>
      <c r="N183" s="56">
        <v>3275.078</v>
      </c>
      <c r="O183" s="56">
        <v>3293.08</v>
      </c>
      <c r="P183" s="56">
        <v>3313.1869999999999</v>
      </c>
      <c r="Q183" s="56">
        <v>3344.2289999999998</v>
      </c>
      <c r="R183" s="56">
        <v>3379.0010000000002</v>
      </c>
      <c r="S183" s="56">
        <v>3405.5920000000001</v>
      </c>
      <c r="T183" s="56">
        <v>3430.3429999999998</v>
      </c>
      <c r="U183" s="44"/>
    </row>
    <row r="184" spans="2:21" ht="14.25" customHeight="1">
      <c r="B184" s="25" t="str">
        <f t="shared" si="5"/>
        <v/>
      </c>
      <c r="C184" s="25" t="str">
        <f t="shared" si="6"/>
        <v>WSX</v>
      </c>
      <c r="D184" s="43" t="s">
        <v>125</v>
      </c>
      <c r="E184" s="43" t="s">
        <v>810</v>
      </c>
      <c r="F184" s="43" t="s">
        <v>804</v>
      </c>
      <c r="G184" s="43" t="s">
        <v>811</v>
      </c>
      <c r="H184" s="44" t="s">
        <v>812</v>
      </c>
      <c r="I184" s="43">
        <v>3</v>
      </c>
      <c r="J184" s="56">
        <v>588.52700000000004</v>
      </c>
      <c r="K184" s="56">
        <v>593.13900000000001</v>
      </c>
      <c r="L184" s="56">
        <v>597.49199999999996</v>
      </c>
      <c r="M184" s="56">
        <v>602.25699999999995</v>
      </c>
      <c r="N184" s="56">
        <v>607.30600000000004</v>
      </c>
      <c r="O184" s="56">
        <v>612.12300000000005</v>
      </c>
      <c r="P184" s="56">
        <v>615.40800000000002</v>
      </c>
      <c r="Q184" s="56">
        <v>621.10599999999999</v>
      </c>
      <c r="R184" s="56">
        <v>625.51300000000003</v>
      </c>
      <c r="S184" s="56">
        <v>627.70100000000002</v>
      </c>
      <c r="T184" s="56">
        <v>633.16700000000003</v>
      </c>
      <c r="U184" s="44"/>
    </row>
    <row r="185" spans="2:21" ht="14.25" customHeight="1">
      <c r="B185" s="25" t="str">
        <f t="shared" si="5"/>
        <v/>
      </c>
      <c r="C185" s="25" t="str">
        <f t="shared" si="6"/>
        <v>YKY</v>
      </c>
      <c r="D185" s="43" t="s">
        <v>126</v>
      </c>
      <c r="E185" s="43" t="s">
        <v>810</v>
      </c>
      <c r="F185" s="43" t="s">
        <v>804</v>
      </c>
      <c r="G185" s="43" t="s">
        <v>811</v>
      </c>
      <c r="H185" s="44" t="s">
        <v>812</v>
      </c>
      <c r="I185" s="43">
        <v>3</v>
      </c>
      <c r="J185" s="56">
        <v>2238.2089999999998</v>
      </c>
      <c r="K185" s="56">
        <v>2244.2739999999999</v>
      </c>
      <c r="L185" s="56">
        <v>2252.6019999999999</v>
      </c>
      <c r="M185" s="56">
        <v>2264.9899999999998</v>
      </c>
      <c r="N185" s="56">
        <v>2276.9299999999998</v>
      </c>
      <c r="O185" s="56">
        <v>2289.7530000000002</v>
      </c>
      <c r="P185" s="56">
        <v>2305.3180000000002</v>
      </c>
      <c r="Q185" s="56">
        <v>2319.165</v>
      </c>
      <c r="R185" s="56">
        <v>2337.4070000000002</v>
      </c>
      <c r="S185" s="56">
        <v>2347.5720000000001</v>
      </c>
      <c r="T185" s="56">
        <v>2355.64</v>
      </c>
      <c r="U185" s="44"/>
    </row>
    <row r="186" spans="2:21" ht="14.25" customHeight="1">
      <c r="B186" s="25" t="str">
        <f t="shared" si="5"/>
        <v/>
      </c>
      <c r="C186" s="25" t="str">
        <f t="shared" si="6"/>
        <v>AFW</v>
      </c>
      <c r="D186" s="43" t="s">
        <v>127</v>
      </c>
      <c r="E186" s="43" t="s">
        <v>810</v>
      </c>
      <c r="F186" s="43" t="s">
        <v>804</v>
      </c>
      <c r="G186" s="43" t="s">
        <v>811</v>
      </c>
      <c r="H186" s="44" t="s">
        <v>812</v>
      </c>
      <c r="I186" s="43">
        <v>3</v>
      </c>
      <c r="J186" s="56">
        <v>1441.5530000000001</v>
      </c>
      <c r="K186" s="56">
        <v>1450.423</v>
      </c>
      <c r="L186" s="56">
        <v>1458.376</v>
      </c>
      <c r="M186" s="56">
        <v>1465.366</v>
      </c>
      <c r="N186" s="56">
        <v>1474.943</v>
      </c>
      <c r="O186" s="56">
        <v>1490.86</v>
      </c>
      <c r="P186" s="56">
        <v>1500.1959999999999</v>
      </c>
      <c r="Q186" s="56">
        <v>1513.2750000000001</v>
      </c>
      <c r="R186" s="56">
        <v>1525.345</v>
      </c>
      <c r="S186" s="56">
        <v>1539.8030000000001</v>
      </c>
      <c r="T186" s="56">
        <v>1554.489</v>
      </c>
      <c r="U186" s="44"/>
    </row>
    <row r="187" spans="2:21" ht="14.25" customHeight="1">
      <c r="B187" s="25" t="str">
        <f t="shared" si="5"/>
        <v/>
      </c>
      <c r="C187" s="25" t="str">
        <f t="shared" si="6"/>
        <v>BRL</v>
      </c>
      <c r="D187" s="43" t="s">
        <v>128</v>
      </c>
      <c r="E187" s="43" t="s">
        <v>810</v>
      </c>
      <c r="F187" s="43" t="s">
        <v>804</v>
      </c>
      <c r="G187" s="43" t="s">
        <v>811</v>
      </c>
      <c r="H187" s="44" t="s">
        <v>812</v>
      </c>
      <c r="I187" s="43">
        <v>3</v>
      </c>
      <c r="J187" s="56">
        <v>513.18200000000002</v>
      </c>
      <c r="K187" s="56">
        <v>516.50900000000001</v>
      </c>
      <c r="L187" s="56">
        <v>520.04600000000005</v>
      </c>
      <c r="M187" s="56">
        <v>523.18299999999999</v>
      </c>
      <c r="N187" s="56">
        <v>527.50900000000001</v>
      </c>
      <c r="O187" s="56">
        <v>530.76800000000003</v>
      </c>
      <c r="P187" s="56">
        <v>536.13800000000003</v>
      </c>
      <c r="Q187" s="56">
        <v>540.93100000000004</v>
      </c>
      <c r="R187" s="56">
        <v>545.95600000000002</v>
      </c>
      <c r="S187" s="56">
        <v>548.12900000000002</v>
      </c>
      <c r="T187" s="56">
        <v>553.47400000000005</v>
      </c>
      <c r="U187" s="44"/>
    </row>
    <row r="188" spans="2:21" ht="14.25" customHeight="1">
      <c r="B188" s="25" t="str">
        <f t="shared" si="5"/>
        <v/>
      </c>
      <c r="C188" s="25" t="str">
        <f t="shared" si="6"/>
        <v>PRT</v>
      </c>
      <c r="D188" s="43" t="s">
        <v>130</v>
      </c>
      <c r="E188" s="43" t="s">
        <v>810</v>
      </c>
      <c r="F188" s="43" t="s">
        <v>804</v>
      </c>
      <c r="G188" s="43" t="s">
        <v>811</v>
      </c>
      <c r="H188" s="44" t="s">
        <v>812</v>
      </c>
      <c r="I188" s="43">
        <v>3</v>
      </c>
      <c r="J188" s="56">
        <v>305.64100000000002</v>
      </c>
      <c r="K188" s="56">
        <v>308.791</v>
      </c>
      <c r="L188" s="56">
        <v>310.38</v>
      </c>
      <c r="M188" s="56">
        <v>312.83800000000002</v>
      </c>
      <c r="N188" s="56">
        <v>315.32</v>
      </c>
      <c r="O188" s="56">
        <v>317.77499999999998</v>
      </c>
      <c r="P188" s="56">
        <v>319.80599999999998</v>
      </c>
      <c r="Q188" s="56">
        <v>321.59199999999998</v>
      </c>
      <c r="R188" s="56">
        <v>321.67399999999998</v>
      </c>
      <c r="S188" s="56">
        <v>322.88499999999999</v>
      </c>
      <c r="T188" s="56">
        <v>324.60899999999998</v>
      </c>
      <c r="U188" s="44"/>
    </row>
    <row r="189" spans="2:21" ht="14.25" customHeight="1">
      <c r="B189" s="25" t="str">
        <f t="shared" si="5"/>
        <v/>
      </c>
      <c r="C189" s="25" t="str">
        <f t="shared" si="6"/>
        <v>SEW</v>
      </c>
      <c r="D189" s="43" t="s">
        <v>131</v>
      </c>
      <c r="E189" s="43" t="s">
        <v>810</v>
      </c>
      <c r="F189" s="43" t="s">
        <v>804</v>
      </c>
      <c r="G189" s="43" t="s">
        <v>811</v>
      </c>
      <c r="H189" s="44" t="s">
        <v>812</v>
      </c>
      <c r="I189" s="43">
        <v>3</v>
      </c>
      <c r="J189" s="56">
        <v>890.43499999999995</v>
      </c>
      <c r="K189" s="56">
        <v>897.077</v>
      </c>
      <c r="L189" s="56">
        <v>902.14800000000002</v>
      </c>
      <c r="M189" s="56">
        <v>987.05700000000002</v>
      </c>
      <c r="N189" s="56">
        <v>992.423</v>
      </c>
      <c r="O189" s="56">
        <v>1004.622</v>
      </c>
      <c r="P189" s="56">
        <v>1013.178</v>
      </c>
      <c r="Q189" s="56">
        <v>1020.985</v>
      </c>
      <c r="R189" s="56">
        <v>1030.4390000000001</v>
      </c>
      <c r="S189" s="56">
        <v>955.09</v>
      </c>
      <c r="T189" s="56">
        <v>959.35</v>
      </c>
      <c r="U189" s="44"/>
    </row>
    <row r="190" spans="2:21" ht="14.25" customHeight="1">
      <c r="B190" s="25" t="str">
        <f t="shared" si="5"/>
        <v/>
      </c>
      <c r="C190" s="25" t="str">
        <f t="shared" si="6"/>
        <v>SSC</v>
      </c>
      <c r="D190" s="43" t="s">
        <v>129</v>
      </c>
      <c r="E190" s="43" t="s">
        <v>810</v>
      </c>
      <c r="F190" s="43" t="s">
        <v>804</v>
      </c>
      <c r="G190" s="43" t="s">
        <v>811</v>
      </c>
      <c r="H190" s="44" t="s">
        <v>812</v>
      </c>
      <c r="I190" s="43">
        <v>3</v>
      </c>
      <c r="J190" s="56">
        <v>701.28399999999999</v>
      </c>
      <c r="K190" s="56">
        <v>702.81200000000001</v>
      </c>
      <c r="L190" s="56">
        <v>714.35299999999995</v>
      </c>
      <c r="M190" s="56">
        <v>721.84299999999996</v>
      </c>
      <c r="N190" s="56">
        <v>724.928</v>
      </c>
      <c r="O190" s="56">
        <v>728.84799999999996</v>
      </c>
      <c r="P190" s="56">
        <v>735.85799999999995</v>
      </c>
      <c r="Q190" s="56">
        <v>737.11400000000003</v>
      </c>
      <c r="R190" s="56">
        <v>742.64</v>
      </c>
      <c r="S190" s="56">
        <v>746.68299999999999</v>
      </c>
      <c r="T190" s="56">
        <v>750.04100000000005</v>
      </c>
      <c r="U190" s="44"/>
    </row>
    <row r="191" spans="2:21" ht="14.25" customHeight="1">
      <c r="B191" s="25" t="str">
        <f t="shared" si="5"/>
        <v/>
      </c>
      <c r="C191" s="25" t="str">
        <f t="shared" si="6"/>
        <v>SES</v>
      </c>
      <c r="D191" s="43" t="s">
        <v>132</v>
      </c>
      <c r="E191" s="43" t="s">
        <v>810</v>
      </c>
      <c r="F191" s="43" t="s">
        <v>804</v>
      </c>
      <c r="G191" s="43" t="s">
        <v>811</v>
      </c>
      <c r="H191" s="44" t="s">
        <v>812</v>
      </c>
      <c r="I191" s="43">
        <v>3</v>
      </c>
      <c r="J191" s="56">
        <v>280.43799999999999</v>
      </c>
      <c r="K191" s="56">
        <v>282.01600000000002</v>
      </c>
      <c r="L191" s="56">
        <v>283.77199999999999</v>
      </c>
      <c r="M191" s="56">
        <v>285.613</v>
      </c>
      <c r="N191" s="56">
        <v>287.08999999999997</v>
      </c>
      <c r="O191" s="56">
        <v>288.66800000000001</v>
      </c>
      <c r="P191" s="56">
        <v>291.35199999999998</v>
      </c>
      <c r="Q191" s="56">
        <v>292.34699999999998</v>
      </c>
      <c r="R191" s="56">
        <v>295.18099999999998</v>
      </c>
      <c r="S191" s="56">
        <v>285.48200000000003</v>
      </c>
      <c r="T191" s="56">
        <v>299.94400000000002</v>
      </c>
      <c r="U191" s="44"/>
    </row>
    <row r="192" spans="2:21" ht="14.25" customHeight="1">
      <c r="B192" s="25" t="str">
        <f t="shared" si="5"/>
        <v/>
      </c>
      <c r="C192" s="25" t="str">
        <f t="shared" si="6"/>
        <v>ANH</v>
      </c>
      <c r="D192" s="43" t="s">
        <v>94</v>
      </c>
      <c r="E192" s="43" t="s">
        <v>813</v>
      </c>
      <c r="F192" s="43" t="s">
        <v>804</v>
      </c>
      <c r="G192" s="43" t="s">
        <v>814</v>
      </c>
      <c r="H192" s="44" t="s">
        <v>806</v>
      </c>
      <c r="I192" s="43">
        <v>0</v>
      </c>
      <c r="J192" s="48"/>
      <c r="K192" s="49"/>
      <c r="L192" s="49"/>
      <c r="M192" s="49"/>
      <c r="N192" s="49"/>
      <c r="O192" s="55">
        <v>8.1365740740740738E-3</v>
      </c>
      <c r="P192" s="55">
        <v>5.138888888888889E-3</v>
      </c>
      <c r="Q192" s="55">
        <v>6.0648148148148145E-3</v>
      </c>
      <c r="R192" s="55">
        <v>1.2951388888888887E-2</v>
      </c>
      <c r="S192" s="55">
        <v>3.4951248453024301E-3</v>
      </c>
      <c r="T192" s="55">
        <v>6.8001610632461287E-3</v>
      </c>
      <c r="U192" s="44"/>
    </row>
    <row r="193" spans="2:21" ht="14.25" customHeight="1">
      <c r="B193" s="25" t="str">
        <f t="shared" si="5"/>
        <v/>
      </c>
      <c r="C193" s="25" t="str">
        <f t="shared" si="6"/>
        <v>WSH</v>
      </c>
      <c r="D193" s="43" t="s">
        <v>117</v>
      </c>
      <c r="E193" s="43" t="s">
        <v>813</v>
      </c>
      <c r="F193" s="43" t="s">
        <v>804</v>
      </c>
      <c r="G193" s="43" t="s">
        <v>814</v>
      </c>
      <c r="H193" s="44" t="s">
        <v>806</v>
      </c>
      <c r="I193" s="43">
        <v>0</v>
      </c>
      <c r="J193" s="48"/>
      <c r="K193" s="49"/>
      <c r="L193" s="49"/>
      <c r="M193" s="49"/>
      <c r="N193" s="49"/>
      <c r="O193" s="55" t="s">
        <v>81</v>
      </c>
      <c r="P193" s="55" t="s">
        <v>81</v>
      </c>
      <c r="Q193" s="55">
        <v>1.2141203703703704E-2</v>
      </c>
      <c r="R193" s="55">
        <v>1.2337962962962962E-2</v>
      </c>
      <c r="S193" s="55">
        <v>7.6970666036972491E-3</v>
      </c>
      <c r="T193" s="55">
        <v>1.12477011925298E-2</v>
      </c>
      <c r="U193" s="44"/>
    </row>
    <row r="194" spans="2:21" ht="14.25" customHeight="1">
      <c r="B194" s="25" t="str">
        <f t="shared" si="5"/>
        <v/>
      </c>
      <c r="C194" s="25" t="str">
        <f t="shared" si="6"/>
        <v>HDD</v>
      </c>
      <c r="D194" s="43" t="s">
        <v>118</v>
      </c>
      <c r="E194" s="43" t="s">
        <v>813</v>
      </c>
      <c r="F194" s="43" t="s">
        <v>804</v>
      </c>
      <c r="G194" s="43" t="s">
        <v>814</v>
      </c>
      <c r="H194" s="44" t="s">
        <v>806</v>
      </c>
      <c r="I194" s="43">
        <v>0</v>
      </c>
      <c r="J194" s="48"/>
      <c r="K194" s="49"/>
      <c r="L194" s="49"/>
      <c r="M194" s="49"/>
      <c r="N194" s="49"/>
      <c r="O194" s="55" t="s">
        <v>81</v>
      </c>
      <c r="P194" s="55" t="s">
        <v>81</v>
      </c>
      <c r="Q194" s="55">
        <v>2.4658449074074076E-2</v>
      </c>
      <c r="R194" s="55">
        <v>1.2106481481481482E-2</v>
      </c>
      <c r="S194" s="55">
        <v>4.7719907407407405E-2</v>
      </c>
      <c r="T194" s="55">
        <v>2.6013234370091103E-2</v>
      </c>
      <c r="U194" s="44"/>
    </row>
    <row r="195" spans="2:21" ht="14.25" customHeight="1">
      <c r="B195" s="25" t="str">
        <f t="shared" si="5"/>
        <v/>
      </c>
      <c r="C195" s="25" t="str">
        <f t="shared" si="6"/>
        <v>NES</v>
      </c>
      <c r="D195" s="43" t="s">
        <v>119</v>
      </c>
      <c r="E195" s="43" t="s">
        <v>813</v>
      </c>
      <c r="F195" s="43" t="s">
        <v>804</v>
      </c>
      <c r="G195" s="43" t="s">
        <v>814</v>
      </c>
      <c r="H195" s="44" t="s">
        <v>806</v>
      </c>
      <c r="I195" s="43">
        <v>0</v>
      </c>
      <c r="J195" s="48"/>
      <c r="K195" s="49"/>
      <c r="L195" s="49"/>
      <c r="M195" s="49"/>
      <c r="N195" s="49"/>
      <c r="O195" s="55">
        <v>1.5046296296296294E-3</v>
      </c>
      <c r="P195" s="55">
        <v>3.6921296296296298E-3</v>
      </c>
      <c r="Q195" s="55">
        <v>5.6481481481481478E-3</v>
      </c>
      <c r="R195" s="55">
        <v>3.9004629629629632E-3</v>
      </c>
      <c r="S195" s="55">
        <v>2.8252303730427705E-3</v>
      </c>
      <c r="T195" s="55">
        <v>8.1566360395350906E-3</v>
      </c>
      <c r="U195" s="44"/>
    </row>
    <row r="196" spans="2:21" ht="14.25" customHeight="1">
      <c r="B196" s="25" t="str">
        <f t="shared" si="5"/>
        <v/>
      </c>
      <c r="C196" s="25" t="str">
        <f t="shared" si="6"/>
        <v>SVE</v>
      </c>
      <c r="D196" s="43" t="s">
        <v>120</v>
      </c>
      <c r="E196" s="43" t="s">
        <v>813</v>
      </c>
      <c r="F196" s="43" t="s">
        <v>804</v>
      </c>
      <c r="G196" s="43" t="s">
        <v>814</v>
      </c>
      <c r="H196" s="44" t="s">
        <v>806</v>
      </c>
      <c r="I196" s="43">
        <v>0</v>
      </c>
      <c r="J196" s="48"/>
      <c r="K196" s="49"/>
      <c r="L196" s="49"/>
      <c r="M196" s="49"/>
      <c r="N196" s="49"/>
      <c r="O196" s="55" t="s">
        <v>81</v>
      </c>
      <c r="P196" s="55" t="s">
        <v>81</v>
      </c>
      <c r="Q196" s="55">
        <v>1.3751967592592592E-2</v>
      </c>
      <c r="R196" s="55">
        <v>6.0278935185185184E-3</v>
      </c>
      <c r="S196" s="55">
        <v>8.0671296296296307E-3</v>
      </c>
      <c r="T196" s="55">
        <v>8.7893864987035001E-3</v>
      </c>
      <c r="U196" s="44"/>
    </row>
    <row r="197" spans="2:21" ht="14.25" customHeight="1">
      <c r="B197" s="25" t="str">
        <f t="shared" si="5"/>
        <v/>
      </c>
      <c r="C197" s="25" t="str">
        <f t="shared" si="6"/>
        <v>SWB</v>
      </c>
      <c r="D197" s="43" t="s">
        <v>121</v>
      </c>
      <c r="E197" s="43" t="s">
        <v>813</v>
      </c>
      <c r="F197" s="43" t="s">
        <v>804</v>
      </c>
      <c r="G197" s="43" t="s">
        <v>814</v>
      </c>
      <c r="H197" s="44" t="s">
        <v>806</v>
      </c>
      <c r="I197" s="43">
        <v>0</v>
      </c>
      <c r="J197" s="48"/>
      <c r="K197" s="49"/>
      <c r="L197" s="49"/>
      <c r="M197" s="49"/>
      <c r="N197" s="49"/>
      <c r="O197" s="55" t="s">
        <v>81</v>
      </c>
      <c r="P197" s="55" t="s">
        <v>81</v>
      </c>
      <c r="Q197" s="55">
        <v>5.1042606157747188E-3</v>
      </c>
      <c r="R197" s="55">
        <v>6.3695939052881879E-3</v>
      </c>
      <c r="S197" s="55">
        <v>3.9166634089314104E-3</v>
      </c>
      <c r="T197" s="55">
        <v>9.4907407407407406E-3</v>
      </c>
      <c r="U197" s="44"/>
    </row>
    <row r="198" spans="2:21" ht="14.25" customHeight="1">
      <c r="B198" s="25" t="str">
        <f t="shared" si="5"/>
        <v/>
      </c>
      <c r="C198" s="25" t="str">
        <f t="shared" si="6"/>
        <v>SRN</v>
      </c>
      <c r="D198" s="43" t="s">
        <v>122</v>
      </c>
      <c r="E198" s="43" t="s">
        <v>813</v>
      </c>
      <c r="F198" s="43" t="s">
        <v>804</v>
      </c>
      <c r="G198" s="43" t="s">
        <v>814</v>
      </c>
      <c r="H198" s="44" t="s">
        <v>806</v>
      </c>
      <c r="I198" s="43">
        <v>0</v>
      </c>
      <c r="J198" s="48"/>
      <c r="K198" s="49"/>
      <c r="L198" s="49"/>
      <c r="M198" s="49"/>
      <c r="N198" s="49"/>
      <c r="O198" s="55">
        <v>4.3749999999999995E-3</v>
      </c>
      <c r="P198" s="55">
        <v>1.0254629629629629E-2</v>
      </c>
      <c r="Q198" s="55">
        <v>5.1273148148148146E-3</v>
      </c>
      <c r="R198" s="55">
        <v>7.4189814814814813E-3</v>
      </c>
      <c r="S198" s="55">
        <v>8.83163695713538E-3</v>
      </c>
      <c r="T198" s="55">
        <v>6.5039064273626603E-3</v>
      </c>
      <c r="U198" s="44"/>
    </row>
    <row r="199" spans="2:21" ht="14.25" customHeight="1">
      <c r="B199" s="25" t="str">
        <f t="shared" si="5"/>
        <v/>
      </c>
      <c r="C199" s="25" t="str">
        <f t="shared" si="6"/>
        <v>TMS</v>
      </c>
      <c r="D199" s="43" t="s">
        <v>123</v>
      </c>
      <c r="E199" s="43" t="s">
        <v>813</v>
      </c>
      <c r="F199" s="43" t="s">
        <v>804</v>
      </c>
      <c r="G199" s="43" t="s">
        <v>814</v>
      </c>
      <c r="H199" s="44" t="s">
        <v>806</v>
      </c>
      <c r="I199" s="43">
        <v>0</v>
      </c>
      <c r="J199" s="48"/>
      <c r="K199" s="49"/>
      <c r="L199" s="49"/>
      <c r="M199" s="49"/>
      <c r="N199" s="49"/>
      <c r="O199" s="55">
        <v>6.0261684160300422E-3</v>
      </c>
      <c r="P199" s="55">
        <v>1.6932870370370369E-2</v>
      </c>
      <c r="Q199" s="55">
        <v>1.3159722222222218E-2</v>
      </c>
      <c r="R199" s="55">
        <v>1.2488425925925927E-2</v>
      </c>
      <c r="S199" s="55">
        <v>9.4816027055699796E-3</v>
      </c>
      <c r="T199" s="55">
        <v>7.6731301449357312E-3</v>
      </c>
      <c r="U199" s="44"/>
    </row>
    <row r="200" spans="2:21" ht="14.25" customHeight="1">
      <c r="B200" s="25" t="str">
        <f t="shared" ref="B200:B263" si="7">IF(D200="UU","UUW","")</f>
        <v>UUW</v>
      </c>
      <c r="C200" s="25" t="str">
        <f t="shared" ref="C200:C263" si="8">IF(B200="",D200,B200)</f>
        <v>UUW</v>
      </c>
      <c r="D200" s="43" t="s">
        <v>767</v>
      </c>
      <c r="E200" s="43" t="s">
        <v>813</v>
      </c>
      <c r="F200" s="43" t="s">
        <v>804</v>
      </c>
      <c r="G200" s="43" t="s">
        <v>814</v>
      </c>
      <c r="H200" s="44" t="s">
        <v>806</v>
      </c>
      <c r="I200" s="43">
        <v>0</v>
      </c>
      <c r="J200" s="48"/>
      <c r="K200" s="49"/>
      <c r="L200" s="49"/>
      <c r="M200" s="49"/>
      <c r="N200" s="49"/>
      <c r="O200" s="55">
        <v>9.6874999999999999E-3</v>
      </c>
      <c r="P200" s="55">
        <v>9.2708333333333341E-3</v>
      </c>
      <c r="Q200" s="55">
        <v>6.4583333333333342E-3</v>
      </c>
      <c r="R200" s="55">
        <v>7.0717592592592594E-3</v>
      </c>
      <c r="S200" s="55">
        <v>3.3047562332775044E-3</v>
      </c>
      <c r="T200" s="55">
        <v>5.5286838501087199E-3</v>
      </c>
      <c r="U200" s="44"/>
    </row>
    <row r="201" spans="2:21" ht="14.25" customHeight="1">
      <c r="B201" s="25" t="str">
        <f t="shared" si="7"/>
        <v/>
      </c>
      <c r="C201" s="25" t="str">
        <f t="shared" si="8"/>
        <v>WSX</v>
      </c>
      <c r="D201" s="43" t="s">
        <v>125</v>
      </c>
      <c r="E201" s="43" t="s">
        <v>813</v>
      </c>
      <c r="F201" s="43" t="s">
        <v>804</v>
      </c>
      <c r="G201" s="43" t="s">
        <v>814</v>
      </c>
      <c r="H201" s="44" t="s">
        <v>806</v>
      </c>
      <c r="I201" s="43">
        <v>0</v>
      </c>
      <c r="J201" s="48"/>
      <c r="K201" s="49"/>
      <c r="L201" s="49"/>
      <c r="M201" s="49"/>
      <c r="N201" s="49"/>
      <c r="O201" s="55">
        <v>9.2476851851851852E-3</v>
      </c>
      <c r="P201" s="55">
        <v>8.726851851851852E-3</v>
      </c>
      <c r="Q201" s="55">
        <v>4.2245370370370371E-3</v>
      </c>
      <c r="R201" s="55">
        <v>5.4629629629629637E-3</v>
      </c>
      <c r="S201" s="55">
        <v>3.1712962962962997E-3</v>
      </c>
      <c r="T201" s="55">
        <v>2.9164884591581799E-3</v>
      </c>
      <c r="U201" s="44"/>
    </row>
    <row r="202" spans="2:21" ht="14.25" customHeight="1">
      <c r="B202" s="25" t="str">
        <f t="shared" si="7"/>
        <v/>
      </c>
      <c r="C202" s="25" t="str">
        <f t="shared" si="8"/>
        <v>YKY</v>
      </c>
      <c r="D202" s="43" t="s">
        <v>126</v>
      </c>
      <c r="E202" s="43" t="s">
        <v>813</v>
      </c>
      <c r="F202" s="43" t="s">
        <v>804</v>
      </c>
      <c r="G202" s="43" t="s">
        <v>814</v>
      </c>
      <c r="H202" s="44" t="s">
        <v>806</v>
      </c>
      <c r="I202" s="43">
        <v>0</v>
      </c>
      <c r="J202" s="48"/>
      <c r="K202" s="49"/>
      <c r="L202" s="49"/>
      <c r="M202" s="49"/>
      <c r="N202" s="49"/>
      <c r="O202" s="55">
        <v>5.7175925925925936E-3</v>
      </c>
      <c r="P202" s="55">
        <v>4.3055555555555555E-3</v>
      </c>
      <c r="Q202" s="55">
        <v>6.4004629629629628E-3</v>
      </c>
      <c r="R202" s="55">
        <v>4.6527777777777774E-3</v>
      </c>
      <c r="S202" s="55">
        <v>5.0277776357870998E-3</v>
      </c>
      <c r="T202" s="55">
        <v>7.3900457582846898E-3</v>
      </c>
      <c r="U202" s="44"/>
    </row>
    <row r="203" spans="2:21" ht="14.25" customHeight="1">
      <c r="B203" s="25" t="str">
        <f t="shared" si="7"/>
        <v/>
      </c>
      <c r="C203" s="25" t="str">
        <f t="shared" si="8"/>
        <v>AFW</v>
      </c>
      <c r="D203" s="43" t="s">
        <v>127</v>
      </c>
      <c r="E203" s="43" t="s">
        <v>813</v>
      </c>
      <c r="F203" s="43" t="s">
        <v>804</v>
      </c>
      <c r="G203" s="43" t="s">
        <v>814</v>
      </c>
      <c r="H203" s="44" t="s">
        <v>806</v>
      </c>
      <c r="I203" s="43">
        <v>0</v>
      </c>
      <c r="J203" s="48"/>
      <c r="K203" s="49"/>
      <c r="L203" s="49"/>
      <c r="M203" s="49"/>
      <c r="N203" s="49"/>
      <c r="O203" s="55">
        <v>1.4652777777777778E-2</v>
      </c>
      <c r="P203" s="55">
        <v>2.284722222222222E-2</v>
      </c>
      <c r="Q203" s="55">
        <v>8.819444444444444E-3</v>
      </c>
      <c r="R203" s="55">
        <v>9.4444444444444445E-3</v>
      </c>
      <c r="S203" s="55">
        <v>4.0416224570425999E-3</v>
      </c>
      <c r="T203" s="55">
        <v>2.5758175194549502E-3</v>
      </c>
      <c r="U203" s="44"/>
    </row>
    <row r="204" spans="2:21" ht="14.25" customHeight="1">
      <c r="B204" s="25" t="str">
        <f t="shared" si="7"/>
        <v/>
      </c>
      <c r="C204" s="25" t="str">
        <f t="shared" si="8"/>
        <v>BRL</v>
      </c>
      <c r="D204" s="43" t="s">
        <v>128</v>
      </c>
      <c r="E204" s="43" t="s">
        <v>813</v>
      </c>
      <c r="F204" s="43" t="s">
        <v>804</v>
      </c>
      <c r="G204" s="43" t="s">
        <v>814</v>
      </c>
      <c r="H204" s="44" t="s">
        <v>806</v>
      </c>
      <c r="I204" s="43">
        <v>0</v>
      </c>
      <c r="J204" s="48"/>
      <c r="K204" s="49"/>
      <c r="L204" s="49"/>
      <c r="M204" s="49"/>
      <c r="N204" s="49"/>
      <c r="O204" s="55">
        <v>8.9699074074074073E-3</v>
      </c>
      <c r="P204" s="55">
        <v>5.2766203703703697E-2</v>
      </c>
      <c r="Q204" s="55">
        <v>1.042824074074074E-2</v>
      </c>
      <c r="R204" s="55">
        <v>6.4467592592592588E-3</v>
      </c>
      <c r="S204" s="55">
        <v>2.1031681961092001E-2</v>
      </c>
      <c r="T204" s="55">
        <v>1.74916075551878E-3</v>
      </c>
      <c r="U204" s="44"/>
    </row>
    <row r="205" spans="2:21" ht="14.25" customHeight="1">
      <c r="B205" s="25" t="str">
        <f t="shared" si="7"/>
        <v/>
      </c>
      <c r="C205" s="25" t="str">
        <f t="shared" si="8"/>
        <v>PRT</v>
      </c>
      <c r="D205" s="43" t="s">
        <v>130</v>
      </c>
      <c r="E205" s="43" t="s">
        <v>813</v>
      </c>
      <c r="F205" s="43" t="s">
        <v>804</v>
      </c>
      <c r="G205" s="43" t="s">
        <v>814</v>
      </c>
      <c r="H205" s="44" t="s">
        <v>806</v>
      </c>
      <c r="I205" s="43">
        <v>0</v>
      </c>
      <c r="J205" s="48"/>
      <c r="K205" s="49"/>
      <c r="L205" s="49"/>
      <c r="M205" s="49"/>
      <c r="N205" s="49"/>
      <c r="O205" s="55">
        <v>2.8819444444444439E-3</v>
      </c>
      <c r="P205" s="55">
        <v>2.9745370370370368E-3</v>
      </c>
      <c r="Q205" s="55">
        <v>2.7083333333333334E-3</v>
      </c>
      <c r="R205" s="55">
        <v>2.3379629629629631E-3</v>
      </c>
      <c r="S205" s="55">
        <v>1.9541636771261898E-3</v>
      </c>
      <c r="T205" s="55">
        <v>1.63134109035794E-3</v>
      </c>
      <c r="U205" s="44"/>
    </row>
    <row r="206" spans="2:21" ht="14.25" customHeight="1">
      <c r="B206" s="25" t="str">
        <f t="shared" si="7"/>
        <v/>
      </c>
      <c r="C206" s="25" t="str">
        <f t="shared" si="8"/>
        <v>SEW</v>
      </c>
      <c r="D206" s="43" t="s">
        <v>131</v>
      </c>
      <c r="E206" s="43" t="s">
        <v>813</v>
      </c>
      <c r="F206" s="43" t="s">
        <v>804</v>
      </c>
      <c r="G206" s="43" t="s">
        <v>814</v>
      </c>
      <c r="H206" s="44" t="s">
        <v>806</v>
      </c>
      <c r="I206" s="43">
        <v>0</v>
      </c>
      <c r="J206" s="48"/>
      <c r="K206" s="49"/>
      <c r="L206" s="49"/>
      <c r="M206" s="49"/>
      <c r="N206" s="49"/>
      <c r="O206" s="55">
        <v>8.9699074074074073E-3</v>
      </c>
      <c r="P206" s="55">
        <v>3.0995370370370371E-2</v>
      </c>
      <c r="Q206" s="55">
        <v>9.8958333333333329E-3</v>
      </c>
      <c r="R206" s="55">
        <v>6.9212962962962961E-3</v>
      </c>
      <c r="S206" s="55">
        <v>2.1843173447295802E-2</v>
      </c>
      <c r="T206" s="55">
        <v>5.0384554512483901E-2</v>
      </c>
      <c r="U206" s="44"/>
    </row>
    <row r="207" spans="2:21" ht="14.25" customHeight="1">
      <c r="B207" s="25" t="str">
        <f t="shared" si="7"/>
        <v/>
      </c>
      <c r="C207" s="25" t="str">
        <f t="shared" si="8"/>
        <v>SSC</v>
      </c>
      <c r="D207" s="43" t="s">
        <v>129</v>
      </c>
      <c r="E207" s="43" t="s">
        <v>813</v>
      </c>
      <c r="F207" s="43" t="s">
        <v>804</v>
      </c>
      <c r="G207" s="43" t="s">
        <v>814</v>
      </c>
      <c r="H207" s="44" t="s">
        <v>806</v>
      </c>
      <c r="I207" s="43">
        <v>0</v>
      </c>
      <c r="J207" s="48"/>
      <c r="K207" s="49"/>
      <c r="L207" s="49"/>
      <c r="M207" s="49"/>
      <c r="N207" s="49"/>
      <c r="O207" s="55">
        <v>3.5995370370370374E-3</v>
      </c>
      <c r="P207" s="55">
        <v>5.9259259259259256E-3</v>
      </c>
      <c r="Q207" s="55">
        <v>4.9652777777777777E-3</v>
      </c>
      <c r="R207" s="55">
        <v>2.3263888888888887E-3</v>
      </c>
      <c r="S207" s="55">
        <v>3.1621451137899201E-3</v>
      </c>
      <c r="T207" s="55">
        <v>2.2519305981643402E-3</v>
      </c>
      <c r="U207" s="44"/>
    </row>
    <row r="208" spans="2:21" ht="14.25" customHeight="1">
      <c r="B208" s="25" t="str">
        <f t="shared" si="7"/>
        <v/>
      </c>
      <c r="C208" s="25" t="str">
        <f t="shared" si="8"/>
        <v>SES</v>
      </c>
      <c r="D208" s="43" t="s">
        <v>132</v>
      </c>
      <c r="E208" s="43" t="s">
        <v>813</v>
      </c>
      <c r="F208" s="43" t="s">
        <v>804</v>
      </c>
      <c r="G208" s="43" t="s">
        <v>814</v>
      </c>
      <c r="H208" s="44" t="s">
        <v>806</v>
      </c>
      <c r="I208" s="43">
        <v>0</v>
      </c>
      <c r="J208" s="48"/>
      <c r="K208" s="49"/>
      <c r="L208" s="49"/>
      <c r="M208" s="49"/>
      <c r="N208" s="49"/>
      <c r="O208" s="55">
        <v>6.4814814814814822E-3</v>
      </c>
      <c r="P208" s="55">
        <v>2.8472222222222219E-3</v>
      </c>
      <c r="Q208" s="55">
        <v>1.1792443283723333E-2</v>
      </c>
      <c r="R208" s="55">
        <v>9.5833333333333328E-4</v>
      </c>
      <c r="S208" s="55">
        <v>5.1198471769274365E-3</v>
      </c>
      <c r="T208" s="55">
        <v>2.0556366046353301E-3</v>
      </c>
      <c r="U208" s="44"/>
    </row>
    <row r="209" spans="2:21" ht="14.25" customHeight="1">
      <c r="B209" s="25" t="str">
        <f t="shared" si="7"/>
        <v/>
      </c>
      <c r="C209" s="25" t="str">
        <f t="shared" si="8"/>
        <v>ANH</v>
      </c>
      <c r="D209" s="43" t="s">
        <v>94</v>
      </c>
      <c r="E209" s="43" t="s">
        <v>815</v>
      </c>
      <c r="F209" s="43" t="s">
        <v>804</v>
      </c>
      <c r="G209" s="43" t="s">
        <v>816</v>
      </c>
      <c r="H209" s="44" t="s">
        <v>809</v>
      </c>
      <c r="I209" s="43">
        <v>2</v>
      </c>
      <c r="J209" s="48"/>
      <c r="K209" s="49"/>
      <c r="L209" s="49"/>
      <c r="M209" s="49"/>
      <c r="N209" s="49"/>
      <c r="O209" s="53">
        <v>25311245.52</v>
      </c>
      <c r="P209" s="53">
        <v>16248320.6</v>
      </c>
      <c r="Q209" s="53">
        <v>19376341</v>
      </c>
      <c r="R209" s="53">
        <v>41858227.850000001</v>
      </c>
      <c r="S209" s="53">
        <v>11248740</v>
      </c>
      <c r="T209" s="53">
        <v>22264020</v>
      </c>
      <c r="U209" s="44"/>
    </row>
    <row r="210" spans="2:21" ht="14.25" customHeight="1">
      <c r="B210" s="25" t="str">
        <f t="shared" si="7"/>
        <v/>
      </c>
      <c r="C210" s="25" t="str">
        <f t="shared" si="8"/>
        <v>WSH</v>
      </c>
      <c r="D210" s="43" t="s">
        <v>117</v>
      </c>
      <c r="E210" s="43" t="s">
        <v>815</v>
      </c>
      <c r="F210" s="43" t="s">
        <v>804</v>
      </c>
      <c r="G210" s="43" t="s">
        <v>816</v>
      </c>
      <c r="H210" s="44" t="s">
        <v>809</v>
      </c>
      <c r="I210" s="43">
        <v>2</v>
      </c>
      <c r="J210" s="48"/>
      <c r="K210" s="49"/>
      <c r="L210" s="49"/>
      <c r="M210" s="49"/>
      <c r="N210" s="49"/>
      <c r="O210" s="55" t="s">
        <v>81</v>
      </c>
      <c r="P210" s="55" t="s">
        <v>81</v>
      </c>
      <c r="Q210" s="53">
        <v>25206910.530000001</v>
      </c>
      <c r="R210" s="53">
        <v>25785207.5</v>
      </c>
      <c r="S210" s="53">
        <v>16178699.52</v>
      </c>
      <c r="T210" s="53">
        <v>23754551.039999999</v>
      </c>
      <c r="U210" s="44"/>
    </row>
    <row r="211" spans="2:21" ht="14.25" customHeight="1">
      <c r="B211" s="25" t="str">
        <f t="shared" si="7"/>
        <v/>
      </c>
      <c r="C211" s="25" t="str">
        <f t="shared" si="8"/>
        <v>HDD</v>
      </c>
      <c r="D211" s="43" t="s">
        <v>118</v>
      </c>
      <c r="E211" s="43" t="s">
        <v>815</v>
      </c>
      <c r="F211" s="43" t="s">
        <v>804</v>
      </c>
      <c r="G211" s="43" t="s">
        <v>816</v>
      </c>
      <c r="H211" s="44" t="s">
        <v>809</v>
      </c>
      <c r="I211" s="43">
        <v>2</v>
      </c>
      <c r="J211" s="48"/>
      <c r="K211" s="49"/>
      <c r="L211" s="49"/>
      <c r="M211" s="49"/>
      <c r="N211" s="49"/>
      <c r="O211" s="53" t="s">
        <v>81</v>
      </c>
      <c r="P211" s="53" t="s">
        <v>81</v>
      </c>
      <c r="Q211" s="53" t="s">
        <v>81</v>
      </c>
      <c r="R211" s="53">
        <v>1836235.57</v>
      </c>
      <c r="S211" s="53">
        <v>7269811.0300000003</v>
      </c>
      <c r="T211" s="53">
        <v>3974256.16</v>
      </c>
      <c r="U211" s="44"/>
    </row>
    <row r="212" spans="2:21" ht="14.25" customHeight="1">
      <c r="B212" s="25" t="str">
        <f t="shared" si="7"/>
        <v/>
      </c>
      <c r="C212" s="25" t="str">
        <f t="shared" si="8"/>
        <v>NES</v>
      </c>
      <c r="D212" s="43" t="s">
        <v>119</v>
      </c>
      <c r="E212" s="43" t="s">
        <v>815</v>
      </c>
      <c r="F212" s="43" t="s">
        <v>804</v>
      </c>
      <c r="G212" s="43" t="s">
        <v>816</v>
      </c>
      <c r="H212" s="44" t="s">
        <v>809</v>
      </c>
      <c r="I212" s="43">
        <v>2</v>
      </c>
      <c r="J212" s="48"/>
      <c r="K212" s="49"/>
      <c r="L212" s="49"/>
      <c r="M212" s="49"/>
      <c r="N212" s="49"/>
      <c r="O212" s="53">
        <v>4379886.33</v>
      </c>
      <c r="P212" s="53">
        <v>10732608</v>
      </c>
      <c r="Q212" s="53">
        <v>16507353.6</v>
      </c>
      <c r="R212" s="53">
        <v>11501323.199999999</v>
      </c>
      <c r="S212" s="53">
        <v>8372931.8399999999</v>
      </c>
      <c r="T212" s="53">
        <v>24312948.34</v>
      </c>
      <c r="U212" s="44"/>
    </row>
    <row r="213" spans="2:21" ht="14.25" customHeight="1">
      <c r="B213" s="25" t="str">
        <f t="shared" si="7"/>
        <v/>
      </c>
      <c r="C213" s="25" t="str">
        <f t="shared" si="8"/>
        <v>SVE</v>
      </c>
      <c r="D213" s="43" t="s">
        <v>120</v>
      </c>
      <c r="E213" s="43" t="s">
        <v>815</v>
      </c>
      <c r="F213" s="43" t="s">
        <v>804</v>
      </c>
      <c r="G213" s="43" t="s">
        <v>816</v>
      </c>
      <c r="H213" s="44" t="s">
        <v>809</v>
      </c>
      <c r="I213" s="43">
        <v>2</v>
      </c>
      <c r="J213" s="48"/>
      <c r="K213" s="49"/>
      <c r="L213" s="49"/>
      <c r="M213" s="49"/>
      <c r="N213" s="49"/>
      <c r="O213" s="53" t="s">
        <v>81</v>
      </c>
      <c r="P213" s="53" t="s">
        <v>81</v>
      </c>
      <c r="Q213" s="53" t="s">
        <v>81</v>
      </c>
      <c r="R213" s="53">
        <v>31856176.949999999</v>
      </c>
      <c r="S213" s="53">
        <v>42969004.5</v>
      </c>
      <c r="T213" s="53">
        <v>47151559.689999998</v>
      </c>
      <c r="U213" s="44"/>
    </row>
    <row r="214" spans="2:21" ht="14.25" customHeight="1">
      <c r="B214" s="25" t="str">
        <f t="shared" si="7"/>
        <v/>
      </c>
      <c r="C214" s="25" t="str">
        <f t="shared" si="8"/>
        <v>SWB</v>
      </c>
      <c r="D214" s="43" t="s">
        <v>121</v>
      </c>
      <c r="E214" s="43" t="s">
        <v>815</v>
      </c>
      <c r="F214" s="43" t="s">
        <v>804</v>
      </c>
      <c r="G214" s="43" t="s">
        <v>816</v>
      </c>
      <c r="H214" s="44" t="s">
        <v>809</v>
      </c>
      <c r="I214" s="43">
        <v>2</v>
      </c>
      <c r="J214" s="48"/>
      <c r="K214" s="49"/>
      <c r="L214" s="49"/>
      <c r="M214" s="49"/>
      <c r="N214" s="49"/>
      <c r="O214" s="53" t="s">
        <v>81</v>
      </c>
      <c r="P214" s="53" t="s">
        <v>81</v>
      </c>
      <c r="Q214" s="53" t="s">
        <v>81</v>
      </c>
      <c r="R214" s="53">
        <v>9748899.9100000001</v>
      </c>
      <c r="S214" s="53">
        <v>6059419.2000000002</v>
      </c>
      <c r="T214" s="53">
        <v>14806739.949999999</v>
      </c>
      <c r="U214" s="44"/>
    </row>
    <row r="215" spans="2:21" ht="14.25" customHeight="1">
      <c r="B215" s="25" t="str">
        <f t="shared" si="7"/>
        <v/>
      </c>
      <c r="C215" s="25" t="str">
        <f t="shared" si="8"/>
        <v>SRN</v>
      </c>
      <c r="D215" s="43" t="s">
        <v>122</v>
      </c>
      <c r="E215" s="43" t="s">
        <v>815</v>
      </c>
      <c r="F215" s="43" t="s">
        <v>804</v>
      </c>
      <c r="G215" s="43" t="s">
        <v>816</v>
      </c>
      <c r="H215" s="44" t="s">
        <v>809</v>
      </c>
      <c r="I215" s="43">
        <v>2</v>
      </c>
      <c r="J215" s="48"/>
      <c r="K215" s="49"/>
      <c r="L215" s="49"/>
      <c r="M215" s="49"/>
      <c r="N215" s="49"/>
      <c r="O215" s="53">
        <v>6955748.0999999996</v>
      </c>
      <c r="P215" s="53">
        <v>16452429.33</v>
      </c>
      <c r="Q215" s="53">
        <v>8294562.1799999997</v>
      </c>
      <c r="R215" s="53">
        <v>12077508.33</v>
      </c>
      <c r="S215" s="53">
        <v>14432151</v>
      </c>
      <c r="T215" s="53">
        <v>10657238.630000001</v>
      </c>
      <c r="U215" s="44"/>
    </row>
    <row r="216" spans="2:21" ht="14.25" customHeight="1">
      <c r="B216" s="25" t="str">
        <f t="shared" si="7"/>
        <v/>
      </c>
      <c r="C216" s="25" t="str">
        <f t="shared" si="8"/>
        <v>TMS</v>
      </c>
      <c r="D216" s="43" t="s">
        <v>123</v>
      </c>
      <c r="E216" s="43" t="s">
        <v>815</v>
      </c>
      <c r="F216" s="43" t="s">
        <v>804</v>
      </c>
      <c r="G216" s="43" t="s">
        <v>816</v>
      </c>
      <c r="H216" s="44" t="s">
        <v>809</v>
      </c>
      <c r="I216" s="43">
        <v>2</v>
      </c>
      <c r="J216" s="48"/>
      <c r="K216" s="49"/>
      <c r="L216" s="49"/>
      <c r="M216" s="49"/>
      <c r="N216" s="49"/>
      <c r="O216" s="53">
        <v>32885136.579999998</v>
      </c>
      <c r="P216" s="53">
        <v>93300923.099999994</v>
      </c>
      <c r="Q216" s="53">
        <v>73525886.299999997</v>
      </c>
      <c r="R216" s="53">
        <v>70485405.25</v>
      </c>
      <c r="S216" s="53">
        <v>54010437.310000002</v>
      </c>
      <c r="T216" s="53">
        <v>44164192.210000001</v>
      </c>
      <c r="U216" s="44"/>
    </row>
    <row r="217" spans="2:21" ht="14.25" customHeight="1">
      <c r="B217" s="25" t="str">
        <f t="shared" si="7"/>
        <v>UUW</v>
      </c>
      <c r="C217" s="25" t="str">
        <f t="shared" si="8"/>
        <v>UUW</v>
      </c>
      <c r="D217" s="43" t="s">
        <v>767</v>
      </c>
      <c r="E217" s="43" t="s">
        <v>815</v>
      </c>
      <c r="F217" s="43" t="s">
        <v>804</v>
      </c>
      <c r="G217" s="43" t="s">
        <v>816</v>
      </c>
      <c r="H217" s="44" t="s">
        <v>809</v>
      </c>
      <c r="I217" s="43">
        <v>2</v>
      </c>
      <c r="J217" s="48"/>
      <c r="K217" s="49"/>
      <c r="L217" s="49"/>
      <c r="M217" s="49"/>
      <c r="N217" s="49"/>
      <c r="O217" s="53">
        <v>45938466</v>
      </c>
      <c r="P217" s="53">
        <v>44231046.450000003</v>
      </c>
      <c r="Q217" s="53">
        <v>31101329.699999999</v>
      </c>
      <c r="R217" s="53">
        <v>34409493.520000003</v>
      </c>
      <c r="S217" s="53">
        <v>16206698</v>
      </c>
      <c r="T217" s="53">
        <v>27310006</v>
      </c>
      <c r="U217" s="44"/>
    </row>
    <row r="218" spans="2:21" ht="14.25" customHeight="1">
      <c r="B218" s="25" t="str">
        <f t="shared" si="7"/>
        <v/>
      </c>
      <c r="C218" s="25" t="str">
        <f t="shared" si="8"/>
        <v>WSX</v>
      </c>
      <c r="D218" s="43" t="s">
        <v>125</v>
      </c>
      <c r="E218" s="43" t="s">
        <v>815</v>
      </c>
      <c r="F218" s="43" t="s">
        <v>804</v>
      </c>
      <c r="G218" s="43" t="s">
        <v>816</v>
      </c>
      <c r="H218" s="44" t="s">
        <v>809</v>
      </c>
      <c r="I218" s="43">
        <v>2</v>
      </c>
      <c r="J218" s="48"/>
      <c r="K218" s="49"/>
      <c r="L218" s="49"/>
      <c r="M218" s="49"/>
      <c r="N218" s="49"/>
      <c r="O218" s="53">
        <v>6855753.3300000001</v>
      </c>
      <c r="P218" s="53">
        <v>7735680</v>
      </c>
      <c r="Q218" s="53">
        <v>3778394.83</v>
      </c>
      <c r="R218" s="53">
        <v>4922784</v>
      </c>
      <c r="S218" s="53">
        <v>2867322</v>
      </c>
      <c r="T218" s="53">
        <v>2659151</v>
      </c>
      <c r="U218" s="44"/>
    </row>
    <row r="219" spans="2:21" ht="14.25" customHeight="1">
      <c r="B219" s="25" t="str">
        <f t="shared" si="7"/>
        <v/>
      </c>
      <c r="C219" s="25" t="str">
        <f t="shared" si="8"/>
        <v>YKY</v>
      </c>
      <c r="D219" s="43" t="s">
        <v>126</v>
      </c>
      <c r="E219" s="43" t="s">
        <v>815</v>
      </c>
      <c r="F219" s="43" t="s">
        <v>804</v>
      </c>
      <c r="G219" s="43" t="s">
        <v>816</v>
      </c>
      <c r="H219" s="44" t="s">
        <v>809</v>
      </c>
      <c r="I219" s="43">
        <v>2</v>
      </c>
      <c r="J219" s="48"/>
      <c r="K219" s="49"/>
      <c r="L219" s="49"/>
      <c r="M219" s="49"/>
      <c r="N219" s="49"/>
      <c r="O219" s="53">
        <v>18852299.699999999</v>
      </c>
      <c r="P219" s="53">
        <v>14292971.6</v>
      </c>
      <c r="Q219" s="53">
        <v>21374970.75</v>
      </c>
      <c r="R219" s="53">
        <v>15660626.9</v>
      </c>
      <c r="S219" s="53">
        <v>16996420.800000001</v>
      </c>
      <c r="T219" s="53">
        <v>25067933.84</v>
      </c>
      <c r="U219" s="44"/>
    </row>
    <row r="220" spans="2:21" ht="14.25" customHeight="1">
      <c r="B220" s="25" t="str">
        <f t="shared" si="7"/>
        <v/>
      </c>
      <c r="C220" s="25" t="str">
        <f t="shared" si="8"/>
        <v>AFW</v>
      </c>
      <c r="D220" s="43" t="s">
        <v>127</v>
      </c>
      <c r="E220" s="43" t="s">
        <v>815</v>
      </c>
      <c r="F220" s="43" t="s">
        <v>804</v>
      </c>
      <c r="G220" s="43" t="s">
        <v>816</v>
      </c>
      <c r="H220" s="44" t="s">
        <v>809</v>
      </c>
      <c r="I220" s="43">
        <v>2</v>
      </c>
      <c r="J220" s="48"/>
      <c r="K220" s="49"/>
      <c r="L220" s="49"/>
      <c r="M220" s="49"/>
      <c r="N220" s="49"/>
      <c r="O220" s="53">
        <v>31457146</v>
      </c>
      <c r="P220" s="53">
        <v>49356448.399999999</v>
      </c>
      <c r="Q220" s="53">
        <v>19218592.5</v>
      </c>
      <c r="R220" s="53">
        <v>20744692</v>
      </c>
      <c r="S220" s="53">
        <v>8961555.4299999997</v>
      </c>
      <c r="T220" s="53">
        <v>5765875.2000000002</v>
      </c>
      <c r="U220" s="44"/>
    </row>
    <row r="221" spans="2:21" ht="14.25" customHeight="1">
      <c r="B221" s="25" t="str">
        <f t="shared" si="7"/>
        <v/>
      </c>
      <c r="C221" s="25" t="str">
        <f t="shared" si="8"/>
        <v>BRL</v>
      </c>
      <c r="D221" s="43" t="s">
        <v>128</v>
      </c>
      <c r="E221" s="43" t="s">
        <v>815</v>
      </c>
      <c r="F221" s="43" t="s">
        <v>804</v>
      </c>
      <c r="G221" s="43" t="s">
        <v>816</v>
      </c>
      <c r="H221" s="44" t="s">
        <v>809</v>
      </c>
      <c r="I221" s="43">
        <v>2</v>
      </c>
      <c r="J221" s="48"/>
      <c r="K221" s="49"/>
      <c r="L221" s="49"/>
      <c r="M221" s="49"/>
      <c r="N221" s="49"/>
      <c r="O221" s="53">
        <v>6855753.3300000001</v>
      </c>
      <c r="P221" s="53">
        <v>40737552.369999997</v>
      </c>
      <c r="Q221" s="53">
        <v>8122980.5199999996</v>
      </c>
      <c r="R221" s="53">
        <v>5068291.53</v>
      </c>
      <c r="S221" s="53">
        <v>16600427.710000001</v>
      </c>
      <c r="T221" s="53">
        <v>1394085.6</v>
      </c>
      <c r="U221" s="44"/>
    </row>
    <row r="222" spans="2:21" ht="14.25" customHeight="1">
      <c r="B222" s="25" t="str">
        <f t="shared" si="7"/>
        <v/>
      </c>
      <c r="C222" s="25" t="str">
        <f t="shared" si="8"/>
        <v>PRT</v>
      </c>
      <c r="D222" s="43" t="s">
        <v>130</v>
      </c>
      <c r="E222" s="43" t="s">
        <v>815</v>
      </c>
      <c r="F222" s="43" t="s">
        <v>804</v>
      </c>
      <c r="G222" s="43" t="s">
        <v>816</v>
      </c>
      <c r="H222" s="44" t="s">
        <v>809</v>
      </c>
      <c r="I222" s="43">
        <v>2</v>
      </c>
      <c r="J222" s="48"/>
      <c r="K222" s="49"/>
      <c r="L222" s="49"/>
      <c r="M222" s="49"/>
      <c r="N222" s="49"/>
      <c r="O222" s="53">
        <v>1318766.25</v>
      </c>
      <c r="P222" s="53">
        <v>1369835.7</v>
      </c>
      <c r="Q222" s="53">
        <v>1254208.8</v>
      </c>
      <c r="R222" s="53">
        <v>1082969.1299999999</v>
      </c>
      <c r="S222" s="53">
        <v>908597</v>
      </c>
      <c r="T222" s="53">
        <v>762549.12</v>
      </c>
      <c r="U222" s="44"/>
    </row>
    <row r="223" spans="2:21" ht="14.25" customHeight="1">
      <c r="B223" s="25" t="str">
        <f t="shared" si="7"/>
        <v/>
      </c>
      <c r="C223" s="25" t="str">
        <f t="shared" si="8"/>
        <v>SEW</v>
      </c>
      <c r="D223" s="43" t="s">
        <v>131</v>
      </c>
      <c r="E223" s="43" t="s">
        <v>815</v>
      </c>
      <c r="F223" s="43" t="s">
        <v>804</v>
      </c>
      <c r="G223" s="43" t="s">
        <v>816</v>
      </c>
      <c r="H223" s="44" t="s">
        <v>809</v>
      </c>
      <c r="I223" s="43">
        <v>2</v>
      </c>
      <c r="J223" s="48"/>
      <c r="K223" s="49"/>
      <c r="L223" s="49"/>
      <c r="M223" s="49"/>
      <c r="N223" s="49"/>
      <c r="O223" s="53">
        <v>12976367.5</v>
      </c>
      <c r="P223" s="53">
        <v>45221511.399999999</v>
      </c>
      <c r="Q223" s="53">
        <v>14549036.25</v>
      </c>
      <c r="R223" s="53">
        <v>10270042.029999999</v>
      </c>
      <c r="S223" s="53">
        <v>30041563</v>
      </c>
      <c r="T223" s="53">
        <v>69604448.219999999</v>
      </c>
      <c r="U223" s="44"/>
    </row>
    <row r="224" spans="2:21" ht="14.25" customHeight="1">
      <c r="B224" s="25" t="str">
        <f t="shared" si="7"/>
        <v/>
      </c>
      <c r="C224" s="25" t="str">
        <f t="shared" si="8"/>
        <v>SSC</v>
      </c>
      <c r="D224" s="43" t="s">
        <v>129</v>
      </c>
      <c r="E224" s="43" t="s">
        <v>815</v>
      </c>
      <c r="F224" s="43" t="s">
        <v>804</v>
      </c>
      <c r="G224" s="43" t="s">
        <v>816</v>
      </c>
      <c r="H224" s="44" t="s">
        <v>809</v>
      </c>
      <c r="I224" s="43">
        <v>2</v>
      </c>
      <c r="J224" s="48"/>
      <c r="K224" s="49"/>
      <c r="L224" s="49"/>
      <c r="M224" s="49"/>
      <c r="N224" s="49"/>
      <c r="O224" s="53">
        <v>3777862.13</v>
      </c>
      <c r="P224" s="53">
        <v>6279321.5999999996</v>
      </c>
      <c r="Q224" s="53">
        <v>5270365.0999999996</v>
      </c>
      <c r="R224" s="53">
        <v>2487844</v>
      </c>
      <c r="S224" s="53">
        <v>3400012.8</v>
      </c>
      <c r="T224" s="53">
        <v>2432218</v>
      </c>
      <c r="U224" s="44"/>
    </row>
    <row r="225" spans="2:21" ht="14.25" customHeight="1">
      <c r="B225" s="25" t="str">
        <f t="shared" si="7"/>
        <v/>
      </c>
      <c r="C225" s="25" t="str">
        <f t="shared" si="8"/>
        <v>SES</v>
      </c>
      <c r="D225" s="43" t="s">
        <v>132</v>
      </c>
      <c r="E225" s="43" t="s">
        <v>815</v>
      </c>
      <c r="F225" s="43" t="s">
        <v>804</v>
      </c>
      <c r="G225" s="43" t="s">
        <v>816</v>
      </c>
      <c r="H225" s="44" t="s">
        <v>809</v>
      </c>
      <c r="I225" s="43">
        <v>2</v>
      </c>
      <c r="J225" s="48"/>
      <c r="K225" s="49"/>
      <c r="L225" s="49"/>
      <c r="M225" s="49"/>
      <c r="N225" s="49"/>
      <c r="O225" s="53">
        <v>2694234.67</v>
      </c>
      <c r="P225" s="53">
        <v>1194543.2</v>
      </c>
      <c r="Q225" s="53">
        <v>4964379</v>
      </c>
      <c r="R225" s="53">
        <v>407349.78</v>
      </c>
      <c r="S225" s="53">
        <v>2104738.86</v>
      </c>
      <c r="T225" s="53">
        <v>887869.25</v>
      </c>
      <c r="U225" s="44"/>
    </row>
    <row r="226" spans="2:21" ht="14.25" customHeight="1">
      <c r="B226" s="25" t="str">
        <f t="shared" si="7"/>
        <v/>
      </c>
      <c r="C226" s="25" t="str">
        <f t="shared" si="8"/>
        <v>ANH</v>
      </c>
      <c r="D226" s="43" t="s">
        <v>94</v>
      </c>
      <c r="E226" s="43" t="s">
        <v>817</v>
      </c>
      <c r="F226" s="43" t="s">
        <v>804</v>
      </c>
      <c r="G226" s="43" t="s">
        <v>811</v>
      </c>
      <c r="H226" s="44" t="s">
        <v>812</v>
      </c>
      <c r="I226" s="43">
        <v>3</v>
      </c>
      <c r="J226" s="56" t="s">
        <v>818</v>
      </c>
      <c r="K226" s="56" t="s">
        <v>818</v>
      </c>
      <c r="L226" s="56" t="s">
        <v>818</v>
      </c>
      <c r="M226" s="56" t="s">
        <v>818</v>
      </c>
      <c r="N226" s="56" t="s">
        <v>818</v>
      </c>
      <c r="O226" s="56" t="s">
        <v>818</v>
      </c>
      <c r="P226" s="56" t="s">
        <v>818</v>
      </c>
      <c r="Q226" s="56" t="s">
        <v>818</v>
      </c>
      <c r="R226" s="56" t="s">
        <v>818</v>
      </c>
      <c r="S226" s="56" t="s">
        <v>818</v>
      </c>
      <c r="T226" s="56" t="s">
        <v>818</v>
      </c>
      <c r="U226" s="44"/>
    </row>
    <row r="227" spans="2:21" ht="14.25" customHeight="1">
      <c r="B227" s="25" t="str">
        <f t="shared" si="7"/>
        <v/>
      </c>
      <c r="C227" s="25" t="str">
        <f t="shared" si="8"/>
        <v>WSH</v>
      </c>
      <c r="D227" s="43" t="s">
        <v>117</v>
      </c>
      <c r="E227" s="43" t="s">
        <v>817</v>
      </c>
      <c r="F227" s="43" t="s">
        <v>804</v>
      </c>
      <c r="G227" s="43" t="s">
        <v>811</v>
      </c>
      <c r="H227" s="44" t="s">
        <v>812</v>
      </c>
      <c r="I227" s="43">
        <v>3</v>
      </c>
      <c r="J227" s="56" t="s">
        <v>818</v>
      </c>
      <c r="K227" s="56" t="s">
        <v>818</v>
      </c>
      <c r="L227" s="56" t="s">
        <v>818</v>
      </c>
      <c r="M227" s="56" t="s">
        <v>818</v>
      </c>
      <c r="N227" s="56" t="s">
        <v>818</v>
      </c>
      <c r="O227" s="56" t="s">
        <v>818</v>
      </c>
      <c r="P227" s="56" t="s">
        <v>818</v>
      </c>
      <c r="Q227" s="56" t="s">
        <v>818</v>
      </c>
      <c r="R227" s="56" t="s">
        <v>818</v>
      </c>
      <c r="S227" s="56" t="s">
        <v>818</v>
      </c>
      <c r="T227" s="56" t="s">
        <v>818</v>
      </c>
      <c r="U227" s="44"/>
    </row>
    <row r="228" spans="2:21" ht="14.25" customHeight="1">
      <c r="B228" s="25" t="str">
        <f t="shared" si="7"/>
        <v/>
      </c>
      <c r="C228" s="25" t="str">
        <f t="shared" si="8"/>
        <v>HDD</v>
      </c>
      <c r="D228" s="43" t="s">
        <v>118</v>
      </c>
      <c r="E228" s="43" t="s">
        <v>817</v>
      </c>
      <c r="F228" s="43" t="s">
        <v>804</v>
      </c>
      <c r="G228" s="43" t="s">
        <v>811</v>
      </c>
      <c r="H228" s="44" t="s">
        <v>812</v>
      </c>
      <c r="I228" s="43">
        <v>3</v>
      </c>
      <c r="J228" s="56" t="s">
        <v>818</v>
      </c>
      <c r="K228" s="56" t="s">
        <v>818</v>
      </c>
      <c r="L228" s="56" t="s">
        <v>818</v>
      </c>
      <c r="M228" s="56" t="s">
        <v>818</v>
      </c>
      <c r="N228" s="56" t="s">
        <v>818</v>
      </c>
      <c r="O228" s="56" t="s">
        <v>818</v>
      </c>
      <c r="P228" s="56" t="s">
        <v>818</v>
      </c>
      <c r="Q228" s="56" t="s">
        <v>818</v>
      </c>
      <c r="R228" s="56" t="s">
        <v>818</v>
      </c>
      <c r="S228" s="56" t="s">
        <v>818</v>
      </c>
      <c r="T228" s="56" t="s">
        <v>818</v>
      </c>
      <c r="U228" s="44"/>
    </row>
    <row r="229" spans="2:21" ht="14.25" customHeight="1">
      <c r="B229" s="25" t="str">
        <f t="shared" si="7"/>
        <v/>
      </c>
      <c r="C229" s="25" t="str">
        <f t="shared" si="8"/>
        <v>NES</v>
      </c>
      <c r="D229" s="43" t="s">
        <v>119</v>
      </c>
      <c r="E229" s="43" t="s">
        <v>817</v>
      </c>
      <c r="F229" s="43" t="s">
        <v>804</v>
      </c>
      <c r="G229" s="43" t="s">
        <v>811</v>
      </c>
      <c r="H229" s="44" t="s">
        <v>812</v>
      </c>
      <c r="I229" s="43">
        <v>3</v>
      </c>
      <c r="J229" s="56" t="s">
        <v>818</v>
      </c>
      <c r="K229" s="56" t="s">
        <v>818</v>
      </c>
      <c r="L229" s="56" t="s">
        <v>818</v>
      </c>
      <c r="M229" s="56" t="s">
        <v>818</v>
      </c>
      <c r="N229" s="56" t="s">
        <v>818</v>
      </c>
      <c r="O229" s="56" t="s">
        <v>818</v>
      </c>
      <c r="P229" s="56" t="s">
        <v>818</v>
      </c>
      <c r="Q229" s="56" t="s">
        <v>818</v>
      </c>
      <c r="R229" s="56" t="s">
        <v>818</v>
      </c>
      <c r="S229" s="56" t="s">
        <v>818</v>
      </c>
      <c r="T229" s="56" t="s">
        <v>818</v>
      </c>
      <c r="U229" s="44"/>
    </row>
    <row r="230" spans="2:21" ht="14.25" customHeight="1">
      <c r="B230" s="25" t="str">
        <f t="shared" si="7"/>
        <v/>
      </c>
      <c r="C230" s="25" t="str">
        <f t="shared" si="8"/>
        <v>SVE</v>
      </c>
      <c r="D230" s="43" t="s">
        <v>120</v>
      </c>
      <c r="E230" s="43" t="s">
        <v>817</v>
      </c>
      <c r="F230" s="43" t="s">
        <v>804</v>
      </c>
      <c r="G230" s="43" t="s">
        <v>811</v>
      </c>
      <c r="H230" s="44" t="s">
        <v>812</v>
      </c>
      <c r="I230" s="43">
        <v>3</v>
      </c>
      <c r="J230" s="56" t="s">
        <v>818</v>
      </c>
      <c r="K230" s="56" t="s">
        <v>818</v>
      </c>
      <c r="L230" s="56" t="s">
        <v>818</v>
      </c>
      <c r="M230" s="56" t="s">
        <v>818</v>
      </c>
      <c r="N230" s="56" t="s">
        <v>818</v>
      </c>
      <c r="O230" s="56" t="s">
        <v>818</v>
      </c>
      <c r="P230" s="56" t="s">
        <v>818</v>
      </c>
      <c r="Q230" s="56" t="s">
        <v>818</v>
      </c>
      <c r="R230" s="56" t="s">
        <v>818</v>
      </c>
      <c r="S230" s="56" t="s">
        <v>818</v>
      </c>
      <c r="T230" s="56" t="s">
        <v>818</v>
      </c>
      <c r="U230" s="44"/>
    </row>
    <row r="231" spans="2:21" ht="14.25" customHeight="1">
      <c r="B231" s="25" t="str">
        <f t="shared" si="7"/>
        <v/>
      </c>
      <c r="C231" s="25" t="str">
        <f t="shared" si="8"/>
        <v>SWB</v>
      </c>
      <c r="D231" s="43" t="s">
        <v>121</v>
      </c>
      <c r="E231" s="43" t="s">
        <v>817</v>
      </c>
      <c r="F231" s="43" t="s">
        <v>804</v>
      </c>
      <c r="G231" s="43" t="s">
        <v>811</v>
      </c>
      <c r="H231" s="44" t="s">
        <v>812</v>
      </c>
      <c r="I231" s="43">
        <v>3</v>
      </c>
      <c r="J231" s="56" t="s">
        <v>818</v>
      </c>
      <c r="K231" s="56" t="s">
        <v>818</v>
      </c>
      <c r="L231" s="56" t="s">
        <v>818</v>
      </c>
      <c r="M231" s="56" t="s">
        <v>818</v>
      </c>
      <c r="N231" s="56" t="s">
        <v>818</v>
      </c>
      <c r="O231" s="56" t="s">
        <v>818</v>
      </c>
      <c r="P231" s="56" t="s">
        <v>818</v>
      </c>
      <c r="Q231" s="56" t="s">
        <v>818</v>
      </c>
      <c r="R231" s="56" t="s">
        <v>818</v>
      </c>
      <c r="S231" s="56" t="s">
        <v>818</v>
      </c>
      <c r="T231" s="56" t="s">
        <v>818</v>
      </c>
      <c r="U231" s="44"/>
    </row>
    <row r="232" spans="2:21" ht="14.25" customHeight="1">
      <c r="B232" s="25" t="str">
        <f t="shared" si="7"/>
        <v/>
      </c>
      <c r="C232" s="25" t="str">
        <f t="shared" si="8"/>
        <v>SRN</v>
      </c>
      <c r="D232" s="43" t="s">
        <v>122</v>
      </c>
      <c r="E232" s="43" t="s">
        <v>817</v>
      </c>
      <c r="F232" s="43" t="s">
        <v>804</v>
      </c>
      <c r="G232" s="43" t="s">
        <v>811</v>
      </c>
      <c r="H232" s="44" t="s">
        <v>812</v>
      </c>
      <c r="I232" s="43">
        <v>3</v>
      </c>
      <c r="J232" s="56" t="s">
        <v>818</v>
      </c>
      <c r="K232" s="56" t="s">
        <v>818</v>
      </c>
      <c r="L232" s="56" t="s">
        <v>818</v>
      </c>
      <c r="M232" s="56" t="s">
        <v>818</v>
      </c>
      <c r="N232" s="56" t="s">
        <v>818</v>
      </c>
      <c r="O232" s="56" t="s">
        <v>818</v>
      </c>
      <c r="P232" s="56" t="s">
        <v>818</v>
      </c>
      <c r="Q232" s="56" t="s">
        <v>818</v>
      </c>
      <c r="R232" s="56" t="s">
        <v>818</v>
      </c>
      <c r="S232" s="56" t="s">
        <v>818</v>
      </c>
      <c r="T232" s="56" t="s">
        <v>818</v>
      </c>
      <c r="U232" s="44"/>
    </row>
    <row r="233" spans="2:21" ht="14.25" customHeight="1">
      <c r="B233" s="25" t="str">
        <f t="shared" si="7"/>
        <v/>
      </c>
      <c r="C233" s="25" t="str">
        <f t="shared" si="8"/>
        <v>TMS</v>
      </c>
      <c r="D233" s="43" t="s">
        <v>123</v>
      </c>
      <c r="E233" s="43" t="s">
        <v>817</v>
      </c>
      <c r="F233" s="43" t="s">
        <v>804</v>
      </c>
      <c r="G233" s="43" t="s">
        <v>811</v>
      </c>
      <c r="H233" s="44" t="s">
        <v>812</v>
      </c>
      <c r="I233" s="43">
        <v>3</v>
      </c>
      <c r="J233" s="56" t="s">
        <v>818</v>
      </c>
      <c r="K233" s="56" t="s">
        <v>818</v>
      </c>
      <c r="L233" s="56" t="s">
        <v>818</v>
      </c>
      <c r="M233" s="56" t="s">
        <v>818</v>
      </c>
      <c r="N233" s="56" t="s">
        <v>818</v>
      </c>
      <c r="O233" s="56" t="s">
        <v>818</v>
      </c>
      <c r="P233" s="56" t="s">
        <v>818</v>
      </c>
      <c r="Q233" s="56" t="s">
        <v>818</v>
      </c>
      <c r="R233" s="56" t="s">
        <v>818</v>
      </c>
      <c r="S233" s="56" t="s">
        <v>818</v>
      </c>
      <c r="T233" s="56" t="s">
        <v>818</v>
      </c>
      <c r="U233" s="44"/>
    </row>
    <row r="234" spans="2:21" ht="14.25" customHeight="1">
      <c r="B234" s="25" t="str">
        <f t="shared" si="7"/>
        <v>UUW</v>
      </c>
      <c r="C234" s="25" t="str">
        <f t="shared" si="8"/>
        <v>UUW</v>
      </c>
      <c r="D234" s="43" t="s">
        <v>767</v>
      </c>
      <c r="E234" s="43" t="s">
        <v>817</v>
      </c>
      <c r="F234" s="43" t="s">
        <v>804</v>
      </c>
      <c r="G234" s="43" t="s">
        <v>811</v>
      </c>
      <c r="H234" s="44" t="s">
        <v>812</v>
      </c>
      <c r="I234" s="43">
        <v>3</v>
      </c>
      <c r="J234" s="56" t="s">
        <v>818</v>
      </c>
      <c r="K234" s="56" t="s">
        <v>818</v>
      </c>
      <c r="L234" s="56" t="s">
        <v>818</v>
      </c>
      <c r="M234" s="56" t="s">
        <v>818</v>
      </c>
      <c r="N234" s="56" t="s">
        <v>818</v>
      </c>
      <c r="O234" s="56" t="s">
        <v>818</v>
      </c>
      <c r="P234" s="56" t="s">
        <v>818</v>
      </c>
      <c r="Q234" s="56" t="s">
        <v>818</v>
      </c>
      <c r="R234" s="56" t="s">
        <v>818</v>
      </c>
      <c r="S234" s="56" t="s">
        <v>818</v>
      </c>
      <c r="T234" s="56" t="s">
        <v>818</v>
      </c>
      <c r="U234" s="44"/>
    </row>
    <row r="235" spans="2:21" ht="14.25" customHeight="1">
      <c r="B235" s="25" t="str">
        <f t="shared" si="7"/>
        <v/>
      </c>
      <c r="C235" s="25" t="str">
        <f t="shared" si="8"/>
        <v>WSX</v>
      </c>
      <c r="D235" s="43" t="s">
        <v>125</v>
      </c>
      <c r="E235" s="43" t="s">
        <v>817</v>
      </c>
      <c r="F235" s="43" t="s">
        <v>804</v>
      </c>
      <c r="G235" s="43" t="s">
        <v>811</v>
      </c>
      <c r="H235" s="44" t="s">
        <v>812</v>
      </c>
      <c r="I235" s="43">
        <v>3</v>
      </c>
      <c r="J235" s="56" t="s">
        <v>818</v>
      </c>
      <c r="K235" s="56" t="s">
        <v>818</v>
      </c>
      <c r="L235" s="56" t="s">
        <v>818</v>
      </c>
      <c r="M235" s="56" t="s">
        <v>818</v>
      </c>
      <c r="N235" s="56" t="s">
        <v>818</v>
      </c>
      <c r="O235" s="56" t="s">
        <v>818</v>
      </c>
      <c r="P235" s="56" t="s">
        <v>818</v>
      </c>
      <c r="Q235" s="56" t="s">
        <v>818</v>
      </c>
      <c r="R235" s="56" t="s">
        <v>818</v>
      </c>
      <c r="S235" s="56" t="s">
        <v>818</v>
      </c>
      <c r="T235" s="56" t="s">
        <v>818</v>
      </c>
      <c r="U235" s="44"/>
    </row>
    <row r="236" spans="2:21" ht="14.25" customHeight="1">
      <c r="B236" s="25" t="str">
        <f t="shared" si="7"/>
        <v/>
      </c>
      <c r="C236" s="25" t="str">
        <f t="shared" si="8"/>
        <v>YKY</v>
      </c>
      <c r="D236" s="43" t="s">
        <v>126</v>
      </c>
      <c r="E236" s="43" t="s">
        <v>817</v>
      </c>
      <c r="F236" s="43" t="s">
        <v>804</v>
      </c>
      <c r="G236" s="43" t="s">
        <v>811</v>
      </c>
      <c r="H236" s="44" t="s">
        <v>812</v>
      </c>
      <c r="I236" s="43">
        <v>3</v>
      </c>
      <c r="J236" s="56" t="s">
        <v>818</v>
      </c>
      <c r="K236" s="56" t="s">
        <v>818</v>
      </c>
      <c r="L236" s="56" t="s">
        <v>818</v>
      </c>
      <c r="M236" s="56" t="s">
        <v>818</v>
      </c>
      <c r="N236" s="56" t="s">
        <v>818</v>
      </c>
      <c r="O236" s="56" t="s">
        <v>818</v>
      </c>
      <c r="P236" s="56" t="s">
        <v>818</v>
      </c>
      <c r="Q236" s="56" t="s">
        <v>818</v>
      </c>
      <c r="R236" s="56" t="s">
        <v>818</v>
      </c>
      <c r="S236" s="56" t="s">
        <v>818</v>
      </c>
      <c r="T236" s="56" t="s">
        <v>818</v>
      </c>
      <c r="U236" s="44"/>
    </row>
    <row r="237" spans="2:21" ht="14.25" customHeight="1">
      <c r="B237" s="25" t="str">
        <f t="shared" si="7"/>
        <v/>
      </c>
      <c r="C237" s="25" t="str">
        <f t="shared" si="8"/>
        <v>AFW</v>
      </c>
      <c r="D237" s="43" t="s">
        <v>127</v>
      </c>
      <c r="E237" s="43" t="s">
        <v>817</v>
      </c>
      <c r="F237" s="43" t="s">
        <v>804</v>
      </c>
      <c r="G237" s="43" t="s">
        <v>811</v>
      </c>
      <c r="H237" s="44" t="s">
        <v>812</v>
      </c>
      <c r="I237" s="43">
        <v>3</v>
      </c>
      <c r="J237" s="56" t="s">
        <v>818</v>
      </c>
      <c r="K237" s="56" t="s">
        <v>818</v>
      </c>
      <c r="L237" s="56" t="s">
        <v>818</v>
      </c>
      <c r="M237" s="56" t="s">
        <v>818</v>
      </c>
      <c r="N237" s="56" t="s">
        <v>818</v>
      </c>
      <c r="O237" s="56" t="s">
        <v>818</v>
      </c>
      <c r="P237" s="56" t="s">
        <v>818</v>
      </c>
      <c r="Q237" s="56" t="s">
        <v>818</v>
      </c>
      <c r="R237" s="56" t="s">
        <v>818</v>
      </c>
      <c r="S237" s="56" t="s">
        <v>818</v>
      </c>
      <c r="T237" s="56" t="s">
        <v>818</v>
      </c>
      <c r="U237" s="44"/>
    </row>
    <row r="238" spans="2:21" ht="14.25" customHeight="1">
      <c r="B238" s="25" t="str">
        <f t="shared" si="7"/>
        <v/>
      </c>
      <c r="C238" s="25" t="str">
        <f t="shared" si="8"/>
        <v>BRL</v>
      </c>
      <c r="D238" s="43" t="s">
        <v>128</v>
      </c>
      <c r="E238" s="43" t="s">
        <v>817</v>
      </c>
      <c r="F238" s="43" t="s">
        <v>804</v>
      </c>
      <c r="G238" s="43" t="s">
        <v>811</v>
      </c>
      <c r="H238" s="44" t="s">
        <v>812</v>
      </c>
      <c r="I238" s="43">
        <v>3</v>
      </c>
      <c r="J238" s="56" t="s">
        <v>818</v>
      </c>
      <c r="K238" s="56" t="s">
        <v>818</v>
      </c>
      <c r="L238" s="56" t="s">
        <v>818</v>
      </c>
      <c r="M238" s="56" t="s">
        <v>818</v>
      </c>
      <c r="N238" s="56" t="s">
        <v>818</v>
      </c>
      <c r="O238" s="56" t="s">
        <v>818</v>
      </c>
      <c r="P238" s="56" t="s">
        <v>818</v>
      </c>
      <c r="Q238" s="56" t="s">
        <v>818</v>
      </c>
      <c r="R238" s="56" t="s">
        <v>818</v>
      </c>
      <c r="S238" s="56" t="s">
        <v>818</v>
      </c>
      <c r="T238" s="56" t="s">
        <v>818</v>
      </c>
      <c r="U238" s="44"/>
    </row>
    <row r="239" spans="2:21" ht="14.25" customHeight="1">
      <c r="B239" s="25" t="str">
        <f t="shared" si="7"/>
        <v/>
      </c>
      <c r="C239" s="25" t="str">
        <f t="shared" si="8"/>
        <v>PRT</v>
      </c>
      <c r="D239" s="43" t="s">
        <v>130</v>
      </c>
      <c r="E239" s="43" t="s">
        <v>817</v>
      </c>
      <c r="F239" s="43" t="s">
        <v>804</v>
      </c>
      <c r="G239" s="43" t="s">
        <v>811</v>
      </c>
      <c r="H239" s="44" t="s">
        <v>812</v>
      </c>
      <c r="I239" s="43">
        <v>3</v>
      </c>
      <c r="J239" s="56" t="s">
        <v>818</v>
      </c>
      <c r="K239" s="56" t="s">
        <v>818</v>
      </c>
      <c r="L239" s="56" t="s">
        <v>818</v>
      </c>
      <c r="M239" s="56" t="s">
        <v>818</v>
      </c>
      <c r="N239" s="56" t="s">
        <v>818</v>
      </c>
      <c r="O239" s="56" t="s">
        <v>818</v>
      </c>
      <c r="P239" s="56" t="s">
        <v>818</v>
      </c>
      <c r="Q239" s="56" t="s">
        <v>818</v>
      </c>
      <c r="R239" s="56" t="s">
        <v>818</v>
      </c>
      <c r="S239" s="56" t="s">
        <v>818</v>
      </c>
      <c r="T239" s="56" t="s">
        <v>818</v>
      </c>
      <c r="U239" s="44"/>
    </row>
    <row r="240" spans="2:21" ht="14.25" customHeight="1">
      <c r="B240" s="25" t="str">
        <f t="shared" si="7"/>
        <v/>
      </c>
      <c r="C240" s="25" t="str">
        <f t="shared" si="8"/>
        <v>SEW</v>
      </c>
      <c r="D240" s="43" t="s">
        <v>131</v>
      </c>
      <c r="E240" s="43" t="s">
        <v>817</v>
      </c>
      <c r="F240" s="43" t="s">
        <v>804</v>
      </c>
      <c r="G240" s="43" t="s">
        <v>811</v>
      </c>
      <c r="H240" s="44" t="s">
        <v>812</v>
      </c>
      <c r="I240" s="43">
        <v>3</v>
      </c>
      <c r="J240" s="56" t="s">
        <v>818</v>
      </c>
      <c r="K240" s="56" t="s">
        <v>818</v>
      </c>
      <c r="L240" s="56" t="s">
        <v>818</v>
      </c>
      <c r="M240" s="56" t="s">
        <v>818</v>
      </c>
      <c r="N240" s="56" t="s">
        <v>818</v>
      </c>
      <c r="O240" s="56" t="s">
        <v>818</v>
      </c>
      <c r="P240" s="56" t="s">
        <v>818</v>
      </c>
      <c r="Q240" s="56" t="s">
        <v>818</v>
      </c>
      <c r="R240" s="56" t="s">
        <v>818</v>
      </c>
      <c r="S240" s="56" t="s">
        <v>818</v>
      </c>
      <c r="T240" s="56" t="s">
        <v>818</v>
      </c>
      <c r="U240" s="44"/>
    </row>
    <row r="241" spans="2:21" ht="14.25" customHeight="1">
      <c r="B241" s="25" t="str">
        <f t="shared" si="7"/>
        <v/>
      </c>
      <c r="C241" s="25" t="str">
        <f t="shared" si="8"/>
        <v>SSC</v>
      </c>
      <c r="D241" s="43" t="s">
        <v>129</v>
      </c>
      <c r="E241" s="43" t="s">
        <v>817</v>
      </c>
      <c r="F241" s="43" t="s">
        <v>804</v>
      </c>
      <c r="G241" s="43" t="s">
        <v>811</v>
      </c>
      <c r="H241" s="44" t="s">
        <v>812</v>
      </c>
      <c r="I241" s="43">
        <v>3</v>
      </c>
      <c r="J241" s="56" t="s">
        <v>818</v>
      </c>
      <c r="K241" s="56" t="s">
        <v>818</v>
      </c>
      <c r="L241" s="56" t="s">
        <v>818</v>
      </c>
      <c r="M241" s="56" t="s">
        <v>818</v>
      </c>
      <c r="N241" s="56" t="s">
        <v>818</v>
      </c>
      <c r="O241" s="56" t="s">
        <v>818</v>
      </c>
      <c r="P241" s="56" t="s">
        <v>818</v>
      </c>
      <c r="Q241" s="56" t="s">
        <v>818</v>
      </c>
      <c r="R241" s="56" t="s">
        <v>818</v>
      </c>
      <c r="S241" s="56" t="s">
        <v>818</v>
      </c>
      <c r="T241" s="56" t="s">
        <v>818</v>
      </c>
      <c r="U241" s="44"/>
    </row>
    <row r="242" spans="2:21" ht="14.25" customHeight="1">
      <c r="B242" s="25" t="str">
        <f t="shared" si="7"/>
        <v/>
      </c>
      <c r="C242" s="25" t="str">
        <f t="shared" si="8"/>
        <v>SES</v>
      </c>
      <c r="D242" s="43" t="s">
        <v>132</v>
      </c>
      <c r="E242" s="43" t="s">
        <v>817</v>
      </c>
      <c r="F242" s="43" t="s">
        <v>804</v>
      </c>
      <c r="G242" s="43" t="s">
        <v>811</v>
      </c>
      <c r="H242" s="44" t="s">
        <v>812</v>
      </c>
      <c r="I242" s="43">
        <v>3</v>
      </c>
      <c r="J242" s="56" t="s">
        <v>818</v>
      </c>
      <c r="K242" s="56" t="s">
        <v>818</v>
      </c>
      <c r="L242" s="56" t="s">
        <v>818</v>
      </c>
      <c r="M242" s="56" t="s">
        <v>818</v>
      </c>
      <c r="N242" s="56" t="s">
        <v>818</v>
      </c>
      <c r="O242" s="56" t="s">
        <v>818</v>
      </c>
      <c r="P242" s="56" t="s">
        <v>818</v>
      </c>
      <c r="Q242" s="56" t="s">
        <v>818</v>
      </c>
      <c r="R242" s="56" t="s">
        <v>818</v>
      </c>
      <c r="S242" s="56" t="s">
        <v>818</v>
      </c>
      <c r="T242" s="56" t="s">
        <v>818</v>
      </c>
      <c r="U242" s="44"/>
    </row>
    <row r="243" spans="2:21" ht="14.25" customHeight="1">
      <c r="B243" s="25" t="str">
        <f t="shared" si="7"/>
        <v/>
      </c>
      <c r="C243" s="25" t="str">
        <f t="shared" si="8"/>
        <v>ANH</v>
      </c>
      <c r="D243" s="43" t="s">
        <v>94</v>
      </c>
      <c r="E243" s="43" t="s">
        <v>819</v>
      </c>
      <c r="F243" s="43" t="s">
        <v>820</v>
      </c>
      <c r="G243" s="43" t="s">
        <v>821</v>
      </c>
      <c r="H243" s="44" t="s">
        <v>822</v>
      </c>
      <c r="I243" s="43">
        <v>1</v>
      </c>
      <c r="J243" s="47"/>
      <c r="K243" s="47"/>
      <c r="L243" s="47"/>
      <c r="M243" s="47"/>
      <c r="N243" s="47"/>
      <c r="O243" s="47"/>
      <c r="P243" s="54">
        <v>134.80000000000001</v>
      </c>
      <c r="Q243" s="54">
        <v>136.9</v>
      </c>
      <c r="R243" s="54">
        <v>133.30000000000001</v>
      </c>
      <c r="S243" s="54">
        <v>146.9</v>
      </c>
      <c r="T243" s="54">
        <v>136</v>
      </c>
      <c r="U243" s="44"/>
    </row>
    <row r="244" spans="2:21" ht="14.25" customHeight="1">
      <c r="B244" s="25" t="str">
        <f t="shared" si="7"/>
        <v/>
      </c>
      <c r="C244" s="25" t="str">
        <f t="shared" si="8"/>
        <v>WSH</v>
      </c>
      <c r="D244" s="43" t="s">
        <v>117</v>
      </c>
      <c r="E244" s="43" t="s">
        <v>819</v>
      </c>
      <c r="F244" s="43" t="s">
        <v>820</v>
      </c>
      <c r="G244" s="43" t="s">
        <v>821</v>
      </c>
      <c r="H244" s="44" t="s">
        <v>822</v>
      </c>
      <c r="I244" s="43">
        <v>1</v>
      </c>
      <c r="J244" s="47"/>
      <c r="K244" s="47"/>
      <c r="L244" s="47"/>
      <c r="M244" s="47"/>
      <c r="N244" s="47"/>
      <c r="O244" s="47"/>
      <c r="P244" s="54">
        <v>151.69999999999999</v>
      </c>
      <c r="Q244" s="54">
        <v>157.5</v>
      </c>
      <c r="R244" s="54">
        <v>156.5</v>
      </c>
      <c r="S244" s="54">
        <v>176</v>
      </c>
      <c r="T244" s="54">
        <v>174.7</v>
      </c>
      <c r="U244" s="44"/>
    </row>
    <row r="245" spans="2:21" ht="14.25" customHeight="1">
      <c r="B245" s="25" t="str">
        <f t="shared" si="7"/>
        <v/>
      </c>
      <c r="C245" s="25" t="str">
        <f t="shared" si="8"/>
        <v>HDD</v>
      </c>
      <c r="D245" s="43" t="s">
        <v>118</v>
      </c>
      <c r="E245" s="43" t="s">
        <v>819</v>
      </c>
      <c r="F245" s="43" t="s">
        <v>820</v>
      </c>
      <c r="G245" s="43" t="s">
        <v>821</v>
      </c>
      <c r="H245" s="44" t="s">
        <v>822</v>
      </c>
      <c r="I245" s="43">
        <v>1</v>
      </c>
      <c r="J245" s="47"/>
      <c r="K245" s="47"/>
      <c r="L245" s="47"/>
      <c r="M245" s="47"/>
      <c r="N245" s="47"/>
      <c r="O245" s="47"/>
      <c r="P245" s="54">
        <v>128.6</v>
      </c>
      <c r="Q245" s="54">
        <v>136.4</v>
      </c>
      <c r="R245" s="54">
        <v>135.4</v>
      </c>
      <c r="S245" s="54">
        <v>146.6</v>
      </c>
      <c r="T245" s="54">
        <v>145.6</v>
      </c>
      <c r="U245" s="44"/>
    </row>
    <row r="246" spans="2:21" ht="14.25" customHeight="1">
      <c r="B246" s="25" t="str">
        <f t="shared" si="7"/>
        <v/>
      </c>
      <c r="C246" s="25" t="str">
        <f t="shared" si="8"/>
        <v>NES</v>
      </c>
      <c r="D246" s="43" t="s">
        <v>119</v>
      </c>
      <c r="E246" s="43" t="s">
        <v>819</v>
      </c>
      <c r="F246" s="43" t="s">
        <v>820</v>
      </c>
      <c r="G246" s="43" t="s">
        <v>821</v>
      </c>
      <c r="H246" s="44" t="s">
        <v>822</v>
      </c>
      <c r="I246" s="43">
        <v>1</v>
      </c>
      <c r="J246" s="47"/>
      <c r="K246" s="47"/>
      <c r="L246" s="47"/>
      <c r="M246" s="47"/>
      <c r="N246" s="47"/>
      <c r="O246" s="47"/>
      <c r="P246" s="54">
        <v>148.69999999999999</v>
      </c>
      <c r="Q246" s="54">
        <v>153.6</v>
      </c>
      <c r="R246" s="54">
        <v>149.6</v>
      </c>
      <c r="S246" s="54">
        <v>165.7</v>
      </c>
      <c r="T246" s="54">
        <v>157.80000000000001</v>
      </c>
      <c r="U246" s="44"/>
    </row>
    <row r="247" spans="2:21" ht="14.25" customHeight="1">
      <c r="B247" s="25" t="str">
        <f t="shared" si="7"/>
        <v/>
      </c>
      <c r="C247" s="25" t="str">
        <f t="shared" si="8"/>
        <v>SVE</v>
      </c>
      <c r="D247" s="43" t="s">
        <v>120</v>
      </c>
      <c r="E247" s="43" t="s">
        <v>819</v>
      </c>
      <c r="F247" s="43" t="s">
        <v>820</v>
      </c>
      <c r="G247" s="43" t="s">
        <v>821</v>
      </c>
      <c r="H247" s="44" t="s">
        <v>822</v>
      </c>
      <c r="I247" s="43">
        <v>1</v>
      </c>
      <c r="J247" s="47"/>
      <c r="K247" s="47"/>
      <c r="L247" s="47"/>
      <c r="M247" s="47"/>
      <c r="N247" s="47"/>
      <c r="O247" s="47"/>
      <c r="P247" s="54">
        <v>136.30000000000001</v>
      </c>
      <c r="Q247" s="54">
        <v>127.5</v>
      </c>
      <c r="R247" s="54">
        <v>126.5</v>
      </c>
      <c r="S247" s="54">
        <v>137.9</v>
      </c>
      <c r="T247" s="54">
        <v>132.1</v>
      </c>
      <c r="U247" s="44"/>
    </row>
    <row r="248" spans="2:21" ht="14.25" customHeight="1">
      <c r="B248" s="25" t="str">
        <f t="shared" si="7"/>
        <v/>
      </c>
      <c r="C248" s="25" t="str">
        <f t="shared" si="8"/>
        <v>SWB</v>
      </c>
      <c r="D248" s="43" t="s">
        <v>121</v>
      </c>
      <c r="E248" s="43" t="s">
        <v>819</v>
      </c>
      <c r="F248" s="43" t="s">
        <v>820</v>
      </c>
      <c r="G248" s="43" t="s">
        <v>821</v>
      </c>
      <c r="H248" s="44" t="s">
        <v>822</v>
      </c>
      <c r="I248" s="43">
        <v>1</v>
      </c>
      <c r="J248" s="47"/>
      <c r="K248" s="47"/>
      <c r="L248" s="47"/>
      <c r="M248" s="47"/>
      <c r="N248" s="47"/>
      <c r="O248" s="47"/>
      <c r="P248" s="54">
        <v>141.9</v>
      </c>
      <c r="Q248" s="54">
        <v>152.1</v>
      </c>
      <c r="R248" s="54">
        <v>144</v>
      </c>
      <c r="S248" s="54">
        <v>138.6</v>
      </c>
      <c r="T248" s="54">
        <v>143.6</v>
      </c>
      <c r="U248" s="44"/>
    </row>
    <row r="249" spans="2:21" ht="14.25" customHeight="1">
      <c r="B249" s="25" t="str">
        <f t="shared" si="7"/>
        <v/>
      </c>
      <c r="C249" s="25" t="str">
        <f t="shared" si="8"/>
        <v>SRN</v>
      </c>
      <c r="D249" s="43" t="s">
        <v>122</v>
      </c>
      <c r="E249" s="43" t="s">
        <v>819</v>
      </c>
      <c r="F249" s="43" t="s">
        <v>820</v>
      </c>
      <c r="G249" s="43" t="s">
        <v>821</v>
      </c>
      <c r="H249" s="44" t="s">
        <v>822</v>
      </c>
      <c r="I249" s="43">
        <v>1</v>
      </c>
      <c r="J249" s="47"/>
      <c r="K249" s="47"/>
      <c r="L249" s="47"/>
      <c r="M249" s="47"/>
      <c r="N249" s="47"/>
      <c r="O249" s="47"/>
      <c r="P249" s="54">
        <v>126.2</v>
      </c>
      <c r="Q249" s="54">
        <v>129.6</v>
      </c>
      <c r="R249" s="54">
        <v>128.1</v>
      </c>
      <c r="S249" s="54">
        <v>139</v>
      </c>
      <c r="T249" s="54">
        <v>133.6</v>
      </c>
      <c r="U249" s="44"/>
    </row>
    <row r="250" spans="2:21" ht="14.25" customHeight="1">
      <c r="B250" s="25" t="str">
        <f t="shared" si="7"/>
        <v/>
      </c>
      <c r="C250" s="25" t="str">
        <f t="shared" si="8"/>
        <v>TMS</v>
      </c>
      <c r="D250" s="43" t="s">
        <v>123</v>
      </c>
      <c r="E250" s="43" t="s">
        <v>819</v>
      </c>
      <c r="F250" s="43" t="s">
        <v>820</v>
      </c>
      <c r="G250" s="43" t="s">
        <v>821</v>
      </c>
      <c r="H250" s="44" t="s">
        <v>822</v>
      </c>
      <c r="I250" s="43">
        <v>1</v>
      </c>
      <c r="J250" s="47"/>
      <c r="K250" s="47"/>
      <c r="L250" s="47"/>
      <c r="M250" s="47"/>
      <c r="N250" s="47"/>
      <c r="O250" s="47"/>
      <c r="P250" s="54">
        <v>145.80000000000001</v>
      </c>
      <c r="Q250" s="54">
        <v>147.1</v>
      </c>
      <c r="R250" s="54">
        <v>144.9</v>
      </c>
      <c r="S250" s="54">
        <v>152.80000000000001</v>
      </c>
      <c r="T250" s="54">
        <v>144.69999999999999</v>
      </c>
      <c r="U250" s="44"/>
    </row>
    <row r="251" spans="2:21" ht="14.25" customHeight="1">
      <c r="B251" s="25" t="str">
        <f t="shared" si="7"/>
        <v>UUW</v>
      </c>
      <c r="C251" s="25" t="str">
        <f t="shared" si="8"/>
        <v>UUW</v>
      </c>
      <c r="D251" s="43" t="s">
        <v>767</v>
      </c>
      <c r="E251" s="43" t="s">
        <v>819</v>
      </c>
      <c r="F251" s="43" t="s">
        <v>820</v>
      </c>
      <c r="G251" s="43" t="s">
        <v>821</v>
      </c>
      <c r="H251" s="44" t="s">
        <v>822</v>
      </c>
      <c r="I251" s="43">
        <v>1</v>
      </c>
      <c r="J251" s="47"/>
      <c r="K251" s="47"/>
      <c r="L251" s="47"/>
      <c r="M251" s="47"/>
      <c r="N251" s="47"/>
      <c r="O251" s="47"/>
      <c r="P251" s="54">
        <v>143.6</v>
      </c>
      <c r="Q251" s="54">
        <v>144.4</v>
      </c>
      <c r="R251" s="54">
        <v>144</v>
      </c>
      <c r="S251" s="54">
        <v>151.19999999999999</v>
      </c>
      <c r="T251" s="54">
        <v>143</v>
      </c>
      <c r="U251" s="44"/>
    </row>
    <row r="252" spans="2:21" ht="14.25" customHeight="1">
      <c r="B252" s="25" t="str">
        <f t="shared" si="7"/>
        <v/>
      </c>
      <c r="C252" s="25" t="str">
        <f t="shared" si="8"/>
        <v>WSX</v>
      </c>
      <c r="D252" s="43" t="s">
        <v>125</v>
      </c>
      <c r="E252" s="43" t="s">
        <v>819</v>
      </c>
      <c r="F252" s="43" t="s">
        <v>820</v>
      </c>
      <c r="G252" s="43" t="s">
        <v>821</v>
      </c>
      <c r="H252" s="44" t="s">
        <v>822</v>
      </c>
      <c r="I252" s="43">
        <v>1</v>
      </c>
      <c r="J252" s="47"/>
      <c r="K252" s="47"/>
      <c r="L252" s="47"/>
      <c r="M252" s="47"/>
      <c r="N252" s="47"/>
      <c r="O252" s="47"/>
      <c r="P252" s="54">
        <v>135.9</v>
      </c>
      <c r="Q252" s="54">
        <v>139.30000000000001</v>
      </c>
      <c r="R252" s="54">
        <v>138.30000000000001</v>
      </c>
      <c r="S252" s="54">
        <v>151.80000000000001</v>
      </c>
      <c r="T252" s="54">
        <v>144.9</v>
      </c>
      <c r="U252" s="44"/>
    </row>
    <row r="253" spans="2:21" ht="14.25" customHeight="1">
      <c r="B253" s="25" t="str">
        <f t="shared" si="7"/>
        <v/>
      </c>
      <c r="C253" s="25" t="str">
        <f t="shared" si="8"/>
        <v>YKY</v>
      </c>
      <c r="D253" s="43" t="s">
        <v>126</v>
      </c>
      <c r="E253" s="43" t="s">
        <v>819</v>
      </c>
      <c r="F253" s="43" t="s">
        <v>820</v>
      </c>
      <c r="G253" s="43" t="s">
        <v>821</v>
      </c>
      <c r="H253" s="44" t="s">
        <v>822</v>
      </c>
      <c r="I253" s="43">
        <v>1</v>
      </c>
      <c r="J253" s="47"/>
      <c r="K253" s="47"/>
      <c r="L253" s="47"/>
      <c r="M253" s="47"/>
      <c r="N253" s="47"/>
      <c r="O253" s="47"/>
      <c r="P253" s="54">
        <v>128.30000000000001</v>
      </c>
      <c r="Q253" s="54">
        <v>128.6</v>
      </c>
      <c r="R253" s="54">
        <v>127.7</v>
      </c>
      <c r="S253" s="54">
        <v>141.19999999999999</v>
      </c>
      <c r="T253" s="54">
        <v>131.5</v>
      </c>
      <c r="U253" s="44"/>
    </row>
    <row r="254" spans="2:21" ht="14.25" customHeight="1">
      <c r="B254" s="25" t="str">
        <f t="shared" si="7"/>
        <v/>
      </c>
      <c r="C254" s="25" t="str">
        <f t="shared" si="8"/>
        <v>AFW</v>
      </c>
      <c r="D254" s="43" t="s">
        <v>127</v>
      </c>
      <c r="E254" s="43" t="s">
        <v>819</v>
      </c>
      <c r="F254" s="43" t="s">
        <v>820</v>
      </c>
      <c r="G254" s="43" t="s">
        <v>821</v>
      </c>
      <c r="H254" s="44" t="s">
        <v>822</v>
      </c>
      <c r="I254" s="43">
        <v>1</v>
      </c>
      <c r="J254" s="47"/>
      <c r="K254" s="47"/>
      <c r="L254" s="47"/>
      <c r="M254" s="47"/>
      <c r="N254" s="47"/>
      <c r="O254" s="47"/>
      <c r="P254" s="54">
        <v>151.5</v>
      </c>
      <c r="Q254" s="54">
        <v>158.80000000000001</v>
      </c>
      <c r="R254" s="54">
        <v>155</v>
      </c>
      <c r="S254" s="54">
        <v>171.6</v>
      </c>
      <c r="T254" s="54">
        <v>157.9</v>
      </c>
      <c r="U254" s="44"/>
    </row>
    <row r="255" spans="2:21" ht="14.25" customHeight="1">
      <c r="B255" s="25" t="str">
        <f t="shared" si="7"/>
        <v/>
      </c>
      <c r="C255" s="25" t="str">
        <f t="shared" si="8"/>
        <v>BRL</v>
      </c>
      <c r="D255" s="43" t="s">
        <v>128</v>
      </c>
      <c r="E255" s="43" t="s">
        <v>819</v>
      </c>
      <c r="F255" s="43" t="s">
        <v>820</v>
      </c>
      <c r="G255" s="43" t="s">
        <v>821</v>
      </c>
      <c r="H255" s="44" t="s">
        <v>822</v>
      </c>
      <c r="I255" s="43">
        <v>1</v>
      </c>
      <c r="J255" s="47"/>
      <c r="K255" s="47"/>
      <c r="L255" s="47"/>
      <c r="M255" s="47"/>
      <c r="N255" s="47"/>
      <c r="O255" s="47"/>
      <c r="P255" s="54">
        <v>148.9</v>
      </c>
      <c r="Q255" s="54">
        <v>151.30000000000001</v>
      </c>
      <c r="R255" s="54">
        <v>146.4</v>
      </c>
      <c r="S255" s="54">
        <v>161.1</v>
      </c>
      <c r="T255" s="54">
        <v>154.69999999999999</v>
      </c>
      <c r="U255" s="44"/>
    </row>
    <row r="256" spans="2:21" ht="14.25" customHeight="1">
      <c r="B256" s="25" t="str">
        <f t="shared" si="7"/>
        <v/>
      </c>
      <c r="C256" s="25" t="str">
        <f t="shared" si="8"/>
        <v>PRT</v>
      </c>
      <c r="D256" s="43" t="s">
        <v>130</v>
      </c>
      <c r="E256" s="43" t="s">
        <v>819</v>
      </c>
      <c r="F256" s="43" t="s">
        <v>820</v>
      </c>
      <c r="G256" s="43" t="s">
        <v>821</v>
      </c>
      <c r="H256" s="44" t="s">
        <v>822</v>
      </c>
      <c r="I256" s="43">
        <v>1</v>
      </c>
      <c r="J256" s="47"/>
      <c r="K256" s="47"/>
      <c r="L256" s="47"/>
      <c r="M256" s="47"/>
      <c r="N256" s="47"/>
      <c r="O256" s="47"/>
      <c r="P256" s="54">
        <v>149.30000000000001</v>
      </c>
      <c r="Q256" s="54">
        <v>153.4</v>
      </c>
      <c r="R256" s="54">
        <v>149.9</v>
      </c>
      <c r="S256" s="54">
        <v>170.5</v>
      </c>
      <c r="T256" s="54">
        <v>160.30000000000001</v>
      </c>
      <c r="U256" s="44"/>
    </row>
    <row r="257" spans="2:21" ht="14.25" customHeight="1">
      <c r="B257" s="25" t="str">
        <f t="shared" si="7"/>
        <v/>
      </c>
      <c r="C257" s="25" t="str">
        <f t="shared" si="8"/>
        <v>SEW</v>
      </c>
      <c r="D257" s="43" t="s">
        <v>131</v>
      </c>
      <c r="E257" s="43" t="s">
        <v>819</v>
      </c>
      <c r="F257" s="43" t="s">
        <v>820</v>
      </c>
      <c r="G257" s="43" t="s">
        <v>821</v>
      </c>
      <c r="H257" s="44" t="s">
        <v>822</v>
      </c>
      <c r="I257" s="43">
        <v>1</v>
      </c>
      <c r="J257" s="47"/>
      <c r="K257" s="47"/>
      <c r="L257" s="47"/>
      <c r="M257" s="47"/>
      <c r="N257" s="47"/>
      <c r="O257" s="47"/>
      <c r="P257" s="54">
        <v>143.6</v>
      </c>
      <c r="Q257" s="54">
        <v>145.30000000000001</v>
      </c>
      <c r="R257" s="54">
        <v>143.1</v>
      </c>
      <c r="S257" s="54">
        <v>165.9</v>
      </c>
      <c r="T257" s="54">
        <v>158.6</v>
      </c>
      <c r="U257" s="44"/>
    </row>
    <row r="258" spans="2:21" ht="14.25" customHeight="1">
      <c r="B258" s="25" t="str">
        <f t="shared" si="7"/>
        <v/>
      </c>
      <c r="C258" s="25" t="str">
        <f t="shared" si="8"/>
        <v>SSC</v>
      </c>
      <c r="D258" s="43" t="s">
        <v>129</v>
      </c>
      <c r="E258" s="43" t="s">
        <v>819</v>
      </c>
      <c r="F258" s="43" t="s">
        <v>820</v>
      </c>
      <c r="G258" s="43" t="s">
        <v>821</v>
      </c>
      <c r="H258" s="44" t="s">
        <v>822</v>
      </c>
      <c r="I258" s="43">
        <v>1</v>
      </c>
      <c r="J258" s="47"/>
      <c r="K258" s="47"/>
      <c r="L258" s="47"/>
      <c r="M258" s="47"/>
      <c r="N258" s="47"/>
      <c r="O258" s="47"/>
      <c r="P258" s="54">
        <v>129.30000000000001</v>
      </c>
      <c r="Q258" s="54">
        <v>133.19999999999999</v>
      </c>
      <c r="R258" s="54">
        <v>126.9</v>
      </c>
      <c r="S258" s="54">
        <v>150.1</v>
      </c>
      <c r="T258" s="54">
        <v>147.19999999999999</v>
      </c>
      <c r="U258" s="44"/>
    </row>
    <row r="259" spans="2:21" ht="14.25" customHeight="1">
      <c r="B259" s="25" t="str">
        <f t="shared" si="7"/>
        <v/>
      </c>
      <c r="C259" s="25" t="str">
        <f t="shared" si="8"/>
        <v>SES</v>
      </c>
      <c r="D259" s="43" t="s">
        <v>132</v>
      </c>
      <c r="E259" s="43" t="s">
        <v>819</v>
      </c>
      <c r="F259" s="43" t="s">
        <v>820</v>
      </c>
      <c r="G259" s="43" t="s">
        <v>821</v>
      </c>
      <c r="H259" s="44" t="s">
        <v>822</v>
      </c>
      <c r="I259" s="43">
        <v>1</v>
      </c>
      <c r="J259" s="47"/>
      <c r="K259" s="47"/>
      <c r="L259" s="47"/>
      <c r="M259" s="47"/>
      <c r="N259" s="47"/>
      <c r="O259" s="47"/>
      <c r="P259" s="54">
        <v>146</v>
      </c>
      <c r="Q259" s="54">
        <v>156.9</v>
      </c>
      <c r="R259" s="54">
        <v>143.30000000000001</v>
      </c>
      <c r="S259" s="54">
        <v>163.4</v>
      </c>
      <c r="T259" s="54">
        <v>151.5</v>
      </c>
      <c r="U259" s="44"/>
    </row>
    <row r="260" spans="2:21" ht="14.25" customHeight="1">
      <c r="B260" s="25" t="str">
        <f t="shared" si="7"/>
        <v/>
      </c>
      <c r="C260" s="25" t="str">
        <f t="shared" si="8"/>
        <v>ANH</v>
      </c>
      <c r="D260" s="43" t="s">
        <v>94</v>
      </c>
      <c r="E260" s="43" t="s">
        <v>823</v>
      </c>
      <c r="F260" s="43" t="s">
        <v>820</v>
      </c>
      <c r="G260" s="43" t="s">
        <v>824</v>
      </c>
      <c r="H260" s="44" t="s">
        <v>822</v>
      </c>
      <c r="I260" s="43">
        <v>1</v>
      </c>
      <c r="J260" s="54">
        <v>144.80000000000001</v>
      </c>
      <c r="K260" s="54">
        <v>136.19999999999999</v>
      </c>
      <c r="L260" s="54">
        <v>135.1</v>
      </c>
      <c r="M260" s="54">
        <v>133.30000000000001</v>
      </c>
      <c r="N260" s="54">
        <v>135.4</v>
      </c>
      <c r="O260" s="54">
        <v>135.6</v>
      </c>
      <c r="P260" s="54">
        <v>136.80000000000001</v>
      </c>
      <c r="Q260" s="54">
        <v>136.9</v>
      </c>
      <c r="R260" s="54">
        <v>135.30000000000001</v>
      </c>
      <c r="S260" s="47"/>
      <c r="T260" s="47"/>
      <c r="U260" s="44"/>
    </row>
    <row r="261" spans="2:21" ht="14.25" customHeight="1">
      <c r="B261" s="25" t="str">
        <f t="shared" si="7"/>
        <v/>
      </c>
      <c r="C261" s="25" t="str">
        <f t="shared" si="8"/>
        <v>WSH</v>
      </c>
      <c r="D261" s="43" t="s">
        <v>117</v>
      </c>
      <c r="E261" s="43" t="s">
        <v>823</v>
      </c>
      <c r="F261" s="43" t="s">
        <v>820</v>
      </c>
      <c r="G261" s="43" t="s">
        <v>824</v>
      </c>
      <c r="H261" s="44" t="s">
        <v>822</v>
      </c>
      <c r="I261" s="43">
        <v>1</v>
      </c>
      <c r="J261" s="54">
        <v>152.1</v>
      </c>
      <c r="K261" s="54">
        <v>144.30000000000001</v>
      </c>
      <c r="L261" s="54">
        <v>144.69999999999999</v>
      </c>
      <c r="M261" s="54">
        <v>143.9</v>
      </c>
      <c r="N261" s="54">
        <v>142.6</v>
      </c>
      <c r="O261" s="54">
        <v>145.19999999999999</v>
      </c>
      <c r="P261" s="54">
        <v>151</v>
      </c>
      <c r="Q261" s="54">
        <v>157.30000000000001</v>
      </c>
      <c r="R261" s="54">
        <v>159.69999999999999</v>
      </c>
      <c r="S261" s="47"/>
      <c r="T261" s="47"/>
      <c r="U261" s="44"/>
    </row>
    <row r="262" spans="2:21" ht="14.25" customHeight="1">
      <c r="B262" s="25" t="str">
        <f t="shared" si="7"/>
        <v/>
      </c>
      <c r="C262" s="25" t="str">
        <f t="shared" si="8"/>
        <v>HDD</v>
      </c>
      <c r="D262" s="43" t="s">
        <v>118</v>
      </c>
      <c r="E262" s="43" t="s">
        <v>823</v>
      </c>
      <c r="F262" s="43" t="s">
        <v>820</v>
      </c>
      <c r="G262" s="43" t="s">
        <v>824</v>
      </c>
      <c r="H262" s="44" t="s">
        <v>822</v>
      </c>
      <c r="I262" s="43">
        <v>1</v>
      </c>
      <c r="J262" s="54">
        <v>138.9</v>
      </c>
      <c r="K262" s="54">
        <v>132.9</v>
      </c>
      <c r="L262" s="54">
        <v>129.4</v>
      </c>
      <c r="M262" s="54">
        <v>129.5</v>
      </c>
      <c r="N262" s="54">
        <v>134.9</v>
      </c>
      <c r="O262" s="54">
        <v>136.4</v>
      </c>
      <c r="P262" s="54">
        <v>136.6</v>
      </c>
      <c r="Q262" s="54">
        <v>141.4</v>
      </c>
      <c r="R262" s="54">
        <v>141.19999999999999</v>
      </c>
      <c r="S262" s="47"/>
      <c r="T262" s="47"/>
      <c r="U262" s="44"/>
    </row>
    <row r="263" spans="2:21" ht="14.25" customHeight="1">
      <c r="B263" s="25" t="str">
        <f t="shared" si="7"/>
        <v/>
      </c>
      <c r="C263" s="25" t="str">
        <f t="shared" si="8"/>
        <v>NES</v>
      </c>
      <c r="D263" s="43" t="s">
        <v>119</v>
      </c>
      <c r="E263" s="43" t="s">
        <v>823</v>
      </c>
      <c r="F263" s="43" t="s">
        <v>820</v>
      </c>
      <c r="G263" s="43" t="s">
        <v>824</v>
      </c>
      <c r="H263" s="44" t="s">
        <v>822</v>
      </c>
      <c r="I263" s="43">
        <v>1</v>
      </c>
      <c r="J263" s="54">
        <v>150.1</v>
      </c>
      <c r="K263" s="54">
        <v>144.30000000000001</v>
      </c>
      <c r="L263" s="54">
        <v>146</v>
      </c>
      <c r="M263" s="54">
        <v>145.69999999999999</v>
      </c>
      <c r="N263" s="54">
        <v>147.19999999999999</v>
      </c>
      <c r="O263" s="54">
        <v>145.6</v>
      </c>
      <c r="P263" s="54">
        <v>148</v>
      </c>
      <c r="Q263" s="54">
        <v>152.1</v>
      </c>
      <c r="R263" s="54">
        <v>148.9</v>
      </c>
      <c r="S263" s="47"/>
      <c r="T263" s="47"/>
      <c r="U263" s="44"/>
    </row>
    <row r="264" spans="2:21" ht="14.25" customHeight="1">
      <c r="B264" s="25" t="str">
        <f t="shared" ref="B264:B327" si="9">IF(D264="UU","UUW","")</f>
        <v/>
      </c>
      <c r="C264" s="25" t="str">
        <f t="shared" ref="C264:C327" si="10">IF(B264="",D264,B264)</f>
        <v>SVE</v>
      </c>
      <c r="D264" s="43" t="s">
        <v>120</v>
      </c>
      <c r="E264" s="43" t="s">
        <v>823</v>
      </c>
      <c r="F264" s="43" t="s">
        <v>820</v>
      </c>
      <c r="G264" s="43" t="s">
        <v>824</v>
      </c>
      <c r="H264" s="44" t="s">
        <v>822</v>
      </c>
      <c r="I264" s="43">
        <v>1</v>
      </c>
      <c r="J264" s="54">
        <v>125</v>
      </c>
      <c r="K264" s="54">
        <v>120.9</v>
      </c>
      <c r="L264" s="54">
        <v>128.9</v>
      </c>
      <c r="M264" s="54">
        <v>126.3</v>
      </c>
      <c r="N264" s="54">
        <v>130.4</v>
      </c>
      <c r="O264" s="54">
        <v>131.69999999999999</v>
      </c>
      <c r="P264" s="54">
        <v>132.9</v>
      </c>
      <c r="Q264" s="54">
        <v>130.19999999999999</v>
      </c>
      <c r="R264" s="54">
        <v>128.6</v>
      </c>
      <c r="S264" s="47"/>
      <c r="T264" s="47"/>
      <c r="U264" s="44"/>
    </row>
    <row r="265" spans="2:21" ht="14.25" customHeight="1">
      <c r="B265" s="25" t="str">
        <f t="shared" si="9"/>
        <v/>
      </c>
      <c r="C265" s="25" t="str">
        <f t="shared" si="10"/>
        <v>SWB</v>
      </c>
      <c r="D265" s="43" t="s">
        <v>121</v>
      </c>
      <c r="E265" s="43" t="s">
        <v>823</v>
      </c>
      <c r="F265" s="43" t="s">
        <v>820</v>
      </c>
      <c r="G265" s="43" t="s">
        <v>824</v>
      </c>
      <c r="H265" s="44" t="s">
        <v>822</v>
      </c>
      <c r="I265" s="43">
        <v>1</v>
      </c>
      <c r="J265" s="54" t="s">
        <v>81</v>
      </c>
      <c r="K265" s="54">
        <v>138</v>
      </c>
      <c r="L265" s="54">
        <v>139</v>
      </c>
      <c r="M265" s="54">
        <v>134.69999999999999</v>
      </c>
      <c r="N265" s="54">
        <v>136.19999999999999</v>
      </c>
      <c r="O265" s="54">
        <v>137.69999999999999</v>
      </c>
      <c r="P265" s="54">
        <v>141.6</v>
      </c>
      <c r="Q265" s="54">
        <v>156.1</v>
      </c>
      <c r="R265" s="54">
        <v>152.69999999999999</v>
      </c>
      <c r="S265" s="47"/>
      <c r="T265" s="47"/>
      <c r="U265" s="44"/>
    </row>
    <row r="266" spans="2:21" ht="14.25" customHeight="1">
      <c r="B266" s="25" t="str">
        <f t="shared" si="9"/>
        <v/>
      </c>
      <c r="C266" s="25" t="str">
        <f t="shared" si="10"/>
        <v>SRN</v>
      </c>
      <c r="D266" s="43" t="s">
        <v>122</v>
      </c>
      <c r="E266" s="43" t="s">
        <v>823</v>
      </c>
      <c r="F266" s="43" t="s">
        <v>820</v>
      </c>
      <c r="G266" s="43" t="s">
        <v>824</v>
      </c>
      <c r="H266" s="44" t="s">
        <v>822</v>
      </c>
      <c r="I266" s="43">
        <v>1</v>
      </c>
      <c r="J266" s="54" t="s">
        <v>81</v>
      </c>
      <c r="K266" s="54">
        <v>143.4</v>
      </c>
      <c r="L266" s="54">
        <v>140.80000000000001</v>
      </c>
      <c r="M266" s="54">
        <v>134.80000000000001</v>
      </c>
      <c r="N266" s="54">
        <v>129.69999999999999</v>
      </c>
      <c r="O266" s="54">
        <v>131.30000000000001</v>
      </c>
      <c r="P266" s="54">
        <v>128.9</v>
      </c>
      <c r="Q266" s="54">
        <v>129.69999999999999</v>
      </c>
      <c r="R266" s="54">
        <v>126.5</v>
      </c>
      <c r="S266" s="47"/>
      <c r="T266" s="47"/>
      <c r="U266" s="44"/>
    </row>
    <row r="267" spans="2:21" ht="14.25" customHeight="1">
      <c r="B267" s="25" t="str">
        <f t="shared" si="9"/>
        <v/>
      </c>
      <c r="C267" s="25" t="str">
        <f t="shared" si="10"/>
        <v>TMS</v>
      </c>
      <c r="D267" s="43" t="s">
        <v>123</v>
      </c>
      <c r="E267" s="43" t="s">
        <v>823</v>
      </c>
      <c r="F267" s="43" t="s">
        <v>820</v>
      </c>
      <c r="G267" s="43" t="s">
        <v>824</v>
      </c>
      <c r="H267" s="44" t="s">
        <v>822</v>
      </c>
      <c r="I267" s="43">
        <v>1</v>
      </c>
      <c r="J267" s="54">
        <v>160.6</v>
      </c>
      <c r="K267" s="54">
        <v>154.69999999999999</v>
      </c>
      <c r="L267" s="54">
        <v>156.19999999999999</v>
      </c>
      <c r="M267" s="54">
        <v>150.4</v>
      </c>
      <c r="N267" s="54">
        <v>149.1</v>
      </c>
      <c r="O267" s="54">
        <v>146.4</v>
      </c>
      <c r="P267" s="54">
        <v>144.80000000000001</v>
      </c>
      <c r="Q267" s="54">
        <v>145.19999999999999</v>
      </c>
      <c r="R267" s="54">
        <v>145.4</v>
      </c>
      <c r="S267" s="47"/>
      <c r="T267" s="47"/>
      <c r="U267" s="44"/>
    </row>
    <row r="268" spans="2:21" ht="14.25" customHeight="1">
      <c r="B268" s="25" t="str">
        <f t="shared" si="9"/>
        <v>UUW</v>
      </c>
      <c r="C268" s="25" t="str">
        <f t="shared" si="10"/>
        <v>UUW</v>
      </c>
      <c r="D268" s="43" t="s">
        <v>767</v>
      </c>
      <c r="E268" s="43" t="s">
        <v>823</v>
      </c>
      <c r="F268" s="43" t="s">
        <v>820</v>
      </c>
      <c r="G268" s="43" t="s">
        <v>824</v>
      </c>
      <c r="H268" s="44" t="s">
        <v>822</v>
      </c>
      <c r="I268" s="43">
        <v>1</v>
      </c>
      <c r="J268" s="54">
        <v>131.5</v>
      </c>
      <c r="K268" s="54">
        <v>127.7</v>
      </c>
      <c r="L268" s="54">
        <v>129.1</v>
      </c>
      <c r="M268" s="54">
        <v>130</v>
      </c>
      <c r="N268" s="54">
        <v>129.6</v>
      </c>
      <c r="O268" s="54">
        <v>138.9</v>
      </c>
      <c r="P268" s="54">
        <v>141.9</v>
      </c>
      <c r="Q268" s="54">
        <v>143.69999999999999</v>
      </c>
      <c r="R268" s="54">
        <v>141.19999999999999</v>
      </c>
      <c r="S268" s="47"/>
      <c r="T268" s="47"/>
      <c r="U268" s="44"/>
    </row>
    <row r="269" spans="2:21" ht="14.25" customHeight="1">
      <c r="B269" s="25" t="str">
        <f t="shared" si="9"/>
        <v/>
      </c>
      <c r="C269" s="25" t="str">
        <f t="shared" si="10"/>
        <v>WSX</v>
      </c>
      <c r="D269" s="43" t="s">
        <v>125</v>
      </c>
      <c r="E269" s="43" t="s">
        <v>823</v>
      </c>
      <c r="F269" s="43" t="s">
        <v>820</v>
      </c>
      <c r="G269" s="43" t="s">
        <v>824</v>
      </c>
      <c r="H269" s="44" t="s">
        <v>822</v>
      </c>
      <c r="I269" s="43">
        <v>1</v>
      </c>
      <c r="J269" s="54">
        <v>139.30000000000001</v>
      </c>
      <c r="K269" s="54">
        <v>135.80000000000001</v>
      </c>
      <c r="L269" s="54">
        <v>137.9</v>
      </c>
      <c r="M269" s="54">
        <v>138</v>
      </c>
      <c r="N269" s="54">
        <v>137.6</v>
      </c>
      <c r="O269" s="54">
        <v>140.69999999999999</v>
      </c>
      <c r="P269" s="54">
        <v>142.80000000000001</v>
      </c>
      <c r="Q269" s="54">
        <v>146.19999999999999</v>
      </c>
      <c r="R269" s="54">
        <v>144.6</v>
      </c>
      <c r="S269" s="47"/>
      <c r="T269" s="47"/>
      <c r="U269" s="44"/>
    </row>
    <row r="270" spans="2:21" ht="14.25" customHeight="1">
      <c r="B270" s="25" t="str">
        <f t="shared" si="9"/>
        <v/>
      </c>
      <c r="C270" s="25" t="str">
        <f t="shared" si="10"/>
        <v>YKY</v>
      </c>
      <c r="D270" s="43" t="s">
        <v>126</v>
      </c>
      <c r="E270" s="43" t="s">
        <v>823</v>
      </c>
      <c r="F270" s="43" t="s">
        <v>820</v>
      </c>
      <c r="G270" s="43" t="s">
        <v>824</v>
      </c>
      <c r="H270" s="44" t="s">
        <v>822</v>
      </c>
      <c r="I270" s="43">
        <v>1</v>
      </c>
      <c r="J270" s="54">
        <v>136</v>
      </c>
      <c r="K270" s="54">
        <v>133.19999999999999</v>
      </c>
      <c r="L270" s="54">
        <v>136.1</v>
      </c>
      <c r="M270" s="54">
        <v>133.30000000000001</v>
      </c>
      <c r="N270" s="54">
        <v>133.1</v>
      </c>
      <c r="O270" s="54">
        <v>134.5</v>
      </c>
      <c r="P270" s="54">
        <v>133</v>
      </c>
      <c r="Q270" s="54">
        <v>133.5</v>
      </c>
      <c r="R270" s="54">
        <v>132.1</v>
      </c>
      <c r="S270" s="47"/>
      <c r="T270" s="47"/>
      <c r="U270" s="44"/>
    </row>
    <row r="271" spans="2:21" ht="14.25" customHeight="1">
      <c r="B271" s="25" t="str">
        <f t="shared" si="9"/>
        <v/>
      </c>
      <c r="C271" s="25" t="str">
        <f t="shared" si="10"/>
        <v>AFW</v>
      </c>
      <c r="D271" s="43" t="s">
        <v>127</v>
      </c>
      <c r="E271" s="43" t="s">
        <v>823</v>
      </c>
      <c r="F271" s="43" t="s">
        <v>820</v>
      </c>
      <c r="G271" s="43" t="s">
        <v>824</v>
      </c>
      <c r="H271" s="44" t="s">
        <v>822</v>
      </c>
      <c r="I271" s="43">
        <v>1</v>
      </c>
      <c r="J271" s="54">
        <v>157.6</v>
      </c>
      <c r="K271" s="54">
        <v>148.4</v>
      </c>
      <c r="L271" s="54">
        <v>153.6</v>
      </c>
      <c r="M271" s="54">
        <v>148.30000000000001</v>
      </c>
      <c r="N271" s="54">
        <v>151.6</v>
      </c>
      <c r="O271" s="54">
        <v>153.80000000000001</v>
      </c>
      <c r="P271" s="54">
        <v>151</v>
      </c>
      <c r="Q271" s="54">
        <v>158.80000000000001</v>
      </c>
      <c r="R271" s="54">
        <v>155</v>
      </c>
      <c r="S271" s="47"/>
      <c r="T271" s="47"/>
      <c r="U271" s="44"/>
    </row>
    <row r="272" spans="2:21" ht="14.25" customHeight="1">
      <c r="B272" s="25" t="str">
        <f t="shared" si="9"/>
        <v/>
      </c>
      <c r="C272" s="25" t="str">
        <f t="shared" si="10"/>
        <v>BRL</v>
      </c>
      <c r="D272" s="43" t="s">
        <v>128</v>
      </c>
      <c r="E272" s="43" t="s">
        <v>823</v>
      </c>
      <c r="F272" s="43" t="s">
        <v>820</v>
      </c>
      <c r="G272" s="43" t="s">
        <v>824</v>
      </c>
      <c r="H272" s="44" t="s">
        <v>822</v>
      </c>
      <c r="I272" s="43">
        <v>1</v>
      </c>
      <c r="J272" s="54">
        <v>141.69999999999999</v>
      </c>
      <c r="K272" s="54">
        <v>140.69999999999999</v>
      </c>
      <c r="L272" s="54">
        <v>144.1</v>
      </c>
      <c r="M272" s="54">
        <v>143.1</v>
      </c>
      <c r="N272" s="54">
        <v>141.1</v>
      </c>
      <c r="O272" s="54">
        <v>144.30000000000001</v>
      </c>
      <c r="P272" s="54">
        <v>146.30000000000001</v>
      </c>
      <c r="Q272" s="54">
        <v>150.69999999999999</v>
      </c>
      <c r="R272" s="54">
        <v>146.6</v>
      </c>
      <c r="S272" s="47"/>
      <c r="T272" s="47"/>
      <c r="U272" s="44"/>
    </row>
    <row r="273" spans="2:21" ht="14.25" customHeight="1">
      <c r="B273" s="25" t="str">
        <f t="shared" si="9"/>
        <v/>
      </c>
      <c r="C273" s="25" t="str">
        <f t="shared" si="10"/>
        <v>PRT</v>
      </c>
      <c r="D273" s="43" t="s">
        <v>130</v>
      </c>
      <c r="E273" s="43" t="s">
        <v>823</v>
      </c>
      <c r="F273" s="43" t="s">
        <v>820</v>
      </c>
      <c r="G273" s="43" t="s">
        <v>824</v>
      </c>
      <c r="H273" s="44" t="s">
        <v>822</v>
      </c>
      <c r="I273" s="43">
        <v>1</v>
      </c>
      <c r="J273" s="54">
        <v>159.30000000000001</v>
      </c>
      <c r="K273" s="54">
        <v>148.30000000000001</v>
      </c>
      <c r="L273" s="54">
        <v>147.9</v>
      </c>
      <c r="M273" s="54">
        <v>145.1</v>
      </c>
      <c r="N273" s="54">
        <v>143</v>
      </c>
      <c r="O273" s="54">
        <v>144.69999999999999</v>
      </c>
      <c r="P273" s="54">
        <v>147.19999999999999</v>
      </c>
      <c r="Q273" s="54">
        <v>152</v>
      </c>
      <c r="R273" s="54">
        <v>151.19999999999999</v>
      </c>
      <c r="S273" s="47"/>
      <c r="T273" s="47"/>
      <c r="U273" s="44"/>
    </row>
    <row r="274" spans="2:21" ht="14.25" customHeight="1">
      <c r="B274" s="25" t="str">
        <f t="shared" si="9"/>
        <v/>
      </c>
      <c r="C274" s="25" t="str">
        <f t="shared" si="10"/>
        <v>SEW</v>
      </c>
      <c r="D274" s="43" t="s">
        <v>131</v>
      </c>
      <c r="E274" s="43" t="s">
        <v>823</v>
      </c>
      <c r="F274" s="43" t="s">
        <v>820</v>
      </c>
      <c r="G274" s="43" t="s">
        <v>824</v>
      </c>
      <c r="H274" s="44" t="s">
        <v>822</v>
      </c>
      <c r="I274" s="43">
        <v>1</v>
      </c>
      <c r="J274" s="54">
        <v>178.3</v>
      </c>
      <c r="K274" s="54">
        <v>159.19999999999999</v>
      </c>
      <c r="L274" s="54">
        <v>155.6</v>
      </c>
      <c r="M274" s="54">
        <v>157.5</v>
      </c>
      <c r="N274" s="54">
        <v>161</v>
      </c>
      <c r="O274" s="54">
        <v>151.4</v>
      </c>
      <c r="P274" s="54">
        <v>150.1</v>
      </c>
      <c r="Q274" s="54">
        <v>151.80000000000001</v>
      </c>
      <c r="R274" s="54">
        <v>149.5</v>
      </c>
      <c r="S274" s="47"/>
      <c r="T274" s="47"/>
      <c r="U274" s="44"/>
    </row>
    <row r="275" spans="2:21" ht="14.25" customHeight="1">
      <c r="B275" s="25" t="str">
        <f t="shared" si="9"/>
        <v/>
      </c>
      <c r="C275" s="25" t="str">
        <f t="shared" si="10"/>
        <v>SSC</v>
      </c>
      <c r="D275" s="43" t="s">
        <v>129</v>
      </c>
      <c r="E275" s="43" t="s">
        <v>823</v>
      </c>
      <c r="F275" s="43" t="s">
        <v>820</v>
      </c>
      <c r="G275" s="43" t="s">
        <v>824</v>
      </c>
      <c r="H275" s="44" t="s">
        <v>822</v>
      </c>
      <c r="I275" s="43">
        <v>1</v>
      </c>
      <c r="J275" s="54">
        <v>132.4</v>
      </c>
      <c r="K275" s="54">
        <v>124.7</v>
      </c>
      <c r="L275" s="54">
        <v>131.30000000000001</v>
      </c>
      <c r="M275" s="54">
        <v>129.30000000000001</v>
      </c>
      <c r="N275" s="54">
        <v>129.6</v>
      </c>
      <c r="O275" s="54">
        <v>129.80000000000001</v>
      </c>
      <c r="P275" s="54">
        <v>133.1</v>
      </c>
      <c r="Q275" s="54">
        <v>135.9</v>
      </c>
      <c r="R275" s="54">
        <v>128.6</v>
      </c>
      <c r="S275" s="47"/>
      <c r="T275" s="47"/>
      <c r="U275" s="44"/>
    </row>
    <row r="276" spans="2:21" ht="14.25" customHeight="1">
      <c r="B276" s="25" t="str">
        <f t="shared" si="9"/>
        <v/>
      </c>
      <c r="C276" s="25" t="str">
        <f t="shared" si="10"/>
        <v>SES</v>
      </c>
      <c r="D276" s="43" t="s">
        <v>132</v>
      </c>
      <c r="E276" s="43" t="s">
        <v>823</v>
      </c>
      <c r="F276" s="43" t="s">
        <v>820</v>
      </c>
      <c r="G276" s="43" t="s">
        <v>824</v>
      </c>
      <c r="H276" s="44" t="s">
        <v>822</v>
      </c>
      <c r="I276" s="43">
        <v>1</v>
      </c>
      <c r="J276" s="54">
        <v>165.4</v>
      </c>
      <c r="K276" s="54">
        <v>165.3</v>
      </c>
      <c r="L276" s="54">
        <v>166.7</v>
      </c>
      <c r="M276" s="54">
        <v>161</v>
      </c>
      <c r="N276" s="54">
        <v>160.9</v>
      </c>
      <c r="O276" s="54">
        <v>159.69999999999999</v>
      </c>
      <c r="P276" s="54">
        <v>159.1</v>
      </c>
      <c r="Q276" s="54">
        <v>162.4</v>
      </c>
      <c r="R276" s="54">
        <v>153.1</v>
      </c>
      <c r="S276" s="47"/>
      <c r="T276" s="47"/>
      <c r="U276" s="44"/>
    </row>
    <row r="277" spans="2:21" ht="14.25" customHeight="1">
      <c r="B277" s="25" t="str">
        <f t="shared" si="9"/>
        <v/>
      </c>
      <c r="C277" s="25" t="str">
        <f t="shared" si="10"/>
        <v>ANH</v>
      </c>
      <c r="D277" s="43" t="s">
        <v>94</v>
      </c>
      <c r="E277" s="43" t="s">
        <v>825</v>
      </c>
      <c r="F277" s="43" t="s">
        <v>820</v>
      </c>
      <c r="G277" s="43" t="s">
        <v>826</v>
      </c>
      <c r="H277" s="44" t="s">
        <v>779</v>
      </c>
      <c r="I277" s="43">
        <v>1</v>
      </c>
      <c r="J277" s="47"/>
      <c r="K277" s="47"/>
      <c r="L277" s="47"/>
      <c r="M277" s="47"/>
      <c r="N277" s="47"/>
      <c r="O277" s="47"/>
      <c r="P277" s="54">
        <v>612.29999999999995</v>
      </c>
      <c r="Q277" s="54">
        <v>636.79999999999995</v>
      </c>
      <c r="R277" s="54">
        <v>626.4</v>
      </c>
      <c r="S277" s="54">
        <v>700.4</v>
      </c>
      <c r="T277" s="54">
        <v>658</v>
      </c>
      <c r="U277" s="44"/>
    </row>
    <row r="278" spans="2:21" ht="14.25" customHeight="1">
      <c r="B278" s="25" t="str">
        <f t="shared" si="9"/>
        <v/>
      </c>
      <c r="C278" s="25" t="str">
        <f t="shared" si="10"/>
        <v>WSH</v>
      </c>
      <c r="D278" s="43" t="s">
        <v>117</v>
      </c>
      <c r="E278" s="43" t="s">
        <v>825</v>
      </c>
      <c r="F278" s="43" t="s">
        <v>820</v>
      </c>
      <c r="G278" s="43" t="s">
        <v>826</v>
      </c>
      <c r="H278" s="44" t="s">
        <v>779</v>
      </c>
      <c r="I278" s="43">
        <v>1</v>
      </c>
      <c r="J278" s="47"/>
      <c r="K278" s="47"/>
      <c r="L278" s="47"/>
      <c r="M278" s="47"/>
      <c r="N278" s="47"/>
      <c r="O278" s="47"/>
      <c r="P278" s="54">
        <v>445.8</v>
      </c>
      <c r="Q278" s="54">
        <v>463.5</v>
      </c>
      <c r="R278" s="54">
        <v>467.3</v>
      </c>
      <c r="S278" s="54">
        <v>524.70000000000005</v>
      </c>
      <c r="T278" s="54">
        <v>534.29999999999995</v>
      </c>
      <c r="U278" s="44"/>
    </row>
    <row r="279" spans="2:21" ht="14.25" customHeight="1">
      <c r="B279" s="25" t="str">
        <f t="shared" si="9"/>
        <v/>
      </c>
      <c r="C279" s="25" t="str">
        <f t="shared" si="10"/>
        <v>HDD</v>
      </c>
      <c r="D279" s="43" t="s">
        <v>118</v>
      </c>
      <c r="E279" s="43" t="s">
        <v>825</v>
      </c>
      <c r="F279" s="43" t="s">
        <v>820</v>
      </c>
      <c r="G279" s="43" t="s">
        <v>826</v>
      </c>
      <c r="H279" s="44" t="s">
        <v>779</v>
      </c>
      <c r="I279" s="43">
        <v>1</v>
      </c>
      <c r="J279" s="47"/>
      <c r="K279" s="47"/>
      <c r="L279" s="47"/>
      <c r="M279" s="47"/>
      <c r="N279" s="47"/>
      <c r="O279" s="47"/>
      <c r="P279" s="54">
        <v>28.2</v>
      </c>
      <c r="Q279" s="54">
        <v>29.5</v>
      </c>
      <c r="R279" s="54">
        <v>28.3</v>
      </c>
      <c r="S279" s="54">
        <v>30.2</v>
      </c>
      <c r="T279" s="54">
        <v>30</v>
      </c>
      <c r="U279" s="44"/>
    </row>
    <row r="280" spans="2:21" ht="14.25" customHeight="1">
      <c r="B280" s="25" t="str">
        <f t="shared" si="9"/>
        <v/>
      </c>
      <c r="C280" s="25" t="str">
        <f t="shared" si="10"/>
        <v>NES</v>
      </c>
      <c r="D280" s="43" t="s">
        <v>119</v>
      </c>
      <c r="E280" s="43" t="s">
        <v>825</v>
      </c>
      <c r="F280" s="43" t="s">
        <v>820</v>
      </c>
      <c r="G280" s="43" t="s">
        <v>826</v>
      </c>
      <c r="H280" s="44" t="s">
        <v>779</v>
      </c>
      <c r="I280" s="43">
        <v>1</v>
      </c>
      <c r="J280" s="47"/>
      <c r="K280" s="47"/>
      <c r="L280" s="47"/>
      <c r="M280" s="47"/>
      <c r="N280" s="47"/>
      <c r="O280" s="47"/>
      <c r="P280" s="54">
        <v>663.9</v>
      </c>
      <c r="Q280" s="54">
        <v>689.8</v>
      </c>
      <c r="R280" s="54">
        <v>676.9</v>
      </c>
      <c r="S280" s="54">
        <v>760.1</v>
      </c>
      <c r="T280" s="54">
        <v>743.3</v>
      </c>
      <c r="U280" s="44"/>
    </row>
    <row r="281" spans="2:21" ht="14.25" customHeight="1">
      <c r="B281" s="25" t="str">
        <f t="shared" si="9"/>
        <v/>
      </c>
      <c r="C281" s="25" t="str">
        <f t="shared" si="10"/>
        <v>SVE</v>
      </c>
      <c r="D281" s="43" t="s">
        <v>120</v>
      </c>
      <c r="E281" s="43" t="s">
        <v>825</v>
      </c>
      <c r="F281" s="43" t="s">
        <v>820</v>
      </c>
      <c r="G281" s="43" t="s">
        <v>826</v>
      </c>
      <c r="H281" s="44" t="s">
        <v>779</v>
      </c>
      <c r="I281" s="43">
        <v>1</v>
      </c>
      <c r="J281" s="47"/>
      <c r="K281" s="47"/>
      <c r="L281" s="47"/>
      <c r="M281" s="47"/>
      <c r="N281" s="47"/>
      <c r="O281" s="47"/>
      <c r="P281" s="54">
        <v>1049.7</v>
      </c>
      <c r="Q281" s="54">
        <v>1053.3</v>
      </c>
      <c r="R281" s="54">
        <v>1050</v>
      </c>
      <c r="S281" s="54">
        <v>1155.8</v>
      </c>
      <c r="T281" s="54">
        <v>1118.0999999999999</v>
      </c>
      <c r="U281" s="44"/>
    </row>
    <row r="282" spans="2:21" ht="14.25" customHeight="1">
      <c r="B282" s="25" t="str">
        <f t="shared" si="9"/>
        <v/>
      </c>
      <c r="C282" s="25" t="str">
        <f t="shared" si="10"/>
        <v>SWB</v>
      </c>
      <c r="D282" s="43" t="s">
        <v>121</v>
      </c>
      <c r="E282" s="43" t="s">
        <v>825</v>
      </c>
      <c r="F282" s="43" t="s">
        <v>820</v>
      </c>
      <c r="G282" s="43" t="s">
        <v>826</v>
      </c>
      <c r="H282" s="44" t="s">
        <v>779</v>
      </c>
      <c r="I282" s="43">
        <v>1</v>
      </c>
      <c r="J282" s="47"/>
      <c r="K282" s="47"/>
      <c r="L282" s="47"/>
      <c r="M282" s="47"/>
      <c r="N282" s="47"/>
      <c r="O282" s="47"/>
      <c r="P282" s="54">
        <v>300.7</v>
      </c>
      <c r="Q282" s="54">
        <v>323.60000000000002</v>
      </c>
      <c r="R282" s="54">
        <v>312.5</v>
      </c>
      <c r="S282" s="54">
        <v>335.2</v>
      </c>
      <c r="T282" s="54">
        <v>357</v>
      </c>
      <c r="U282" s="44"/>
    </row>
    <row r="283" spans="2:21" ht="14.25" customHeight="1">
      <c r="B283" s="25" t="str">
        <f t="shared" si="9"/>
        <v/>
      </c>
      <c r="C283" s="25" t="str">
        <f t="shared" si="10"/>
        <v>SRN</v>
      </c>
      <c r="D283" s="43" t="s">
        <v>122</v>
      </c>
      <c r="E283" s="43" t="s">
        <v>825</v>
      </c>
      <c r="F283" s="43" t="s">
        <v>820</v>
      </c>
      <c r="G283" s="43" t="s">
        <v>826</v>
      </c>
      <c r="H283" s="44" t="s">
        <v>779</v>
      </c>
      <c r="I283" s="43">
        <v>1</v>
      </c>
      <c r="J283" s="47"/>
      <c r="K283" s="47"/>
      <c r="L283" s="47"/>
      <c r="M283" s="47"/>
      <c r="N283" s="47"/>
      <c r="O283" s="47"/>
      <c r="P283" s="54">
        <v>312.39999999999998</v>
      </c>
      <c r="Q283" s="54">
        <v>323.7</v>
      </c>
      <c r="R283" s="54">
        <v>322.8</v>
      </c>
      <c r="S283" s="54">
        <v>353.8</v>
      </c>
      <c r="T283" s="54">
        <v>344.8</v>
      </c>
      <c r="U283" s="44"/>
    </row>
    <row r="284" spans="2:21" ht="14.25" customHeight="1">
      <c r="B284" s="25" t="str">
        <f t="shared" si="9"/>
        <v/>
      </c>
      <c r="C284" s="25" t="str">
        <f t="shared" si="10"/>
        <v>TMS</v>
      </c>
      <c r="D284" s="43" t="s">
        <v>123</v>
      </c>
      <c r="E284" s="43" t="s">
        <v>825</v>
      </c>
      <c r="F284" s="43" t="s">
        <v>820</v>
      </c>
      <c r="G284" s="43" t="s">
        <v>826</v>
      </c>
      <c r="H284" s="44" t="s">
        <v>779</v>
      </c>
      <c r="I284" s="43">
        <v>1</v>
      </c>
      <c r="J284" s="47"/>
      <c r="K284" s="47"/>
      <c r="L284" s="47"/>
      <c r="M284" s="47"/>
      <c r="N284" s="47"/>
      <c r="O284" s="47"/>
      <c r="P284" s="54">
        <v>1445.1</v>
      </c>
      <c r="Q284" s="54">
        <v>1457.7</v>
      </c>
      <c r="R284" s="54">
        <v>1450.3</v>
      </c>
      <c r="S284" s="54">
        <v>1561.5</v>
      </c>
      <c r="T284" s="54">
        <v>1487.7</v>
      </c>
      <c r="U284" s="44"/>
    </row>
    <row r="285" spans="2:21" ht="14.25" customHeight="1">
      <c r="B285" s="25" t="str">
        <f t="shared" si="9"/>
        <v>UUW</v>
      </c>
      <c r="C285" s="25" t="str">
        <f t="shared" si="10"/>
        <v>UUW</v>
      </c>
      <c r="D285" s="43" t="s">
        <v>767</v>
      </c>
      <c r="E285" s="43" t="s">
        <v>825</v>
      </c>
      <c r="F285" s="43" t="s">
        <v>820</v>
      </c>
      <c r="G285" s="43" t="s">
        <v>826</v>
      </c>
      <c r="H285" s="44" t="s">
        <v>779</v>
      </c>
      <c r="I285" s="43">
        <v>1</v>
      </c>
      <c r="J285" s="47"/>
      <c r="K285" s="47"/>
      <c r="L285" s="47"/>
      <c r="M285" s="47"/>
      <c r="N285" s="47"/>
      <c r="O285" s="47"/>
      <c r="P285" s="54">
        <v>911.4</v>
      </c>
      <c r="Q285" s="54">
        <v>921.8</v>
      </c>
      <c r="R285" s="54">
        <v>927.9</v>
      </c>
      <c r="S285" s="54">
        <v>1038.5</v>
      </c>
      <c r="T285" s="54">
        <v>1007</v>
      </c>
      <c r="U285" s="44"/>
    </row>
    <row r="286" spans="2:21" ht="14.25" customHeight="1">
      <c r="B286" s="25" t="str">
        <f t="shared" si="9"/>
        <v/>
      </c>
      <c r="C286" s="25" t="str">
        <f t="shared" si="10"/>
        <v>WSX</v>
      </c>
      <c r="D286" s="43" t="s">
        <v>125</v>
      </c>
      <c r="E286" s="43" t="s">
        <v>825</v>
      </c>
      <c r="F286" s="43" t="s">
        <v>820</v>
      </c>
      <c r="G286" s="43" t="s">
        <v>826</v>
      </c>
      <c r="H286" s="44" t="s">
        <v>779</v>
      </c>
      <c r="I286" s="43">
        <v>1</v>
      </c>
      <c r="J286" s="47"/>
      <c r="K286" s="47"/>
      <c r="L286" s="47"/>
      <c r="M286" s="47"/>
      <c r="N286" s="47"/>
      <c r="O286" s="47"/>
      <c r="P286" s="54">
        <v>175.6</v>
      </c>
      <c r="Q286" s="54">
        <v>181.4</v>
      </c>
      <c r="R286" s="54">
        <v>181.2</v>
      </c>
      <c r="S286" s="54">
        <v>199.9</v>
      </c>
      <c r="T286" s="54">
        <v>191.7</v>
      </c>
      <c r="U286" s="44"/>
    </row>
    <row r="287" spans="2:21" ht="14.25" customHeight="1">
      <c r="B287" s="25" t="str">
        <f t="shared" si="9"/>
        <v/>
      </c>
      <c r="C287" s="25" t="str">
        <f t="shared" si="10"/>
        <v>YKY</v>
      </c>
      <c r="D287" s="43" t="s">
        <v>126</v>
      </c>
      <c r="E287" s="43" t="s">
        <v>825</v>
      </c>
      <c r="F287" s="43" t="s">
        <v>820</v>
      </c>
      <c r="G287" s="43" t="s">
        <v>826</v>
      </c>
      <c r="H287" s="44" t="s">
        <v>779</v>
      </c>
      <c r="I287" s="43">
        <v>1</v>
      </c>
      <c r="J287" s="47"/>
      <c r="K287" s="47"/>
      <c r="L287" s="47"/>
      <c r="M287" s="47"/>
      <c r="N287" s="47"/>
      <c r="O287" s="47"/>
      <c r="P287" s="54">
        <v>634.9</v>
      </c>
      <c r="Q287" s="54">
        <v>638</v>
      </c>
      <c r="R287" s="54">
        <v>635.20000000000005</v>
      </c>
      <c r="S287" s="54">
        <v>721.1</v>
      </c>
      <c r="T287" s="54">
        <v>700.4</v>
      </c>
      <c r="U287" s="44"/>
    </row>
    <row r="288" spans="2:21" ht="14.25" customHeight="1">
      <c r="B288" s="25" t="str">
        <f t="shared" si="9"/>
        <v/>
      </c>
      <c r="C288" s="25" t="str">
        <f t="shared" si="10"/>
        <v>AFW</v>
      </c>
      <c r="D288" s="43" t="s">
        <v>127</v>
      </c>
      <c r="E288" s="43" t="s">
        <v>825</v>
      </c>
      <c r="F288" s="43" t="s">
        <v>820</v>
      </c>
      <c r="G288" s="43" t="s">
        <v>826</v>
      </c>
      <c r="H288" s="44" t="s">
        <v>779</v>
      </c>
      <c r="I288" s="43">
        <v>1</v>
      </c>
      <c r="J288" s="47"/>
      <c r="K288" s="47"/>
      <c r="L288" s="47"/>
      <c r="M288" s="47"/>
      <c r="N288" s="47"/>
      <c r="O288" s="47"/>
      <c r="P288" s="54">
        <v>555.29999999999995</v>
      </c>
      <c r="Q288" s="54">
        <v>564.9</v>
      </c>
      <c r="R288" s="54">
        <v>577.5</v>
      </c>
      <c r="S288" s="54">
        <v>661</v>
      </c>
      <c r="T288" s="54">
        <v>610.9</v>
      </c>
      <c r="U288" s="44"/>
    </row>
    <row r="289" spans="2:21" ht="14.25" customHeight="1">
      <c r="B289" s="25" t="str">
        <f t="shared" si="9"/>
        <v/>
      </c>
      <c r="C289" s="25" t="str">
        <f t="shared" si="10"/>
        <v>BRL</v>
      </c>
      <c r="D289" s="43" t="s">
        <v>128</v>
      </c>
      <c r="E289" s="43" t="s">
        <v>825</v>
      </c>
      <c r="F289" s="43" t="s">
        <v>820</v>
      </c>
      <c r="G289" s="43" t="s">
        <v>826</v>
      </c>
      <c r="H289" s="44" t="s">
        <v>779</v>
      </c>
      <c r="I289" s="43">
        <v>1</v>
      </c>
      <c r="J289" s="47"/>
      <c r="K289" s="47"/>
      <c r="L289" s="47"/>
      <c r="M289" s="47"/>
      <c r="N289" s="47"/>
      <c r="O289" s="47"/>
      <c r="P289" s="54">
        <v>171.1</v>
      </c>
      <c r="Q289" s="54">
        <v>175.2</v>
      </c>
      <c r="R289" s="54">
        <v>171.1</v>
      </c>
      <c r="S289" s="54">
        <v>189.5</v>
      </c>
      <c r="T289" s="54">
        <v>182.7</v>
      </c>
      <c r="U289" s="44"/>
    </row>
    <row r="290" spans="2:21" ht="14.25" customHeight="1">
      <c r="B290" s="25" t="str">
        <f t="shared" si="9"/>
        <v/>
      </c>
      <c r="C290" s="25" t="str">
        <f t="shared" si="10"/>
        <v>PRT</v>
      </c>
      <c r="D290" s="43" t="s">
        <v>130</v>
      </c>
      <c r="E290" s="43" t="s">
        <v>825</v>
      </c>
      <c r="F290" s="43" t="s">
        <v>820</v>
      </c>
      <c r="G290" s="43" t="s">
        <v>826</v>
      </c>
      <c r="H290" s="44" t="s">
        <v>779</v>
      </c>
      <c r="I290" s="43">
        <v>1</v>
      </c>
      <c r="J290" s="47"/>
      <c r="K290" s="47"/>
      <c r="L290" s="47"/>
      <c r="M290" s="47"/>
      <c r="N290" s="47"/>
      <c r="O290" s="47"/>
      <c r="P290" s="54">
        <v>106.3</v>
      </c>
      <c r="Q290" s="54">
        <v>109.9</v>
      </c>
      <c r="R290" s="54">
        <v>109.6</v>
      </c>
      <c r="S290" s="54">
        <v>124.7</v>
      </c>
      <c r="T290" s="54">
        <v>117.5</v>
      </c>
      <c r="U290" s="44"/>
    </row>
    <row r="291" spans="2:21" ht="14.25" customHeight="1">
      <c r="B291" s="25" t="str">
        <f t="shared" si="9"/>
        <v/>
      </c>
      <c r="C291" s="25" t="str">
        <f t="shared" si="10"/>
        <v>SEW</v>
      </c>
      <c r="D291" s="43" t="s">
        <v>131</v>
      </c>
      <c r="E291" s="43" t="s">
        <v>825</v>
      </c>
      <c r="F291" s="43" t="s">
        <v>820</v>
      </c>
      <c r="G291" s="43" t="s">
        <v>826</v>
      </c>
      <c r="H291" s="44" t="s">
        <v>779</v>
      </c>
      <c r="I291" s="43">
        <v>1</v>
      </c>
      <c r="J291" s="47"/>
      <c r="K291" s="47"/>
      <c r="L291" s="47"/>
      <c r="M291" s="47"/>
      <c r="N291" s="47"/>
      <c r="O291" s="47"/>
      <c r="P291" s="54">
        <v>311.3</v>
      </c>
      <c r="Q291" s="54">
        <v>318.5</v>
      </c>
      <c r="R291" s="54">
        <v>316.89999999999998</v>
      </c>
      <c r="S291" s="54">
        <v>368.1</v>
      </c>
      <c r="T291" s="54">
        <v>354.3</v>
      </c>
      <c r="U291" s="44"/>
    </row>
    <row r="292" spans="2:21" ht="14.25" customHeight="1">
      <c r="B292" s="25" t="str">
        <f t="shared" si="9"/>
        <v/>
      </c>
      <c r="C292" s="25" t="str">
        <f t="shared" si="10"/>
        <v>SSC</v>
      </c>
      <c r="D292" s="43" t="s">
        <v>129</v>
      </c>
      <c r="E292" s="43" t="s">
        <v>825</v>
      </c>
      <c r="F292" s="43" t="s">
        <v>820</v>
      </c>
      <c r="G292" s="43" t="s">
        <v>826</v>
      </c>
      <c r="H292" s="44" t="s">
        <v>779</v>
      </c>
      <c r="I292" s="43">
        <v>1</v>
      </c>
      <c r="J292" s="47"/>
      <c r="K292" s="47"/>
      <c r="L292" s="47"/>
      <c r="M292" s="47"/>
      <c r="N292" s="47"/>
      <c r="O292" s="47"/>
      <c r="P292" s="54">
        <v>212.1</v>
      </c>
      <c r="Q292" s="54">
        <v>221.8</v>
      </c>
      <c r="R292" s="54">
        <v>213.9</v>
      </c>
      <c r="S292" s="54">
        <v>251.8</v>
      </c>
      <c r="T292" s="54">
        <v>252.7</v>
      </c>
      <c r="U292" s="44"/>
    </row>
    <row r="293" spans="2:21" ht="14.25" customHeight="1">
      <c r="B293" s="25" t="str">
        <f t="shared" si="9"/>
        <v/>
      </c>
      <c r="C293" s="25" t="str">
        <f t="shared" si="10"/>
        <v>SES</v>
      </c>
      <c r="D293" s="43" t="s">
        <v>132</v>
      </c>
      <c r="E293" s="43" t="s">
        <v>825</v>
      </c>
      <c r="F293" s="43" t="s">
        <v>820</v>
      </c>
      <c r="G293" s="43" t="s">
        <v>826</v>
      </c>
      <c r="H293" s="44" t="s">
        <v>779</v>
      </c>
      <c r="I293" s="43">
        <v>1</v>
      </c>
      <c r="J293" s="47"/>
      <c r="K293" s="47"/>
      <c r="L293" s="47"/>
      <c r="M293" s="47"/>
      <c r="N293" s="47"/>
      <c r="O293" s="47"/>
      <c r="P293" s="54">
        <v>101.4</v>
      </c>
      <c r="Q293" s="54">
        <v>109.9</v>
      </c>
      <c r="R293" s="54">
        <v>104.2</v>
      </c>
      <c r="S293" s="54">
        <v>119.3</v>
      </c>
      <c r="T293" s="54">
        <v>111.8</v>
      </c>
      <c r="U293" s="44"/>
    </row>
    <row r="294" spans="2:21" ht="14.25" customHeight="1">
      <c r="B294" s="25" t="str">
        <f t="shared" si="9"/>
        <v/>
      </c>
      <c r="C294" s="25" t="str">
        <f t="shared" si="10"/>
        <v>ANH</v>
      </c>
      <c r="D294" s="43" t="s">
        <v>94</v>
      </c>
      <c r="E294" s="43" t="s">
        <v>827</v>
      </c>
      <c r="F294" s="43" t="s">
        <v>820</v>
      </c>
      <c r="G294" s="43" t="s">
        <v>828</v>
      </c>
      <c r="H294" s="44" t="s">
        <v>779</v>
      </c>
      <c r="I294" s="43">
        <v>1</v>
      </c>
      <c r="J294" s="54">
        <v>625.4</v>
      </c>
      <c r="K294" s="54">
        <v>591.29999999999995</v>
      </c>
      <c r="L294" s="54">
        <v>603.70000000000005</v>
      </c>
      <c r="M294" s="54">
        <v>598.70000000000005</v>
      </c>
      <c r="N294" s="54">
        <v>607.29999999999995</v>
      </c>
      <c r="O294" s="54">
        <v>612.70000000000005</v>
      </c>
      <c r="P294" s="54">
        <v>621.4</v>
      </c>
      <c r="Q294" s="54">
        <v>636.79999999999995</v>
      </c>
      <c r="R294" s="54">
        <v>635.79999999999995</v>
      </c>
      <c r="S294" s="47"/>
      <c r="T294" s="47"/>
      <c r="U294" s="44"/>
    </row>
    <row r="295" spans="2:21" ht="14.25" customHeight="1">
      <c r="B295" s="25" t="str">
        <f t="shared" si="9"/>
        <v/>
      </c>
      <c r="C295" s="25" t="str">
        <f t="shared" si="10"/>
        <v>WSH</v>
      </c>
      <c r="D295" s="43" t="s">
        <v>117</v>
      </c>
      <c r="E295" s="43" t="s">
        <v>827</v>
      </c>
      <c r="F295" s="43" t="s">
        <v>820</v>
      </c>
      <c r="G295" s="43" t="s">
        <v>828</v>
      </c>
      <c r="H295" s="44" t="s">
        <v>779</v>
      </c>
      <c r="I295" s="43">
        <v>1</v>
      </c>
      <c r="J295" s="54">
        <v>431.6</v>
      </c>
      <c r="K295" s="54">
        <v>418.9</v>
      </c>
      <c r="L295" s="54">
        <v>419.5</v>
      </c>
      <c r="M295" s="54">
        <v>419.6</v>
      </c>
      <c r="N295" s="54">
        <v>416.7</v>
      </c>
      <c r="O295" s="54">
        <v>426</v>
      </c>
      <c r="P295" s="54">
        <v>443.6</v>
      </c>
      <c r="Q295" s="54">
        <v>462.9</v>
      </c>
      <c r="R295" s="54">
        <v>476.8</v>
      </c>
      <c r="S295" s="47"/>
      <c r="T295" s="47"/>
      <c r="U295" s="44"/>
    </row>
    <row r="296" spans="2:21" ht="14.25" customHeight="1">
      <c r="B296" s="25" t="str">
        <f t="shared" si="9"/>
        <v/>
      </c>
      <c r="C296" s="25" t="str">
        <f t="shared" si="10"/>
        <v>HDD</v>
      </c>
      <c r="D296" s="43" t="s">
        <v>118</v>
      </c>
      <c r="E296" s="43" t="s">
        <v>827</v>
      </c>
      <c r="F296" s="43" t="s">
        <v>820</v>
      </c>
      <c r="G296" s="43" t="s">
        <v>828</v>
      </c>
      <c r="H296" s="44" t="s">
        <v>779</v>
      </c>
      <c r="I296" s="43">
        <v>1</v>
      </c>
      <c r="J296" s="54">
        <v>34.9</v>
      </c>
      <c r="K296" s="54">
        <v>33.9</v>
      </c>
      <c r="L296" s="54">
        <v>34.6</v>
      </c>
      <c r="M296" s="54">
        <v>33.9</v>
      </c>
      <c r="N296" s="54">
        <v>35.200000000000003</v>
      </c>
      <c r="O296" s="54">
        <v>35.4</v>
      </c>
      <c r="P296" s="54">
        <v>35.6</v>
      </c>
      <c r="Q296" s="54">
        <v>28.6</v>
      </c>
      <c r="R296" s="54">
        <v>28.5</v>
      </c>
      <c r="S296" s="47"/>
      <c r="T296" s="47"/>
      <c r="U296" s="44"/>
    </row>
    <row r="297" spans="2:21" ht="14.25" customHeight="1">
      <c r="B297" s="25" t="str">
        <f t="shared" si="9"/>
        <v/>
      </c>
      <c r="C297" s="25" t="str">
        <f t="shared" si="10"/>
        <v>NES</v>
      </c>
      <c r="D297" s="43" t="s">
        <v>119</v>
      </c>
      <c r="E297" s="43" t="s">
        <v>827</v>
      </c>
      <c r="F297" s="43" t="s">
        <v>820</v>
      </c>
      <c r="G297" s="43" t="s">
        <v>828</v>
      </c>
      <c r="H297" s="44" t="s">
        <v>779</v>
      </c>
      <c r="I297" s="43">
        <v>1</v>
      </c>
      <c r="J297" s="54">
        <v>644.1</v>
      </c>
      <c r="K297" s="54">
        <v>621.4</v>
      </c>
      <c r="L297" s="54">
        <v>631.1</v>
      </c>
      <c r="M297" s="54">
        <v>632</v>
      </c>
      <c r="N297" s="54">
        <v>640.6</v>
      </c>
      <c r="O297" s="54">
        <v>635.6</v>
      </c>
      <c r="P297" s="54">
        <v>660.5</v>
      </c>
      <c r="Q297" s="54">
        <v>683.3</v>
      </c>
      <c r="R297" s="54">
        <v>673.6</v>
      </c>
      <c r="S297" s="47"/>
      <c r="T297" s="47"/>
      <c r="U297" s="44"/>
    </row>
    <row r="298" spans="2:21" ht="14.25" customHeight="1">
      <c r="B298" s="25" t="str">
        <f t="shared" si="9"/>
        <v/>
      </c>
      <c r="C298" s="25" t="str">
        <f t="shared" si="10"/>
        <v>SVE</v>
      </c>
      <c r="D298" s="43" t="s">
        <v>120</v>
      </c>
      <c r="E298" s="43" t="s">
        <v>827</v>
      </c>
      <c r="F298" s="43" t="s">
        <v>820</v>
      </c>
      <c r="G298" s="43" t="s">
        <v>828</v>
      </c>
      <c r="H298" s="44" t="s">
        <v>779</v>
      </c>
      <c r="I298" s="43">
        <v>1</v>
      </c>
      <c r="J298" s="54">
        <v>952.5</v>
      </c>
      <c r="K298" s="54">
        <v>942.8</v>
      </c>
      <c r="L298" s="54">
        <v>973.9</v>
      </c>
      <c r="M298" s="54">
        <v>952.7</v>
      </c>
      <c r="N298" s="54">
        <v>988.7</v>
      </c>
      <c r="O298" s="54">
        <v>1003.7</v>
      </c>
      <c r="P298" s="54">
        <v>1024.0999999999999</v>
      </c>
      <c r="Q298" s="54">
        <v>1075.5999999999999</v>
      </c>
      <c r="R298" s="54">
        <v>1066.8</v>
      </c>
      <c r="S298" s="47"/>
      <c r="T298" s="47"/>
      <c r="U298" s="44"/>
    </row>
    <row r="299" spans="2:21" ht="14.25" customHeight="1">
      <c r="B299" s="25" t="str">
        <f t="shared" si="9"/>
        <v/>
      </c>
      <c r="C299" s="25" t="str">
        <f t="shared" si="10"/>
        <v>SWB</v>
      </c>
      <c r="D299" s="43" t="s">
        <v>121</v>
      </c>
      <c r="E299" s="43" t="s">
        <v>827</v>
      </c>
      <c r="F299" s="43" t="s">
        <v>820</v>
      </c>
      <c r="G299" s="43" t="s">
        <v>828</v>
      </c>
      <c r="H299" s="44" t="s">
        <v>779</v>
      </c>
      <c r="I299" s="43">
        <v>1</v>
      </c>
      <c r="J299" s="54" t="s">
        <v>81</v>
      </c>
      <c r="K299" s="54">
        <v>274.7</v>
      </c>
      <c r="L299" s="54">
        <v>278.7</v>
      </c>
      <c r="M299" s="54">
        <v>275.3</v>
      </c>
      <c r="N299" s="54">
        <v>283.5</v>
      </c>
      <c r="O299" s="54">
        <v>288.2</v>
      </c>
      <c r="P299" s="54">
        <v>300</v>
      </c>
      <c r="Q299" s="54">
        <v>332.1</v>
      </c>
      <c r="R299" s="54">
        <v>331.3</v>
      </c>
      <c r="S299" s="47"/>
      <c r="T299" s="47"/>
      <c r="U299" s="44"/>
    </row>
    <row r="300" spans="2:21" ht="14.25" customHeight="1">
      <c r="B300" s="25" t="str">
        <f t="shared" si="9"/>
        <v/>
      </c>
      <c r="C300" s="25" t="str">
        <f t="shared" si="10"/>
        <v>SRN</v>
      </c>
      <c r="D300" s="43" t="s">
        <v>122</v>
      </c>
      <c r="E300" s="43" t="s">
        <v>827</v>
      </c>
      <c r="F300" s="43" t="s">
        <v>820</v>
      </c>
      <c r="G300" s="43" t="s">
        <v>828</v>
      </c>
      <c r="H300" s="44" t="s">
        <v>779</v>
      </c>
      <c r="I300" s="43">
        <v>1</v>
      </c>
      <c r="J300" s="54" t="s">
        <v>81</v>
      </c>
      <c r="K300" s="54">
        <v>334.1</v>
      </c>
      <c r="L300" s="54">
        <v>336.2</v>
      </c>
      <c r="M300" s="54">
        <v>324.5</v>
      </c>
      <c r="N300" s="54">
        <v>314.5</v>
      </c>
      <c r="O300" s="54">
        <v>320.7</v>
      </c>
      <c r="P300" s="54">
        <v>319.10000000000002</v>
      </c>
      <c r="Q300" s="54">
        <v>324.10000000000002</v>
      </c>
      <c r="R300" s="54">
        <v>318.89999999999998</v>
      </c>
      <c r="S300" s="47"/>
      <c r="T300" s="47"/>
      <c r="U300" s="44"/>
    </row>
    <row r="301" spans="2:21" ht="14.25" customHeight="1">
      <c r="B301" s="25" t="str">
        <f t="shared" si="9"/>
        <v/>
      </c>
      <c r="C301" s="25" t="str">
        <f t="shared" si="10"/>
        <v>TMS</v>
      </c>
      <c r="D301" s="43" t="s">
        <v>123</v>
      </c>
      <c r="E301" s="43" t="s">
        <v>827</v>
      </c>
      <c r="F301" s="43" t="s">
        <v>820</v>
      </c>
      <c r="G301" s="43" t="s">
        <v>828</v>
      </c>
      <c r="H301" s="44" t="s">
        <v>779</v>
      </c>
      <c r="I301" s="43">
        <v>1</v>
      </c>
      <c r="J301" s="54">
        <v>1370</v>
      </c>
      <c r="K301" s="54">
        <v>1348.9</v>
      </c>
      <c r="L301" s="54">
        <v>1376.5</v>
      </c>
      <c r="M301" s="54">
        <v>1369.4</v>
      </c>
      <c r="N301" s="54">
        <v>1401.7</v>
      </c>
      <c r="O301" s="54">
        <v>1431.5</v>
      </c>
      <c r="P301" s="54">
        <v>1434.7</v>
      </c>
      <c r="Q301" s="54">
        <v>1438.8</v>
      </c>
      <c r="R301" s="54">
        <v>1455.7</v>
      </c>
      <c r="S301" s="47"/>
      <c r="T301" s="47"/>
      <c r="U301" s="44"/>
    </row>
    <row r="302" spans="2:21" ht="14.25" customHeight="1">
      <c r="B302" s="25" t="str">
        <f t="shared" si="9"/>
        <v>UUW</v>
      </c>
      <c r="C302" s="25" t="str">
        <f t="shared" si="10"/>
        <v>UUW</v>
      </c>
      <c r="D302" s="43" t="s">
        <v>767</v>
      </c>
      <c r="E302" s="43" t="s">
        <v>827</v>
      </c>
      <c r="F302" s="43" t="s">
        <v>820</v>
      </c>
      <c r="G302" s="43" t="s">
        <v>828</v>
      </c>
      <c r="H302" s="44" t="s">
        <v>779</v>
      </c>
      <c r="I302" s="43">
        <v>1</v>
      </c>
      <c r="J302" s="54">
        <v>884.6</v>
      </c>
      <c r="K302" s="54">
        <v>859.1</v>
      </c>
      <c r="L302" s="54">
        <v>868.7</v>
      </c>
      <c r="M302" s="54">
        <v>873.1</v>
      </c>
      <c r="N302" s="54">
        <v>872.9</v>
      </c>
      <c r="O302" s="54">
        <v>883.9</v>
      </c>
      <c r="P302" s="54">
        <v>900.6</v>
      </c>
      <c r="Q302" s="54">
        <v>917.3</v>
      </c>
      <c r="R302" s="54">
        <v>909.9</v>
      </c>
      <c r="S302" s="47"/>
      <c r="T302" s="47"/>
      <c r="U302" s="44"/>
    </row>
    <row r="303" spans="2:21" ht="14.25" customHeight="1">
      <c r="B303" s="25" t="str">
        <f t="shared" si="9"/>
        <v/>
      </c>
      <c r="C303" s="25" t="str">
        <f t="shared" si="10"/>
        <v>WSX</v>
      </c>
      <c r="D303" s="43" t="s">
        <v>125</v>
      </c>
      <c r="E303" s="43" t="s">
        <v>827</v>
      </c>
      <c r="F303" s="43" t="s">
        <v>820</v>
      </c>
      <c r="G303" s="43" t="s">
        <v>828</v>
      </c>
      <c r="H303" s="44" t="s">
        <v>779</v>
      </c>
      <c r="I303" s="43">
        <v>1</v>
      </c>
      <c r="J303" s="54">
        <v>157.19999999999999</v>
      </c>
      <c r="K303" s="54">
        <v>152.19999999999999</v>
      </c>
      <c r="L303" s="54">
        <v>155.6</v>
      </c>
      <c r="M303" s="54">
        <v>156.69999999999999</v>
      </c>
      <c r="N303" s="54">
        <v>159.19999999999999</v>
      </c>
      <c r="O303" s="54">
        <v>164</v>
      </c>
      <c r="P303" s="54">
        <v>167.8</v>
      </c>
      <c r="Q303" s="54">
        <v>173.7</v>
      </c>
      <c r="R303" s="54">
        <v>172.9</v>
      </c>
      <c r="S303" s="47"/>
      <c r="T303" s="47"/>
      <c r="U303" s="44"/>
    </row>
    <row r="304" spans="2:21" ht="14.25" customHeight="1">
      <c r="B304" s="25" t="str">
        <f t="shared" si="9"/>
        <v/>
      </c>
      <c r="C304" s="25" t="str">
        <f t="shared" si="10"/>
        <v>YKY</v>
      </c>
      <c r="D304" s="43" t="s">
        <v>126</v>
      </c>
      <c r="E304" s="43" t="s">
        <v>827</v>
      </c>
      <c r="F304" s="43" t="s">
        <v>820</v>
      </c>
      <c r="G304" s="43" t="s">
        <v>828</v>
      </c>
      <c r="H304" s="44" t="s">
        <v>779</v>
      </c>
      <c r="I304" s="43">
        <v>1</v>
      </c>
      <c r="J304" s="54">
        <v>655</v>
      </c>
      <c r="K304" s="54">
        <v>644</v>
      </c>
      <c r="L304" s="54">
        <v>660.4</v>
      </c>
      <c r="M304" s="54">
        <v>648.9</v>
      </c>
      <c r="N304" s="54">
        <v>650</v>
      </c>
      <c r="O304" s="54">
        <v>662</v>
      </c>
      <c r="P304" s="54">
        <v>658.3</v>
      </c>
      <c r="Q304" s="54">
        <v>662.5</v>
      </c>
      <c r="R304" s="54">
        <v>657.1</v>
      </c>
      <c r="S304" s="47"/>
      <c r="T304" s="47"/>
      <c r="U304" s="44"/>
    </row>
    <row r="305" spans="2:21" ht="14.25" customHeight="1">
      <c r="B305" s="25" t="str">
        <f t="shared" si="9"/>
        <v/>
      </c>
      <c r="C305" s="25" t="str">
        <f t="shared" si="10"/>
        <v>AFW</v>
      </c>
      <c r="D305" s="43" t="s">
        <v>127</v>
      </c>
      <c r="E305" s="43" t="s">
        <v>827</v>
      </c>
      <c r="F305" s="43" t="s">
        <v>820</v>
      </c>
      <c r="G305" s="43" t="s">
        <v>828</v>
      </c>
      <c r="H305" s="44" t="s">
        <v>779</v>
      </c>
      <c r="I305" s="43">
        <v>1</v>
      </c>
      <c r="J305" s="54">
        <v>541.5</v>
      </c>
      <c r="K305" s="54">
        <v>508.7</v>
      </c>
      <c r="L305" s="54">
        <v>543</v>
      </c>
      <c r="M305" s="54">
        <v>530.20000000000005</v>
      </c>
      <c r="N305" s="54">
        <v>540</v>
      </c>
      <c r="O305" s="54">
        <v>547.20000000000005</v>
      </c>
      <c r="P305" s="54">
        <v>553.6</v>
      </c>
      <c r="Q305" s="54">
        <v>564.79999999999995</v>
      </c>
      <c r="R305" s="54">
        <v>577.5</v>
      </c>
      <c r="S305" s="47"/>
      <c r="T305" s="47"/>
      <c r="U305" s="44"/>
    </row>
    <row r="306" spans="2:21" ht="14.25" customHeight="1">
      <c r="B306" s="25" t="str">
        <f t="shared" si="9"/>
        <v/>
      </c>
      <c r="C306" s="25" t="str">
        <f t="shared" si="10"/>
        <v>BRL</v>
      </c>
      <c r="D306" s="43" t="s">
        <v>128</v>
      </c>
      <c r="E306" s="43" t="s">
        <v>827</v>
      </c>
      <c r="F306" s="43" t="s">
        <v>820</v>
      </c>
      <c r="G306" s="43" t="s">
        <v>828</v>
      </c>
      <c r="H306" s="44" t="s">
        <v>779</v>
      </c>
      <c r="I306" s="43">
        <v>1</v>
      </c>
      <c r="J306" s="54">
        <v>158.69999999999999</v>
      </c>
      <c r="K306" s="54">
        <v>153.6</v>
      </c>
      <c r="L306" s="54">
        <v>158.5</v>
      </c>
      <c r="M306" s="54">
        <v>158.4</v>
      </c>
      <c r="N306" s="54">
        <v>158</v>
      </c>
      <c r="O306" s="54">
        <v>165.6</v>
      </c>
      <c r="P306" s="54">
        <v>168</v>
      </c>
      <c r="Q306" s="54">
        <v>174.5</v>
      </c>
      <c r="R306" s="54">
        <v>171.3</v>
      </c>
      <c r="S306" s="47"/>
      <c r="T306" s="47"/>
      <c r="U306" s="44"/>
    </row>
    <row r="307" spans="2:21" ht="14.25" customHeight="1">
      <c r="B307" s="25" t="str">
        <f t="shared" si="9"/>
        <v/>
      </c>
      <c r="C307" s="25" t="str">
        <f t="shared" si="10"/>
        <v>PRT</v>
      </c>
      <c r="D307" s="43" t="s">
        <v>130</v>
      </c>
      <c r="E307" s="43" t="s">
        <v>827</v>
      </c>
      <c r="F307" s="43" t="s">
        <v>820</v>
      </c>
      <c r="G307" s="43" t="s">
        <v>828</v>
      </c>
      <c r="H307" s="44" t="s">
        <v>779</v>
      </c>
      <c r="I307" s="43">
        <v>1</v>
      </c>
      <c r="J307" s="54">
        <v>101.7</v>
      </c>
      <c r="K307" s="54">
        <v>100.1</v>
      </c>
      <c r="L307" s="54">
        <v>102.5</v>
      </c>
      <c r="M307" s="54">
        <v>101.3</v>
      </c>
      <c r="N307" s="54">
        <v>100.5</v>
      </c>
      <c r="O307" s="54">
        <v>102.4</v>
      </c>
      <c r="P307" s="54">
        <v>104.8</v>
      </c>
      <c r="Q307" s="54">
        <v>108.9</v>
      </c>
      <c r="R307" s="54">
        <v>110.5</v>
      </c>
      <c r="S307" s="47"/>
      <c r="T307" s="47"/>
      <c r="U307" s="44"/>
    </row>
    <row r="308" spans="2:21" ht="14.25" customHeight="1">
      <c r="B308" s="25" t="str">
        <f t="shared" si="9"/>
        <v/>
      </c>
      <c r="C308" s="25" t="str">
        <f t="shared" si="10"/>
        <v>SEW</v>
      </c>
      <c r="D308" s="43" t="s">
        <v>131</v>
      </c>
      <c r="E308" s="43" t="s">
        <v>827</v>
      </c>
      <c r="F308" s="43" t="s">
        <v>820</v>
      </c>
      <c r="G308" s="43" t="s">
        <v>828</v>
      </c>
      <c r="H308" s="44" t="s">
        <v>779</v>
      </c>
      <c r="I308" s="43">
        <v>1</v>
      </c>
      <c r="J308" s="54">
        <v>354.9</v>
      </c>
      <c r="K308" s="54">
        <v>320</v>
      </c>
      <c r="L308" s="54">
        <v>321</v>
      </c>
      <c r="M308" s="54">
        <v>327.60000000000002</v>
      </c>
      <c r="N308" s="54">
        <v>338</v>
      </c>
      <c r="O308" s="54">
        <v>324.8</v>
      </c>
      <c r="P308" s="54">
        <v>325.3</v>
      </c>
      <c r="Q308" s="54">
        <v>332.8</v>
      </c>
      <c r="R308" s="54">
        <v>331.2</v>
      </c>
      <c r="S308" s="47"/>
      <c r="T308" s="47"/>
      <c r="U308" s="44"/>
    </row>
    <row r="309" spans="2:21" ht="14.25" customHeight="1">
      <c r="B309" s="25" t="str">
        <f t="shared" si="9"/>
        <v/>
      </c>
      <c r="C309" s="25" t="str">
        <f t="shared" si="10"/>
        <v>SSC</v>
      </c>
      <c r="D309" s="43" t="s">
        <v>129</v>
      </c>
      <c r="E309" s="43" t="s">
        <v>827</v>
      </c>
      <c r="F309" s="43" t="s">
        <v>820</v>
      </c>
      <c r="G309" s="43" t="s">
        <v>828</v>
      </c>
      <c r="H309" s="44" t="s">
        <v>779</v>
      </c>
      <c r="I309" s="43">
        <v>1</v>
      </c>
      <c r="J309" s="54">
        <v>211</v>
      </c>
      <c r="K309" s="54">
        <v>201.4</v>
      </c>
      <c r="L309" s="54">
        <v>208.6</v>
      </c>
      <c r="M309" s="54">
        <v>206.9</v>
      </c>
      <c r="N309" s="54">
        <v>208.5</v>
      </c>
      <c r="O309" s="54">
        <v>210.1</v>
      </c>
      <c r="P309" s="54">
        <v>218.3</v>
      </c>
      <c r="Q309" s="54">
        <v>226.2</v>
      </c>
      <c r="R309" s="54">
        <v>216.7</v>
      </c>
      <c r="S309" s="47"/>
      <c r="T309" s="47"/>
      <c r="U309" s="44"/>
    </row>
    <row r="310" spans="2:21" ht="14.25" customHeight="1">
      <c r="B310" s="25" t="str">
        <f t="shared" si="9"/>
        <v/>
      </c>
      <c r="C310" s="25" t="str">
        <f t="shared" si="10"/>
        <v>SES</v>
      </c>
      <c r="D310" s="43" t="s">
        <v>132</v>
      </c>
      <c r="E310" s="43" t="s">
        <v>827</v>
      </c>
      <c r="F310" s="43" t="s">
        <v>820</v>
      </c>
      <c r="G310" s="43" t="s">
        <v>828</v>
      </c>
      <c r="H310" s="44" t="s">
        <v>779</v>
      </c>
      <c r="I310" s="43">
        <v>1</v>
      </c>
      <c r="J310" s="54">
        <v>108.3</v>
      </c>
      <c r="K310" s="54">
        <v>106.2</v>
      </c>
      <c r="L310" s="54">
        <v>109.6</v>
      </c>
      <c r="M310" s="54">
        <v>108.3</v>
      </c>
      <c r="N310" s="54">
        <v>108.5</v>
      </c>
      <c r="O310" s="54">
        <v>107.8</v>
      </c>
      <c r="P310" s="54">
        <v>110.5</v>
      </c>
      <c r="Q310" s="54">
        <v>113.8</v>
      </c>
      <c r="R310" s="54">
        <v>111.3</v>
      </c>
      <c r="S310" s="47"/>
      <c r="T310" s="47"/>
      <c r="U310" s="44"/>
    </row>
    <row r="311" spans="2:21" ht="14.25" customHeight="1">
      <c r="B311" s="25" t="str">
        <f t="shared" si="9"/>
        <v/>
      </c>
      <c r="C311" s="25" t="str">
        <f t="shared" si="10"/>
        <v>ANH</v>
      </c>
      <c r="D311" s="43" t="s">
        <v>94</v>
      </c>
      <c r="E311" s="43" t="s">
        <v>829</v>
      </c>
      <c r="F311" s="43" t="s">
        <v>820</v>
      </c>
      <c r="G311" s="43" t="s">
        <v>830</v>
      </c>
      <c r="H311" s="44" t="s">
        <v>831</v>
      </c>
      <c r="I311" s="43">
        <v>3</v>
      </c>
      <c r="J311" s="56">
        <v>4319.0349999999999</v>
      </c>
      <c r="K311" s="56">
        <v>4341.67</v>
      </c>
      <c r="L311" s="56">
        <v>4467.9889999999996</v>
      </c>
      <c r="M311" s="56">
        <v>4490.2929999999997</v>
      </c>
      <c r="N311" s="56">
        <v>4485.2939999999999</v>
      </c>
      <c r="O311" s="56">
        <v>4519.0110000000004</v>
      </c>
      <c r="P311" s="56">
        <v>4542.473</v>
      </c>
      <c r="Q311" s="56">
        <v>4651.9170000000004</v>
      </c>
      <c r="R311" s="56">
        <v>4699.2629999999999</v>
      </c>
      <c r="S311" s="56">
        <v>4767.1400000000003</v>
      </c>
      <c r="T311" s="56">
        <v>4838</v>
      </c>
      <c r="U311" s="44"/>
    </row>
    <row r="312" spans="2:21" ht="14.25" customHeight="1">
      <c r="B312" s="25" t="str">
        <f t="shared" si="9"/>
        <v/>
      </c>
      <c r="C312" s="25" t="str">
        <f t="shared" si="10"/>
        <v>WSH</v>
      </c>
      <c r="D312" s="43" t="s">
        <v>117</v>
      </c>
      <c r="E312" s="43" t="s">
        <v>829</v>
      </c>
      <c r="F312" s="43" t="s">
        <v>820</v>
      </c>
      <c r="G312" s="43" t="s">
        <v>830</v>
      </c>
      <c r="H312" s="44" t="s">
        <v>831</v>
      </c>
      <c r="I312" s="43">
        <v>3</v>
      </c>
      <c r="J312" s="56">
        <v>2836.895</v>
      </c>
      <c r="K312" s="56">
        <v>2902.3679999999999</v>
      </c>
      <c r="L312" s="56">
        <v>2899.5309999999999</v>
      </c>
      <c r="M312" s="56">
        <v>2915.7689999999998</v>
      </c>
      <c r="N312" s="56">
        <v>2921.9189999999999</v>
      </c>
      <c r="O312" s="56">
        <v>2932.9520000000002</v>
      </c>
      <c r="P312" s="56">
        <v>2938.19</v>
      </c>
      <c r="Q312" s="56">
        <v>2942.08</v>
      </c>
      <c r="R312" s="56">
        <v>2986.24</v>
      </c>
      <c r="S312" s="56">
        <v>2981.45</v>
      </c>
      <c r="T312" s="56">
        <v>3058.866</v>
      </c>
      <c r="U312" s="44"/>
    </row>
    <row r="313" spans="2:21" ht="14.25" customHeight="1">
      <c r="B313" s="25" t="str">
        <f t="shared" si="9"/>
        <v/>
      </c>
      <c r="C313" s="25" t="str">
        <f t="shared" si="10"/>
        <v>HDD</v>
      </c>
      <c r="D313" s="43" t="s">
        <v>118</v>
      </c>
      <c r="E313" s="43" t="s">
        <v>829</v>
      </c>
      <c r="F313" s="43" t="s">
        <v>820</v>
      </c>
      <c r="G313" s="43" t="s">
        <v>830</v>
      </c>
      <c r="H313" s="44" t="s">
        <v>831</v>
      </c>
      <c r="I313" s="43">
        <v>3</v>
      </c>
      <c r="J313" s="47"/>
      <c r="K313" s="47"/>
      <c r="L313" s="47"/>
      <c r="M313" s="47"/>
      <c r="N313" s="47"/>
      <c r="O313" s="47"/>
      <c r="P313" s="56">
        <v>219.48500000000001</v>
      </c>
      <c r="Q313" s="56">
        <v>216.22300000000001</v>
      </c>
      <c r="R313" s="56">
        <v>208.88</v>
      </c>
      <c r="S313" s="56">
        <v>206.00399999999999</v>
      </c>
      <c r="T313" s="56">
        <v>206.255</v>
      </c>
      <c r="U313" s="44"/>
    </row>
    <row r="314" spans="2:21" ht="14.25" customHeight="1">
      <c r="B314" s="25" t="str">
        <f t="shared" si="9"/>
        <v/>
      </c>
      <c r="C314" s="25" t="str">
        <f t="shared" si="10"/>
        <v>NES</v>
      </c>
      <c r="D314" s="43" t="s">
        <v>119</v>
      </c>
      <c r="E314" s="43" t="s">
        <v>829</v>
      </c>
      <c r="F314" s="43" t="s">
        <v>820</v>
      </c>
      <c r="G314" s="43" t="s">
        <v>830</v>
      </c>
      <c r="H314" s="44" t="s">
        <v>831</v>
      </c>
      <c r="I314" s="43">
        <v>3</v>
      </c>
      <c r="J314" s="56">
        <v>4289.6819999999998</v>
      </c>
      <c r="K314" s="56">
        <v>4307.4859999999999</v>
      </c>
      <c r="L314" s="56">
        <v>4322.8069999999998</v>
      </c>
      <c r="M314" s="56">
        <v>4337.2870000000003</v>
      </c>
      <c r="N314" s="56">
        <v>4351.3450000000003</v>
      </c>
      <c r="O314" s="56">
        <v>4364.6530000000002</v>
      </c>
      <c r="P314" s="56">
        <v>4464.0020000000004</v>
      </c>
      <c r="Q314" s="56">
        <v>4491.1869999999999</v>
      </c>
      <c r="R314" s="56">
        <v>4525.0510000000004</v>
      </c>
      <c r="S314" s="56">
        <v>4588.5510000000004</v>
      </c>
      <c r="T314" s="56">
        <v>4709.0730000000003</v>
      </c>
      <c r="U314" s="44"/>
    </row>
    <row r="315" spans="2:21" ht="14.25" customHeight="1">
      <c r="B315" s="25" t="str">
        <f t="shared" si="9"/>
        <v/>
      </c>
      <c r="C315" s="25" t="str">
        <f t="shared" si="10"/>
        <v>SVE</v>
      </c>
      <c r="D315" s="43" t="s">
        <v>120</v>
      </c>
      <c r="E315" s="43" t="s">
        <v>829</v>
      </c>
      <c r="F315" s="43" t="s">
        <v>820</v>
      </c>
      <c r="G315" s="43" t="s">
        <v>830</v>
      </c>
      <c r="H315" s="44" t="s">
        <v>831</v>
      </c>
      <c r="I315" s="43">
        <v>3</v>
      </c>
      <c r="J315" s="56">
        <v>7621.8289999999997</v>
      </c>
      <c r="K315" s="56">
        <v>7795.8540000000003</v>
      </c>
      <c r="L315" s="56">
        <v>7556.2809999999999</v>
      </c>
      <c r="M315" s="56">
        <v>7546.0839999999998</v>
      </c>
      <c r="N315" s="56">
        <v>7584.8760000000002</v>
      </c>
      <c r="O315" s="56">
        <v>7623.3630000000003</v>
      </c>
      <c r="P315" s="56">
        <v>7704.1229999999996</v>
      </c>
      <c r="Q315" s="56">
        <v>8258.0779999999995</v>
      </c>
      <c r="R315" s="56">
        <v>8298.1849999999995</v>
      </c>
      <c r="S315" s="56">
        <v>8380.33</v>
      </c>
      <c r="T315" s="56">
        <v>8465.8799999999992</v>
      </c>
      <c r="U315" s="44"/>
    </row>
    <row r="316" spans="2:21" ht="14.25" customHeight="1">
      <c r="B316" s="25" t="str">
        <f t="shared" si="9"/>
        <v/>
      </c>
      <c r="C316" s="25" t="str">
        <f t="shared" si="10"/>
        <v>SWB</v>
      </c>
      <c r="D316" s="43" t="s">
        <v>121</v>
      </c>
      <c r="E316" s="43" t="s">
        <v>829</v>
      </c>
      <c r="F316" s="43" t="s">
        <v>820</v>
      </c>
      <c r="G316" s="43" t="s">
        <v>830</v>
      </c>
      <c r="H316" s="44" t="s">
        <v>831</v>
      </c>
      <c r="I316" s="43">
        <v>3</v>
      </c>
      <c r="J316" s="56" t="s">
        <v>81</v>
      </c>
      <c r="K316" s="56">
        <v>1990.15</v>
      </c>
      <c r="L316" s="56">
        <v>2004.69</v>
      </c>
      <c r="M316" s="56">
        <v>2043.6</v>
      </c>
      <c r="N316" s="56">
        <v>2081.87</v>
      </c>
      <c r="O316" s="56">
        <v>2092.62</v>
      </c>
      <c r="P316" s="56">
        <v>2118.91</v>
      </c>
      <c r="Q316" s="56">
        <v>2127.2600000000002</v>
      </c>
      <c r="R316" s="56">
        <v>2169.9699999999998</v>
      </c>
      <c r="S316" s="56">
        <v>2418.1999999999998</v>
      </c>
      <c r="T316" s="56">
        <v>2485.75</v>
      </c>
      <c r="U316" s="44"/>
    </row>
    <row r="317" spans="2:21" ht="14.25" customHeight="1">
      <c r="B317" s="25" t="str">
        <f t="shared" si="9"/>
        <v/>
      </c>
      <c r="C317" s="25" t="str">
        <f t="shared" si="10"/>
        <v>SRN</v>
      </c>
      <c r="D317" s="43" t="s">
        <v>122</v>
      </c>
      <c r="E317" s="43" t="s">
        <v>829</v>
      </c>
      <c r="F317" s="43" t="s">
        <v>820</v>
      </c>
      <c r="G317" s="43" t="s">
        <v>830</v>
      </c>
      <c r="H317" s="44" t="s">
        <v>831</v>
      </c>
      <c r="I317" s="43">
        <v>3</v>
      </c>
      <c r="J317" s="56" t="s">
        <v>81</v>
      </c>
      <c r="K317" s="56">
        <v>2329.817</v>
      </c>
      <c r="L317" s="56">
        <v>2387.8049999999998</v>
      </c>
      <c r="M317" s="56">
        <v>2406.8040000000001</v>
      </c>
      <c r="N317" s="56">
        <v>2424.4349999999999</v>
      </c>
      <c r="O317" s="56">
        <v>2442.634</v>
      </c>
      <c r="P317" s="56">
        <v>2475.83</v>
      </c>
      <c r="Q317" s="56">
        <v>2497.5500000000002</v>
      </c>
      <c r="R317" s="56">
        <v>2520.0300000000002</v>
      </c>
      <c r="S317" s="56">
        <v>2545.2719999999999</v>
      </c>
      <c r="T317" s="56">
        <v>2580.1999999999998</v>
      </c>
      <c r="U317" s="44"/>
    </row>
    <row r="318" spans="2:21" ht="14.25" customHeight="1">
      <c r="B318" s="25" t="str">
        <f t="shared" si="9"/>
        <v/>
      </c>
      <c r="C318" s="25" t="str">
        <f t="shared" si="10"/>
        <v>TMS</v>
      </c>
      <c r="D318" s="43" t="s">
        <v>123</v>
      </c>
      <c r="E318" s="43" t="s">
        <v>829</v>
      </c>
      <c r="F318" s="43" t="s">
        <v>820</v>
      </c>
      <c r="G318" s="43" t="s">
        <v>830</v>
      </c>
      <c r="H318" s="44" t="s">
        <v>831</v>
      </c>
      <c r="I318" s="43">
        <v>3</v>
      </c>
      <c r="J318" s="56">
        <v>8523.1350000000002</v>
      </c>
      <c r="K318" s="56">
        <v>8717.4110000000001</v>
      </c>
      <c r="L318" s="56">
        <v>8813.027</v>
      </c>
      <c r="M318" s="56">
        <v>9102.3580000000002</v>
      </c>
      <c r="N318" s="56">
        <v>9404.223</v>
      </c>
      <c r="O318" s="56">
        <v>9779.1149999999998</v>
      </c>
      <c r="P318" s="56">
        <v>9908.9840000000004</v>
      </c>
      <c r="Q318" s="56">
        <v>9908.7659999999996</v>
      </c>
      <c r="R318" s="56">
        <v>10008.491</v>
      </c>
      <c r="S318" s="56">
        <v>10216.709999999999</v>
      </c>
      <c r="T318" s="56">
        <v>10280.540000000001</v>
      </c>
      <c r="U318" s="44"/>
    </row>
    <row r="319" spans="2:21" ht="14.25" customHeight="1">
      <c r="B319" s="25" t="str">
        <f t="shared" si="9"/>
        <v>UUW</v>
      </c>
      <c r="C319" s="25" t="str">
        <f t="shared" si="10"/>
        <v>UUW</v>
      </c>
      <c r="D319" s="43" t="s">
        <v>767</v>
      </c>
      <c r="E319" s="43" t="s">
        <v>829</v>
      </c>
      <c r="F319" s="43" t="s">
        <v>820</v>
      </c>
      <c r="G319" s="43" t="s">
        <v>830</v>
      </c>
      <c r="H319" s="44" t="s">
        <v>831</v>
      </c>
      <c r="I319" s="43">
        <v>3</v>
      </c>
      <c r="J319" s="56">
        <v>6724.4470000000001</v>
      </c>
      <c r="K319" s="56">
        <v>6727.9939999999997</v>
      </c>
      <c r="L319" s="56">
        <v>6726.3549999999996</v>
      </c>
      <c r="M319" s="56">
        <v>6716.5460000000003</v>
      </c>
      <c r="N319" s="56">
        <v>6734.4549999999999</v>
      </c>
      <c r="O319" s="56">
        <v>6363.2129999999997</v>
      </c>
      <c r="P319" s="56">
        <v>6345.84</v>
      </c>
      <c r="Q319" s="56">
        <v>6382.12</v>
      </c>
      <c r="R319" s="56">
        <v>6442.17</v>
      </c>
      <c r="S319" s="56">
        <v>6870.4470000000001</v>
      </c>
      <c r="T319" s="56">
        <v>7042.3710000000001</v>
      </c>
      <c r="U319" s="44"/>
    </row>
    <row r="320" spans="2:21" ht="14.25" customHeight="1">
      <c r="B320" s="25" t="str">
        <f t="shared" si="9"/>
        <v/>
      </c>
      <c r="C320" s="25" t="str">
        <f t="shared" si="10"/>
        <v>WSX</v>
      </c>
      <c r="D320" s="43" t="s">
        <v>125</v>
      </c>
      <c r="E320" s="43" t="s">
        <v>829</v>
      </c>
      <c r="F320" s="43" t="s">
        <v>820</v>
      </c>
      <c r="G320" s="43" t="s">
        <v>830</v>
      </c>
      <c r="H320" s="44" t="s">
        <v>831</v>
      </c>
      <c r="I320" s="43">
        <v>3</v>
      </c>
      <c r="J320" s="47"/>
      <c r="K320" s="47"/>
      <c r="L320" s="47"/>
      <c r="M320" s="47"/>
      <c r="N320" s="47"/>
      <c r="O320" s="47"/>
      <c r="P320" s="56">
        <v>1292.1690000000001</v>
      </c>
      <c r="Q320" s="56">
        <v>1301.856</v>
      </c>
      <c r="R320" s="56">
        <v>1310.08</v>
      </c>
      <c r="S320" s="56">
        <v>1316.48</v>
      </c>
      <c r="T320" s="56">
        <v>1323.261</v>
      </c>
      <c r="U320" s="44"/>
    </row>
    <row r="321" spans="2:21" ht="14.25" customHeight="1">
      <c r="B321" s="25" t="str">
        <f t="shared" si="9"/>
        <v/>
      </c>
      <c r="C321" s="25" t="str">
        <f t="shared" si="10"/>
        <v>YKY</v>
      </c>
      <c r="D321" s="43" t="s">
        <v>126</v>
      </c>
      <c r="E321" s="43" t="s">
        <v>829</v>
      </c>
      <c r="F321" s="43" t="s">
        <v>820</v>
      </c>
      <c r="G321" s="43" t="s">
        <v>830</v>
      </c>
      <c r="H321" s="44" t="s">
        <v>831</v>
      </c>
      <c r="I321" s="43">
        <v>3</v>
      </c>
      <c r="J321" s="56">
        <v>4815.027</v>
      </c>
      <c r="K321" s="56">
        <v>4833.826</v>
      </c>
      <c r="L321" s="56">
        <v>4851.1379999999999</v>
      </c>
      <c r="M321" s="56">
        <v>4869.9120000000003</v>
      </c>
      <c r="N321" s="56">
        <v>4882.6769999999997</v>
      </c>
      <c r="O321" s="56">
        <v>4920.3980000000001</v>
      </c>
      <c r="P321" s="56">
        <v>4948.2370000000001</v>
      </c>
      <c r="Q321" s="56">
        <v>4960.8339999999998</v>
      </c>
      <c r="R321" s="56">
        <v>4973.8270000000002</v>
      </c>
      <c r="S321" s="56">
        <v>5107.0479999999998</v>
      </c>
      <c r="T321" s="56">
        <v>5325.7960000000003</v>
      </c>
      <c r="U321" s="44"/>
    </row>
    <row r="322" spans="2:21" ht="14.25" customHeight="1">
      <c r="B322" s="25" t="str">
        <f t="shared" si="9"/>
        <v/>
      </c>
      <c r="C322" s="25" t="str">
        <f t="shared" si="10"/>
        <v>AFW</v>
      </c>
      <c r="D322" s="43" t="s">
        <v>127</v>
      </c>
      <c r="E322" s="43" t="s">
        <v>829</v>
      </c>
      <c r="F322" s="43" t="s">
        <v>820</v>
      </c>
      <c r="G322" s="43" t="s">
        <v>830</v>
      </c>
      <c r="H322" s="44" t="s">
        <v>831</v>
      </c>
      <c r="I322" s="43">
        <v>3</v>
      </c>
      <c r="J322" s="56">
        <v>3435.6590000000001</v>
      </c>
      <c r="K322" s="56">
        <v>3428.4769999999999</v>
      </c>
      <c r="L322" s="56">
        <v>3534.998</v>
      </c>
      <c r="M322" s="56">
        <v>3576.0309999999999</v>
      </c>
      <c r="N322" s="56">
        <v>3561.3440000000001</v>
      </c>
      <c r="O322" s="56">
        <v>3557.5639999999999</v>
      </c>
      <c r="P322" s="56">
        <v>3665.47</v>
      </c>
      <c r="Q322" s="56">
        <v>3557.02</v>
      </c>
      <c r="R322" s="56">
        <v>3726.61</v>
      </c>
      <c r="S322" s="56">
        <v>3851.7130000000002</v>
      </c>
      <c r="T322" s="56">
        <v>3868.5720000000001</v>
      </c>
      <c r="U322" s="44"/>
    </row>
    <row r="323" spans="2:21" ht="14.25" customHeight="1">
      <c r="B323" s="25" t="str">
        <f t="shared" si="9"/>
        <v/>
      </c>
      <c r="C323" s="25" t="str">
        <f t="shared" si="10"/>
        <v>BRL</v>
      </c>
      <c r="D323" s="43" t="s">
        <v>128</v>
      </c>
      <c r="E323" s="43" t="s">
        <v>829</v>
      </c>
      <c r="F323" s="43" t="s">
        <v>820</v>
      </c>
      <c r="G323" s="43" t="s">
        <v>830</v>
      </c>
      <c r="H323" s="44" t="s">
        <v>831</v>
      </c>
      <c r="I323" s="43">
        <v>3</v>
      </c>
      <c r="J323" s="56">
        <v>1121.913</v>
      </c>
      <c r="K323" s="56">
        <v>1091.8150000000001</v>
      </c>
      <c r="L323" s="56">
        <v>1100.153</v>
      </c>
      <c r="M323" s="56">
        <v>1107.1980000000001</v>
      </c>
      <c r="N323" s="56">
        <v>1119.3230000000001</v>
      </c>
      <c r="O323" s="56">
        <v>1147.933</v>
      </c>
      <c r="P323" s="56">
        <v>1148.8</v>
      </c>
      <c r="Q323" s="56">
        <v>1157.8499999999999</v>
      </c>
      <c r="R323" s="56">
        <v>1168.749</v>
      </c>
      <c r="S323" s="56">
        <v>1176.0899999999999</v>
      </c>
      <c r="T323" s="56">
        <v>1181.002</v>
      </c>
      <c r="U323" s="44"/>
    </row>
    <row r="324" spans="2:21" ht="14.25" customHeight="1">
      <c r="B324" s="25" t="str">
        <f t="shared" si="9"/>
        <v/>
      </c>
      <c r="C324" s="25" t="str">
        <f t="shared" si="10"/>
        <v>PRT</v>
      </c>
      <c r="D324" s="43" t="s">
        <v>130</v>
      </c>
      <c r="E324" s="43" t="s">
        <v>829</v>
      </c>
      <c r="F324" s="43" t="s">
        <v>820</v>
      </c>
      <c r="G324" s="43" t="s">
        <v>830</v>
      </c>
      <c r="H324" s="44" t="s">
        <v>831</v>
      </c>
      <c r="I324" s="43">
        <v>3</v>
      </c>
      <c r="J324" s="56">
        <v>638.53700000000003</v>
      </c>
      <c r="K324" s="56">
        <v>675.13599999999997</v>
      </c>
      <c r="L324" s="56">
        <v>693.14</v>
      </c>
      <c r="M324" s="56">
        <v>698.06700000000001</v>
      </c>
      <c r="N324" s="56">
        <v>703.01099999999997</v>
      </c>
      <c r="O324" s="56">
        <v>707.72699999999998</v>
      </c>
      <c r="P324" s="56">
        <v>712.01700000000005</v>
      </c>
      <c r="Q324" s="56">
        <v>716.42700000000002</v>
      </c>
      <c r="R324" s="56">
        <v>731.05200000000002</v>
      </c>
      <c r="S324" s="56">
        <v>731.20100000000002</v>
      </c>
      <c r="T324" s="56">
        <v>732.86199999999997</v>
      </c>
      <c r="U324" s="44"/>
    </row>
    <row r="325" spans="2:21" ht="14.25" customHeight="1">
      <c r="B325" s="25" t="str">
        <f t="shared" si="9"/>
        <v/>
      </c>
      <c r="C325" s="25" t="str">
        <f t="shared" si="10"/>
        <v>SEW</v>
      </c>
      <c r="D325" s="43" t="s">
        <v>131</v>
      </c>
      <c r="E325" s="43" t="s">
        <v>829</v>
      </c>
      <c r="F325" s="43" t="s">
        <v>820</v>
      </c>
      <c r="G325" s="43" t="s">
        <v>830</v>
      </c>
      <c r="H325" s="44" t="s">
        <v>831</v>
      </c>
      <c r="I325" s="43">
        <v>3</v>
      </c>
      <c r="J325" s="56">
        <v>1990.4655075715084</v>
      </c>
      <c r="K325" s="56">
        <v>2010.7</v>
      </c>
      <c r="L325" s="56">
        <v>2063.085</v>
      </c>
      <c r="M325" s="56">
        <v>2079.6889999999999</v>
      </c>
      <c r="N325" s="56">
        <v>2096.75</v>
      </c>
      <c r="O325" s="56">
        <v>2145.7730000000001</v>
      </c>
      <c r="P325" s="56">
        <v>2167.92</v>
      </c>
      <c r="Q325" s="56">
        <v>2191.9</v>
      </c>
      <c r="R325" s="56">
        <v>2215</v>
      </c>
      <c r="S325" s="56">
        <v>2219.3310000000001</v>
      </c>
      <c r="T325" s="56">
        <v>2233.11</v>
      </c>
      <c r="U325" s="44"/>
    </row>
    <row r="326" spans="2:21" ht="14.25" customHeight="1">
      <c r="B326" s="25" t="str">
        <f t="shared" si="9"/>
        <v/>
      </c>
      <c r="C326" s="25" t="str">
        <f t="shared" si="10"/>
        <v>SSC</v>
      </c>
      <c r="D326" s="43" t="s">
        <v>129</v>
      </c>
      <c r="E326" s="43" t="s">
        <v>829</v>
      </c>
      <c r="F326" s="43" t="s">
        <v>820</v>
      </c>
      <c r="G326" s="43" t="s">
        <v>830</v>
      </c>
      <c r="H326" s="44" t="s">
        <v>831</v>
      </c>
      <c r="I326" s="43">
        <v>3</v>
      </c>
      <c r="J326" s="56">
        <v>1593.2019999999998</v>
      </c>
      <c r="K326" s="56">
        <v>1614.3050000000001</v>
      </c>
      <c r="L326" s="56">
        <v>1588.1220000000001</v>
      </c>
      <c r="M326" s="56">
        <v>1600.441</v>
      </c>
      <c r="N326" s="56">
        <v>1609.164</v>
      </c>
      <c r="O326" s="56">
        <v>1618.405</v>
      </c>
      <c r="P326" s="56">
        <v>1640.27</v>
      </c>
      <c r="Q326" s="56">
        <v>1664.99</v>
      </c>
      <c r="R326" s="56">
        <v>1685.71</v>
      </c>
      <c r="S326" s="56">
        <v>1677.2190000000001</v>
      </c>
      <c r="T326" s="56">
        <v>1716.183</v>
      </c>
      <c r="U326" s="44"/>
    </row>
    <row r="327" spans="2:21" ht="14.25" customHeight="1">
      <c r="B327" s="25" t="str">
        <f t="shared" si="9"/>
        <v/>
      </c>
      <c r="C327" s="25" t="str">
        <f t="shared" si="10"/>
        <v>SES</v>
      </c>
      <c r="D327" s="43" t="s">
        <v>132</v>
      </c>
      <c r="E327" s="43" t="s">
        <v>829</v>
      </c>
      <c r="F327" s="43" t="s">
        <v>820</v>
      </c>
      <c r="G327" s="43" t="s">
        <v>830</v>
      </c>
      <c r="H327" s="44" t="s">
        <v>831</v>
      </c>
      <c r="I327" s="43">
        <v>3</v>
      </c>
      <c r="J327" s="56">
        <v>654.92470000000003</v>
      </c>
      <c r="K327" s="56">
        <v>642.67600000000004</v>
      </c>
      <c r="L327" s="56">
        <v>657.44</v>
      </c>
      <c r="M327" s="56">
        <v>672.173</v>
      </c>
      <c r="N327" s="56">
        <v>674.29100000000005</v>
      </c>
      <c r="O327" s="56">
        <v>674.79899999999998</v>
      </c>
      <c r="P327" s="56">
        <v>694.58</v>
      </c>
      <c r="Q327" s="56">
        <v>700.44</v>
      </c>
      <c r="R327" s="56">
        <v>727.03</v>
      </c>
      <c r="S327" s="56">
        <v>729.88800000000003</v>
      </c>
      <c r="T327" s="56">
        <v>737.56100000000004</v>
      </c>
      <c r="U327" s="44"/>
    </row>
    <row r="328" spans="2:21" ht="14.25" customHeight="1">
      <c r="B328" s="25" t="str">
        <f t="shared" ref="B328:B391" si="11">IF(D328="UU","UUW","")</f>
        <v/>
      </c>
      <c r="C328" s="25" t="str">
        <f t="shared" ref="C328:C391" si="12">IF(B328="",D328,B328)</f>
        <v>ANH</v>
      </c>
      <c r="D328" s="43" t="s">
        <v>94</v>
      </c>
      <c r="E328" s="43" t="s">
        <v>832</v>
      </c>
      <c r="F328" s="43" t="s">
        <v>820</v>
      </c>
      <c r="G328" s="43" t="s">
        <v>833</v>
      </c>
      <c r="H328" s="44" t="s">
        <v>831</v>
      </c>
      <c r="I328" s="43">
        <v>3</v>
      </c>
      <c r="J328" s="53" t="s">
        <v>818</v>
      </c>
      <c r="K328" s="53" t="s">
        <v>818</v>
      </c>
      <c r="L328" s="53" t="s">
        <v>818</v>
      </c>
      <c r="M328" s="53" t="s">
        <v>818</v>
      </c>
      <c r="N328" s="53" t="s">
        <v>818</v>
      </c>
      <c r="O328" s="53" t="s">
        <v>818</v>
      </c>
      <c r="P328" s="53" t="s">
        <v>818</v>
      </c>
      <c r="Q328" s="53" t="s">
        <v>818</v>
      </c>
      <c r="R328" s="53" t="s">
        <v>818</v>
      </c>
      <c r="S328" s="47"/>
      <c r="T328" s="47"/>
      <c r="U328" s="44"/>
    </row>
    <row r="329" spans="2:21" ht="14.25" customHeight="1">
      <c r="B329" s="25" t="str">
        <f t="shared" si="11"/>
        <v/>
      </c>
      <c r="C329" s="25" t="str">
        <f t="shared" si="12"/>
        <v>WSH</v>
      </c>
      <c r="D329" s="43" t="s">
        <v>117</v>
      </c>
      <c r="E329" s="43" t="s">
        <v>832</v>
      </c>
      <c r="F329" s="43" t="s">
        <v>820</v>
      </c>
      <c r="G329" s="43" t="s">
        <v>833</v>
      </c>
      <c r="H329" s="44" t="s">
        <v>831</v>
      </c>
      <c r="I329" s="43">
        <v>3</v>
      </c>
      <c r="J329" s="53" t="s">
        <v>818</v>
      </c>
      <c r="K329" s="53" t="s">
        <v>818</v>
      </c>
      <c r="L329" s="53" t="s">
        <v>818</v>
      </c>
      <c r="M329" s="53" t="s">
        <v>818</v>
      </c>
      <c r="N329" s="53" t="s">
        <v>818</v>
      </c>
      <c r="O329" s="53" t="s">
        <v>818</v>
      </c>
      <c r="P329" s="53" t="s">
        <v>818</v>
      </c>
      <c r="Q329" s="53" t="s">
        <v>818</v>
      </c>
      <c r="R329" s="53" t="s">
        <v>818</v>
      </c>
      <c r="S329" s="47"/>
      <c r="T329" s="47"/>
      <c r="U329" s="44"/>
    </row>
    <row r="330" spans="2:21" ht="14.25" customHeight="1">
      <c r="B330" s="25" t="str">
        <f t="shared" si="11"/>
        <v/>
      </c>
      <c r="C330" s="25" t="str">
        <f t="shared" si="12"/>
        <v>HDD</v>
      </c>
      <c r="D330" s="43" t="s">
        <v>118</v>
      </c>
      <c r="E330" s="43" t="s">
        <v>832</v>
      </c>
      <c r="F330" s="43" t="s">
        <v>820</v>
      </c>
      <c r="G330" s="43" t="s">
        <v>833</v>
      </c>
      <c r="H330" s="44" t="s">
        <v>831</v>
      </c>
      <c r="I330" s="43">
        <v>3</v>
      </c>
      <c r="J330" s="53">
        <v>251.495</v>
      </c>
      <c r="K330" s="53">
        <v>255.079006772009</v>
      </c>
      <c r="L330" s="53">
        <v>267.38794435857807</v>
      </c>
      <c r="M330" s="53">
        <v>261.416</v>
      </c>
      <c r="N330" s="53">
        <v>261.36700000000002</v>
      </c>
      <c r="O330" s="53">
        <v>259.47699999999998</v>
      </c>
      <c r="P330" s="56">
        <v>261.01900000000001</v>
      </c>
      <c r="Q330" s="56">
        <v>202.524</v>
      </c>
      <c r="R330" s="56">
        <v>201.643</v>
      </c>
      <c r="S330" s="47"/>
      <c r="T330" s="47"/>
      <c r="U330" s="44"/>
    </row>
    <row r="331" spans="2:21" ht="14.25" customHeight="1">
      <c r="B331" s="25" t="str">
        <f t="shared" si="11"/>
        <v/>
      </c>
      <c r="C331" s="25" t="str">
        <f t="shared" si="12"/>
        <v>NES</v>
      </c>
      <c r="D331" s="43" t="s">
        <v>119</v>
      </c>
      <c r="E331" s="43" t="s">
        <v>832</v>
      </c>
      <c r="F331" s="43" t="s">
        <v>820</v>
      </c>
      <c r="G331" s="43" t="s">
        <v>833</v>
      </c>
      <c r="H331" s="44" t="s">
        <v>831</v>
      </c>
      <c r="I331" s="43">
        <v>3</v>
      </c>
      <c r="J331" s="53" t="s">
        <v>818</v>
      </c>
      <c r="K331" s="53" t="s">
        <v>818</v>
      </c>
      <c r="L331" s="53" t="s">
        <v>818</v>
      </c>
      <c r="M331" s="53" t="s">
        <v>818</v>
      </c>
      <c r="N331" s="53" t="s">
        <v>818</v>
      </c>
      <c r="O331" s="53" t="s">
        <v>818</v>
      </c>
      <c r="P331" s="53" t="s">
        <v>818</v>
      </c>
      <c r="Q331" s="53" t="s">
        <v>818</v>
      </c>
      <c r="R331" s="53" t="s">
        <v>818</v>
      </c>
      <c r="S331" s="47"/>
      <c r="T331" s="47"/>
      <c r="U331" s="44"/>
    </row>
    <row r="332" spans="2:21" ht="14.25" customHeight="1">
      <c r="B332" s="25" t="str">
        <f t="shared" si="11"/>
        <v/>
      </c>
      <c r="C332" s="25" t="str">
        <f t="shared" si="12"/>
        <v>SVE</v>
      </c>
      <c r="D332" s="43" t="s">
        <v>120</v>
      </c>
      <c r="E332" s="43" t="s">
        <v>832</v>
      </c>
      <c r="F332" s="43" t="s">
        <v>820</v>
      </c>
      <c r="G332" s="43" t="s">
        <v>833</v>
      </c>
      <c r="H332" s="44" t="s">
        <v>831</v>
      </c>
      <c r="I332" s="43">
        <v>3</v>
      </c>
      <c r="J332" s="53" t="s">
        <v>818</v>
      </c>
      <c r="K332" s="53" t="s">
        <v>818</v>
      </c>
      <c r="L332" s="53" t="s">
        <v>818</v>
      </c>
      <c r="M332" s="53" t="s">
        <v>818</v>
      </c>
      <c r="N332" s="53" t="s">
        <v>818</v>
      </c>
      <c r="O332" s="53" t="s">
        <v>818</v>
      </c>
      <c r="P332" s="53" t="s">
        <v>818</v>
      </c>
      <c r="Q332" s="53" t="s">
        <v>818</v>
      </c>
      <c r="R332" s="53" t="s">
        <v>818</v>
      </c>
      <c r="S332" s="47"/>
      <c r="T332" s="47"/>
      <c r="U332" s="44"/>
    </row>
    <row r="333" spans="2:21" ht="14.25" customHeight="1">
      <c r="B333" s="25" t="str">
        <f t="shared" si="11"/>
        <v/>
      </c>
      <c r="C333" s="25" t="str">
        <f t="shared" si="12"/>
        <v>SWB</v>
      </c>
      <c r="D333" s="43" t="s">
        <v>121</v>
      </c>
      <c r="E333" s="43" t="s">
        <v>832</v>
      </c>
      <c r="F333" s="43" t="s">
        <v>820</v>
      </c>
      <c r="G333" s="43" t="s">
        <v>833</v>
      </c>
      <c r="H333" s="44" t="s">
        <v>831</v>
      </c>
      <c r="I333" s="43">
        <v>3</v>
      </c>
      <c r="J333" s="53" t="s">
        <v>818</v>
      </c>
      <c r="K333" s="53" t="s">
        <v>818</v>
      </c>
      <c r="L333" s="53" t="s">
        <v>818</v>
      </c>
      <c r="M333" s="53" t="s">
        <v>818</v>
      </c>
      <c r="N333" s="53" t="s">
        <v>818</v>
      </c>
      <c r="O333" s="53" t="s">
        <v>818</v>
      </c>
      <c r="P333" s="53" t="s">
        <v>818</v>
      </c>
      <c r="Q333" s="53" t="s">
        <v>818</v>
      </c>
      <c r="R333" s="53" t="s">
        <v>818</v>
      </c>
      <c r="S333" s="47"/>
      <c r="T333" s="47"/>
      <c r="U333" s="44"/>
    </row>
    <row r="334" spans="2:21" ht="14.25" customHeight="1">
      <c r="B334" s="25" t="str">
        <f t="shared" si="11"/>
        <v/>
      </c>
      <c r="C334" s="25" t="str">
        <f t="shared" si="12"/>
        <v>SRN</v>
      </c>
      <c r="D334" s="43" t="s">
        <v>122</v>
      </c>
      <c r="E334" s="43" t="s">
        <v>832</v>
      </c>
      <c r="F334" s="43" t="s">
        <v>820</v>
      </c>
      <c r="G334" s="43" t="s">
        <v>833</v>
      </c>
      <c r="H334" s="44" t="s">
        <v>831</v>
      </c>
      <c r="I334" s="43">
        <v>3</v>
      </c>
      <c r="J334" s="53" t="s">
        <v>818</v>
      </c>
      <c r="K334" s="53" t="s">
        <v>818</v>
      </c>
      <c r="L334" s="53" t="s">
        <v>818</v>
      </c>
      <c r="M334" s="53" t="s">
        <v>818</v>
      </c>
      <c r="N334" s="53" t="s">
        <v>818</v>
      </c>
      <c r="O334" s="53" t="s">
        <v>818</v>
      </c>
      <c r="P334" s="53" t="s">
        <v>818</v>
      </c>
      <c r="Q334" s="53" t="s">
        <v>818</v>
      </c>
      <c r="R334" s="53" t="s">
        <v>818</v>
      </c>
      <c r="S334" s="47"/>
      <c r="T334" s="47"/>
      <c r="U334" s="44"/>
    </row>
    <row r="335" spans="2:21" ht="14.25" customHeight="1">
      <c r="B335" s="25" t="str">
        <f t="shared" si="11"/>
        <v/>
      </c>
      <c r="C335" s="25" t="str">
        <f t="shared" si="12"/>
        <v>TMS</v>
      </c>
      <c r="D335" s="43" t="s">
        <v>123</v>
      </c>
      <c r="E335" s="43" t="s">
        <v>832</v>
      </c>
      <c r="F335" s="43" t="s">
        <v>820</v>
      </c>
      <c r="G335" s="43" t="s">
        <v>833</v>
      </c>
      <c r="H335" s="44" t="s">
        <v>831</v>
      </c>
      <c r="I335" s="43">
        <v>3</v>
      </c>
      <c r="J335" s="53" t="s">
        <v>818</v>
      </c>
      <c r="K335" s="53" t="s">
        <v>818</v>
      </c>
      <c r="L335" s="53" t="s">
        <v>818</v>
      </c>
      <c r="M335" s="53" t="s">
        <v>818</v>
      </c>
      <c r="N335" s="53" t="s">
        <v>818</v>
      </c>
      <c r="O335" s="53" t="s">
        <v>818</v>
      </c>
      <c r="P335" s="53" t="s">
        <v>818</v>
      </c>
      <c r="Q335" s="53" t="s">
        <v>818</v>
      </c>
      <c r="R335" s="53" t="s">
        <v>818</v>
      </c>
      <c r="S335" s="47"/>
      <c r="T335" s="47"/>
      <c r="U335" s="44"/>
    </row>
    <row r="336" spans="2:21" ht="14.25" customHeight="1">
      <c r="B336" s="25" t="str">
        <f t="shared" si="11"/>
        <v>UUW</v>
      </c>
      <c r="C336" s="25" t="str">
        <f t="shared" si="12"/>
        <v>UUW</v>
      </c>
      <c r="D336" s="43" t="s">
        <v>767</v>
      </c>
      <c r="E336" s="43" t="s">
        <v>832</v>
      </c>
      <c r="F336" s="43" t="s">
        <v>820</v>
      </c>
      <c r="G336" s="43" t="s">
        <v>833</v>
      </c>
      <c r="H336" s="44" t="s">
        <v>831</v>
      </c>
      <c r="I336" s="43">
        <v>3</v>
      </c>
      <c r="J336" s="53" t="s">
        <v>818</v>
      </c>
      <c r="K336" s="53" t="s">
        <v>818</v>
      </c>
      <c r="L336" s="53" t="s">
        <v>818</v>
      </c>
      <c r="M336" s="53" t="s">
        <v>818</v>
      </c>
      <c r="N336" s="53" t="s">
        <v>818</v>
      </c>
      <c r="O336" s="53" t="s">
        <v>818</v>
      </c>
      <c r="P336" s="53" t="s">
        <v>818</v>
      </c>
      <c r="Q336" s="53" t="s">
        <v>818</v>
      </c>
      <c r="R336" s="53" t="s">
        <v>818</v>
      </c>
      <c r="S336" s="47"/>
      <c r="T336" s="47"/>
      <c r="U336" s="44"/>
    </row>
    <row r="337" spans="2:21" ht="14.25" customHeight="1">
      <c r="B337" s="25" t="str">
        <f t="shared" si="11"/>
        <v/>
      </c>
      <c r="C337" s="25" t="str">
        <f t="shared" si="12"/>
        <v>WSX</v>
      </c>
      <c r="D337" s="43" t="s">
        <v>125</v>
      </c>
      <c r="E337" s="43" t="s">
        <v>832</v>
      </c>
      <c r="F337" s="43" t="s">
        <v>820</v>
      </c>
      <c r="G337" s="43" t="s">
        <v>833</v>
      </c>
      <c r="H337" s="44" t="s">
        <v>831</v>
      </c>
      <c r="I337" s="43">
        <v>3</v>
      </c>
      <c r="J337" s="53">
        <v>1128.44</v>
      </c>
      <c r="K337" s="53">
        <v>1121.153</v>
      </c>
      <c r="L337" s="53">
        <v>1128.414</v>
      </c>
      <c r="M337" s="53">
        <v>1135.828</v>
      </c>
      <c r="N337" s="53">
        <v>1157.2529999999999</v>
      </c>
      <c r="O337" s="53">
        <v>1165.075</v>
      </c>
      <c r="P337" s="56">
        <v>1175.0940000000001</v>
      </c>
      <c r="Q337" s="56">
        <v>1187.9100000000001</v>
      </c>
      <c r="R337" s="56">
        <v>1195.414</v>
      </c>
      <c r="S337" s="47"/>
      <c r="T337" s="47"/>
      <c r="U337" s="44"/>
    </row>
    <row r="338" spans="2:21" ht="14.25" customHeight="1">
      <c r="B338" s="25" t="str">
        <f t="shared" si="11"/>
        <v/>
      </c>
      <c r="C338" s="25" t="str">
        <f t="shared" si="12"/>
        <v>YKY</v>
      </c>
      <c r="D338" s="43" t="s">
        <v>126</v>
      </c>
      <c r="E338" s="43" t="s">
        <v>832</v>
      </c>
      <c r="F338" s="43" t="s">
        <v>820</v>
      </c>
      <c r="G338" s="43" t="s">
        <v>833</v>
      </c>
      <c r="H338" s="44" t="s">
        <v>831</v>
      </c>
      <c r="I338" s="43">
        <v>3</v>
      </c>
      <c r="J338" s="53" t="s">
        <v>818</v>
      </c>
      <c r="K338" s="53" t="s">
        <v>818</v>
      </c>
      <c r="L338" s="53" t="s">
        <v>818</v>
      </c>
      <c r="M338" s="53" t="s">
        <v>818</v>
      </c>
      <c r="N338" s="53" t="s">
        <v>818</v>
      </c>
      <c r="O338" s="53" t="s">
        <v>818</v>
      </c>
      <c r="P338" s="53" t="s">
        <v>818</v>
      </c>
      <c r="Q338" s="53" t="s">
        <v>818</v>
      </c>
      <c r="R338" s="53" t="s">
        <v>818</v>
      </c>
      <c r="S338" s="47"/>
      <c r="T338" s="47"/>
      <c r="U338" s="44"/>
    </row>
    <row r="339" spans="2:21" ht="14.25" customHeight="1">
      <c r="B339" s="25" t="str">
        <f t="shared" si="11"/>
        <v/>
      </c>
      <c r="C339" s="25" t="str">
        <f t="shared" si="12"/>
        <v>AFW</v>
      </c>
      <c r="D339" s="43" t="s">
        <v>127</v>
      </c>
      <c r="E339" s="43" t="s">
        <v>832</v>
      </c>
      <c r="F339" s="43" t="s">
        <v>820</v>
      </c>
      <c r="G339" s="43" t="s">
        <v>833</v>
      </c>
      <c r="H339" s="44" t="s">
        <v>831</v>
      </c>
      <c r="I339" s="43">
        <v>3</v>
      </c>
      <c r="J339" s="53" t="s">
        <v>818</v>
      </c>
      <c r="K339" s="53" t="s">
        <v>818</v>
      </c>
      <c r="L339" s="53" t="s">
        <v>818</v>
      </c>
      <c r="M339" s="53" t="s">
        <v>818</v>
      </c>
      <c r="N339" s="53" t="s">
        <v>818</v>
      </c>
      <c r="O339" s="53" t="s">
        <v>818</v>
      </c>
      <c r="P339" s="53" t="s">
        <v>818</v>
      </c>
      <c r="Q339" s="53" t="s">
        <v>818</v>
      </c>
      <c r="R339" s="53" t="s">
        <v>818</v>
      </c>
      <c r="S339" s="47"/>
      <c r="T339" s="47"/>
      <c r="U339" s="44"/>
    </row>
    <row r="340" spans="2:21" ht="14.25" customHeight="1">
      <c r="B340" s="25" t="str">
        <f t="shared" si="11"/>
        <v/>
      </c>
      <c r="C340" s="25" t="str">
        <f t="shared" si="12"/>
        <v>BRL</v>
      </c>
      <c r="D340" s="43" t="s">
        <v>128</v>
      </c>
      <c r="E340" s="43" t="s">
        <v>832</v>
      </c>
      <c r="F340" s="43" t="s">
        <v>820</v>
      </c>
      <c r="G340" s="43" t="s">
        <v>833</v>
      </c>
      <c r="H340" s="44" t="s">
        <v>831</v>
      </c>
      <c r="I340" s="43">
        <v>3</v>
      </c>
      <c r="J340" s="53" t="s">
        <v>818</v>
      </c>
      <c r="K340" s="53" t="s">
        <v>818</v>
      </c>
      <c r="L340" s="53" t="s">
        <v>818</v>
      </c>
      <c r="M340" s="53" t="s">
        <v>818</v>
      </c>
      <c r="N340" s="53" t="s">
        <v>818</v>
      </c>
      <c r="O340" s="53" t="s">
        <v>818</v>
      </c>
      <c r="P340" s="53" t="s">
        <v>818</v>
      </c>
      <c r="Q340" s="53" t="s">
        <v>818</v>
      </c>
      <c r="R340" s="53" t="s">
        <v>818</v>
      </c>
      <c r="S340" s="47"/>
      <c r="T340" s="47"/>
      <c r="U340" s="44"/>
    </row>
    <row r="341" spans="2:21" ht="14.25" customHeight="1">
      <c r="B341" s="25" t="str">
        <f t="shared" si="11"/>
        <v/>
      </c>
      <c r="C341" s="25" t="str">
        <f t="shared" si="12"/>
        <v>PRT</v>
      </c>
      <c r="D341" s="43" t="s">
        <v>130</v>
      </c>
      <c r="E341" s="43" t="s">
        <v>832</v>
      </c>
      <c r="F341" s="43" t="s">
        <v>820</v>
      </c>
      <c r="G341" s="43" t="s">
        <v>833</v>
      </c>
      <c r="H341" s="44" t="s">
        <v>831</v>
      </c>
      <c r="I341" s="43">
        <v>3</v>
      </c>
      <c r="J341" s="53" t="s">
        <v>818</v>
      </c>
      <c r="K341" s="53" t="s">
        <v>818</v>
      </c>
      <c r="L341" s="53" t="s">
        <v>818</v>
      </c>
      <c r="M341" s="53" t="s">
        <v>818</v>
      </c>
      <c r="N341" s="53" t="s">
        <v>818</v>
      </c>
      <c r="O341" s="53" t="s">
        <v>818</v>
      </c>
      <c r="P341" s="53" t="s">
        <v>818</v>
      </c>
      <c r="Q341" s="53" t="s">
        <v>818</v>
      </c>
      <c r="R341" s="53" t="s">
        <v>818</v>
      </c>
      <c r="S341" s="47"/>
      <c r="T341" s="47"/>
      <c r="U341" s="44"/>
    </row>
    <row r="342" spans="2:21" ht="14.25" customHeight="1">
      <c r="B342" s="25" t="str">
        <f t="shared" si="11"/>
        <v/>
      </c>
      <c r="C342" s="25" t="str">
        <f t="shared" si="12"/>
        <v>SEW</v>
      </c>
      <c r="D342" s="43" t="s">
        <v>131</v>
      </c>
      <c r="E342" s="43" t="s">
        <v>832</v>
      </c>
      <c r="F342" s="43" t="s">
        <v>820</v>
      </c>
      <c r="G342" s="43" t="s">
        <v>833</v>
      </c>
      <c r="H342" s="44" t="s">
        <v>831</v>
      </c>
      <c r="I342" s="43">
        <v>3</v>
      </c>
      <c r="J342" s="53" t="s">
        <v>818</v>
      </c>
      <c r="K342" s="53" t="s">
        <v>818</v>
      </c>
      <c r="L342" s="53" t="s">
        <v>818</v>
      </c>
      <c r="M342" s="53" t="s">
        <v>818</v>
      </c>
      <c r="N342" s="53" t="s">
        <v>818</v>
      </c>
      <c r="O342" s="53" t="s">
        <v>818</v>
      </c>
      <c r="P342" s="53" t="s">
        <v>818</v>
      </c>
      <c r="Q342" s="53" t="s">
        <v>818</v>
      </c>
      <c r="R342" s="53" t="s">
        <v>818</v>
      </c>
      <c r="S342" s="47"/>
      <c r="T342" s="47"/>
      <c r="U342" s="44"/>
    </row>
    <row r="343" spans="2:21" ht="14.25" customHeight="1">
      <c r="B343" s="25" t="str">
        <f t="shared" si="11"/>
        <v/>
      </c>
      <c r="C343" s="25" t="str">
        <f t="shared" si="12"/>
        <v>SSC</v>
      </c>
      <c r="D343" s="43" t="s">
        <v>129</v>
      </c>
      <c r="E343" s="43" t="s">
        <v>832</v>
      </c>
      <c r="F343" s="43" t="s">
        <v>820</v>
      </c>
      <c r="G343" s="43" t="s">
        <v>833</v>
      </c>
      <c r="H343" s="44" t="s">
        <v>831</v>
      </c>
      <c r="I343" s="43">
        <v>3</v>
      </c>
      <c r="J343" s="53" t="s">
        <v>818</v>
      </c>
      <c r="K343" s="53" t="s">
        <v>818</v>
      </c>
      <c r="L343" s="53" t="s">
        <v>818</v>
      </c>
      <c r="M343" s="53" t="s">
        <v>818</v>
      </c>
      <c r="N343" s="53" t="s">
        <v>818</v>
      </c>
      <c r="O343" s="53" t="s">
        <v>818</v>
      </c>
      <c r="P343" s="53" t="s">
        <v>818</v>
      </c>
      <c r="Q343" s="53" t="s">
        <v>818</v>
      </c>
      <c r="R343" s="53" t="s">
        <v>818</v>
      </c>
      <c r="S343" s="47"/>
      <c r="T343" s="47"/>
      <c r="U343" s="44"/>
    </row>
    <row r="344" spans="2:21" ht="14.25" customHeight="1">
      <c r="B344" s="25" t="str">
        <f t="shared" si="11"/>
        <v/>
      </c>
      <c r="C344" s="25" t="str">
        <f t="shared" si="12"/>
        <v>SES</v>
      </c>
      <c r="D344" s="43" t="s">
        <v>132</v>
      </c>
      <c r="E344" s="43" t="s">
        <v>832</v>
      </c>
      <c r="F344" s="43" t="s">
        <v>820</v>
      </c>
      <c r="G344" s="43" t="s">
        <v>833</v>
      </c>
      <c r="H344" s="44" t="s">
        <v>831</v>
      </c>
      <c r="I344" s="43">
        <v>3</v>
      </c>
      <c r="J344" s="53" t="s">
        <v>818</v>
      </c>
      <c r="K344" s="53" t="s">
        <v>818</v>
      </c>
      <c r="L344" s="53" t="s">
        <v>818</v>
      </c>
      <c r="M344" s="53" t="s">
        <v>818</v>
      </c>
      <c r="N344" s="53" t="s">
        <v>818</v>
      </c>
      <c r="O344" s="53" t="s">
        <v>818</v>
      </c>
      <c r="P344" s="53" t="s">
        <v>818</v>
      </c>
      <c r="Q344" s="53" t="s">
        <v>818</v>
      </c>
      <c r="R344" s="53" t="s">
        <v>818</v>
      </c>
      <c r="S344" s="47"/>
      <c r="T344" s="47"/>
      <c r="U344" s="44"/>
    </row>
    <row r="345" spans="2:21" ht="14.25" customHeight="1">
      <c r="B345" s="25" t="str">
        <f t="shared" si="11"/>
        <v/>
      </c>
      <c r="C345" s="25" t="str">
        <f t="shared" si="12"/>
        <v>SSC</v>
      </c>
      <c r="D345" s="43" t="s">
        <v>129</v>
      </c>
      <c r="E345" s="43" t="s">
        <v>834</v>
      </c>
      <c r="F345" s="43" t="s">
        <v>820</v>
      </c>
      <c r="G345" s="43" t="s">
        <v>821</v>
      </c>
      <c r="H345" s="44" t="s">
        <v>822</v>
      </c>
      <c r="I345" s="43">
        <v>1</v>
      </c>
      <c r="J345" s="47"/>
      <c r="K345" s="47"/>
      <c r="L345" s="47"/>
      <c r="M345" s="47"/>
      <c r="N345" s="47"/>
      <c r="O345" s="47"/>
      <c r="P345" s="53">
        <v>127.4</v>
      </c>
      <c r="Q345" s="53">
        <v>131.5</v>
      </c>
      <c r="R345" s="53">
        <v>127</v>
      </c>
      <c r="S345" s="53">
        <v>150</v>
      </c>
      <c r="T345" s="53">
        <v>148.80000000000001</v>
      </c>
      <c r="U345" s="44"/>
    </row>
    <row r="346" spans="2:21" ht="14.25" customHeight="1">
      <c r="B346" s="25" t="str">
        <f t="shared" si="11"/>
        <v/>
      </c>
      <c r="C346" s="25" t="str">
        <f t="shared" si="12"/>
        <v>SSC</v>
      </c>
      <c r="D346" s="43" t="s">
        <v>129</v>
      </c>
      <c r="E346" s="43" t="s">
        <v>835</v>
      </c>
      <c r="F346" s="43" t="s">
        <v>820</v>
      </c>
      <c r="G346" s="43" t="s">
        <v>821</v>
      </c>
      <c r="H346" s="43" t="s">
        <v>822</v>
      </c>
      <c r="I346" s="43">
        <v>1</v>
      </c>
      <c r="J346" s="47"/>
      <c r="K346" s="47"/>
      <c r="L346" s="47"/>
      <c r="M346" s="47"/>
      <c r="N346" s="47"/>
      <c r="O346" s="47"/>
      <c r="P346" s="53">
        <v>137.4</v>
      </c>
      <c r="Q346" s="53">
        <v>140</v>
      </c>
      <c r="R346" s="53">
        <v>127</v>
      </c>
      <c r="S346" s="53">
        <v>150.4</v>
      </c>
      <c r="T346" s="53">
        <v>141</v>
      </c>
      <c r="U346" s="44"/>
    </row>
    <row r="347" spans="2:21" ht="14.25" customHeight="1">
      <c r="B347" s="25" t="str">
        <f t="shared" si="11"/>
        <v/>
      </c>
      <c r="C347" s="25" t="str">
        <f t="shared" si="12"/>
        <v>SSC</v>
      </c>
      <c r="D347" s="43" t="s">
        <v>129</v>
      </c>
      <c r="E347" s="43" t="s">
        <v>836</v>
      </c>
      <c r="F347" s="43" t="s">
        <v>820</v>
      </c>
      <c r="G347" s="43" t="s">
        <v>837</v>
      </c>
      <c r="H347" s="43" t="s">
        <v>822</v>
      </c>
      <c r="I347" s="43">
        <v>1</v>
      </c>
      <c r="J347" s="53">
        <v>134</v>
      </c>
      <c r="K347" s="53">
        <v>126.3</v>
      </c>
      <c r="L347" s="53">
        <v>130.9</v>
      </c>
      <c r="M347" s="53">
        <v>128.9</v>
      </c>
      <c r="N347" s="53" t="s">
        <v>81</v>
      </c>
      <c r="O347" s="53" t="s">
        <v>81</v>
      </c>
      <c r="P347" s="53" t="s">
        <v>81</v>
      </c>
      <c r="Q347" s="53">
        <v>134.19999999999999</v>
      </c>
      <c r="R347" s="53" t="s">
        <v>81</v>
      </c>
      <c r="S347" s="53" t="s">
        <v>81</v>
      </c>
      <c r="T347" s="53" t="s">
        <v>81</v>
      </c>
      <c r="U347" s="44"/>
    </row>
    <row r="348" spans="2:21" ht="14.25" customHeight="1">
      <c r="B348" s="25" t="str">
        <f t="shared" si="11"/>
        <v/>
      </c>
      <c r="C348" s="25" t="str">
        <f t="shared" si="12"/>
        <v>SSC</v>
      </c>
      <c r="D348" s="43" t="s">
        <v>129</v>
      </c>
      <c r="E348" s="43" t="s">
        <v>838</v>
      </c>
      <c r="F348" s="43" t="s">
        <v>820</v>
      </c>
      <c r="G348" s="43" t="s">
        <v>837</v>
      </c>
      <c r="H348" s="43" t="s">
        <v>822</v>
      </c>
      <c r="I348" s="43">
        <v>1</v>
      </c>
      <c r="J348" s="53">
        <v>126.3</v>
      </c>
      <c r="K348" s="53">
        <v>118.7</v>
      </c>
      <c r="L348" s="53">
        <v>133.1</v>
      </c>
      <c r="M348" s="53">
        <v>130.9</v>
      </c>
      <c r="N348" s="53" t="s">
        <v>81</v>
      </c>
      <c r="O348" s="53" t="s">
        <v>81</v>
      </c>
      <c r="P348" s="53" t="s">
        <v>81</v>
      </c>
      <c r="Q348" s="53">
        <v>142.80000000000001</v>
      </c>
      <c r="R348" s="53" t="s">
        <v>81</v>
      </c>
      <c r="S348" s="53" t="s">
        <v>81</v>
      </c>
      <c r="T348" s="53" t="s">
        <v>81</v>
      </c>
      <c r="U348" s="44"/>
    </row>
    <row r="349" spans="2:21" ht="14.25" customHeight="1">
      <c r="B349" s="25" t="str">
        <f t="shared" si="11"/>
        <v/>
      </c>
      <c r="C349" s="25" t="str">
        <f t="shared" si="12"/>
        <v>SSC</v>
      </c>
      <c r="D349" s="43" t="s">
        <v>129</v>
      </c>
      <c r="E349" s="43" t="s">
        <v>839</v>
      </c>
      <c r="F349" s="43" t="s">
        <v>820</v>
      </c>
      <c r="G349" s="43" t="s">
        <v>826</v>
      </c>
      <c r="H349" s="43" t="s">
        <v>779</v>
      </c>
      <c r="I349" s="43">
        <v>1</v>
      </c>
      <c r="J349" s="47"/>
      <c r="K349" s="47"/>
      <c r="L349" s="47"/>
      <c r="M349" s="47"/>
      <c r="N349" s="47"/>
      <c r="O349" s="47"/>
      <c r="P349" s="53">
        <v>168.8</v>
      </c>
      <c r="Q349" s="53">
        <v>176.7</v>
      </c>
      <c r="R349" s="53">
        <v>172.6</v>
      </c>
      <c r="S349" s="53">
        <v>202.3</v>
      </c>
      <c r="T349" s="53">
        <v>204.7</v>
      </c>
      <c r="U349" s="44"/>
    </row>
    <row r="350" spans="2:21" ht="14.25" customHeight="1">
      <c r="B350" s="25" t="str">
        <f t="shared" si="11"/>
        <v/>
      </c>
      <c r="C350" s="25" t="str">
        <f t="shared" si="12"/>
        <v>SSC</v>
      </c>
      <c r="D350" s="43" t="s">
        <v>129</v>
      </c>
      <c r="E350" s="43" t="s">
        <v>840</v>
      </c>
      <c r="F350" s="43" t="s">
        <v>820</v>
      </c>
      <c r="G350" s="43" t="s">
        <v>826</v>
      </c>
      <c r="H350" s="43" t="s">
        <v>779</v>
      </c>
      <c r="I350" s="43">
        <v>1</v>
      </c>
      <c r="J350" s="47"/>
      <c r="K350" s="47"/>
      <c r="L350" s="47"/>
      <c r="M350" s="47"/>
      <c r="N350" s="47"/>
      <c r="O350" s="47"/>
      <c r="P350" s="53">
        <v>43.3</v>
      </c>
      <c r="Q350" s="53">
        <v>45</v>
      </c>
      <c r="R350" s="53">
        <v>41.5</v>
      </c>
      <c r="S350" s="53">
        <v>49.4</v>
      </c>
      <c r="T350" s="53">
        <v>48</v>
      </c>
      <c r="U350" s="44"/>
    </row>
    <row r="351" spans="2:21" ht="14.25" customHeight="1">
      <c r="B351" s="25" t="str">
        <f t="shared" si="11"/>
        <v/>
      </c>
      <c r="C351" s="25" t="str">
        <f t="shared" si="12"/>
        <v>SSC</v>
      </c>
      <c r="D351" s="43" t="s">
        <v>129</v>
      </c>
      <c r="E351" s="43" t="s">
        <v>841</v>
      </c>
      <c r="F351" s="43" t="s">
        <v>820</v>
      </c>
      <c r="G351" s="43" t="s">
        <v>828</v>
      </c>
      <c r="H351" s="43" t="s">
        <v>779</v>
      </c>
      <c r="I351" s="43">
        <v>1</v>
      </c>
      <c r="J351" s="53">
        <v>171.1</v>
      </c>
      <c r="K351" s="53">
        <v>162.6</v>
      </c>
      <c r="L351" s="53">
        <v>168.5</v>
      </c>
      <c r="M351" s="53">
        <v>167.1</v>
      </c>
      <c r="N351" s="53" t="s">
        <v>81</v>
      </c>
      <c r="O351" s="53" t="s">
        <v>81</v>
      </c>
      <c r="P351" s="53" t="s">
        <v>81</v>
      </c>
      <c r="Q351" s="53">
        <v>180.3</v>
      </c>
      <c r="R351" s="53" t="s">
        <v>81</v>
      </c>
      <c r="S351" s="53" t="s">
        <v>81</v>
      </c>
      <c r="T351" s="53" t="s">
        <v>81</v>
      </c>
      <c r="U351" s="44"/>
    </row>
    <row r="352" spans="2:21" ht="14.25" customHeight="1">
      <c r="B352" s="25" t="str">
        <f t="shared" si="11"/>
        <v/>
      </c>
      <c r="C352" s="25" t="str">
        <f t="shared" si="12"/>
        <v>SSC</v>
      </c>
      <c r="D352" s="43" t="s">
        <v>129</v>
      </c>
      <c r="E352" s="43" t="s">
        <v>842</v>
      </c>
      <c r="F352" s="43" t="s">
        <v>820</v>
      </c>
      <c r="G352" s="43" t="s">
        <v>828</v>
      </c>
      <c r="H352" s="43" t="s">
        <v>779</v>
      </c>
      <c r="I352" s="43">
        <v>1</v>
      </c>
      <c r="J352" s="53">
        <v>39.9</v>
      </c>
      <c r="K352" s="53">
        <v>38.700000000000003</v>
      </c>
      <c r="L352" s="53">
        <v>40.1</v>
      </c>
      <c r="M352" s="53">
        <v>39.799999999999997</v>
      </c>
      <c r="N352" s="53" t="s">
        <v>81</v>
      </c>
      <c r="O352" s="53" t="s">
        <v>81</v>
      </c>
      <c r="P352" s="53" t="s">
        <v>81</v>
      </c>
      <c r="Q352" s="53">
        <v>45.9</v>
      </c>
      <c r="R352" s="53" t="s">
        <v>81</v>
      </c>
      <c r="S352" s="53" t="s">
        <v>81</v>
      </c>
      <c r="T352" s="53" t="s">
        <v>81</v>
      </c>
      <c r="U352" s="44"/>
    </row>
    <row r="353" spans="2:21" ht="14.25" customHeight="1">
      <c r="B353" s="25" t="str">
        <f t="shared" si="11"/>
        <v/>
      </c>
      <c r="C353" s="25" t="str">
        <f t="shared" si="12"/>
        <v>SSC</v>
      </c>
      <c r="D353" s="43" t="s">
        <v>129</v>
      </c>
      <c r="E353" s="43" t="s">
        <v>843</v>
      </c>
      <c r="F353" s="43" t="s">
        <v>820</v>
      </c>
      <c r="G353" s="43" t="s">
        <v>830</v>
      </c>
      <c r="H353" s="43" t="s">
        <v>844</v>
      </c>
      <c r="I353" s="43">
        <v>3</v>
      </c>
      <c r="J353" s="56">
        <v>1277.3599999999999</v>
      </c>
      <c r="K353" s="56">
        <v>1287.99</v>
      </c>
      <c r="L353" s="56">
        <v>1286.7719999999999</v>
      </c>
      <c r="M353" s="56">
        <v>1296.184</v>
      </c>
      <c r="N353" s="56" t="s">
        <v>81</v>
      </c>
      <c r="O353" s="56" t="s">
        <v>81</v>
      </c>
      <c r="P353" s="56">
        <v>1325.21</v>
      </c>
      <c r="Q353" s="56">
        <v>1343.713</v>
      </c>
      <c r="R353" s="53">
        <v>1358.79</v>
      </c>
      <c r="S353" s="53">
        <v>1348.6320000000001</v>
      </c>
      <c r="T353" s="53">
        <v>1375.8019999999999</v>
      </c>
      <c r="U353" s="44"/>
    </row>
    <row r="354" spans="2:21" ht="14.25" customHeight="1">
      <c r="B354" s="25" t="str">
        <f t="shared" si="11"/>
        <v/>
      </c>
      <c r="C354" s="25" t="str">
        <f t="shared" si="12"/>
        <v>SSC</v>
      </c>
      <c r="D354" s="43" t="s">
        <v>129</v>
      </c>
      <c r="E354" s="43" t="s">
        <v>845</v>
      </c>
      <c r="F354" s="43" t="s">
        <v>820</v>
      </c>
      <c r="G354" s="43" t="s">
        <v>830</v>
      </c>
      <c r="H354" s="43" t="s">
        <v>844</v>
      </c>
      <c r="I354" s="43">
        <v>3</v>
      </c>
      <c r="J354" s="56">
        <v>315.84199999999998</v>
      </c>
      <c r="K354" s="56">
        <v>326.315</v>
      </c>
      <c r="L354" s="56">
        <v>301.35000000000002</v>
      </c>
      <c r="M354" s="56">
        <v>304.25700000000001</v>
      </c>
      <c r="N354" s="56" t="s">
        <v>81</v>
      </c>
      <c r="O354" s="56" t="s">
        <v>81</v>
      </c>
      <c r="P354" s="56">
        <v>315.06</v>
      </c>
      <c r="Q354" s="56">
        <v>321.27699999999999</v>
      </c>
      <c r="R354" s="53">
        <v>326.92</v>
      </c>
      <c r="S354" s="53">
        <v>328.58699999999999</v>
      </c>
      <c r="T354" s="53">
        <v>340.38099999999997</v>
      </c>
      <c r="U354" s="44"/>
    </row>
    <row r="355" spans="2:21" ht="14.25" customHeight="1">
      <c r="B355" s="25" t="str">
        <f t="shared" si="11"/>
        <v/>
      </c>
      <c r="C355" s="25" t="str">
        <f t="shared" si="12"/>
        <v>SSC</v>
      </c>
      <c r="D355" s="43" t="s">
        <v>129</v>
      </c>
      <c r="E355" s="43" t="s">
        <v>846</v>
      </c>
      <c r="F355" s="43" t="s">
        <v>820</v>
      </c>
      <c r="G355" s="43" t="s">
        <v>847</v>
      </c>
      <c r="H355" s="43" t="s">
        <v>844</v>
      </c>
      <c r="I355" s="43">
        <v>3</v>
      </c>
      <c r="J355" s="56" t="s">
        <v>818</v>
      </c>
      <c r="K355" s="56" t="s">
        <v>818</v>
      </c>
      <c r="L355" s="56" t="s">
        <v>818</v>
      </c>
      <c r="M355" s="56" t="s">
        <v>818</v>
      </c>
      <c r="N355" s="56" t="s">
        <v>818</v>
      </c>
      <c r="O355" s="56" t="s">
        <v>818</v>
      </c>
      <c r="P355" s="56" t="s">
        <v>818</v>
      </c>
      <c r="Q355" s="56" t="s">
        <v>818</v>
      </c>
      <c r="R355" s="56" t="s">
        <v>818</v>
      </c>
      <c r="S355" s="56" t="s">
        <v>818</v>
      </c>
      <c r="T355" s="56" t="s">
        <v>818</v>
      </c>
      <c r="U355" s="44"/>
    </row>
    <row r="356" spans="2:21" ht="14.25" customHeight="1">
      <c r="B356" s="25" t="str">
        <f t="shared" si="11"/>
        <v/>
      </c>
      <c r="C356" s="25" t="str">
        <f t="shared" si="12"/>
        <v>SSC</v>
      </c>
      <c r="D356" s="43" t="s">
        <v>129</v>
      </c>
      <c r="E356" s="43" t="s">
        <v>848</v>
      </c>
      <c r="F356" s="43" t="s">
        <v>820</v>
      </c>
      <c r="G356" s="43" t="s">
        <v>847</v>
      </c>
      <c r="H356" s="43" t="s">
        <v>844</v>
      </c>
      <c r="I356" s="43">
        <v>3</v>
      </c>
      <c r="J356" s="56" t="s">
        <v>818</v>
      </c>
      <c r="K356" s="56" t="s">
        <v>818</v>
      </c>
      <c r="L356" s="56" t="s">
        <v>818</v>
      </c>
      <c r="M356" s="56" t="s">
        <v>818</v>
      </c>
      <c r="N356" s="56" t="s">
        <v>818</v>
      </c>
      <c r="O356" s="56" t="s">
        <v>818</v>
      </c>
      <c r="P356" s="56" t="s">
        <v>818</v>
      </c>
      <c r="Q356" s="56" t="s">
        <v>818</v>
      </c>
      <c r="R356" s="56" t="s">
        <v>818</v>
      </c>
      <c r="S356" s="56" t="s">
        <v>818</v>
      </c>
      <c r="T356" s="56" t="s">
        <v>818</v>
      </c>
      <c r="U356" s="44"/>
    </row>
    <row r="357" spans="2:21" ht="14.25" customHeight="1">
      <c r="B357" s="25" t="str">
        <f t="shared" si="11"/>
        <v/>
      </c>
      <c r="C357" s="25" t="str">
        <f t="shared" si="12"/>
        <v>ANH</v>
      </c>
      <c r="D357" s="43" t="s">
        <v>94</v>
      </c>
      <c r="E357" s="43" t="s">
        <v>849</v>
      </c>
      <c r="F357" s="43" t="s">
        <v>850</v>
      </c>
      <c r="G357" s="43" t="s">
        <v>851</v>
      </c>
      <c r="H357" s="43" t="s">
        <v>852</v>
      </c>
      <c r="I357" s="43">
        <v>2</v>
      </c>
      <c r="J357" s="46"/>
      <c r="K357" s="46"/>
      <c r="L357" s="46"/>
      <c r="M357" s="46"/>
      <c r="N357" s="46"/>
      <c r="O357" s="46"/>
      <c r="P357" s="53" t="s">
        <v>81</v>
      </c>
      <c r="Q357" s="53" t="s">
        <v>81</v>
      </c>
      <c r="R357" s="53" t="s">
        <v>81</v>
      </c>
      <c r="S357" s="53" t="s">
        <v>81</v>
      </c>
      <c r="T357" s="53" t="s">
        <v>81</v>
      </c>
      <c r="U357" s="44"/>
    </row>
    <row r="358" spans="2:21" ht="14.25" customHeight="1">
      <c r="B358" s="25" t="str">
        <f t="shared" si="11"/>
        <v/>
      </c>
      <c r="C358" s="25" t="str">
        <f t="shared" si="12"/>
        <v>WSH</v>
      </c>
      <c r="D358" s="43" t="s">
        <v>117</v>
      </c>
      <c r="E358" s="43" t="s">
        <v>849</v>
      </c>
      <c r="F358" s="43" t="s">
        <v>850</v>
      </c>
      <c r="G358" s="43" t="s">
        <v>851</v>
      </c>
      <c r="H358" s="43" t="s">
        <v>852</v>
      </c>
      <c r="I358" s="43">
        <v>2</v>
      </c>
      <c r="J358" s="46"/>
      <c r="K358" s="46"/>
      <c r="L358" s="46"/>
      <c r="M358" s="46"/>
      <c r="N358" s="46"/>
      <c r="O358" s="46"/>
      <c r="P358" s="53">
        <v>3.19</v>
      </c>
      <c r="Q358" s="53">
        <v>3.28</v>
      </c>
      <c r="R358" s="53">
        <v>2.8</v>
      </c>
      <c r="S358" s="53">
        <v>2.7</v>
      </c>
      <c r="T358" s="53">
        <v>2.44</v>
      </c>
      <c r="U358" s="44"/>
    </row>
    <row r="359" spans="2:21" ht="14.25" customHeight="1">
      <c r="B359" s="25" t="str">
        <f t="shared" si="11"/>
        <v/>
      </c>
      <c r="C359" s="25" t="str">
        <f t="shared" si="12"/>
        <v>HDD</v>
      </c>
      <c r="D359" s="43" t="s">
        <v>118</v>
      </c>
      <c r="E359" s="43" t="s">
        <v>849</v>
      </c>
      <c r="F359" s="43" t="s">
        <v>850</v>
      </c>
      <c r="G359" s="43" t="s">
        <v>851</v>
      </c>
      <c r="H359" s="43" t="s">
        <v>852</v>
      </c>
      <c r="I359" s="43">
        <v>2</v>
      </c>
      <c r="J359" s="46"/>
      <c r="K359" s="46"/>
      <c r="L359" s="46"/>
      <c r="M359" s="46"/>
      <c r="N359" s="46"/>
      <c r="O359" s="46"/>
      <c r="P359" s="53">
        <v>2.79</v>
      </c>
      <c r="Q359" s="53">
        <v>4.08</v>
      </c>
      <c r="R359" s="53">
        <v>3.66</v>
      </c>
      <c r="S359" s="53">
        <v>2.31</v>
      </c>
      <c r="T359" s="53">
        <v>2.42</v>
      </c>
      <c r="U359" s="44"/>
    </row>
    <row r="360" spans="2:21" ht="14.25" customHeight="1">
      <c r="B360" s="25" t="str">
        <f t="shared" si="11"/>
        <v/>
      </c>
      <c r="C360" s="25" t="str">
        <f t="shared" si="12"/>
        <v>NES</v>
      </c>
      <c r="D360" s="43" t="s">
        <v>119</v>
      </c>
      <c r="E360" s="43" t="s">
        <v>849</v>
      </c>
      <c r="F360" s="43" t="s">
        <v>850</v>
      </c>
      <c r="G360" s="43" t="s">
        <v>851</v>
      </c>
      <c r="H360" s="43" t="s">
        <v>852</v>
      </c>
      <c r="I360" s="43">
        <v>2</v>
      </c>
      <c r="J360" s="46"/>
      <c r="K360" s="46"/>
      <c r="L360" s="46"/>
      <c r="M360" s="46"/>
      <c r="N360" s="46"/>
      <c r="O360" s="46"/>
      <c r="P360" s="53">
        <v>1.47</v>
      </c>
      <c r="Q360" s="53">
        <v>1.45</v>
      </c>
      <c r="R360" s="53">
        <v>1.1599999999999999</v>
      </c>
      <c r="S360" s="53">
        <v>1.1499999999999999</v>
      </c>
      <c r="T360" s="53">
        <v>1.19</v>
      </c>
      <c r="U360" s="44"/>
    </row>
    <row r="361" spans="2:21" ht="14.25" customHeight="1">
      <c r="B361" s="25" t="str">
        <f t="shared" si="11"/>
        <v/>
      </c>
      <c r="C361" s="25" t="str">
        <f t="shared" si="12"/>
        <v>SVE</v>
      </c>
      <c r="D361" s="43" t="s">
        <v>120</v>
      </c>
      <c r="E361" s="43" t="s">
        <v>849</v>
      </c>
      <c r="F361" s="43" t="s">
        <v>850</v>
      </c>
      <c r="G361" s="43" t="s">
        <v>851</v>
      </c>
      <c r="H361" s="43" t="s">
        <v>852</v>
      </c>
      <c r="I361" s="43">
        <v>2</v>
      </c>
      <c r="J361" s="46"/>
      <c r="K361" s="46"/>
      <c r="L361" s="46"/>
      <c r="M361" s="46"/>
      <c r="N361" s="46"/>
      <c r="O361" s="46"/>
      <c r="P361" s="53">
        <v>2.63</v>
      </c>
      <c r="Q361" s="53">
        <v>2.56</v>
      </c>
      <c r="R361" s="53">
        <v>2.17</v>
      </c>
      <c r="S361" s="53">
        <v>1.66</v>
      </c>
      <c r="T361" s="53">
        <v>1.34</v>
      </c>
      <c r="U361" s="44"/>
    </row>
    <row r="362" spans="2:21" ht="14.25" customHeight="1">
      <c r="B362" s="25" t="str">
        <f t="shared" si="11"/>
        <v/>
      </c>
      <c r="C362" s="25" t="str">
        <f t="shared" si="12"/>
        <v>SWB</v>
      </c>
      <c r="D362" s="43" t="s">
        <v>121</v>
      </c>
      <c r="E362" s="43" t="s">
        <v>849</v>
      </c>
      <c r="F362" s="43" t="s">
        <v>850</v>
      </c>
      <c r="G362" s="43" t="s">
        <v>851</v>
      </c>
      <c r="H362" s="43" t="s">
        <v>852</v>
      </c>
      <c r="I362" s="43">
        <v>2</v>
      </c>
      <c r="J362" s="46"/>
      <c r="K362" s="46"/>
      <c r="L362" s="46"/>
      <c r="M362" s="46"/>
      <c r="N362" s="46"/>
      <c r="O362" s="46"/>
      <c r="P362" s="53" t="s">
        <v>81</v>
      </c>
      <c r="Q362" s="53" t="s">
        <v>81</v>
      </c>
      <c r="R362" s="53" t="s">
        <v>81</v>
      </c>
      <c r="S362" s="53" t="s">
        <v>81</v>
      </c>
      <c r="T362" s="53" t="s">
        <v>81</v>
      </c>
      <c r="U362" s="44"/>
    </row>
    <row r="363" spans="2:21" ht="14.25" customHeight="1">
      <c r="B363" s="25" t="str">
        <f t="shared" si="11"/>
        <v/>
      </c>
      <c r="C363" s="25" t="str">
        <f t="shared" si="12"/>
        <v>SRN</v>
      </c>
      <c r="D363" s="43" t="s">
        <v>122</v>
      </c>
      <c r="E363" s="43" t="s">
        <v>849</v>
      </c>
      <c r="F363" s="43" t="s">
        <v>850</v>
      </c>
      <c r="G363" s="43" t="s">
        <v>851</v>
      </c>
      <c r="H363" s="43" t="s">
        <v>852</v>
      </c>
      <c r="I363" s="43">
        <v>2</v>
      </c>
      <c r="J363" s="46"/>
      <c r="K363" s="46"/>
      <c r="L363" s="46"/>
      <c r="M363" s="46"/>
      <c r="N363" s="46"/>
      <c r="O363" s="46"/>
      <c r="P363" s="53">
        <v>1.44</v>
      </c>
      <c r="Q363" s="53">
        <v>1.24</v>
      </c>
      <c r="R363" s="53">
        <v>1.17</v>
      </c>
      <c r="S363" s="53">
        <v>1.1200000000000001</v>
      </c>
      <c r="T363" s="53">
        <v>1.07</v>
      </c>
      <c r="U363" s="44"/>
    </row>
    <row r="364" spans="2:21" ht="14.25" customHeight="1">
      <c r="B364" s="25" t="str">
        <f t="shared" si="11"/>
        <v/>
      </c>
      <c r="C364" s="25" t="str">
        <f t="shared" si="12"/>
        <v>TMS</v>
      </c>
      <c r="D364" s="43" t="s">
        <v>123</v>
      </c>
      <c r="E364" s="43" t="s">
        <v>849</v>
      </c>
      <c r="F364" s="43" t="s">
        <v>850</v>
      </c>
      <c r="G364" s="43" t="s">
        <v>851</v>
      </c>
      <c r="H364" s="43" t="s">
        <v>852</v>
      </c>
      <c r="I364" s="43">
        <v>2</v>
      </c>
      <c r="J364" s="46"/>
      <c r="K364" s="46"/>
      <c r="L364" s="46"/>
      <c r="M364" s="46"/>
      <c r="N364" s="46"/>
      <c r="O364" s="46"/>
      <c r="P364" s="53" t="s">
        <v>81</v>
      </c>
      <c r="Q364" s="53" t="s">
        <v>81</v>
      </c>
      <c r="R364" s="53" t="s">
        <v>81</v>
      </c>
      <c r="S364" s="53" t="s">
        <v>81</v>
      </c>
      <c r="T364" s="53" t="s">
        <v>81</v>
      </c>
      <c r="U364" s="44"/>
    </row>
    <row r="365" spans="2:21" ht="14.25" customHeight="1">
      <c r="B365" s="25" t="str">
        <f t="shared" si="11"/>
        <v>UUW</v>
      </c>
      <c r="C365" s="25" t="str">
        <f t="shared" si="12"/>
        <v>UUW</v>
      </c>
      <c r="D365" s="43" t="s">
        <v>767</v>
      </c>
      <c r="E365" s="43" t="s">
        <v>849</v>
      </c>
      <c r="F365" s="43" t="s">
        <v>850</v>
      </c>
      <c r="G365" s="43" t="s">
        <v>851</v>
      </c>
      <c r="H365" s="43" t="s">
        <v>852</v>
      </c>
      <c r="I365" s="43">
        <v>2</v>
      </c>
      <c r="J365" s="46"/>
      <c r="K365" s="46"/>
      <c r="L365" s="46"/>
      <c r="M365" s="46"/>
      <c r="N365" s="46"/>
      <c r="O365" s="46"/>
      <c r="P365" s="53">
        <v>2.0499999999999998</v>
      </c>
      <c r="Q365" s="53">
        <v>1.97</v>
      </c>
      <c r="R365" s="53">
        <v>1.85</v>
      </c>
      <c r="S365" s="53">
        <v>1.77</v>
      </c>
      <c r="T365" s="53">
        <v>1.79</v>
      </c>
      <c r="U365" s="44"/>
    </row>
    <row r="366" spans="2:21" ht="14.25" customHeight="1">
      <c r="B366" s="25" t="str">
        <f t="shared" si="11"/>
        <v/>
      </c>
      <c r="C366" s="25" t="str">
        <f t="shared" si="12"/>
        <v>WSX</v>
      </c>
      <c r="D366" s="43" t="s">
        <v>125</v>
      </c>
      <c r="E366" s="43" t="s">
        <v>849</v>
      </c>
      <c r="F366" s="43" t="s">
        <v>850</v>
      </c>
      <c r="G366" s="43" t="s">
        <v>851</v>
      </c>
      <c r="H366" s="43" t="s">
        <v>852</v>
      </c>
      <c r="I366" s="43">
        <v>2</v>
      </c>
      <c r="J366" s="46"/>
      <c r="K366" s="46"/>
      <c r="L366" s="46"/>
      <c r="M366" s="46"/>
      <c r="N366" s="46"/>
      <c r="O366" s="46"/>
      <c r="P366" s="53" t="s">
        <v>81</v>
      </c>
      <c r="Q366" s="53" t="s">
        <v>81</v>
      </c>
      <c r="R366" s="53" t="s">
        <v>81</v>
      </c>
      <c r="S366" s="53" t="s">
        <v>81</v>
      </c>
      <c r="T366" s="53" t="s">
        <v>81</v>
      </c>
      <c r="U366" s="44"/>
    </row>
    <row r="367" spans="2:21" ht="14.25" customHeight="1">
      <c r="B367" s="25" t="str">
        <f t="shared" si="11"/>
        <v/>
      </c>
      <c r="C367" s="25" t="str">
        <f t="shared" si="12"/>
        <v>YKY</v>
      </c>
      <c r="D367" s="43" t="s">
        <v>126</v>
      </c>
      <c r="E367" s="43" t="s">
        <v>849</v>
      </c>
      <c r="F367" s="43" t="s">
        <v>850</v>
      </c>
      <c r="G367" s="43" t="s">
        <v>851</v>
      </c>
      <c r="H367" s="43" t="s">
        <v>852</v>
      </c>
      <c r="I367" s="43">
        <v>2</v>
      </c>
      <c r="J367" s="46"/>
      <c r="K367" s="46"/>
      <c r="L367" s="46"/>
      <c r="M367" s="46"/>
      <c r="N367" s="46"/>
      <c r="O367" s="46"/>
      <c r="P367" s="53">
        <v>1.56</v>
      </c>
      <c r="Q367" s="53">
        <v>1.53</v>
      </c>
      <c r="R367" s="53">
        <v>1.27</v>
      </c>
      <c r="S367" s="53">
        <v>1.05</v>
      </c>
      <c r="T367" s="53">
        <v>1.0900000000000001</v>
      </c>
      <c r="U367" s="44"/>
    </row>
    <row r="368" spans="2:21" ht="14.25" customHeight="1">
      <c r="B368" s="25" t="str">
        <f t="shared" si="11"/>
        <v/>
      </c>
      <c r="C368" s="25" t="str">
        <f t="shared" si="12"/>
        <v>AFW</v>
      </c>
      <c r="D368" s="43" t="s">
        <v>127</v>
      </c>
      <c r="E368" s="43" t="s">
        <v>849</v>
      </c>
      <c r="F368" s="43" t="s">
        <v>850</v>
      </c>
      <c r="G368" s="43" t="s">
        <v>851</v>
      </c>
      <c r="H368" s="43" t="s">
        <v>852</v>
      </c>
      <c r="I368" s="43">
        <v>2</v>
      </c>
      <c r="J368" s="46"/>
      <c r="K368" s="46"/>
      <c r="L368" s="46"/>
      <c r="M368" s="46"/>
      <c r="N368" s="46"/>
      <c r="O368" s="46"/>
      <c r="P368" s="53">
        <v>0.83</v>
      </c>
      <c r="Q368" s="53">
        <v>0.82</v>
      </c>
      <c r="R368" s="53">
        <v>0.81</v>
      </c>
      <c r="S368" s="53">
        <v>0.83</v>
      </c>
      <c r="T368" s="53">
        <v>0.75</v>
      </c>
      <c r="U368" s="44"/>
    </row>
    <row r="369" spans="2:21" ht="14.25" customHeight="1">
      <c r="B369" s="25" t="str">
        <f t="shared" si="11"/>
        <v/>
      </c>
      <c r="C369" s="25" t="str">
        <f t="shared" si="12"/>
        <v>BRL</v>
      </c>
      <c r="D369" s="43" t="s">
        <v>128</v>
      </c>
      <c r="E369" s="43" t="s">
        <v>849</v>
      </c>
      <c r="F369" s="43" t="s">
        <v>850</v>
      </c>
      <c r="G369" s="43" t="s">
        <v>851</v>
      </c>
      <c r="H369" s="43" t="s">
        <v>852</v>
      </c>
      <c r="I369" s="43">
        <v>2</v>
      </c>
      <c r="J369" s="46"/>
      <c r="K369" s="46"/>
      <c r="L369" s="46"/>
      <c r="M369" s="46"/>
      <c r="N369" s="46"/>
      <c r="O369" s="46"/>
      <c r="P369" s="53" t="s">
        <v>81</v>
      </c>
      <c r="Q369" s="53" t="s">
        <v>81</v>
      </c>
      <c r="R369" s="53" t="s">
        <v>81</v>
      </c>
      <c r="S369" s="53" t="s">
        <v>81</v>
      </c>
      <c r="T369" s="53" t="s">
        <v>81</v>
      </c>
      <c r="U369" s="44"/>
    </row>
    <row r="370" spans="2:21" ht="14.25" customHeight="1">
      <c r="B370" s="25" t="str">
        <f t="shared" si="11"/>
        <v/>
      </c>
      <c r="C370" s="25" t="str">
        <f t="shared" si="12"/>
        <v>PRT</v>
      </c>
      <c r="D370" s="43" t="s">
        <v>130</v>
      </c>
      <c r="E370" s="43" t="s">
        <v>849</v>
      </c>
      <c r="F370" s="43" t="s">
        <v>850</v>
      </c>
      <c r="G370" s="43" t="s">
        <v>851</v>
      </c>
      <c r="H370" s="43" t="s">
        <v>852</v>
      </c>
      <c r="I370" s="43">
        <v>2</v>
      </c>
      <c r="J370" s="46"/>
      <c r="K370" s="46"/>
      <c r="L370" s="46"/>
      <c r="M370" s="46"/>
      <c r="N370" s="46"/>
      <c r="O370" s="46"/>
      <c r="P370" s="53">
        <v>0.56999999999999995</v>
      </c>
      <c r="Q370" s="53">
        <v>0.44</v>
      </c>
      <c r="R370" s="53">
        <v>0.39</v>
      </c>
      <c r="S370" s="53">
        <v>0.42</v>
      </c>
      <c r="T370" s="53">
        <v>0.4</v>
      </c>
      <c r="U370" s="44"/>
    </row>
    <row r="371" spans="2:21" ht="14.25" customHeight="1">
      <c r="B371" s="25" t="str">
        <f t="shared" si="11"/>
        <v/>
      </c>
      <c r="C371" s="25" t="str">
        <f t="shared" si="12"/>
        <v>SEW</v>
      </c>
      <c r="D371" s="43" t="s">
        <v>131</v>
      </c>
      <c r="E371" s="43" t="s">
        <v>849</v>
      </c>
      <c r="F371" s="43" t="s">
        <v>850</v>
      </c>
      <c r="G371" s="43" t="s">
        <v>851</v>
      </c>
      <c r="H371" s="43" t="s">
        <v>852</v>
      </c>
      <c r="I371" s="43">
        <v>2</v>
      </c>
      <c r="J371" s="46"/>
      <c r="K371" s="46"/>
      <c r="L371" s="46"/>
      <c r="M371" s="46"/>
      <c r="N371" s="46"/>
      <c r="O371" s="46"/>
      <c r="P371" s="53">
        <v>2</v>
      </c>
      <c r="Q371" s="53">
        <v>1.6</v>
      </c>
      <c r="R371" s="53">
        <v>1.6</v>
      </c>
      <c r="S371" s="53">
        <v>1.6</v>
      </c>
      <c r="T371" s="53">
        <v>1.6</v>
      </c>
      <c r="U371" s="44"/>
    </row>
    <row r="372" spans="2:21" ht="14.25" customHeight="1">
      <c r="B372" s="25" t="str">
        <f t="shared" si="11"/>
        <v/>
      </c>
      <c r="C372" s="25" t="str">
        <f t="shared" si="12"/>
        <v>SSC</v>
      </c>
      <c r="D372" s="43" t="s">
        <v>129</v>
      </c>
      <c r="E372" s="43" t="s">
        <v>849</v>
      </c>
      <c r="F372" s="43" t="s">
        <v>850</v>
      </c>
      <c r="G372" s="43" t="s">
        <v>851</v>
      </c>
      <c r="H372" s="43" t="s">
        <v>852</v>
      </c>
      <c r="I372" s="43">
        <v>2</v>
      </c>
      <c r="J372" s="46"/>
      <c r="K372" s="46"/>
      <c r="L372" s="46"/>
      <c r="M372" s="46"/>
      <c r="N372" s="46"/>
      <c r="O372" s="46"/>
      <c r="P372" s="53" t="s">
        <v>81</v>
      </c>
      <c r="Q372" s="53" t="s">
        <v>81</v>
      </c>
      <c r="R372" s="53" t="s">
        <v>81</v>
      </c>
      <c r="S372" s="53" t="s">
        <v>81</v>
      </c>
      <c r="T372" s="53" t="s">
        <v>81</v>
      </c>
      <c r="U372" s="44"/>
    </row>
    <row r="373" spans="2:21" ht="14.25" customHeight="1">
      <c r="B373" s="25" t="str">
        <f t="shared" si="11"/>
        <v/>
      </c>
      <c r="C373" s="25" t="str">
        <f t="shared" si="12"/>
        <v>SES</v>
      </c>
      <c r="D373" s="43" t="s">
        <v>132</v>
      </c>
      <c r="E373" s="43" t="s">
        <v>849</v>
      </c>
      <c r="F373" s="43" t="s">
        <v>850</v>
      </c>
      <c r="G373" s="43" t="s">
        <v>851</v>
      </c>
      <c r="H373" s="43" t="s">
        <v>852</v>
      </c>
      <c r="I373" s="43">
        <v>2</v>
      </c>
      <c r="J373" s="46"/>
      <c r="K373" s="46"/>
      <c r="L373" s="46"/>
      <c r="M373" s="46"/>
      <c r="N373" s="46"/>
      <c r="O373" s="46"/>
      <c r="P373" s="53">
        <v>0.53</v>
      </c>
      <c r="Q373" s="53">
        <v>0.56000000000000005</v>
      </c>
      <c r="R373" s="53">
        <v>0.47</v>
      </c>
      <c r="S373" s="53">
        <v>0.56000000000000005</v>
      </c>
      <c r="T373" s="53">
        <v>0.57999999999999996</v>
      </c>
      <c r="U373" s="44"/>
    </row>
    <row r="374" spans="2:21" ht="14.25" customHeight="1">
      <c r="B374" s="25" t="str">
        <f t="shared" si="11"/>
        <v/>
      </c>
      <c r="C374" s="25" t="str">
        <f t="shared" si="12"/>
        <v>ANH</v>
      </c>
      <c r="D374" s="14" t="s">
        <v>94</v>
      </c>
      <c r="E374" s="14" t="s">
        <v>853</v>
      </c>
      <c r="F374" s="14" t="s">
        <v>850</v>
      </c>
      <c r="G374" s="14" t="s">
        <v>854</v>
      </c>
      <c r="H374" s="14" t="s">
        <v>852</v>
      </c>
      <c r="I374" s="14">
        <v>2</v>
      </c>
      <c r="J374" s="53">
        <v>1.43</v>
      </c>
      <c r="K374" s="53">
        <v>1.46</v>
      </c>
      <c r="L374" s="53">
        <v>1.45</v>
      </c>
      <c r="M374" s="53">
        <v>1.34</v>
      </c>
      <c r="N374" s="53">
        <v>1.26</v>
      </c>
      <c r="O374" s="53">
        <v>1.26</v>
      </c>
      <c r="P374" s="53">
        <v>1.17</v>
      </c>
      <c r="Q374" s="53">
        <v>1.1100000000000001</v>
      </c>
      <c r="R374" s="53">
        <v>1.0900000000000001</v>
      </c>
      <c r="S374" s="53">
        <v>1.1299999999999999</v>
      </c>
      <c r="T374" s="53">
        <v>1.03</v>
      </c>
      <c r="U374" s="44"/>
    </row>
    <row r="375" spans="2:21" ht="14.25" customHeight="1">
      <c r="B375" s="25" t="str">
        <f t="shared" si="11"/>
        <v/>
      </c>
      <c r="C375" s="25" t="str">
        <f t="shared" si="12"/>
        <v>WSH</v>
      </c>
      <c r="D375" s="14" t="s">
        <v>117</v>
      </c>
      <c r="E375" s="14" t="s">
        <v>853</v>
      </c>
      <c r="F375" s="14" t="s">
        <v>850</v>
      </c>
      <c r="G375" s="14" t="s">
        <v>854</v>
      </c>
      <c r="H375" s="14" t="s">
        <v>852</v>
      </c>
      <c r="I375" s="14">
        <v>2</v>
      </c>
      <c r="J375" s="53" t="s">
        <v>81</v>
      </c>
      <c r="K375" s="53">
        <v>3.18</v>
      </c>
      <c r="L375" s="53">
        <v>3.1</v>
      </c>
      <c r="M375" s="53">
        <v>3.46</v>
      </c>
      <c r="N375" s="53">
        <v>2.91</v>
      </c>
      <c r="O375" s="53">
        <v>3.21</v>
      </c>
      <c r="P375" s="53">
        <v>3.19</v>
      </c>
      <c r="Q375" s="53">
        <v>3.28</v>
      </c>
      <c r="R375" s="53">
        <v>2.8</v>
      </c>
      <c r="S375" s="53">
        <v>2.7</v>
      </c>
      <c r="T375" s="53">
        <v>2.44</v>
      </c>
      <c r="U375" s="44"/>
    </row>
    <row r="376" spans="2:21" ht="14.25" customHeight="1">
      <c r="B376" s="25" t="str">
        <f t="shared" si="11"/>
        <v/>
      </c>
      <c r="C376" s="25" t="str">
        <f t="shared" si="12"/>
        <v>HDD</v>
      </c>
      <c r="D376" s="14" t="s">
        <v>118</v>
      </c>
      <c r="E376" s="14" t="s">
        <v>853</v>
      </c>
      <c r="F376" s="14" t="s">
        <v>850</v>
      </c>
      <c r="G376" s="14" t="s">
        <v>854</v>
      </c>
      <c r="H376" s="14" t="s">
        <v>852</v>
      </c>
      <c r="I376" s="14">
        <v>2</v>
      </c>
      <c r="J376" s="53">
        <v>4.76</v>
      </c>
      <c r="K376" s="53">
        <v>5.03</v>
      </c>
      <c r="L376" s="53">
        <v>6.37</v>
      </c>
      <c r="M376" s="53">
        <v>3.71</v>
      </c>
      <c r="N376" s="53">
        <v>2.72</v>
      </c>
      <c r="O376" s="53">
        <v>2.7</v>
      </c>
      <c r="P376" s="53">
        <v>2.1</v>
      </c>
      <c r="Q376" s="53">
        <v>2.87</v>
      </c>
      <c r="R376" s="53">
        <v>2.4500000000000002</v>
      </c>
      <c r="S376" s="53">
        <v>1.53</v>
      </c>
      <c r="T376" s="53">
        <v>1.72</v>
      </c>
      <c r="U376" s="44"/>
    </row>
    <row r="377" spans="2:21" ht="14.25" customHeight="1">
      <c r="B377" s="25" t="str">
        <f t="shared" si="11"/>
        <v/>
      </c>
      <c r="C377" s="25" t="str">
        <f t="shared" si="12"/>
        <v>NES</v>
      </c>
      <c r="D377" s="14" t="s">
        <v>119</v>
      </c>
      <c r="E377" s="14" t="s">
        <v>853</v>
      </c>
      <c r="F377" s="14" t="s">
        <v>850</v>
      </c>
      <c r="G377" s="14" t="s">
        <v>854</v>
      </c>
      <c r="H377" s="14" t="s">
        <v>852</v>
      </c>
      <c r="I377" s="14">
        <v>2</v>
      </c>
      <c r="J377" s="53" t="s">
        <v>81</v>
      </c>
      <c r="K377" s="53">
        <v>1.9</v>
      </c>
      <c r="L377" s="53">
        <v>1.8</v>
      </c>
      <c r="M377" s="53">
        <v>1.6</v>
      </c>
      <c r="N377" s="53">
        <v>1.4</v>
      </c>
      <c r="O377" s="53">
        <v>1.4</v>
      </c>
      <c r="P377" s="53">
        <v>1.2</v>
      </c>
      <c r="Q377" s="53">
        <v>1.3</v>
      </c>
      <c r="R377" s="53">
        <v>1</v>
      </c>
      <c r="S377" s="53">
        <v>1</v>
      </c>
      <c r="T377" s="53">
        <v>1.03</v>
      </c>
      <c r="U377" s="44"/>
    </row>
    <row r="378" spans="2:21" ht="14.25" customHeight="1">
      <c r="B378" s="25" t="str">
        <f t="shared" si="11"/>
        <v/>
      </c>
      <c r="C378" s="25" t="str">
        <f t="shared" si="12"/>
        <v>SVE</v>
      </c>
      <c r="D378" s="14" t="s">
        <v>120</v>
      </c>
      <c r="E378" s="14" t="s">
        <v>853</v>
      </c>
      <c r="F378" s="14" t="s">
        <v>850</v>
      </c>
      <c r="G378" s="14" t="s">
        <v>854</v>
      </c>
      <c r="H378" s="14" t="s">
        <v>852</v>
      </c>
      <c r="I378" s="14">
        <v>2</v>
      </c>
      <c r="J378" s="53">
        <v>1.65</v>
      </c>
      <c r="K378" s="53">
        <v>1.73</v>
      </c>
      <c r="L378" s="53">
        <v>1.86</v>
      </c>
      <c r="M378" s="53">
        <v>1.92</v>
      </c>
      <c r="N378" s="53">
        <v>1.95</v>
      </c>
      <c r="O378" s="53">
        <v>1.98</v>
      </c>
      <c r="P378" s="53">
        <v>1.74</v>
      </c>
      <c r="Q378" s="53">
        <v>1.64</v>
      </c>
      <c r="R378" s="53">
        <v>1.4</v>
      </c>
      <c r="S378" s="53">
        <v>1.1299999999999999</v>
      </c>
      <c r="T378" s="53">
        <v>0.96</v>
      </c>
      <c r="U378" s="44"/>
    </row>
    <row r="379" spans="2:21" ht="14.25" customHeight="1">
      <c r="B379" s="25" t="str">
        <f t="shared" si="11"/>
        <v/>
      </c>
      <c r="C379" s="25" t="str">
        <f t="shared" si="12"/>
        <v>SWB</v>
      </c>
      <c r="D379" s="14" t="s">
        <v>121</v>
      </c>
      <c r="E379" s="14" t="s">
        <v>853</v>
      </c>
      <c r="F379" s="14" t="s">
        <v>850</v>
      </c>
      <c r="G379" s="14" t="s">
        <v>854</v>
      </c>
      <c r="H379" s="14" t="s">
        <v>852</v>
      </c>
      <c r="I379" s="14">
        <v>2</v>
      </c>
      <c r="J379" s="53" t="s">
        <v>81</v>
      </c>
      <c r="K379" s="53">
        <v>4.71</v>
      </c>
      <c r="L379" s="53">
        <v>4.99</v>
      </c>
      <c r="M379" s="53">
        <v>3.39</v>
      </c>
      <c r="N379" s="53">
        <v>3.01</v>
      </c>
      <c r="O379" s="53">
        <v>2.79</v>
      </c>
      <c r="P379" s="53">
        <v>2.4300000000000002</v>
      </c>
      <c r="Q379" s="53">
        <v>2.42</v>
      </c>
      <c r="R379" s="53">
        <v>2.09</v>
      </c>
      <c r="S379" s="53">
        <v>1.65</v>
      </c>
      <c r="T379" s="53">
        <v>1.55</v>
      </c>
      <c r="U379" s="44"/>
    </row>
    <row r="380" spans="2:21" ht="14.25" customHeight="1">
      <c r="B380" s="25" t="str">
        <f t="shared" si="11"/>
        <v/>
      </c>
      <c r="C380" s="25" t="str">
        <f t="shared" si="12"/>
        <v>SRN</v>
      </c>
      <c r="D380" s="14" t="s">
        <v>122</v>
      </c>
      <c r="E380" s="14" t="s">
        <v>853</v>
      </c>
      <c r="F380" s="14" t="s">
        <v>850</v>
      </c>
      <c r="G380" s="14" t="s">
        <v>854</v>
      </c>
      <c r="H380" s="14" t="s">
        <v>852</v>
      </c>
      <c r="I380" s="14">
        <v>2</v>
      </c>
      <c r="J380" s="53" t="s">
        <v>81</v>
      </c>
      <c r="K380" s="53">
        <v>1.57</v>
      </c>
      <c r="L380" s="53">
        <v>1.48</v>
      </c>
      <c r="M380" s="53">
        <v>1.42</v>
      </c>
      <c r="N380" s="53">
        <v>1.29</v>
      </c>
      <c r="O380" s="53">
        <v>1.45</v>
      </c>
      <c r="P380" s="53">
        <v>1.4</v>
      </c>
      <c r="Q380" s="53">
        <v>1.26</v>
      </c>
      <c r="R380" s="53">
        <v>1.21</v>
      </c>
      <c r="S380" s="53">
        <v>1.1499999999999999</v>
      </c>
      <c r="T380" s="53">
        <v>1.1000000000000001</v>
      </c>
      <c r="U380" s="44"/>
    </row>
    <row r="381" spans="2:21" ht="14.25" customHeight="1">
      <c r="B381" s="25" t="str">
        <f t="shared" si="11"/>
        <v/>
      </c>
      <c r="C381" s="25" t="str">
        <f t="shared" si="12"/>
        <v>TMS</v>
      </c>
      <c r="D381" s="14" t="s">
        <v>123</v>
      </c>
      <c r="E381" s="14" t="s">
        <v>853</v>
      </c>
      <c r="F381" s="14" t="s">
        <v>850</v>
      </c>
      <c r="G381" s="14" t="s">
        <v>854</v>
      </c>
      <c r="H381" s="14" t="s">
        <v>852</v>
      </c>
      <c r="I381" s="14">
        <v>2</v>
      </c>
      <c r="J381" s="53" t="s">
        <v>81</v>
      </c>
      <c r="K381" s="53">
        <v>0.69</v>
      </c>
      <c r="L381" s="53">
        <v>0.6</v>
      </c>
      <c r="M381" s="53">
        <v>0.56999999999999995</v>
      </c>
      <c r="N381" s="53">
        <v>0.64</v>
      </c>
      <c r="O381" s="53">
        <v>0.61</v>
      </c>
      <c r="P381" s="53">
        <v>0.57999999999999996</v>
      </c>
      <c r="Q381" s="53">
        <v>0.61</v>
      </c>
      <c r="R381" s="53">
        <v>0.62</v>
      </c>
      <c r="S381" s="53">
        <v>0.48</v>
      </c>
      <c r="T381" s="53">
        <v>0.44</v>
      </c>
      <c r="U381" s="44"/>
    </row>
    <row r="382" spans="2:21" ht="14.25" customHeight="1">
      <c r="B382" s="25" t="str">
        <f t="shared" si="11"/>
        <v>UUW</v>
      </c>
      <c r="C382" s="25" t="str">
        <f t="shared" si="12"/>
        <v>UUW</v>
      </c>
      <c r="D382" s="14" t="s">
        <v>767</v>
      </c>
      <c r="E382" s="14" t="s">
        <v>853</v>
      </c>
      <c r="F382" s="14" t="s">
        <v>850</v>
      </c>
      <c r="G382" s="14" t="s">
        <v>854</v>
      </c>
      <c r="H382" s="14" t="s">
        <v>852</v>
      </c>
      <c r="I382" s="14">
        <v>2</v>
      </c>
      <c r="J382" s="53">
        <v>2.2999999999999998</v>
      </c>
      <c r="K382" s="53">
        <v>2.21</v>
      </c>
      <c r="L382" s="53">
        <v>2.0299999999999998</v>
      </c>
      <c r="M382" s="53">
        <v>1.92</v>
      </c>
      <c r="N382" s="53">
        <v>1.73</v>
      </c>
      <c r="O382" s="53">
        <v>1.76</v>
      </c>
      <c r="P382" s="53">
        <v>2.0499999999999998</v>
      </c>
      <c r="Q382" s="53">
        <v>1.97</v>
      </c>
      <c r="R382" s="53">
        <v>1.85</v>
      </c>
      <c r="S382" s="53">
        <v>1.77</v>
      </c>
      <c r="T382" s="53">
        <v>1.79</v>
      </c>
      <c r="U382" s="44"/>
    </row>
    <row r="383" spans="2:21" ht="14.25" customHeight="1">
      <c r="B383" s="25" t="str">
        <f t="shared" si="11"/>
        <v/>
      </c>
      <c r="C383" s="25" t="str">
        <f t="shared" si="12"/>
        <v>WSX</v>
      </c>
      <c r="D383" s="14" t="s">
        <v>125</v>
      </c>
      <c r="E383" s="14" t="s">
        <v>853</v>
      </c>
      <c r="F383" s="14" t="s">
        <v>850</v>
      </c>
      <c r="G383" s="14" t="s">
        <v>854</v>
      </c>
      <c r="H383" s="14" t="s">
        <v>852</v>
      </c>
      <c r="I383" s="14">
        <v>2</v>
      </c>
      <c r="J383" s="53">
        <v>2.27</v>
      </c>
      <c r="K383" s="53">
        <v>2.25</v>
      </c>
      <c r="L383" s="53">
        <v>2.2400000000000002</v>
      </c>
      <c r="M383" s="53">
        <v>2.25</v>
      </c>
      <c r="N383" s="53">
        <v>1.79</v>
      </c>
      <c r="O383" s="53">
        <v>1.59</v>
      </c>
      <c r="P383" s="53">
        <v>1.47</v>
      </c>
      <c r="Q383" s="53">
        <v>1.47</v>
      </c>
      <c r="R383" s="53">
        <v>1.53</v>
      </c>
      <c r="S383" s="53">
        <v>1.44</v>
      </c>
      <c r="T383" s="53">
        <v>1.17</v>
      </c>
      <c r="U383" s="44"/>
    </row>
    <row r="384" spans="2:21" ht="14.25" customHeight="1">
      <c r="B384" s="25" t="str">
        <f t="shared" si="11"/>
        <v/>
      </c>
      <c r="C384" s="25" t="str">
        <f t="shared" si="12"/>
        <v>YKY</v>
      </c>
      <c r="D384" s="14" t="s">
        <v>126</v>
      </c>
      <c r="E384" s="14" t="s">
        <v>853</v>
      </c>
      <c r="F384" s="14" t="s">
        <v>850</v>
      </c>
      <c r="G384" s="14" t="s">
        <v>854</v>
      </c>
      <c r="H384" s="14" t="s">
        <v>852</v>
      </c>
      <c r="I384" s="14">
        <v>2</v>
      </c>
      <c r="J384" s="53">
        <v>2.48</v>
      </c>
      <c r="K384" s="53">
        <v>2.34</v>
      </c>
      <c r="L384" s="53">
        <v>2.62</v>
      </c>
      <c r="M384" s="53">
        <v>2.1</v>
      </c>
      <c r="N384" s="53">
        <v>2.02</v>
      </c>
      <c r="O384" s="53">
        <v>1.93</v>
      </c>
      <c r="P384" s="53">
        <v>1.57</v>
      </c>
      <c r="Q384" s="53">
        <v>1.64</v>
      </c>
      <c r="R384" s="53">
        <v>1.3</v>
      </c>
      <c r="S384" s="53">
        <v>1.05</v>
      </c>
      <c r="T384" s="53">
        <v>1.0900000000000001</v>
      </c>
      <c r="U384" s="44"/>
    </row>
    <row r="385" spans="2:21" ht="14.25" customHeight="1">
      <c r="B385" s="25" t="str">
        <f t="shared" si="11"/>
        <v/>
      </c>
      <c r="C385" s="25" t="str">
        <f t="shared" si="12"/>
        <v>AFW</v>
      </c>
      <c r="D385" s="14" t="s">
        <v>127</v>
      </c>
      <c r="E385" s="14" t="s">
        <v>853</v>
      </c>
      <c r="F385" s="14" t="s">
        <v>850</v>
      </c>
      <c r="G385" s="14" t="s">
        <v>854</v>
      </c>
      <c r="H385" s="14" t="s">
        <v>852</v>
      </c>
      <c r="I385" s="14">
        <v>2</v>
      </c>
      <c r="J385" s="53" t="s">
        <v>81</v>
      </c>
      <c r="K385" s="53">
        <v>1.1000000000000001</v>
      </c>
      <c r="L385" s="53">
        <v>1.08</v>
      </c>
      <c r="M385" s="53">
        <v>1.07</v>
      </c>
      <c r="N385" s="53">
        <v>0.98</v>
      </c>
      <c r="O385" s="53">
        <v>0.96</v>
      </c>
      <c r="P385" s="53">
        <v>0.83</v>
      </c>
      <c r="Q385" s="53">
        <v>0.82</v>
      </c>
      <c r="R385" s="53">
        <v>0.81</v>
      </c>
      <c r="S385" s="53">
        <v>0.83</v>
      </c>
      <c r="T385" s="53">
        <v>0.75</v>
      </c>
      <c r="U385" s="44"/>
    </row>
    <row r="386" spans="2:21" ht="14.25" customHeight="1">
      <c r="B386" s="25" t="str">
        <f t="shared" si="11"/>
        <v/>
      </c>
      <c r="C386" s="25" t="str">
        <f t="shared" si="12"/>
        <v>BRL</v>
      </c>
      <c r="D386" s="14" t="s">
        <v>128</v>
      </c>
      <c r="E386" s="14" t="s">
        <v>853</v>
      </c>
      <c r="F386" s="14" t="s">
        <v>850</v>
      </c>
      <c r="G386" s="14" t="s">
        <v>854</v>
      </c>
      <c r="H386" s="14" t="s">
        <v>852</v>
      </c>
      <c r="I386" s="14">
        <v>2</v>
      </c>
      <c r="J386" s="53">
        <v>2.14</v>
      </c>
      <c r="K386" s="53">
        <v>2.09</v>
      </c>
      <c r="L386" s="53">
        <v>1.79</v>
      </c>
      <c r="M386" s="53">
        <v>2.06</v>
      </c>
      <c r="N386" s="53">
        <v>1.85</v>
      </c>
      <c r="O386" s="53">
        <v>1.71</v>
      </c>
      <c r="P386" s="53">
        <v>1.45</v>
      </c>
      <c r="Q386" s="53">
        <v>1.62</v>
      </c>
      <c r="R386" s="53">
        <v>1.42</v>
      </c>
      <c r="S386" s="53">
        <v>1.42</v>
      </c>
      <c r="T386" s="53">
        <v>1.39</v>
      </c>
      <c r="U386" s="44"/>
    </row>
    <row r="387" spans="2:21" ht="14.25" customHeight="1">
      <c r="B387" s="25" t="str">
        <f t="shared" si="11"/>
        <v/>
      </c>
      <c r="C387" s="25" t="str">
        <f t="shared" si="12"/>
        <v>PRT</v>
      </c>
      <c r="D387" s="14" t="s">
        <v>130</v>
      </c>
      <c r="E387" s="14" t="s">
        <v>853</v>
      </c>
      <c r="F387" s="14" t="s">
        <v>850</v>
      </c>
      <c r="G387" s="14" t="s">
        <v>854</v>
      </c>
      <c r="H387" s="14" t="s">
        <v>852</v>
      </c>
      <c r="I387" s="14">
        <v>2</v>
      </c>
      <c r="J387" s="53">
        <v>0.54</v>
      </c>
      <c r="K387" s="53">
        <v>0.5</v>
      </c>
      <c r="L387" s="53">
        <v>0.43</v>
      </c>
      <c r="M387" s="53">
        <v>0.79</v>
      </c>
      <c r="N387" s="53">
        <v>0.52</v>
      </c>
      <c r="O387" s="53">
        <v>0.62</v>
      </c>
      <c r="P387" s="53">
        <v>0.52</v>
      </c>
      <c r="Q387" s="53">
        <v>0.4</v>
      </c>
      <c r="R387" s="53">
        <v>0.36</v>
      </c>
      <c r="S387" s="53">
        <v>0.38</v>
      </c>
      <c r="T387" s="53">
        <v>0.37</v>
      </c>
      <c r="U387" s="44"/>
    </row>
    <row r="388" spans="2:21" ht="14.25" customHeight="1">
      <c r="B388" s="25" t="str">
        <f t="shared" si="11"/>
        <v/>
      </c>
      <c r="C388" s="25" t="str">
        <f t="shared" si="12"/>
        <v>SEW</v>
      </c>
      <c r="D388" s="14" t="s">
        <v>131</v>
      </c>
      <c r="E388" s="14" t="s">
        <v>853</v>
      </c>
      <c r="F388" s="14" t="s">
        <v>850</v>
      </c>
      <c r="G388" s="14" t="s">
        <v>854</v>
      </c>
      <c r="H388" s="14" t="s">
        <v>852</v>
      </c>
      <c r="I388" s="14">
        <v>2</v>
      </c>
      <c r="J388" s="53" t="s">
        <v>81</v>
      </c>
      <c r="K388" s="53">
        <v>2.4500000000000002</v>
      </c>
      <c r="L388" s="53">
        <v>2.4700000000000002</v>
      </c>
      <c r="M388" s="53">
        <v>2.37</v>
      </c>
      <c r="N388" s="53">
        <v>2.1800000000000002</v>
      </c>
      <c r="O388" s="53">
        <v>1.98</v>
      </c>
      <c r="P388" s="53">
        <v>1.89</v>
      </c>
      <c r="Q388" s="53">
        <v>1.52</v>
      </c>
      <c r="R388" s="53">
        <v>1.37</v>
      </c>
      <c r="S388" s="53">
        <v>1.34</v>
      </c>
      <c r="T388" s="53">
        <v>1.34</v>
      </c>
      <c r="U388" s="44"/>
    </row>
    <row r="389" spans="2:21" ht="14.25" customHeight="1">
      <c r="B389" s="25" t="str">
        <f t="shared" si="11"/>
        <v/>
      </c>
      <c r="C389" s="25" t="str">
        <f t="shared" si="12"/>
        <v>SSC</v>
      </c>
      <c r="D389" s="14" t="s">
        <v>129</v>
      </c>
      <c r="E389" s="14" t="s">
        <v>853</v>
      </c>
      <c r="F389" s="14" t="s">
        <v>850</v>
      </c>
      <c r="G389" s="14" t="s">
        <v>854</v>
      </c>
      <c r="H389" s="14" t="s">
        <v>852</v>
      </c>
      <c r="I389" s="14">
        <v>2</v>
      </c>
      <c r="J389" s="53" t="s">
        <v>81</v>
      </c>
      <c r="K389" s="53">
        <v>1.81</v>
      </c>
      <c r="L389" s="53">
        <v>1.83</v>
      </c>
      <c r="M389" s="53">
        <v>1.55</v>
      </c>
      <c r="N389" s="53">
        <v>1.96</v>
      </c>
      <c r="O389" s="53">
        <v>1.66</v>
      </c>
      <c r="P389" s="53">
        <v>1.42</v>
      </c>
      <c r="Q389" s="53">
        <v>1.51</v>
      </c>
      <c r="R389" s="53">
        <v>1.18</v>
      </c>
      <c r="S389" s="53">
        <v>0.98</v>
      </c>
      <c r="T389" s="53">
        <v>0.76</v>
      </c>
      <c r="U389" s="44"/>
    </row>
    <row r="390" spans="2:21" ht="14.25" customHeight="1">
      <c r="B390" s="25" t="str">
        <f t="shared" si="11"/>
        <v/>
      </c>
      <c r="C390" s="25" t="str">
        <f t="shared" si="12"/>
        <v>SES</v>
      </c>
      <c r="D390" s="14" t="s">
        <v>132</v>
      </c>
      <c r="E390" s="14" t="s">
        <v>853</v>
      </c>
      <c r="F390" s="14" t="s">
        <v>850</v>
      </c>
      <c r="G390" s="14" t="s">
        <v>854</v>
      </c>
      <c r="H390" s="14" t="s">
        <v>852</v>
      </c>
      <c r="I390" s="14">
        <v>2</v>
      </c>
      <c r="J390" s="53" t="s">
        <v>81</v>
      </c>
      <c r="K390" s="53">
        <v>0.59</v>
      </c>
      <c r="L390" s="53">
        <v>0.53</v>
      </c>
      <c r="M390" s="53">
        <v>0.85</v>
      </c>
      <c r="N390" s="53">
        <v>0.65</v>
      </c>
      <c r="O390" s="53">
        <v>0.56999999999999995</v>
      </c>
      <c r="P390" s="53">
        <v>0.56000000000000005</v>
      </c>
      <c r="Q390" s="53">
        <v>0.59</v>
      </c>
      <c r="R390" s="53">
        <v>0.49</v>
      </c>
      <c r="S390" s="53">
        <v>0.56000000000000005</v>
      </c>
      <c r="T390" s="53">
        <v>0.57999999999999996</v>
      </c>
      <c r="U390" s="44"/>
    </row>
    <row r="391" spans="2:21" ht="14.25" customHeight="1">
      <c r="B391" s="25" t="str">
        <f t="shared" si="11"/>
        <v/>
      </c>
      <c r="C391" s="25" t="str">
        <f t="shared" si="12"/>
        <v>ANH</v>
      </c>
      <c r="D391" s="14" t="s">
        <v>94</v>
      </c>
      <c r="E391" s="14" t="s">
        <v>855</v>
      </c>
      <c r="F391" s="14" t="s">
        <v>850</v>
      </c>
      <c r="G391" s="14" t="s">
        <v>856</v>
      </c>
      <c r="H391" s="14" t="s">
        <v>857</v>
      </c>
      <c r="I391" s="14">
        <v>0</v>
      </c>
      <c r="J391" s="46"/>
      <c r="K391" s="46"/>
      <c r="L391" s="46"/>
      <c r="M391" s="46"/>
      <c r="N391" s="46"/>
      <c r="O391" s="46"/>
      <c r="P391" s="53" t="s">
        <v>81</v>
      </c>
      <c r="Q391" s="53" t="s">
        <v>81</v>
      </c>
      <c r="R391" s="53" t="s">
        <v>81</v>
      </c>
      <c r="S391" s="53" t="s">
        <v>81</v>
      </c>
      <c r="T391" s="53" t="s">
        <v>81</v>
      </c>
      <c r="U391" s="44"/>
    </row>
    <row r="392" spans="2:21" ht="14.25" customHeight="1">
      <c r="B392" s="25" t="str">
        <f t="shared" ref="B392:B455" si="13">IF(D392="UU","UUW","")</f>
        <v/>
      </c>
      <c r="C392" s="25" t="str">
        <f t="shared" ref="C392:C455" si="14">IF(B392="",D392,B392)</f>
        <v>WSH</v>
      </c>
      <c r="D392" s="14" t="s">
        <v>117</v>
      </c>
      <c r="E392" s="14" t="s">
        <v>855</v>
      </c>
      <c r="F392" s="14" t="s">
        <v>850</v>
      </c>
      <c r="G392" s="14" t="s">
        <v>856</v>
      </c>
      <c r="H392" s="14" t="s">
        <v>857</v>
      </c>
      <c r="I392" s="14">
        <v>0</v>
      </c>
      <c r="J392" s="46"/>
      <c r="K392" s="46"/>
      <c r="L392" s="46"/>
      <c r="M392" s="46"/>
      <c r="N392" s="46"/>
      <c r="O392" s="46"/>
      <c r="P392" s="52">
        <v>9862</v>
      </c>
      <c r="Q392" s="52">
        <v>10172</v>
      </c>
      <c r="R392" s="52">
        <v>8778</v>
      </c>
      <c r="S392" s="52">
        <v>8482</v>
      </c>
      <c r="T392" s="52">
        <v>7715</v>
      </c>
      <c r="U392" s="44"/>
    </row>
    <row r="393" spans="2:21" ht="14.25" customHeight="1">
      <c r="B393" s="25" t="str">
        <f t="shared" si="13"/>
        <v/>
      </c>
      <c r="C393" s="25" t="str">
        <f t="shared" si="14"/>
        <v>HDD</v>
      </c>
      <c r="D393" s="14" t="s">
        <v>118</v>
      </c>
      <c r="E393" s="14" t="s">
        <v>855</v>
      </c>
      <c r="F393" s="14" t="s">
        <v>850</v>
      </c>
      <c r="G393" s="14" t="s">
        <v>856</v>
      </c>
      <c r="H393" s="14" t="s">
        <v>857</v>
      </c>
      <c r="I393" s="14">
        <v>0</v>
      </c>
      <c r="J393" s="46"/>
      <c r="K393" s="46"/>
      <c r="L393" s="46"/>
      <c r="M393" s="46"/>
      <c r="N393" s="46"/>
      <c r="O393" s="46"/>
      <c r="P393" s="52">
        <v>733</v>
      </c>
      <c r="Q393" s="52">
        <v>854</v>
      </c>
      <c r="R393" s="52">
        <v>758</v>
      </c>
      <c r="S393" s="52">
        <v>469</v>
      </c>
      <c r="T393" s="52">
        <v>504</v>
      </c>
      <c r="U393" s="44"/>
    </row>
    <row r="394" spans="2:21" ht="14.25" customHeight="1">
      <c r="B394" s="25" t="str">
        <f t="shared" si="13"/>
        <v/>
      </c>
      <c r="C394" s="25" t="str">
        <f t="shared" si="14"/>
        <v>NES</v>
      </c>
      <c r="D394" s="14" t="s">
        <v>119</v>
      </c>
      <c r="E394" s="14" t="s">
        <v>855</v>
      </c>
      <c r="F394" s="14" t="s">
        <v>850</v>
      </c>
      <c r="G394" s="14" t="s">
        <v>856</v>
      </c>
      <c r="H394" s="14" t="s">
        <v>857</v>
      </c>
      <c r="I394" s="14">
        <v>0</v>
      </c>
      <c r="J394" s="46"/>
      <c r="K394" s="46"/>
      <c r="L394" s="46"/>
      <c r="M394" s="46"/>
      <c r="N394" s="46"/>
      <c r="O394" s="46"/>
      <c r="P394" s="52">
        <v>6862</v>
      </c>
      <c r="Q394" s="52">
        <v>6241</v>
      </c>
      <c r="R394" s="52">
        <v>5337</v>
      </c>
      <c r="S394" s="52">
        <v>5250</v>
      </c>
      <c r="T394" s="52">
        <v>5317</v>
      </c>
      <c r="U394" s="44"/>
    </row>
    <row r="395" spans="2:21" ht="14.25" customHeight="1">
      <c r="B395" s="25" t="str">
        <f t="shared" si="13"/>
        <v/>
      </c>
      <c r="C395" s="25" t="str">
        <f t="shared" si="14"/>
        <v>SVE</v>
      </c>
      <c r="D395" s="14" t="s">
        <v>120</v>
      </c>
      <c r="E395" s="14" t="s">
        <v>855</v>
      </c>
      <c r="F395" s="14" t="s">
        <v>850</v>
      </c>
      <c r="G395" s="14" t="s">
        <v>856</v>
      </c>
      <c r="H395" s="14" t="s">
        <v>857</v>
      </c>
      <c r="I395" s="14">
        <v>0</v>
      </c>
      <c r="J395" s="46"/>
      <c r="K395" s="46"/>
      <c r="L395" s="46"/>
      <c r="M395" s="46"/>
      <c r="N395" s="46"/>
      <c r="O395" s="46"/>
      <c r="P395" s="52">
        <v>20200</v>
      </c>
      <c r="Q395" s="52">
        <v>19829</v>
      </c>
      <c r="R395" s="52">
        <v>17079</v>
      </c>
      <c r="S395" s="52">
        <v>13965</v>
      </c>
      <c r="T395" s="52">
        <v>11364</v>
      </c>
      <c r="U395" s="44"/>
    </row>
    <row r="396" spans="2:21" ht="14.25" customHeight="1">
      <c r="B396" s="25" t="str">
        <f t="shared" si="13"/>
        <v/>
      </c>
      <c r="C396" s="25" t="str">
        <f t="shared" si="14"/>
        <v>SWB</v>
      </c>
      <c r="D396" s="14" t="s">
        <v>121</v>
      </c>
      <c r="E396" s="14" t="s">
        <v>855</v>
      </c>
      <c r="F396" s="14" t="s">
        <v>850</v>
      </c>
      <c r="G396" s="14" t="s">
        <v>856</v>
      </c>
      <c r="H396" s="14" t="s">
        <v>857</v>
      </c>
      <c r="I396" s="14">
        <v>0</v>
      </c>
      <c r="J396" s="46"/>
      <c r="K396" s="46"/>
      <c r="L396" s="46"/>
      <c r="M396" s="46"/>
      <c r="N396" s="46"/>
      <c r="O396" s="46"/>
      <c r="P396" s="52" t="s">
        <v>81</v>
      </c>
      <c r="Q396" s="52" t="s">
        <v>81</v>
      </c>
      <c r="R396" s="52" t="s">
        <v>81</v>
      </c>
      <c r="S396" s="52" t="s">
        <v>81</v>
      </c>
      <c r="T396" s="52" t="s">
        <v>81</v>
      </c>
      <c r="U396" s="44"/>
    </row>
    <row r="397" spans="2:21" ht="14.25" customHeight="1">
      <c r="B397" s="25" t="str">
        <f t="shared" si="13"/>
        <v/>
      </c>
      <c r="C397" s="25" t="str">
        <f t="shared" si="14"/>
        <v>SRN</v>
      </c>
      <c r="D397" s="14" t="s">
        <v>122</v>
      </c>
      <c r="E397" s="14" t="s">
        <v>855</v>
      </c>
      <c r="F397" s="14" t="s">
        <v>850</v>
      </c>
      <c r="G397" s="14" t="s">
        <v>856</v>
      </c>
      <c r="H397" s="14" t="s">
        <v>857</v>
      </c>
      <c r="I397" s="14">
        <v>0</v>
      </c>
      <c r="J397" s="46"/>
      <c r="K397" s="46"/>
      <c r="L397" s="46"/>
      <c r="M397" s="46"/>
      <c r="N397" s="46"/>
      <c r="O397" s="46"/>
      <c r="P397" s="52">
        <v>3561</v>
      </c>
      <c r="Q397" s="52">
        <v>3102</v>
      </c>
      <c r="R397" s="52">
        <v>2957</v>
      </c>
      <c r="S397" s="52">
        <v>2869</v>
      </c>
      <c r="T397" s="52">
        <v>2773</v>
      </c>
      <c r="U397" s="44"/>
    </row>
    <row r="398" spans="2:21" ht="14.25" customHeight="1">
      <c r="B398" s="25" t="str">
        <f t="shared" si="13"/>
        <v/>
      </c>
      <c r="C398" s="25" t="str">
        <f t="shared" si="14"/>
        <v>TMS</v>
      </c>
      <c r="D398" s="14" t="s">
        <v>123</v>
      </c>
      <c r="E398" s="14" t="s">
        <v>855</v>
      </c>
      <c r="F398" s="14" t="s">
        <v>850</v>
      </c>
      <c r="G398" s="14" t="s">
        <v>856</v>
      </c>
      <c r="H398" s="14" t="s">
        <v>857</v>
      </c>
      <c r="I398" s="14">
        <v>0</v>
      </c>
      <c r="J398" s="46"/>
      <c r="K398" s="46"/>
      <c r="L398" s="46"/>
      <c r="M398" s="46"/>
      <c r="N398" s="46"/>
      <c r="O398" s="46"/>
      <c r="P398" s="52" t="s">
        <v>81</v>
      </c>
      <c r="Q398" s="52" t="s">
        <v>81</v>
      </c>
      <c r="R398" s="52" t="s">
        <v>81</v>
      </c>
      <c r="S398" s="52" t="s">
        <v>81</v>
      </c>
      <c r="T398" s="52" t="s">
        <v>81</v>
      </c>
      <c r="U398" s="44"/>
    </row>
    <row r="399" spans="2:21" ht="14.25" customHeight="1">
      <c r="B399" s="25" t="str">
        <f t="shared" si="13"/>
        <v>UUW</v>
      </c>
      <c r="C399" s="25" t="str">
        <f t="shared" si="14"/>
        <v>UUW</v>
      </c>
      <c r="D399" s="14" t="s">
        <v>767</v>
      </c>
      <c r="E399" s="14" t="s">
        <v>855</v>
      </c>
      <c r="F399" s="14" t="s">
        <v>850</v>
      </c>
      <c r="G399" s="14" t="s">
        <v>856</v>
      </c>
      <c r="H399" s="14" t="s">
        <v>857</v>
      </c>
      <c r="I399" s="14">
        <v>0</v>
      </c>
      <c r="J399" s="46"/>
      <c r="K399" s="46"/>
      <c r="L399" s="46"/>
      <c r="M399" s="46"/>
      <c r="N399" s="46"/>
      <c r="O399" s="46"/>
      <c r="P399" s="52">
        <v>14763</v>
      </c>
      <c r="Q399" s="52">
        <v>14234</v>
      </c>
      <c r="R399" s="52">
        <v>13413</v>
      </c>
      <c r="S399" s="52">
        <v>12933</v>
      </c>
      <c r="T399" s="52">
        <v>13147</v>
      </c>
      <c r="U399" s="44"/>
    </row>
    <row r="400" spans="2:21" ht="14.25" customHeight="1">
      <c r="B400" s="25" t="str">
        <f t="shared" si="13"/>
        <v/>
      </c>
      <c r="C400" s="25" t="str">
        <f t="shared" si="14"/>
        <v>WSX</v>
      </c>
      <c r="D400" s="14" t="s">
        <v>125</v>
      </c>
      <c r="E400" s="14" t="s">
        <v>855</v>
      </c>
      <c r="F400" s="14" t="s">
        <v>850</v>
      </c>
      <c r="G400" s="14" t="s">
        <v>856</v>
      </c>
      <c r="H400" s="14" t="s">
        <v>857</v>
      </c>
      <c r="I400" s="14">
        <v>0</v>
      </c>
      <c r="J400" s="46"/>
      <c r="K400" s="46"/>
      <c r="L400" s="46"/>
      <c r="M400" s="46"/>
      <c r="N400" s="46"/>
      <c r="O400" s="46"/>
      <c r="P400" s="52" t="s">
        <v>81</v>
      </c>
      <c r="Q400" s="52" t="s">
        <v>81</v>
      </c>
      <c r="R400" s="52" t="s">
        <v>81</v>
      </c>
      <c r="S400" s="52" t="s">
        <v>81</v>
      </c>
      <c r="T400" s="52" t="s">
        <v>81</v>
      </c>
      <c r="U400" s="44"/>
    </row>
    <row r="401" spans="2:21" ht="14.25" customHeight="1">
      <c r="B401" s="25" t="str">
        <f t="shared" si="13"/>
        <v/>
      </c>
      <c r="C401" s="25" t="str">
        <f t="shared" si="14"/>
        <v>YKY</v>
      </c>
      <c r="D401" s="14" t="s">
        <v>126</v>
      </c>
      <c r="E401" s="14" t="s">
        <v>855</v>
      </c>
      <c r="F401" s="14" t="s">
        <v>850</v>
      </c>
      <c r="G401" s="14" t="s">
        <v>856</v>
      </c>
      <c r="H401" s="14" t="s">
        <v>857</v>
      </c>
      <c r="I401" s="14">
        <v>0</v>
      </c>
      <c r="J401" s="46"/>
      <c r="K401" s="46"/>
      <c r="L401" s="46"/>
      <c r="M401" s="46"/>
      <c r="N401" s="46"/>
      <c r="O401" s="46"/>
      <c r="P401" s="52">
        <v>7829</v>
      </c>
      <c r="Q401" s="52">
        <v>7721</v>
      </c>
      <c r="R401" s="52">
        <v>6435</v>
      </c>
      <c r="S401" s="52">
        <v>5470</v>
      </c>
      <c r="T401" s="52">
        <v>5859</v>
      </c>
      <c r="U401" s="44"/>
    </row>
    <row r="402" spans="2:21" ht="14.25" customHeight="1">
      <c r="B402" s="25" t="str">
        <f t="shared" si="13"/>
        <v/>
      </c>
      <c r="C402" s="25" t="str">
        <f t="shared" si="14"/>
        <v>AFW</v>
      </c>
      <c r="D402" s="14" t="s">
        <v>127</v>
      </c>
      <c r="E402" s="14" t="s">
        <v>855</v>
      </c>
      <c r="F402" s="14" t="s">
        <v>850</v>
      </c>
      <c r="G402" s="14" t="s">
        <v>856</v>
      </c>
      <c r="H402" s="14" t="s">
        <v>857</v>
      </c>
      <c r="I402" s="14">
        <v>0</v>
      </c>
      <c r="J402" s="46"/>
      <c r="K402" s="46"/>
      <c r="L402" s="46"/>
      <c r="M402" s="46"/>
      <c r="N402" s="46"/>
      <c r="O402" s="46"/>
      <c r="P402" s="52">
        <v>3070</v>
      </c>
      <c r="Q402" s="52">
        <v>3093</v>
      </c>
      <c r="R402" s="52">
        <v>3066</v>
      </c>
      <c r="S402" s="52">
        <v>3157</v>
      </c>
      <c r="T402" s="52">
        <v>2864</v>
      </c>
      <c r="U402" s="44"/>
    </row>
    <row r="403" spans="2:21" ht="14.25" customHeight="1">
      <c r="B403" s="25" t="str">
        <f t="shared" si="13"/>
        <v/>
      </c>
      <c r="C403" s="25" t="str">
        <f t="shared" si="14"/>
        <v>BRL</v>
      </c>
      <c r="D403" s="14" t="s">
        <v>128</v>
      </c>
      <c r="E403" s="14" t="s">
        <v>855</v>
      </c>
      <c r="F403" s="14" t="s">
        <v>850</v>
      </c>
      <c r="G403" s="14" t="s">
        <v>856</v>
      </c>
      <c r="H403" s="14" t="s">
        <v>857</v>
      </c>
      <c r="I403" s="14">
        <v>0</v>
      </c>
      <c r="J403" s="46"/>
      <c r="K403" s="46"/>
      <c r="L403" s="46"/>
      <c r="M403" s="46"/>
      <c r="N403" s="46"/>
      <c r="O403" s="46"/>
      <c r="P403" s="52" t="s">
        <v>81</v>
      </c>
      <c r="Q403" s="52" t="s">
        <v>81</v>
      </c>
      <c r="R403" s="52" t="s">
        <v>81</v>
      </c>
      <c r="S403" s="52" t="s">
        <v>81</v>
      </c>
      <c r="T403" s="52" t="s">
        <v>81</v>
      </c>
      <c r="U403" s="44"/>
    </row>
    <row r="404" spans="2:21" ht="14.25" customHeight="1">
      <c r="B404" s="25" t="str">
        <f t="shared" si="13"/>
        <v/>
      </c>
      <c r="C404" s="25" t="str">
        <f t="shared" si="14"/>
        <v>PRT</v>
      </c>
      <c r="D404" s="14" t="s">
        <v>130</v>
      </c>
      <c r="E404" s="14" t="s">
        <v>855</v>
      </c>
      <c r="F404" s="14" t="s">
        <v>850</v>
      </c>
      <c r="G404" s="14" t="s">
        <v>856</v>
      </c>
      <c r="H404" s="14" t="s">
        <v>857</v>
      </c>
      <c r="I404" s="14">
        <v>0</v>
      </c>
      <c r="J404" s="46"/>
      <c r="K404" s="46"/>
      <c r="L404" s="46"/>
      <c r="M404" s="46"/>
      <c r="N404" s="46"/>
      <c r="O404" s="46"/>
      <c r="P404" s="52">
        <v>411</v>
      </c>
      <c r="Q404" s="52">
        <v>323</v>
      </c>
      <c r="R404" s="52">
        <v>294</v>
      </c>
      <c r="S404" s="52">
        <v>315</v>
      </c>
      <c r="T404" s="52">
        <v>300</v>
      </c>
      <c r="U404" s="44"/>
    </row>
    <row r="405" spans="2:21" ht="14.25" customHeight="1">
      <c r="B405" s="25" t="str">
        <f t="shared" si="13"/>
        <v/>
      </c>
      <c r="C405" s="25" t="str">
        <f t="shared" si="14"/>
        <v>SEW</v>
      </c>
      <c r="D405" s="14" t="s">
        <v>131</v>
      </c>
      <c r="E405" s="14" t="s">
        <v>855</v>
      </c>
      <c r="F405" s="14" t="s">
        <v>850</v>
      </c>
      <c r="G405" s="14" t="s">
        <v>856</v>
      </c>
      <c r="H405" s="14" t="s">
        <v>857</v>
      </c>
      <c r="I405" s="14">
        <v>0</v>
      </c>
      <c r="J405" s="46"/>
      <c r="K405" s="46"/>
      <c r="L405" s="46"/>
      <c r="M405" s="46"/>
      <c r="N405" s="46"/>
      <c r="O405" s="46"/>
      <c r="P405" s="52">
        <v>4325</v>
      </c>
      <c r="Q405" s="52">
        <v>3514</v>
      </c>
      <c r="R405" s="52">
        <v>3582</v>
      </c>
      <c r="S405" s="52">
        <v>3640</v>
      </c>
      <c r="T405" s="52">
        <v>3604</v>
      </c>
      <c r="U405" s="44"/>
    </row>
    <row r="406" spans="2:21" ht="14.25" customHeight="1">
      <c r="B406" s="25" t="str">
        <f t="shared" si="13"/>
        <v/>
      </c>
      <c r="C406" s="25" t="str">
        <f t="shared" si="14"/>
        <v>SSC</v>
      </c>
      <c r="D406" s="14" t="s">
        <v>129</v>
      </c>
      <c r="E406" s="14" t="s">
        <v>855</v>
      </c>
      <c r="F406" s="14" t="s">
        <v>850</v>
      </c>
      <c r="G406" s="14" t="s">
        <v>856</v>
      </c>
      <c r="H406" s="14" t="s">
        <v>857</v>
      </c>
      <c r="I406" s="14">
        <v>0</v>
      </c>
      <c r="J406" s="46"/>
      <c r="K406" s="46"/>
      <c r="L406" s="46"/>
      <c r="M406" s="46"/>
      <c r="N406" s="46"/>
      <c r="O406" s="46"/>
      <c r="P406" s="53" t="s">
        <v>81</v>
      </c>
      <c r="Q406" s="53" t="s">
        <v>81</v>
      </c>
      <c r="R406" s="53" t="s">
        <v>81</v>
      </c>
      <c r="S406" s="53" t="s">
        <v>81</v>
      </c>
      <c r="T406" s="53" t="s">
        <v>81</v>
      </c>
      <c r="U406" s="44"/>
    </row>
    <row r="407" spans="2:21" ht="14.25" customHeight="1">
      <c r="B407" s="25" t="str">
        <f t="shared" si="13"/>
        <v/>
      </c>
      <c r="C407" s="25" t="str">
        <f t="shared" si="14"/>
        <v>SES</v>
      </c>
      <c r="D407" s="14" t="s">
        <v>132</v>
      </c>
      <c r="E407" s="14" t="s">
        <v>855</v>
      </c>
      <c r="F407" s="14" t="s">
        <v>850</v>
      </c>
      <c r="G407" s="14" t="s">
        <v>856</v>
      </c>
      <c r="H407" s="14" t="s">
        <v>857</v>
      </c>
      <c r="I407" s="14">
        <v>0</v>
      </c>
      <c r="J407" s="46"/>
      <c r="K407" s="46"/>
      <c r="L407" s="46"/>
      <c r="M407" s="46"/>
      <c r="N407" s="46"/>
      <c r="O407" s="46"/>
      <c r="P407" s="52">
        <v>365</v>
      </c>
      <c r="Q407" s="52">
        <v>388</v>
      </c>
      <c r="R407" s="52">
        <v>329</v>
      </c>
      <c r="S407" s="52">
        <v>401</v>
      </c>
      <c r="T407" s="52">
        <v>427</v>
      </c>
      <c r="U407" s="44"/>
    </row>
    <row r="408" spans="2:21" ht="14.25" customHeight="1">
      <c r="B408" s="25" t="str">
        <f t="shared" si="13"/>
        <v/>
      </c>
      <c r="C408" s="25" t="str">
        <f t="shared" si="14"/>
        <v>ANH</v>
      </c>
      <c r="D408" s="14" t="s">
        <v>94</v>
      </c>
      <c r="E408" s="14" t="s">
        <v>858</v>
      </c>
      <c r="F408" s="14" t="s">
        <v>850</v>
      </c>
      <c r="G408" s="14" t="s">
        <v>859</v>
      </c>
      <c r="H408" s="14" t="s">
        <v>857</v>
      </c>
      <c r="I408" s="14">
        <v>0</v>
      </c>
      <c r="J408" s="54">
        <v>5989</v>
      </c>
      <c r="K408" s="54">
        <v>6280</v>
      </c>
      <c r="L408" s="54">
        <v>6217</v>
      </c>
      <c r="M408" s="54">
        <v>5774</v>
      </c>
      <c r="N408" s="54">
        <v>5588</v>
      </c>
      <c r="O408" s="54">
        <v>5754</v>
      </c>
      <c r="P408" s="54">
        <v>5313</v>
      </c>
      <c r="Q408" s="54">
        <v>5129</v>
      </c>
      <c r="R408" s="54">
        <v>5045</v>
      </c>
      <c r="S408" s="54">
        <v>5328</v>
      </c>
      <c r="T408" s="54">
        <v>4920</v>
      </c>
      <c r="U408" s="44"/>
    </row>
    <row r="409" spans="2:21" ht="14.25" customHeight="1">
      <c r="B409" s="25" t="str">
        <f t="shared" si="13"/>
        <v/>
      </c>
      <c r="C409" s="25" t="str">
        <f t="shared" si="14"/>
        <v>WSH</v>
      </c>
      <c r="D409" s="14" t="s">
        <v>117</v>
      </c>
      <c r="E409" s="14" t="s">
        <v>858</v>
      </c>
      <c r="F409" s="14" t="s">
        <v>850</v>
      </c>
      <c r="G409" s="14" t="s">
        <v>859</v>
      </c>
      <c r="H409" s="14" t="s">
        <v>857</v>
      </c>
      <c r="I409" s="14">
        <v>0</v>
      </c>
      <c r="J409" s="53" t="s">
        <v>81</v>
      </c>
      <c r="K409" s="54">
        <v>9369</v>
      </c>
      <c r="L409" s="54">
        <v>9527</v>
      </c>
      <c r="M409" s="54">
        <v>10511</v>
      </c>
      <c r="N409" s="54">
        <v>9031</v>
      </c>
      <c r="O409" s="54">
        <v>10043</v>
      </c>
      <c r="P409" s="54">
        <v>9862</v>
      </c>
      <c r="Q409" s="54">
        <v>10172</v>
      </c>
      <c r="R409" s="54">
        <v>8778</v>
      </c>
      <c r="S409" s="54">
        <v>8482</v>
      </c>
      <c r="T409" s="54">
        <v>7715</v>
      </c>
      <c r="U409" s="44"/>
    </row>
    <row r="410" spans="2:21" ht="14.25" customHeight="1">
      <c r="B410" s="25" t="str">
        <f t="shared" si="13"/>
        <v/>
      </c>
      <c r="C410" s="25" t="str">
        <f t="shared" si="14"/>
        <v>HDD</v>
      </c>
      <c r="D410" s="14" t="s">
        <v>118</v>
      </c>
      <c r="E410" s="14" t="s">
        <v>858</v>
      </c>
      <c r="F410" s="14" t="s">
        <v>850</v>
      </c>
      <c r="G410" s="14" t="s">
        <v>859</v>
      </c>
      <c r="H410" s="14" t="s">
        <v>857</v>
      </c>
      <c r="I410" s="14">
        <v>0</v>
      </c>
      <c r="J410" s="54">
        <v>1242</v>
      </c>
      <c r="K410" s="54">
        <v>1312</v>
      </c>
      <c r="L410" s="54">
        <v>1671</v>
      </c>
      <c r="M410" s="54">
        <v>975</v>
      </c>
      <c r="N410" s="54">
        <v>713</v>
      </c>
      <c r="O410" s="54">
        <v>707</v>
      </c>
      <c r="P410" s="54">
        <v>551</v>
      </c>
      <c r="Q410" s="54">
        <v>601</v>
      </c>
      <c r="R410" s="54">
        <v>508</v>
      </c>
      <c r="S410" s="54">
        <v>311</v>
      </c>
      <c r="T410" s="54">
        <v>359</v>
      </c>
      <c r="U410" s="44"/>
    </row>
    <row r="411" spans="2:21" ht="14.25" customHeight="1">
      <c r="B411" s="25" t="str">
        <f t="shared" si="13"/>
        <v/>
      </c>
      <c r="C411" s="25" t="str">
        <f t="shared" si="14"/>
        <v>NES</v>
      </c>
      <c r="D411" s="14" t="s">
        <v>119</v>
      </c>
      <c r="E411" s="14" t="s">
        <v>858</v>
      </c>
      <c r="F411" s="14" t="s">
        <v>850</v>
      </c>
      <c r="G411" s="14" t="s">
        <v>859</v>
      </c>
      <c r="H411" s="14" t="s">
        <v>857</v>
      </c>
      <c r="I411" s="14">
        <v>0</v>
      </c>
      <c r="J411" s="53" t="s">
        <v>81</v>
      </c>
      <c r="K411" s="54">
        <v>8307</v>
      </c>
      <c r="L411" s="54">
        <v>7917</v>
      </c>
      <c r="M411" s="54">
        <v>7005</v>
      </c>
      <c r="N411" s="54">
        <v>6007</v>
      </c>
      <c r="O411" s="54">
        <v>6301</v>
      </c>
      <c r="P411" s="54">
        <v>5602</v>
      </c>
      <c r="Q411" s="54">
        <v>5595</v>
      </c>
      <c r="R411" s="54">
        <v>4601</v>
      </c>
      <c r="S411" s="54">
        <v>4561</v>
      </c>
      <c r="T411" s="54">
        <v>4622</v>
      </c>
      <c r="U411" s="44"/>
    </row>
    <row r="412" spans="2:21" ht="14.25" customHeight="1">
      <c r="B412" s="25" t="str">
        <f t="shared" si="13"/>
        <v/>
      </c>
      <c r="C412" s="25" t="str">
        <f t="shared" si="14"/>
        <v>SVE</v>
      </c>
      <c r="D412" s="14" t="s">
        <v>120</v>
      </c>
      <c r="E412" s="14" t="s">
        <v>858</v>
      </c>
      <c r="F412" s="14" t="s">
        <v>850</v>
      </c>
      <c r="G412" s="14" t="s">
        <v>859</v>
      </c>
      <c r="H412" s="14" t="s">
        <v>857</v>
      </c>
      <c r="I412" s="14">
        <v>0</v>
      </c>
      <c r="J412" s="54">
        <v>12812</v>
      </c>
      <c r="K412" s="54">
        <v>13092</v>
      </c>
      <c r="L412" s="54">
        <v>14052</v>
      </c>
      <c r="M412" s="54">
        <v>14936</v>
      </c>
      <c r="N412" s="54">
        <v>14680</v>
      </c>
      <c r="O412" s="54">
        <v>15336</v>
      </c>
      <c r="P412" s="54">
        <v>13359</v>
      </c>
      <c r="Q412" s="54">
        <v>12736</v>
      </c>
      <c r="R412" s="54">
        <v>10984</v>
      </c>
      <c r="S412" s="54">
        <v>9468</v>
      </c>
      <c r="T412" s="54">
        <v>8123</v>
      </c>
      <c r="U412" s="44"/>
    </row>
    <row r="413" spans="2:21" ht="14.25" customHeight="1">
      <c r="B413" s="25" t="str">
        <f t="shared" si="13"/>
        <v/>
      </c>
      <c r="C413" s="25" t="str">
        <f t="shared" si="14"/>
        <v>SWB</v>
      </c>
      <c r="D413" s="14" t="s">
        <v>121</v>
      </c>
      <c r="E413" s="14" t="s">
        <v>858</v>
      </c>
      <c r="F413" s="14" t="s">
        <v>850</v>
      </c>
      <c r="G413" s="14" t="s">
        <v>859</v>
      </c>
      <c r="H413" s="14" t="s">
        <v>857</v>
      </c>
      <c r="I413" s="14">
        <v>0</v>
      </c>
      <c r="J413" s="53" t="s">
        <v>81</v>
      </c>
      <c r="K413" s="54">
        <v>9910</v>
      </c>
      <c r="L413" s="54">
        <v>10348</v>
      </c>
      <c r="M413" s="54">
        <v>7183</v>
      </c>
      <c r="N413" s="54">
        <v>6414</v>
      </c>
      <c r="O413" s="54">
        <v>6000</v>
      </c>
      <c r="P413" s="54">
        <v>5258</v>
      </c>
      <c r="Q413" s="54">
        <v>5231</v>
      </c>
      <c r="R413" s="54">
        <v>4546</v>
      </c>
      <c r="S413" s="54">
        <v>3526</v>
      </c>
      <c r="T413" s="54">
        <v>3759</v>
      </c>
      <c r="U413" s="44"/>
    </row>
    <row r="414" spans="2:21" ht="14.25" customHeight="1">
      <c r="B414" s="25" t="str">
        <f t="shared" si="13"/>
        <v/>
      </c>
      <c r="C414" s="25" t="str">
        <f t="shared" si="14"/>
        <v>SRN</v>
      </c>
      <c r="D414" s="14" t="s">
        <v>122</v>
      </c>
      <c r="E414" s="14" t="s">
        <v>858</v>
      </c>
      <c r="F414" s="14" t="s">
        <v>850</v>
      </c>
      <c r="G414" s="14" t="s">
        <v>859</v>
      </c>
      <c r="H414" s="14" t="s">
        <v>857</v>
      </c>
      <c r="I414" s="14">
        <v>0</v>
      </c>
      <c r="J414" s="53" t="s">
        <v>81</v>
      </c>
      <c r="K414" s="54">
        <v>3768</v>
      </c>
      <c r="L414" s="54">
        <v>3576</v>
      </c>
      <c r="M414" s="54">
        <v>3527</v>
      </c>
      <c r="N414" s="54">
        <v>3193</v>
      </c>
      <c r="O414" s="54">
        <v>3626</v>
      </c>
      <c r="P414" s="54">
        <v>3491</v>
      </c>
      <c r="Q414" s="54">
        <v>3172</v>
      </c>
      <c r="R414" s="54">
        <v>3074</v>
      </c>
      <c r="S414" s="54">
        <v>2958</v>
      </c>
      <c r="T414" s="54">
        <v>2862</v>
      </c>
      <c r="U414" s="44"/>
    </row>
    <row r="415" spans="2:21" ht="14.25" customHeight="1">
      <c r="B415" s="25" t="str">
        <f t="shared" si="13"/>
        <v/>
      </c>
      <c r="C415" s="25" t="str">
        <f t="shared" si="14"/>
        <v>TMS</v>
      </c>
      <c r="D415" s="14" t="s">
        <v>123</v>
      </c>
      <c r="E415" s="14" t="s">
        <v>858</v>
      </c>
      <c r="F415" s="14" t="s">
        <v>850</v>
      </c>
      <c r="G415" s="14" t="s">
        <v>859</v>
      </c>
      <c r="H415" s="14" t="s">
        <v>857</v>
      </c>
      <c r="I415" s="14">
        <v>0</v>
      </c>
      <c r="J415" s="53" t="s">
        <v>81</v>
      </c>
      <c r="K415" s="54">
        <v>6022</v>
      </c>
      <c r="L415" s="54">
        <v>5422</v>
      </c>
      <c r="M415" s="54">
        <v>5318</v>
      </c>
      <c r="N415" s="54">
        <v>6021</v>
      </c>
      <c r="O415" s="54">
        <v>5831</v>
      </c>
      <c r="P415" s="54">
        <v>5774</v>
      </c>
      <c r="Q415" s="54">
        <v>6105</v>
      </c>
      <c r="R415" s="54">
        <v>6302</v>
      </c>
      <c r="S415" s="54">
        <v>5359</v>
      </c>
      <c r="T415" s="54">
        <v>4949</v>
      </c>
      <c r="U415" s="44"/>
    </row>
    <row r="416" spans="2:21" ht="14.25" customHeight="1">
      <c r="B416" s="25" t="str">
        <f t="shared" si="13"/>
        <v>UUW</v>
      </c>
      <c r="C416" s="25" t="str">
        <f t="shared" si="14"/>
        <v>UUW</v>
      </c>
      <c r="D416" s="14" t="s">
        <v>767</v>
      </c>
      <c r="E416" s="14" t="s">
        <v>858</v>
      </c>
      <c r="F416" s="14" t="s">
        <v>850</v>
      </c>
      <c r="G416" s="14" t="s">
        <v>859</v>
      </c>
      <c r="H416" s="14" t="s">
        <v>857</v>
      </c>
      <c r="I416" s="14">
        <v>0</v>
      </c>
      <c r="J416" s="54">
        <v>15782</v>
      </c>
      <c r="K416" s="54">
        <v>15239</v>
      </c>
      <c r="L416" s="54">
        <v>14120</v>
      </c>
      <c r="M416" s="54">
        <v>13525</v>
      </c>
      <c r="N416" s="54">
        <v>12128</v>
      </c>
      <c r="O416" s="54">
        <v>12368</v>
      </c>
      <c r="P416" s="54">
        <v>14763</v>
      </c>
      <c r="Q416" s="54">
        <v>14234</v>
      </c>
      <c r="R416" s="54">
        <v>13413</v>
      </c>
      <c r="S416" s="54">
        <v>12933</v>
      </c>
      <c r="T416" s="54">
        <v>13147</v>
      </c>
      <c r="U416" s="44"/>
    </row>
    <row r="417" spans="2:21" ht="14.25" customHeight="1">
      <c r="B417" s="25" t="str">
        <f t="shared" si="13"/>
        <v/>
      </c>
      <c r="C417" s="25" t="str">
        <f t="shared" si="14"/>
        <v>WSX</v>
      </c>
      <c r="D417" s="14" t="s">
        <v>125</v>
      </c>
      <c r="E417" s="14" t="s">
        <v>858</v>
      </c>
      <c r="F417" s="14" t="s">
        <v>850</v>
      </c>
      <c r="G417" s="14" t="s">
        <v>859</v>
      </c>
      <c r="H417" s="14" t="s">
        <v>857</v>
      </c>
      <c r="I417" s="14">
        <v>0</v>
      </c>
      <c r="J417" s="54">
        <v>2802</v>
      </c>
      <c r="K417" s="54">
        <v>2879</v>
      </c>
      <c r="L417" s="54">
        <v>2792</v>
      </c>
      <c r="M417" s="54">
        <v>2873</v>
      </c>
      <c r="N417" s="54">
        <v>2293</v>
      </c>
      <c r="O417" s="54">
        <v>2051</v>
      </c>
      <c r="P417" s="54">
        <v>1915</v>
      </c>
      <c r="Q417" s="54">
        <v>1922</v>
      </c>
      <c r="R417" s="54">
        <v>2011</v>
      </c>
      <c r="S417" s="54">
        <v>1904</v>
      </c>
      <c r="T417" s="54">
        <v>1559</v>
      </c>
      <c r="U417" s="44"/>
    </row>
    <row r="418" spans="2:21" ht="14.25" customHeight="1">
      <c r="B418" s="25" t="str">
        <f t="shared" si="13"/>
        <v/>
      </c>
      <c r="C418" s="25" t="str">
        <f t="shared" si="14"/>
        <v>YKY</v>
      </c>
      <c r="D418" s="14" t="s">
        <v>126</v>
      </c>
      <c r="E418" s="14" t="s">
        <v>858</v>
      </c>
      <c r="F418" s="14" t="s">
        <v>850</v>
      </c>
      <c r="G418" s="14" t="s">
        <v>859</v>
      </c>
      <c r="H418" s="14" t="s">
        <v>857</v>
      </c>
      <c r="I418" s="14">
        <v>0</v>
      </c>
      <c r="J418" s="54">
        <v>11649</v>
      </c>
      <c r="K418" s="54">
        <v>11506</v>
      </c>
      <c r="L418" s="54">
        <v>12879</v>
      </c>
      <c r="M418" s="54">
        <v>10406</v>
      </c>
      <c r="N418" s="54">
        <v>10082</v>
      </c>
      <c r="O418" s="54">
        <v>9673</v>
      </c>
      <c r="P418" s="54">
        <v>7913</v>
      </c>
      <c r="Q418" s="54">
        <v>8298</v>
      </c>
      <c r="R418" s="54">
        <v>6573</v>
      </c>
      <c r="S418" s="54">
        <v>5470</v>
      </c>
      <c r="T418" s="54">
        <v>5864</v>
      </c>
      <c r="U418" s="44"/>
    </row>
    <row r="419" spans="2:21" ht="14.25" customHeight="1">
      <c r="B419" s="25" t="str">
        <f t="shared" si="13"/>
        <v/>
      </c>
      <c r="C419" s="25" t="str">
        <f t="shared" si="14"/>
        <v>AFW</v>
      </c>
      <c r="D419" s="14" t="s">
        <v>127</v>
      </c>
      <c r="E419" s="14" t="s">
        <v>858</v>
      </c>
      <c r="F419" s="14" t="s">
        <v>850</v>
      </c>
      <c r="G419" s="14" t="s">
        <v>859</v>
      </c>
      <c r="H419" s="14" t="s">
        <v>857</v>
      </c>
      <c r="I419" s="14">
        <v>0</v>
      </c>
      <c r="J419" s="53" t="s">
        <v>81</v>
      </c>
      <c r="K419" s="54">
        <v>3730</v>
      </c>
      <c r="L419" s="54">
        <v>3783</v>
      </c>
      <c r="M419" s="54">
        <v>3743</v>
      </c>
      <c r="N419" s="54">
        <v>3552</v>
      </c>
      <c r="O419" s="54">
        <v>3526</v>
      </c>
      <c r="P419" s="54">
        <v>3070</v>
      </c>
      <c r="Q419" s="54">
        <v>3093</v>
      </c>
      <c r="R419" s="54">
        <v>3066</v>
      </c>
      <c r="S419" s="54">
        <v>3157</v>
      </c>
      <c r="T419" s="54">
        <v>2864</v>
      </c>
      <c r="U419" s="44"/>
    </row>
    <row r="420" spans="2:21" ht="14.25" customHeight="1">
      <c r="B420" s="25" t="str">
        <f t="shared" si="13"/>
        <v/>
      </c>
      <c r="C420" s="25" t="str">
        <f t="shared" si="14"/>
        <v>BRL</v>
      </c>
      <c r="D420" s="14" t="s">
        <v>128</v>
      </c>
      <c r="E420" s="14" t="s">
        <v>858</v>
      </c>
      <c r="F420" s="14" t="s">
        <v>850</v>
      </c>
      <c r="G420" s="14" t="s">
        <v>859</v>
      </c>
      <c r="H420" s="14" t="s">
        <v>857</v>
      </c>
      <c r="I420" s="14">
        <v>0</v>
      </c>
      <c r="J420" s="54">
        <v>2473</v>
      </c>
      <c r="K420" s="54">
        <v>2504</v>
      </c>
      <c r="L420" s="54">
        <v>2231</v>
      </c>
      <c r="M420" s="54">
        <v>2576</v>
      </c>
      <c r="N420" s="54">
        <v>2329</v>
      </c>
      <c r="O420" s="54">
        <v>2162</v>
      </c>
      <c r="P420" s="54">
        <v>1711</v>
      </c>
      <c r="Q420" s="54">
        <v>1934</v>
      </c>
      <c r="R420" s="54">
        <v>1712</v>
      </c>
      <c r="S420" s="54">
        <v>1732</v>
      </c>
      <c r="T420" s="54">
        <v>1714</v>
      </c>
      <c r="U420" s="44"/>
    </row>
    <row r="421" spans="2:21" ht="14.25" customHeight="1">
      <c r="B421" s="25" t="str">
        <f t="shared" si="13"/>
        <v/>
      </c>
      <c r="C421" s="25" t="str">
        <f t="shared" si="14"/>
        <v>PRT</v>
      </c>
      <c r="D421" s="14" t="s">
        <v>130</v>
      </c>
      <c r="E421" s="14" t="s">
        <v>858</v>
      </c>
      <c r="F421" s="14" t="s">
        <v>850</v>
      </c>
      <c r="G421" s="14" t="s">
        <v>859</v>
      </c>
      <c r="H421" s="14" t="s">
        <v>857</v>
      </c>
      <c r="I421" s="14">
        <v>0</v>
      </c>
      <c r="J421" s="54">
        <v>354</v>
      </c>
      <c r="K421" s="54">
        <v>344</v>
      </c>
      <c r="L421" s="54">
        <v>302</v>
      </c>
      <c r="M421" s="54">
        <v>561</v>
      </c>
      <c r="N421" s="54">
        <v>374</v>
      </c>
      <c r="O421" s="54">
        <v>451</v>
      </c>
      <c r="P421" s="54">
        <v>374</v>
      </c>
      <c r="Q421" s="54">
        <v>294</v>
      </c>
      <c r="R421" s="54">
        <v>267</v>
      </c>
      <c r="S421" s="54">
        <v>286</v>
      </c>
      <c r="T421" s="54">
        <v>273</v>
      </c>
      <c r="U421" s="44"/>
    </row>
    <row r="422" spans="2:21" ht="14.25" customHeight="1">
      <c r="B422" s="25" t="str">
        <f t="shared" si="13"/>
        <v/>
      </c>
      <c r="C422" s="25" t="str">
        <f t="shared" si="14"/>
        <v>SEW</v>
      </c>
      <c r="D422" s="14" t="s">
        <v>131</v>
      </c>
      <c r="E422" s="14" t="s">
        <v>858</v>
      </c>
      <c r="F422" s="14" t="s">
        <v>850</v>
      </c>
      <c r="G422" s="14" t="s">
        <v>859</v>
      </c>
      <c r="H422" s="14" t="s">
        <v>857</v>
      </c>
      <c r="I422" s="14">
        <v>0</v>
      </c>
      <c r="J422" s="53" t="s">
        <v>81</v>
      </c>
      <c r="K422" s="54">
        <v>4983</v>
      </c>
      <c r="L422" s="54">
        <v>5023</v>
      </c>
      <c r="M422" s="54">
        <v>5012</v>
      </c>
      <c r="N422" s="54">
        <v>4609</v>
      </c>
      <c r="O422" s="54">
        <v>4255</v>
      </c>
      <c r="P422" s="54">
        <v>4087</v>
      </c>
      <c r="Q422" s="54">
        <v>3320</v>
      </c>
      <c r="R422" s="54">
        <v>3067</v>
      </c>
      <c r="S422" s="54">
        <v>3027</v>
      </c>
      <c r="T422" s="54">
        <v>3062</v>
      </c>
      <c r="U422" s="44"/>
    </row>
    <row r="423" spans="2:21" ht="14.25" customHeight="1">
      <c r="B423" s="25" t="str">
        <f t="shared" si="13"/>
        <v/>
      </c>
      <c r="C423" s="25" t="str">
        <f t="shared" si="14"/>
        <v>SSC</v>
      </c>
      <c r="D423" s="14" t="s">
        <v>129</v>
      </c>
      <c r="E423" s="14" t="s">
        <v>858</v>
      </c>
      <c r="F423" s="14" t="s">
        <v>850</v>
      </c>
      <c r="G423" s="14" t="s">
        <v>859</v>
      </c>
      <c r="H423" s="14" t="s">
        <v>857</v>
      </c>
      <c r="I423" s="14">
        <v>0</v>
      </c>
      <c r="J423" s="53" t="s">
        <v>81</v>
      </c>
      <c r="K423" s="54">
        <v>2899</v>
      </c>
      <c r="L423" s="54">
        <v>3025</v>
      </c>
      <c r="M423" s="54">
        <v>2532</v>
      </c>
      <c r="N423" s="54">
        <v>3176</v>
      </c>
      <c r="O423" s="54">
        <v>2712</v>
      </c>
      <c r="P423" s="54">
        <v>2354</v>
      </c>
      <c r="Q423" s="54">
        <v>2513</v>
      </c>
      <c r="R423" s="54">
        <v>2002</v>
      </c>
      <c r="S423" s="54">
        <v>1689</v>
      </c>
      <c r="T423" s="54">
        <v>1323</v>
      </c>
      <c r="U423" s="44"/>
    </row>
    <row r="424" spans="2:21" ht="14.25" customHeight="1">
      <c r="B424" s="25" t="str">
        <f t="shared" si="13"/>
        <v/>
      </c>
      <c r="C424" s="25" t="str">
        <f t="shared" si="14"/>
        <v>SES</v>
      </c>
      <c r="D424" s="14" t="s">
        <v>132</v>
      </c>
      <c r="E424" s="14" t="s">
        <v>858</v>
      </c>
      <c r="F424" s="14" t="s">
        <v>850</v>
      </c>
      <c r="G424" s="14" t="s">
        <v>859</v>
      </c>
      <c r="H424" s="14" t="s">
        <v>857</v>
      </c>
      <c r="I424" s="14">
        <v>0</v>
      </c>
      <c r="J424" s="53" t="s">
        <v>81</v>
      </c>
      <c r="K424" s="54">
        <v>386</v>
      </c>
      <c r="L424" s="54">
        <v>346</v>
      </c>
      <c r="M424" s="54">
        <v>559</v>
      </c>
      <c r="N424" s="54">
        <v>437</v>
      </c>
      <c r="O424" s="54">
        <v>389</v>
      </c>
      <c r="P424" s="54">
        <v>383</v>
      </c>
      <c r="Q424" s="54">
        <v>403</v>
      </c>
      <c r="R424" s="54">
        <v>343</v>
      </c>
      <c r="S424" s="54">
        <v>399</v>
      </c>
      <c r="T424" s="54">
        <v>427</v>
      </c>
      <c r="U424" s="44"/>
    </row>
    <row r="425" spans="2:21" ht="14.25" customHeight="1">
      <c r="B425" s="25" t="str">
        <f t="shared" si="13"/>
        <v/>
      </c>
      <c r="C425" s="25" t="str">
        <f t="shared" si="14"/>
        <v>ANH</v>
      </c>
      <c r="D425" s="14" t="s">
        <v>94</v>
      </c>
      <c r="E425" s="14" t="s">
        <v>860</v>
      </c>
      <c r="F425" s="14" t="s">
        <v>850</v>
      </c>
      <c r="G425" s="14" t="s">
        <v>861</v>
      </c>
      <c r="H425" s="14" t="s">
        <v>861</v>
      </c>
      <c r="I425" s="14">
        <v>0</v>
      </c>
      <c r="J425" s="54">
        <v>4176700</v>
      </c>
      <c r="K425" s="54">
        <v>4296107</v>
      </c>
      <c r="L425" s="54">
        <v>4294714</v>
      </c>
      <c r="M425" s="54">
        <v>4324164</v>
      </c>
      <c r="N425" s="54">
        <v>4446058</v>
      </c>
      <c r="O425" s="54">
        <v>4559226</v>
      </c>
      <c r="P425" s="54">
        <v>4555690</v>
      </c>
      <c r="Q425" s="54">
        <v>4600054</v>
      </c>
      <c r="R425" s="54">
        <v>4629640</v>
      </c>
      <c r="S425" s="54">
        <v>4734331</v>
      </c>
      <c r="T425" s="54">
        <v>4780541</v>
      </c>
      <c r="U425" s="44"/>
    </row>
    <row r="426" spans="2:21" ht="14.25" customHeight="1">
      <c r="B426" s="25" t="str">
        <f t="shared" si="13"/>
        <v/>
      </c>
      <c r="C426" s="25" t="str">
        <f t="shared" si="14"/>
        <v>WSH</v>
      </c>
      <c r="D426" s="14" t="s">
        <v>117</v>
      </c>
      <c r="E426" s="14" t="s">
        <v>860</v>
      </c>
      <c r="F426" s="14" t="s">
        <v>850</v>
      </c>
      <c r="G426" s="14" t="s">
        <v>861</v>
      </c>
      <c r="H426" s="14" t="s">
        <v>861</v>
      </c>
      <c r="I426" s="14">
        <v>0</v>
      </c>
      <c r="J426" s="53" t="s">
        <v>81</v>
      </c>
      <c r="K426" s="54">
        <v>2950608</v>
      </c>
      <c r="L426" s="54">
        <v>3068659</v>
      </c>
      <c r="M426" s="54">
        <v>3037861</v>
      </c>
      <c r="N426" s="54">
        <v>3102611</v>
      </c>
      <c r="O426" s="54">
        <v>3124243</v>
      </c>
      <c r="P426" s="54">
        <v>3089723</v>
      </c>
      <c r="Q426" s="54">
        <v>3099757</v>
      </c>
      <c r="R426" s="54">
        <v>3130356</v>
      </c>
      <c r="S426" s="54">
        <v>3144143</v>
      </c>
      <c r="T426" s="54">
        <v>3155960</v>
      </c>
      <c r="U426" s="44"/>
    </row>
    <row r="427" spans="2:21" ht="14.25" customHeight="1">
      <c r="B427" s="25" t="str">
        <f t="shared" si="13"/>
        <v/>
      </c>
      <c r="C427" s="25" t="str">
        <f t="shared" si="14"/>
        <v>HDD</v>
      </c>
      <c r="D427" s="14" t="s">
        <v>118</v>
      </c>
      <c r="E427" s="14" t="s">
        <v>860</v>
      </c>
      <c r="F427" s="14" t="s">
        <v>850</v>
      </c>
      <c r="G427" s="14" t="s">
        <v>861</v>
      </c>
      <c r="H427" s="14" t="s">
        <v>861</v>
      </c>
      <c r="I427" s="14">
        <v>0</v>
      </c>
      <c r="J427" s="53" t="s">
        <v>81</v>
      </c>
      <c r="K427" s="54">
        <v>261084</v>
      </c>
      <c r="L427" s="54">
        <v>262515</v>
      </c>
      <c r="M427" s="54">
        <v>262515</v>
      </c>
      <c r="N427" s="54">
        <v>261771</v>
      </c>
      <c r="O427" s="54">
        <v>261771</v>
      </c>
      <c r="P427" s="54">
        <v>262960</v>
      </c>
      <c r="Q427" s="54">
        <v>209391</v>
      </c>
      <c r="R427" s="54">
        <v>207180</v>
      </c>
      <c r="S427" s="54">
        <v>202910</v>
      </c>
      <c r="T427" s="54">
        <v>208189</v>
      </c>
      <c r="U427" s="44"/>
    </row>
    <row r="428" spans="2:21" ht="14.25" customHeight="1">
      <c r="B428" s="25" t="str">
        <f t="shared" si="13"/>
        <v/>
      </c>
      <c r="C428" s="25" t="str">
        <f t="shared" si="14"/>
        <v>NES</v>
      </c>
      <c r="D428" s="14" t="s">
        <v>119</v>
      </c>
      <c r="E428" s="14" t="s">
        <v>860</v>
      </c>
      <c r="F428" s="14" t="s">
        <v>850</v>
      </c>
      <c r="G428" s="14" t="s">
        <v>861</v>
      </c>
      <c r="H428" s="14" t="s">
        <v>861</v>
      </c>
      <c r="I428" s="14">
        <v>0</v>
      </c>
      <c r="J428" s="53" t="s">
        <v>81</v>
      </c>
      <c r="K428" s="54">
        <v>4372105</v>
      </c>
      <c r="L428" s="54">
        <v>4398333</v>
      </c>
      <c r="M428" s="54">
        <v>4378125</v>
      </c>
      <c r="N428" s="54">
        <v>4290714</v>
      </c>
      <c r="O428" s="54">
        <v>4500714</v>
      </c>
      <c r="P428" s="54">
        <v>4668333</v>
      </c>
      <c r="Q428" s="54">
        <v>4303846</v>
      </c>
      <c r="R428" s="54">
        <v>4601000</v>
      </c>
      <c r="S428" s="54">
        <v>4577986</v>
      </c>
      <c r="T428" s="54">
        <v>4485835</v>
      </c>
      <c r="U428" s="44"/>
    </row>
    <row r="429" spans="2:21" ht="14.25" customHeight="1">
      <c r="B429" s="25" t="str">
        <f t="shared" si="13"/>
        <v/>
      </c>
      <c r="C429" s="25" t="str">
        <f t="shared" si="14"/>
        <v>SVE</v>
      </c>
      <c r="D429" s="14" t="s">
        <v>120</v>
      </c>
      <c r="E429" s="14" t="s">
        <v>860</v>
      </c>
      <c r="F429" s="14" t="s">
        <v>850</v>
      </c>
      <c r="G429" s="14" t="s">
        <v>861</v>
      </c>
      <c r="H429" s="14" t="s">
        <v>861</v>
      </c>
      <c r="I429" s="14">
        <v>0</v>
      </c>
      <c r="J429" s="54">
        <v>7775858</v>
      </c>
      <c r="K429" s="54">
        <v>7554284</v>
      </c>
      <c r="L429" s="54">
        <v>7552694</v>
      </c>
      <c r="M429" s="54">
        <v>7790878</v>
      </c>
      <c r="N429" s="54">
        <v>7544638</v>
      </c>
      <c r="O429" s="54">
        <v>7726435</v>
      </c>
      <c r="P429" s="54">
        <v>7667230</v>
      </c>
      <c r="Q429" s="54">
        <v>7754371</v>
      </c>
      <c r="R429" s="54">
        <v>7856861</v>
      </c>
      <c r="S429" s="54">
        <v>8408733</v>
      </c>
      <c r="T429" s="54">
        <v>8495251</v>
      </c>
      <c r="U429" s="44"/>
    </row>
    <row r="430" spans="2:21" ht="14.25" customHeight="1">
      <c r="B430" s="25" t="str">
        <f t="shared" si="13"/>
        <v/>
      </c>
      <c r="C430" s="25" t="str">
        <f t="shared" si="14"/>
        <v>SWB</v>
      </c>
      <c r="D430" s="14" t="s">
        <v>121</v>
      </c>
      <c r="E430" s="14" t="s">
        <v>860</v>
      </c>
      <c r="F430" s="14" t="s">
        <v>850</v>
      </c>
      <c r="G430" s="14" t="s">
        <v>861</v>
      </c>
      <c r="H430" s="14" t="s">
        <v>861</v>
      </c>
      <c r="I430" s="14">
        <v>0</v>
      </c>
      <c r="J430" s="53" t="s">
        <v>81</v>
      </c>
      <c r="K430" s="54">
        <v>2104034</v>
      </c>
      <c r="L430" s="54">
        <v>2073747</v>
      </c>
      <c r="M430" s="54">
        <v>2118879</v>
      </c>
      <c r="N430" s="54">
        <v>2130897</v>
      </c>
      <c r="O430" s="54">
        <v>2150538</v>
      </c>
      <c r="P430" s="54">
        <v>2163786</v>
      </c>
      <c r="Q430" s="54">
        <v>2161570</v>
      </c>
      <c r="R430" s="54">
        <v>2175120</v>
      </c>
      <c r="S430" s="54">
        <v>2136518</v>
      </c>
      <c r="T430" s="54">
        <v>2427014</v>
      </c>
      <c r="U430" s="44"/>
    </row>
    <row r="431" spans="2:21" ht="14.25" customHeight="1">
      <c r="B431" s="25" t="str">
        <f t="shared" si="13"/>
        <v/>
      </c>
      <c r="C431" s="25" t="str">
        <f t="shared" si="14"/>
        <v>SRN</v>
      </c>
      <c r="D431" s="14" t="s">
        <v>122</v>
      </c>
      <c r="E431" s="14" t="s">
        <v>860</v>
      </c>
      <c r="F431" s="14" t="s">
        <v>850</v>
      </c>
      <c r="G431" s="14" t="s">
        <v>861</v>
      </c>
      <c r="H431" s="14" t="s">
        <v>861</v>
      </c>
      <c r="I431" s="14">
        <v>0</v>
      </c>
      <c r="J431" s="53" t="s">
        <v>81</v>
      </c>
      <c r="K431" s="54">
        <v>2400000</v>
      </c>
      <c r="L431" s="54">
        <v>2416216</v>
      </c>
      <c r="M431" s="54">
        <v>2483803</v>
      </c>
      <c r="N431" s="54">
        <v>2475194</v>
      </c>
      <c r="O431" s="54">
        <v>2500690</v>
      </c>
      <c r="P431" s="54">
        <v>2493571</v>
      </c>
      <c r="Q431" s="54">
        <v>2517460</v>
      </c>
      <c r="R431" s="54">
        <v>2540496</v>
      </c>
      <c r="S431" s="54">
        <v>2571526</v>
      </c>
      <c r="T431" s="54">
        <v>2597124</v>
      </c>
      <c r="U431" s="44"/>
    </row>
    <row r="432" spans="2:21" ht="14.25" customHeight="1">
      <c r="B432" s="25" t="str">
        <f t="shared" si="13"/>
        <v/>
      </c>
      <c r="C432" s="25" t="str">
        <f t="shared" si="14"/>
        <v>TMS</v>
      </c>
      <c r="D432" s="14" t="s">
        <v>123</v>
      </c>
      <c r="E432" s="14" t="s">
        <v>860</v>
      </c>
      <c r="F432" s="14" t="s">
        <v>850</v>
      </c>
      <c r="G432" s="14" t="s">
        <v>861</v>
      </c>
      <c r="H432" s="14" t="s">
        <v>861</v>
      </c>
      <c r="I432" s="14">
        <v>0</v>
      </c>
      <c r="J432" s="53" t="s">
        <v>81</v>
      </c>
      <c r="K432" s="54">
        <v>8727536</v>
      </c>
      <c r="L432" s="54">
        <v>9036667</v>
      </c>
      <c r="M432" s="54">
        <v>9329825</v>
      </c>
      <c r="N432" s="54">
        <v>9407813</v>
      </c>
      <c r="O432" s="54">
        <v>9559016</v>
      </c>
      <c r="P432" s="54">
        <v>9955172</v>
      </c>
      <c r="Q432" s="54">
        <v>10008197</v>
      </c>
      <c r="R432" s="54">
        <v>10164516</v>
      </c>
      <c r="S432" s="54">
        <v>11164583</v>
      </c>
      <c r="T432" s="54">
        <v>10067957</v>
      </c>
      <c r="U432" s="44"/>
    </row>
    <row r="433" spans="2:21" ht="14.25" customHeight="1">
      <c r="B433" s="25" t="str">
        <f t="shared" si="13"/>
        <v>UUW</v>
      </c>
      <c r="C433" s="25" t="str">
        <f t="shared" si="14"/>
        <v>UUW</v>
      </c>
      <c r="D433" s="14" t="s">
        <v>767</v>
      </c>
      <c r="E433" s="14" t="s">
        <v>860</v>
      </c>
      <c r="F433" s="14" t="s">
        <v>850</v>
      </c>
      <c r="G433" s="14" t="s">
        <v>861</v>
      </c>
      <c r="H433" s="14" t="s">
        <v>861</v>
      </c>
      <c r="I433" s="14">
        <v>0</v>
      </c>
      <c r="J433" s="54">
        <v>6872706</v>
      </c>
      <c r="K433" s="54">
        <v>6885259</v>
      </c>
      <c r="L433" s="54">
        <v>6943103</v>
      </c>
      <c r="M433" s="54">
        <v>7029583</v>
      </c>
      <c r="N433" s="54">
        <v>7029545</v>
      </c>
      <c r="O433" s="54">
        <v>7029654</v>
      </c>
      <c r="P433" s="54">
        <v>7209388</v>
      </c>
      <c r="Q433" s="54">
        <v>7210322</v>
      </c>
      <c r="R433" s="54">
        <v>7236092</v>
      </c>
      <c r="S433" s="54">
        <v>7319114</v>
      </c>
      <c r="T433" s="54">
        <v>7329025</v>
      </c>
      <c r="U433" s="44"/>
    </row>
    <row r="434" spans="2:21" ht="14.25" customHeight="1">
      <c r="B434" s="25" t="str">
        <f t="shared" si="13"/>
        <v/>
      </c>
      <c r="C434" s="25" t="str">
        <f t="shared" si="14"/>
        <v>WSX</v>
      </c>
      <c r="D434" s="14" t="s">
        <v>125</v>
      </c>
      <c r="E434" s="14" t="s">
        <v>860</v>
      </c>
      <c r="F434" s="14" t="s">
        <v>850</v>
      </c>
      <c r="G434" s="14" t="s">
        <v>861</v>
      </c>
      <c r="H434" s="14" t="s">
        <v>861</v>
      </c>
      <c r="I434" s="14">
        <v>0</v>
      </c>
      <c r="J434" s="54">
        <v>1234361</v>
      </c>
      <c r="K434" s="54">
        <v>1279556</v>
      </c>
      <c r="L434" s="54">
        <v>1243873</v>
      </c>
      <c r="M434" s="54">
        <v>1274542</v>
      </c>
      <c r="N434" s="54">
        <v>1281006</v>
      </c>
      <c r="O434" s="54">
        <v>1288571</v>
      </c>
      <c r="P434" s="54">
        <v>1302721</v>
      </c>
      <c r="Q434" s="54">
        <v>1304957</v>
      </c>
      <c r="R434" s="54">
        <v>1317566</v>
      </c>
      <c r="S434" s="54">
        <v>1324966</v>
      </c>
      <c r="T434" s="54">
        <v>1330256</v>
      </c>
      <c r="U434" s="44"/>
    </row>
    <row r="435" spans="2:21" ht="14.25" customHeight="1">
      <c r="B435" s="25" t="str">
        <f t="shared" si="13"/>
        <v/>
      </c>
      <c r="C435" s="25" t="str">
        <f t="shared" si="14"/>
        <v>YKY</v>
      </c>
      <c r="D435" s="14" t="s">
        <v>126</v>
      </c>
      <c r="E435" s="14" t="s">
        <v>860</v>
      </c>
      <c r="F435" s="14" t="s">
        <v>850</v>
      </c>
      <c r="G435" s="14" t="s">
        <v>861</v>
      </c>
      <c r="H435" s="14" t="s">
        <v>861</v>
      </c>
      <c r="I435" s="14">
        <v>0</v>
      </c>
      <c r="J435" s="54">
        <v>4694255</v>
      </c>
      <c r="K435" s="54">
        <v>4922990</v>
      </c>
      <c r="L435" s="54">
        <v>4924884</v>
      </c>
      <c r="M435" s="54">
        <v>4947128</v>
      </c>
      <c r="N435" s="54">
        <v>4979631</v>
      </c>
      <c r="O435" s="54">
        <v>5017911</v>
      </c>
      <c r="P435" s="54">
        <v>5045276</v>
      </c>
      <c r="Q435" s="54">
        <v>5058392</v>
      </c>
      <c r="R435" s="54">
        <v>5071134</v>
      </c>
      <c r="S435" s="54">
        <v>5187382</v>
      </c>
      <c r="T435" s="54">
        <v>5355579</v>
      </c>
      <c r="U435" s="44"/>
    </row>
    <row r="436" spans="2:21" ht="14.25" customHeight="1">
      <c r="B436" s="25" t="str">
        <f t="shared" si="13"/>
        <v/>
      </c>
      <c r="C436" s="25" t="str">
        <f t="shared" si="14"/>
        <v>AFW</v>
      </c>
      <c r="D436" s="14" t="s">
        <v>127</v>
      </c>
      <c r="E436" s="14" t="s">
        <v>860</v>
      </c>
      <c r="F436" s="14" t="s">
        <v>850</v>
      </c>
      <c r="G436" s="14" t="s">
        <v>861</v>
      </c>
      <c r="H436" s="14" t="s">
        <v>861</v>
      </c>
      <c r="I436" s="14">
        <v>0</v>
      </c>
      <c r="J436" s="54">
        <v>3385000</v>
      </c>
      <c r="K436" s="54">
        <v>3391918</v>
      </c>
      <c r="L436" s="54">
        <v>3500496</v>
      </c>
      <c r="M436" s="54">
        <v>3501965</v>
      </c>
      <c r="N436" s="54">
        <v>3628136</v>
      </c>
      <c r="O436" s="54">
        <v>3664620</v>
      </c>
      <c r="P436" s="54">
        <v>3714153</v>
      </c>
      <c r="Q436" s="54">
        <v>3758232</v>
      </c>
      <c r="R436" s="54">
        <v>3785691</v>
      </c>
      <c r="S436" s="54">
        <v>3783513</v>
      </c>
      <c r="T436" s="54">
        <v>3796744</v>
      </c>
      <c r="U436" s="44"/>
    </row>
    <row r="437" spans="2:21" ht="14.25" customHeight="1">
      <c r="B437" s="25" t="str">
        <f t="shared" si="13"/>
        <v/>
      </c>
      <c r="C437" s="25" t="str">
        <f t="shared" si="14"/>
        <v>BRL</v>
      </c>
      <c r="D437" s="14" t="s">
        <v>128</v>
      </c>
      <c r="E437" s="14" t="s">
        <v>860</v>
      </c>
      <c r="F437" s="14" t="s">
        <v>850</v>
      </c>
      <c r="G437" s="14" t="s">
        <v>861</v>
      </c>
      <c r="H437" s="14" t="s">
        <v>861</v>
      </c>
      <c r="I437" s="14">
        <v>0</v>
      </c>
      <c r="J437" s="54">
        <v>1155305</v>
      </c>
      <c r="K437" s="54">
        <v>1200937</v>
      </c>
      <c r="L437" s="54">
        <v>1243079</v>
      </c>
      <c r="M437" s="54">
        <v>1249844</v>
      </c>
      <c r="N437" s="54">
        <v>1259041</v>
      </c>
      <c r="O437" s="54">
        <v>1265524</v>
      </c>
      <c r="P437" s="54">
        <v>1179880</v>
      </c>
      <c r="Q437" s="54">
        <v>1194768</v>
      </c>
      <c r="R437" s="54">
        <v>1207579</v>
      </c>
      <c r="S437" s="54">
        <v>1222126</v>
      </c>
      <c r="T437" s="54">
        <v>1231981</v>
      </c>
      <c r="U437" s="44"/>
    </row>
    <row r="438" spans="2:21" ht="14.25" customHeight="1">
      <c r="B438" s="25" t="str">
        <f t="shared" si="13"/>
        <v/>
      </c>
      <c r="C438" s="25" t="str">
        <f t="shared" si="14"/>
        <v>PRT</v>
      </c>
      <c r="D438" s="14" t="s">
        <v>130</v>
      </c>
      <c r="E438" s="14" t="s">
        <v>860</v>
      </c>
      <c r="F438" s="14" t="s">
        <v>850</v>
      </c>
      <c r="G438" s="14" t="s">
        <v>861</v>
      </c>
      <c r="H438" s="14" t="s">
        <v>861</v>
      </c>
      <c r="I438" s="14">
        <v>0</v>
      </c>
      <c r="J438" s="54">
        <v>655679</v>
      </c>
      <c r="K438" s="54">
        <v>692770</v>
      </c>
      <c r="L438" s="54">
        <v>707191</v>
      </c>
      <c r="M438" s="54">
        <v>712504</v>
      </c>
      <c r="N438" s="54">
        <v>716990</v>
      </c>
      <c r="O438" s="54">
        <v>721640</v>
      </c>
      <c r="P438" s="54">
        <v>725936</v>
      </c>
      <c r="Q438" s="54">
        <v>730710</v>
      </c>
      <c r="R438" s="54">
        <v>745192</v>
      </c>
      <c r="S438" s="54">
        <v>745338</v>
      </c>
      <c r="T438" s="54">
        <v>741297</v>
      </c>
      <c r="U438" s="44"/>
    </row>
    <row r="439" spans="2:21" ht="14.25" customHeight="1">
      <c r="B439" s="25" t="str">
        <f t="shared" si="13"/>
        <v/>
      </c>
      <c r="C439" s="25" t="str">
        <f t="shared" si="14"/>
        <v>SEW</v>
      </c>
      <c r="D439" s="14" t="s">
        <v>131</v>
      </c>
      <c r="E439" s="14" t="s">
        <v>860</v>
      </c>
      <c r="F439" s="14" t="s">
        <v>850</v>
      </c>
      <c r="G439" s="14" t="s">
        <v>861</v>
      </c>
      <c r="H439" s="14" t="s">
        <v>861</v>
      </c>
      <c r="I439" s="14">
        <v>0</v>
      </c>
      <c r="J439" s="53" t="s">
        <v>81</v>
      </c>
      <c r="K439" s="54">
        <v>2033878</v>
      </c>
      <c r="L439" s="54">
        <v>2033603</v>
      </c>
      <c r="M439" s="54">
        <v>2114768</v>
      </c>
      <c r="N439" s="54">
        <v>2114220</v>
      </c>
      <c r="O439" s="54">
        <v>2148990</v>
      </c>
      <c r="P439" s="54">
        <v>2162434</v>
      </c>
      <c r="Q439" s="54">
        <v>2184211</v>
      </c>
      <c r="R439" s="54">
        <v>2238686</v>
      </c>
      <c r="S439" s="54">
        <v>2258947</v>
      </c>
      <c r="T439" s="54">
        <v>2252500</v>
      </c>
      <c r="U439" s="44"/>
    </row>
    <row r="440" spans="2:21" ht="14.25" customHeight="1">
      <c r="B440" s="25" t="str">
        <f t="shared" si="13"/>
        <v/>
      </c>
      <c r="C440" s="25" t="str">
        <f t="shared" si="14"/>
        <v>SSC</v>
      </c>
      <c r="D440" s="14" t="s">
        <v>129</v>
      </c>
      <c r="E440" s="14" t="s">
        <v>860</v>
      </c>
      <c r="F440" s="14" t="s">
        <v>850</v>
      </c>
      <c r="G440" s="14" t="s">
        <v>861</v>
      </c>
      <c r="H440" s="14" t="s">
        <v>861</v>
      </c>
      <c r="I440" s="14">
        <v>0</v>
      </c>
      <c r="J440" s="53" t="s">
        <v>81</v>
      </c>
      <c r="K440" s="54">
        <v>1603412</v>
      </c>
      <c r="L440" s="54">
        <v>1653005</v>
      </c>
      <c r="M440" s="54">
        <v>1633548</v>
      </c>
      <c r="N440" s="54">
        <v>1620408</v>
      </c>
      <c r="O440" s="54">
        <v>1633735</v>
      </c>
      <c r="P440" s="54">
        <v>1657746</v>
      </c>
      <c r="Q440" s="54">
        <v>1664238</v>
      </c>
      <c r="R440" s="54">
        <v>1696610</v>
      </c>
      <c r="S440" s="54">
        <v>1717796</v>
      </c>
      <c r="T440" s="54">
        <v>1738194</v>
      </c>
      <c r="U440" s="44"/>
    </row>
    <row r="441" spans="2:21" ht="14.25" customHeight="1">
      <c r="B441" s="25" t="str">
        <f t="shared" si="13"/>
        <v/>
      </c>
      <c r="C441" s="25" t="str">
        <f t="shared" si="14"/>
        <v>SES</v>
      </c>
      <c r="D441" s="14" t="s">
        <v>132</v>
      </c>
      <c r="E441" s="14" t="s">
        <v>860</v>
      </c>
      <c r="F441" s="14" t="s">
        <v>850</v>
      </c>
      <c r="G441" s="14" t="s">
        <v>861</v>
      </c>
      <c r="H441" s="14" t="s">
        <v>861</v>
      </c>
      <c r="I441" s="14">
        <v>0</v>
      </c>
      <c r="J441" s="54">
        <v>652186</v>
      </c>
      <c r="K441" s="54">
        <v>654327</v>
      </c>
      <c r="L441" s="54">
        <v>654925</v>
      </c>
      <c r="M441" s="54">
        <v>655774</v>
      </c>
      <c r="N441" s="54">
        <v>670436</v>
      </c>
      <c r="O441" s="54">
        <v>685078</v>
      </c>
      <c r="P441" s="54">
        <v>687199</v>
      </c>
      <c r="Q441" s="54">
        <v>687645</v>
      </c>
      <c r="R441" s="54">
        <v>706789</v>
      </c>
      <c r="S441" s="54">
        <v>712031</v>
      </c>
      <c r="T441" s="54">
        <v>735450</v>
      </c>
      <c r="U441" s="44"/>
    </row>
    <row r="442" spans="2:21" ht="14.25" customHeight="1">
      <c r="B442" s="25" t="str">
        <f t="shared" si="13"/>
        <v/>
      </c>
      <c r="C442" s="25" t="str">
        <f t="shared" si="14"/>
        <v>ANH</v>
      </c>
      <c r="D442" s="14" t="s">
        <v>94</v>
      </c>
      <c r="E442" s="41" t="s">
        <v>862</v>
      </c>
      <c r="F442" s="41" t="s">
        <v>863</v>
      </c>
      <c r="G442" s="14" t="s">
        <v>864</v>
      </c>
      <c r="H442" s="14" t="s">
        <v>864</v>
      </c>
      <c r="I442" s="14">
        <v>2</v>
      </c>
      <c r="J442" s="48"/>
      <c r="K442" s="49"/>
      <c r="L442" s="49"/>
      <c r="M442" s="49"/>
      <c r="N442" s="49"/>
      <c r="O442" s="49"/>
      <c r="P442" s="53">
        <v>2.74</v>
      </c>
      <c r="Q442" s="53">
        <v>2.54</v>
      </c>
      <c r="R442" s="53">
        <v>2.4300000000000002</v>
      </c>
      <c r="S442" s="53">
        <v>2.09</v>
      </c>
      <c r="T442" s="53">
        <v>2.27</v>
      </c>
      <c r="U442" s="44"/>
    </row>
    <row r="443" spans="2:21" ht="14.25" customHeight="1">
      <c r="B443" s="25" t="str">
        <f t="shared" si="13"/>
        <v/>
      </c>
      <c r="C443" s="25" t="str">
        <f t="shared" si="14"/>
        <v>WSH</v>
      </c>
      <c r="D443" s="14" t="s">
        <v>117</v>
      </c>
      <c r="E443" s="41" t="s">
        <v>862</v>
      </c>
      <c r="F443" s="41" t="s">
        <v>863</v>
      </c>
      <c r="G443" s="14" t="s">
        <v>864</v>
      </c>
      <c r="H443" s="14" t="s">
        <v>864</v>
      </c>
      <c r="I443" s="14">
        <v>2</v>
      </c>
      <c r="J443" s="48"/>
      <c r="K443" s="49"/>
      <c r="L443" s="49"/>
      <c r="M443" s="49"/>
      <c r="N443" s="49"/>
      <c r="O443" s="49"/>
      <c r="P443" s="53">
        <v>1.57</v>
      </c>
      <c r="Q443" s="53">
        <v>2</v>
      </c>
      <c r="R443" s="53">
        <v>0.13</v>
      </c>
      <c r="S443" s="53">
        <v>0.73</v>
      </c>
      <c r="T443" s="53">
        <v>0.55000000000000004</v>
      </c>
      <c r="U443" s="44"/>
    </row>
    <row r="444" spans="2:21" ht="14.25" customHeight="1">
      <c r="B444" s="25" t="str">
        <f t="shared" si="13"/>
        <v/>
      </c>
      <c r="C444" s="25" t="str">
        <f t="shared" si="14"/>
        <v>HDD</v>
      </c>
      <c r="D444" s="14" t="s">
        <v>118</v>
      </c>
      <c r="E444" s="41" t="s">
        <v>862</v>
      </c>
      <c r="F444" s="41" t="s">
        <v>863</v>
      </c>
      <c r="G444" s="14" t="s">
        <v>864</v>
      </c>
      <c r="H444" s="14" t="s">
        <v>864</v>
      </c>
      <c r="I444" s="14">
        <v>2</v>
      </c>
      <c r="J444" s="48"/>
      <c r="K444" s="49"/>
      <c r="L444" s="49"/>
      <c r="M444" s="49"/>
      <c r="N444" s="49"/>
      <c r="O444" s="49"/>
      <c r="P444" s="53" t="s">
        <v>81</v>
      </c>
      <c r="Q444" s="53">
        <v>1.65</v>
      </c>
      <c r="R444" s="53">
        <v>0.18</v>
      </c>
      <c r="S444" s="53">
        <v>1.03</v>
      </c>
      <c r="T444" s="53">
        <v>0.01</v>
      </c>
      <c r="U444" s="44"/>
    </row>
    <row r="445" spans="2:21" ht="14.25" customHeight="1">
      <c r="B445" s="25" t="str">
        <f t="shared" si="13"/>
        <v/>
      </c>
      <c r="C445" s="25" t="str">
        <f t="shared" si="14"/>
        <v>NES</v>
      </c>
      <c r="D445" s="14" t="s">
        <v>119</v>
      </c>
      <c r="E445" s="41" t="s">
        <v>862</v>
      </c>
      <c r="F445" s="41" t="s">
        <v>863</v>
      </c>
      <c r="G445" s="14" t="s">
        <v>864</v>
      </c>
      <c r="H445" s="14" t="s">
        <v>864</v>
      </c>
      <c r="I445" s="14">
        <v>2</v>
      </c>
      <c r="J445" s="48"/>
      <c r="K445" s="49"/>
      <c r="L445" s="49"/>
      <c r="M445" s="49"/>
      <c r="N445" s="49"/>
      <c r="O445" s="49"/>
      <c r="P445" s="53">
        <v>8.67</v>
      </c>
      <c r="Q445" s="53">
        <v>9.93</v>
      </c>
      <c r="R445" s="53">
        <v>12.1</v>
      </c>
      <c r="S445" s="53">
        <v>6.4</v>
      </c>
      <c r="T445" s="53">
        <v>6.5</v>
      </c>
      <c r="U445" s="44"/>
    </row>
    <row r="446" spans="2:21" ht="14.25" customHeight="1">
      <c r="B446" s="25" t="str">
        <f t="shared" si="13"/>
        <v/>
      </c>
      <c r="C446" s="25" t="str">
        <f t="shared" si="14"/>
        <v>SVE</v>
      </c>
      <c r="D446" s="14" t="s">
        <v>120</v>
      </c>
      <c r="E446" s="41" t="s">
        <v>862</v>
      </c>
      <c r="F446" s="41" t="s">
        <v>863</v>
      </c>
      <c r="G446" s="14" t="s">
        <v>864</v>
      </c>
      <c r="H446" s="14" t="s">
        <v>864</v>
      </c>
      <c r="I446" s="14">
        <v>2</v>
      </c>
      <c r="J446" s="48"/>
      <c r="K446" s="49"/>
      <c r="L446" s="49"/>
      <c r="M446" s="49"/>
      <c r="N446" s="49"/>
      <c r="O446" s="49"/>
      <c r="P446" s="53" t="s">
        <v>81</v>
      </c>
      <c r="Q446" s="53">
        <v>1.41</v>
      </c>
      <c r="R446" s="53">
        <v>2.62</v>
      </c>
      <c r="S446" s="53">
        <v>1.28</v>
      </c>
      <c r="T446" s="53">
        <v>1.75</v>
      </c>
      <c r="U446" s="44"/>
    </row>
    <row r="447" spans="2:21" ht="14.25" customHeight="1">
      <c r="B447" s="25" t="str">
        <f t="shared" si="13"/>
        <v/>
      </c>
      <c r="C447" s="25" t="str">
        <f t="shared" si="14"/>
        <v>SWB</v>
      </c>
      <c r="D447" s="14" t="s">
        <v>121</v>
      </c>
      <c r="E447" s="41" t="s">
        <v>862</v>
      </c>
      <c r="F447" s="41" t="s">
        <v>863</v>
      </c>
      <c r="G447" s="14" t="s">
        <v>864</v>
      </c>
      <c r="H447" s="14" t="s">
        <v>864</v>
      </c>
      <c r="I447" s="14">
        <v>2</v>
      </c>
      <c r="J447" s="48"/>
      <c r="K447" s="49"/>
      <c r="L447" s="49"/>
      <c r="M447" s="49"/>
      <c r="N447" s="49"/>
      <c r="O447" s="49"/>
      <c r="P447" s="53">
        <v>1.69</v>
      </c>
      <c r="Q447" s="53">
        <v>1.51</v>
      </c>
      <c r="R447" s="53">
        <v>1.61</v>
      </c>
      <c r="S447" s="53">
        <v>1.85</v>
      </c>
      <c r="T447" s="53">
        <v>0.98</v>
      </c>
      <c r="U447" s="44"/>
    </row>
    <row r="448" spans="2:21" ht="14.25" customHeight="1">
      <c r="B448" s="25" t="str">
        <f t="shared" si="13"/>
        <v/>
      </c>
      <c r="C448" s="25" t="str">
        <f t="shared" si="14"/>
        <v>SRN</v>
      </c>
      <c r="D448" s="14" t="s">
        <v>122</v>
      </c>
      <c r="E448" s="41" t="s">
        <v>862</v>
      </c>
      <c r="F448" s="41" t="s">
        <v>863</v>
      </c>
      <c r="G448" s="14" t="s">
        <v>864</v>
      </c>
      <c r="H448" s="14" t="s">
        <v>864</v>
      </c>
      <c r="I448" s="14">
        <v>2</v>
      </c>
      <c r="J448" s="48"/>
      <c r="K448" s="49"/>
      <c r="L448" s="49"/>
      <c r="M448" s="49"/>
      <c r="N448" s="49"/>
      <c r="O448" s="49"/>
      <c r="P448" s="53">
        <v>20.14</v>
      </c>
      <c r="Q448" s="53">
        <v>17.12</v>
      </c>
      <c r="R448" s="53">
        <v>18.78</v>
      </c>
      <c r="S448" s="53">
        <v>9.44</v>
      </c>
      <c r="T448" s="53">
        <v>7.34</v>
      </c>
      <c r="U448" s="44"/>
    </row>
    <row r="449" spans="2:21" ht="14.25" customHeight="1">
      <c r="B449" s="25" t="str">
        <f t="shared" si="13"/>
        <v/>
      </c>
      <c r="C449" s="25" t="str">
        <f t="shared" si="14"/>
        <v>TMS</v>
      </c>
      <c r="D449" s="14" t="s">
        <v>123</v>
      </c>
      <c r="E449" s="41" t="s">
        <v>862</v>
      </c>
      <c r="F449" s="41" t="s">
        <v>863</v>
      </c>
      <c r="G449" s="14" t="s">
        <v>864</v>
      </c>
      <c r="H449" s="14" t="s">
        <v>864</v>
      </c>
      <c r="I449" s="14">
        <v>2</v>
      </c>
      <c r="J449" s="48"/>
      <c r="K449" s="49"/>
      <c r="L449" s="49"/>
      <c r="M449" s="49"/>
      <c r="N449" s="49"/>
      <c r="O449" s="49"/>
      <c r="P449" s="53">
        <v>21.62</v>
      </c>
      <c r="Q449" s="53">
        <v>21.62</v>
      </c>
      <c r="R449" s="53">
        <v>3.7</v>
      </c>
      <c r="S449" s="53">
        <v>2.5</v>
      </c>
      <c r="T449" s="53">
        <v>2.2999999999999998</v>
      </c>
      <c r="U449" s="44"/>
    </row>
    <row r="450" spans="2:21" ht="14.25" customHeight="1">
      <c r="B450" s="25" t="str">
        <f t="shared" si="13"/>
        <v>UUW</v>
      </c>
      <c r="C450" s="25" t="str">
        <f t="shared" si="14"/>
        <v>UUW</v>
      </c>
      <c r="D450" s="14" t="s">
        <v>767</v>
      </c>
      <c r="E450" s="41" t="s">
        <v>862</v>
      </c>
      <c r="F450" s="41" t="s">
        <v>863</v>
      </c>
      <c r="G450" s="14" t="s">
        <v>864</v>
      </c>
      <c r="H450" s="14" t="s">
        <v>864</v>
      </c>
      <c r="I450" s="14">
        <v>2</v>
      </c>
      <c r="J450" s="48"/>
      <c r="K450" s="49"/>
      <c r="L450" s="49"/>
      <c r="M450" s="49"/>
      <c r="N450" s="49"/>
      <c r="O450" s="49"/>
      <c r="P450" s="53">
        <v>5.42</v>
      </c>
      <c r="Q450" s="53">
        <v>4.6100000000000003</v>
      </c>
      <c r="R450" s="53">
        <v>6.22</v>
      </c>
      <c r="S450" s="53">
        <v>4.0599999999999996</v>
      </c>
      <c r="T450" s="53">
        <v>3.96</v>
      </c>
      <c r="U450" s="44"/>
    </row>
    <row r="451" spans="2:21" ht="14.25" customHeight="1">
      <c r="B451" s="25" t="str">
        <f t="shared" si="13"/>
        <v/>
      </c>
      <c r="C451" s="25" t="str">
        <f t="shared" si="14"/>
        <v>WSX</v>
      </c>
      <c r="D451" s="14" t="s">
        <v>125</v>
      </c>
      <c r="E451" s="41" t="s">
        <v>862</v>
      </c>
      <c r="F451" s="41" t="s">
        <v>863</v>
      </c>
      <c r="G451" s="14" t="s">
        <v>864</v>
      </c>
      <c r="H451" s="14" t="s">
        <v>864</v>
      </c>
      <c r="I451" s="14">
        <v>2</v>
      </c>
      <c r="J451" s="48"/>
      <c r="K451" s="49"/>
      <c r="L451" s="49"/>
      <c r="M451" s="49"/>
      <c r="N451" s="49"/>
      <c r="O451" s="49"/>
      <c r="P451" s="53">
        <v>1.54</v>
      </c>
      <c r="Q451" s="53">
        <v>3.49</v>
      </c>
      <c r="R451" s="53">
        <v>5.1100000000000003</v>
      </c>
      <c r="S451" s="53">
        <v>4.62</v>
      </c>
      <c r="T451" s="53">
        <v>4.97</v>
      </c>
      <c r="U451" s="44"/>
    </row>
    <row r="452" spans="2:21" ht="14.25" customHeight="1">
      <c r="B452" s="25" t="str">
        <f t="shared" si="13"/>
        <v/>
      </c>
      <c r="C452" s="25" t="str">
        <f t="shared" si="14"/>
        <v>YKY</v>
      </c>
      <c r="D452" s="14" t="s">
        <v>126</v>
      </c>
      <c r="E452" s="41" t="s">
        <v>862</v>
      </c>
      <c r="F452" s="41" t="s">
        <v>863</v>
      </c>
      <c r="G452" s="14" t="s">
        <v>864</v>
      </c>
      <c r="H452" s="14" t="s">
        <v>864</v>
      </c>
      <c r="I452" s="14">
        <v>2</v>
      </c>
      <c r="J452" s="48"/>
      <c r="K452" s="49"/>
      <c r="L452" s="49"/>
      <c r="M452" s="49"/>
      <c r="N452" s="49"/>
      <c r="O452" s="49"/>
      <c r="P452" s="53">
        <v>10.16</v>
      </c>
      <c r="Q452" s="53">
        <v>5.81</v>
      </c>
      <c r="R452" s="53">
        <v>7.52</v>
      </c>
      <c r="S452" s="53">
        <v>5.55</v>
      </c>
      <c r="T452" s="53">
        <v>4.5999999999999996</v>
      </c>
      <c r="U452" s="44"/>
    </row>
    <row r="453" spans="2:21" ht="14.25" customHeight="1">
      <c r="B453" s="25" t="str">
        <f t="shared" si="13"/>
        <v/>
      </c>
      <c r="C453" s="25" t="str">
        <f t="shared" si="14"/>
        <v>AFW</v>
      </c>
      <c r="D453" s="14" t="s">
        <v>127</v>
      </c>
      <c r="E453" s="41" t="s">
        <v>862</v>
      </c>
      <c r="F453" s="41" t="s">
        <v>863</v>
      </c>
      <c r="G453" s="14" t="s">
        <v>864</v>
      </c>
      <c r="H453" s="14" t="s">
        <v>864</v>
      </c>
      <c r="I453" s="14">
        <v>2</v>
      </c>
      <c r="J453" s="48"/>
      <c r="K453" s="49"/>
      <c r="L453" s="49"/>
      <c r="M453" s="49"/>
      <c r="N453" s="49"/>
      <c r="O453" s="49"/>
      <c r="P453" s="53">
        <v>3.58</v>
      </c>
      <c r="Q453" s="53">
        <v>2.73</v>
      </c>
      <c r="R453" s="53">
        <v>4.92</v>
      </c>
      <c r="S453" s="53">
        <v>2.17</v>
      </c>
      <c r="T453" s="53">
        <v>1.86</v>
      </c>
      <c r="U453" s="44"/>
    </row>
    <row r="454" spans="2:21" ht="14.25" customHeight="1">
      <c r="B454" s="25" t="str">
        <f t="shared" si="13"/>
        <v/>
      </c>
      <c r="C454" s="25" t="str">
        <f t="shared" si="14"/>
        <v>BRL</v>
      </c>
      <c r="D454" s="14" t="s">
        <v>128</v>
      </c>
      <c r="E454" s="41" t="s">
        <v>862</v>
      </c>
      <c r="F454" s="41" t="s">
        <v>863</v>
      </c>
      <c r="G454" s="14" t="s">
        <v>864</v>
      </c>
      <c r="H454" s="14" t="s">
        <v>864</v>
      </c>
      <c r="I454" s="14">
        <v>2</v>
      </c>
      <c r="J454" s="48"/>
      <c r="K454" s="49"/>
      <c r="L454" s="49"/>
      <c r="M454" s="49"/>
      <c r="N454" s="49"/>
      <c r="O454" s="49"/>
      <c r="P454" s="53">
        <v>1.6</v>
      </c>
      <c r="Q454" s="53">
        <v>2.1</v>
      </c>
      <c r="R454" s="53">
        <v>3</v>
      </c>
      <c r="S454" s="53">
        <v>0.6</v>
      </c>
      <c r="T454" s="53">
        <v>1.9</v>
      </c>
      <c r="U454" s="44"/>
    </row>
    <row r="455" spans="2:21" ht="14.25" customHeight="1">
      <c r="B455" s="25" t="str">
        <f t="shared" si="13"/>
        <v/>
      </c>
      <c r="C455" s="25" t="str">
        <f t="shared" si="14"/>
        <v>PRT</v>
      </c>
      <c r="D455" s="14" t="s">
        <v>130</v>
      </c>
      <c r="E455" s="41" t="s">
        <v>862</v>
      </c>
      <c r="F455" s="41" t="s">
        <v>863</v>
      </c>
      <c r="G455" s="14" t="s">
        <v>864</v>
      </c>
      <c r="H455" s="14" t="s">
        <v>864</v>
      </c>
      <c r="I455" s="14">
        <v>2</v>
      </c>
      <c r="J455" s="48"/>
      <c r="K455" s="49"/>
      <c r="L455" s="49"/>
      <c r="M455" s="49"/>
      <c r="N455" s="49"/>
      <c r="O455" s="49"/>
      <c r="P455" s="53">
        <v>7.98</v>
      </c>
      <c r="Q455" s="53">
        <v>4.63</v>
      </c>
      <c r="R455" s="53">
        <v>2.64</v>
      </c>
      <c r="S455" s="53">
        <v>1.26</v>
      </c>
      <c r="T455" s="53">
        <v>1.01</v>
      </c>
      <c r="U455" s="44"/>
    </row>
    <row r="456" spans="2:21" ht="14.25" customHeight="1">
      <c r="B456" s="25" t="str">
        <f t="shared" ref="B456:B519" si="15">IF(D456="UU","UUW","")</f>
        <v/>
      </c>
      <c r="C456" s="25" t="str">
        <f t="shared" ref="C456:C519" si="16">IF(B456="",D456,B456)</f>
        <v>SEW</v>
      </c>
      <c r="D456" s="14" t="s">
        <v>131</v>
      </c>
      <c r="E456" s="41" t="s">
        <v>862</v>
      </c>
      <c r="F456" s="41" t="s">
        <v>863</v>
      </c>
      <c r="G456" s="14" t="s">
        <v>864</v>
      </c>
      <c r="H456" s="14" t="s">
        <v>864</v>
      </c>
      <c r="I456" s="14">
        <v>2</v>
      </c>
      <c r="J456" s="48"/>
      <c r="K456" s="49"/>
      <c r="L456" s="49"/>
      <c r="M456" s="49"/>
      <c r="N456" s="49"/>
      <c r="O456" s="49"/>
      <c r="P456" s="53">
        <v>5.47</v>
      </c>
      <c r="Q456" s="53">
        <v>4.93</v>
      </c>
      <c r="R456" s="53">
        <v>4.1500000000000004</v>
      </c>
      <c r="S456" s="53">
        <v>3.7</v>
      </c>
      <c r="T456" s="53">
        <v>3.64</v>
      </c>
      <c r="U456" s="44"/>
    </row>
    <row r="457" spans="2:21" ht="14.25" customHeight="1">
      <c r="B457" s="25" t="str">
        <f t="shared" si="15"/>
        <v/>
      </c>
      <c r="C457" s="25" t="str">
        <f t="shared" si="16"/>
        <v>SSC</v>
      </c>
      <c r="D457" s="14" t="s">
        <v>129</v>
      </c>
      <c r="E457" s="41" t="s">
        <v>862</v>
      </c>
      <c r="F457" s="41" t="s">
        <v>863</v>
      </c>
      <c r="G457" s="14" t="s">
        <v>864</v>
      </c>
      <c r="H457" s="14" t="s">
        <v>864</v>
      </c>
      <c r="I457" s="14">
        <v>2</v>
      </c>
      <c r="J457" s="48"/>
      <c r="K457" s="49"/>
      <c r="L457" s="49"/>
      <c r="M457" s="49"/>
      <c r="N457" s="49"/>
      <c r="O457" s="49"/>
      <c r="P457" s="53">
        <v>4.74</v>
      </c>
      <c r="Q457" s="53">
        <v>4.84</v>
      </c>
      <c r="R457" s="53">
        <v>2.94</v>
      </c>
      <c r="S457" s="53">
        <v>0.97</v>
      </c>
      <c r="T457" s="53">
        <v>2.91</v>
      </c>
      <c r="U457" s="44"/>
    </row>
    <row r="458" spans="2:21" ht="14.25" customHeight="1">
      <c r="B458" s="25" t="str">
        <f t="shared" si="15"/>
        <v/>
      </c>
      <c r="C458" s="25" t="str">
        <f t="shared" si="16"/>
        <v>SES</v>
      </c>
      <c r="D458" s="14" t="s">
        <v>132</v>
      </c>
      <c r="E458" s="41" t="s">
        <v>862</v>
      </c>
      <c r="F458" s="41" t="s">
        <v>863</v>
      </c>
      <c r="G458" s="14" t="s">
        <v>864</v>
      </c>
      <c r="H458" s="14" t="s">
        <v>864</v>
      </c>
      <c r="I458" s="14">
        <v>2</v>
      </c>
      <c r="J458" s="48"/>
      <c r="K458" s="49"/>
      <c r="L458" s="49"/>
      <c r="M458" s="49"/>
      <c r="N458" s="49"/>
      <c r="O458" s="49"/>
      <c r="P458" s="53">
        <v>4.63</v>
      </c>
      <c r="Q458" s="53">
        <v>1.74</v>
      </c>
      <c r="R458" s="53">
        <v>1.56</v>
      </c>
      <c r="S458" s="53">
        <v>0.95</v>
      </c>
      <c r="T458" s="53">
        <v>1.36</v>
      </c>
      <c r="U458" s="44"/>
    </row>
    <row r="459" spans="2:21" ht="14.25" customHeight="1">
      <c r="B459" s="25" t="str">
        <f t="shared" si="15"/>
        <v/>
      </c>
      <c r="C459" s="25" t="str">
        <f t="shared" si="16"/>
        <v>ANH</v>
      </c>
      <c r="D459" s="14" t="s">
        <v>94</v>
      </c>
      <c r="E459" s="14" t="s">
        <v>865</v>
      </c>
      <c r="F459" s="14" t="s">
        <v>863</v>
      </c>
      <c r="G459" s="14" t="s">
        <v>866</v>
      </c>
      <c r="H459" s="14" t="s">
        <v>867</v>
      </c>
      <c r="I459" s="14">
        <v>2</v>
      </c>
      <c r="J459" s="48"/>
      <c r="K459" s="49"/>
      <c r="L459" s="49"/>
      <c r="M459" s="49"/>
      <c r="N459" s="49"/>
      <c r="O459" s="49"/>
      <c r="P459" s="53">
        <v>1.74</v>
      </c>
      <c r="Q459" s="53">
        <v>1.61</v>
      </c>
      <c r="R459" s="53">
        <v>1.54</v>
      </c>
      <c r="S459" s="53">
        <v>1.1399999999999999</v>
      </c>
      <c r="T459" s="53">
        <v>1.72</v>
      </c>
      <c r="U459" s="44"/>
    </row>
    <row r="460" spans="2:21" ht="14.25" customHeight="1">
      <c r="B460" s="25" t="str">
        <f t="shared" si="15"/>
        <v/>
      </c>
      <c r="C460" s="25" t="str">
        <f t="shared" si="16"/>
        <v>WSH</v>
      </c>
      <c r="D460" s="14" t="s">
        <v>117</v>
      </c>
      <c r="E460" s="14" t="s">
        <v>865</v>
      </c>
      <c r="F460" s="14" t="s">
        <v>863</v>
      </c>
      <c r="G460" s="14" t="s">
        <v>866</v>
      </c>
      <c r="H460" s="14" t="s">
        <v>867</v>
      </c>
      <c r="I460" s="14">
        <v>2</v>
      </c>
      <c r="J460" s="48"/>
      <c r="K460" s="49"/>
      <c r="L460" s="49"/>
      <c r="M460" s="49"/>
      <c r="N460" s="49"/>
      <c r="O460" s="49"/>
      <c r="P460" s="53">
        <v>1.57</v>
      </c>
      <c r="Q460" s="53">
        <v>2</v>
      </c>
      <c r="R460" s="53">
        <v>0.13</v>
      </c>
      <c r="S460" s="53">
        <v>0.73</v>
      </c>
      <c r="T460" s="53">
        <v>0.55000000000000004</v>
      </c>
      <c r="U460" s="44"/>
    </row>
    <row r="461" spans="2:21" ht="14.25" customHeight="1">
      <c r="B461" s="25" t="str">
        <f t="shared" si="15"/>
        <v/>
      </c>
      <c r="C461" s="25" t="str">
        <f t="shared" si="16"/>
        <v>HDD</v>
      </c>
      <c r="D461" s="14" t="s">
        <v>118</v>
      </c>
      <c r="E461" s="14" t="s">
        <v>865</v>
      </c>
      <c r="F461" s="14" t="s">
        <v>863</v>
      </c>
      <c r="G461" s="14" t="s">
        <v>866</v>
      </c>
      <c r="H461" s="14" t="s">
        <v>867</v>
      </c>
      <c r="I461" s="14">
        <v>2</v>
      </c>
      <c r="J461" s="48"/>
      <c r="K461" s="49"/>
      <c r="L461" s="49"/>
      <c r="M461" s="49"/>
      <c r="N461" s="49"/>
      <c r="O461" s="49"/>
      <c r="P461" s="53" t="s">
        <v>81</v>
      </c>
      <c r="Q461" s="53">
        <v>1.65</v>
      </c>
      <c r="R461" s="53">
        <v>0.18</v>
      </c>
      <c r="S461" s="53">
        <v>1.03</v>
      </c>
      <c r="T461" s="53">
        <v>0.01</v>
      </c>
      <c r="U461" s="44"/>
    </row>
    <row r="462" spans="2:21" ht="14.25" customHeight="1">
      <c r="B462" s="25" t="str">
        <f t="shared" si="15"/>
        <v/>
      </c>
      <c r="C462" s="25" t="str">
        <f t="shared" si="16"/>
        <v>NES</v>
      </c>
      <c r="D462" s="14" t="s">
        <v>119</v>
      </c>
      <c r="E462" s="14" t="s">
        <v>865</v>
      </c>
      <c r="F462" s="14" t="s">
        <v>863</v>
      </c>
      <c r="G462" s="14" t="s">
        <v>866</v>
      </c>
      <c r="H462" s="14" t="s">
        <v>867</v>
      </c>
      <c r="I462" s="14">
        <v>2</v>
      </c>
      <c r="J462" s="48"/>
      <c r="K462" s="49"/>
      <c r="L462" s="49"/>
      <c r="M462" s="49"/>
      <c r="N462" s="49"/>
      <c r="O462" s="49"/>
      <c r="P462" s="53">
        <v>6.88</v>
      </c>
      <c r="Q462" s="53">
        <v>7.88</v>
      </c>
      <c r="R462" s="53">
        <v>9.82</v>
      </c>
      <c r="S462" s="53">
        <v>5.69</v>
      </c>
      <c r="T462" s="53">
        <v>4.57</v>
      </c>
      <c r="U462" s="44"/>
    </row>
    <row r="463" spans="2:21" ht="14.25" customHeight="1">
      <c r="B463" s="25" t="str">
        <f t="shared" si="15"/>
        <v/>
      </c>
      <c r="C463" s="25" t="str">
        <f t="shared" si="16"/>
        <v>SVE</v>
      </c>
      <c r="D463" s="14" t="s">
        <v>120</v>
      </c>
      <c r="E463" s="14" t="s">
        <v>865</v>
      </c>
      <c r="F463" s="14" t="s">
        <v>863</v>
      </c>
      <c r="G463" s="14" t="s">
        <v>866</v>
      </c>
      <c r="H463" s="14" t="s">
        <v>867</v>
      </c>
      <c r="I463" s="14">
        <v>2</v>
      </c>
      <c r="J463" s="48"/>
      <c r="K463" s="49"/>
      <c r="L463" s="49"/>
      <c r="M463" s="49"/>
      <c r="N463" s="49"/>
      <c r="O463" s="49"/>
      <c r="P463" s="53" t="s">
        <v>81</v>
      </c>
      <c r="Q463" s="53">
        <v>1.41</v>
      </c>
      <c r="R463" s="53">
        <v>2.54</v>
      </c>
      <c r="S463" s="53">
        <v>1.05</v>
      </c>
      <c r="T463" s="53">
        <v>1.27</v>
      </c>
      <c r="U463" s="44"/>
    </row>
    <row r="464" spans="2:21" ht="14.25" customHeight="1">
      <c r="B464" s="25" t="str">
        <f t="shared" si="15"/>
        <v/>
      </c>
      <c r="C464" s="25" t="str">
        <f t="shared" si="16"/>
        <v>SWB</v>
      </c>
      <c r="D464" s="14" t="s">
        <v>121</v>
      </c>
      <c r="E464" s="14" t="s">
        <v>865</v>
      </c>
      <c r="F464" s="14" t="s">
        <v>863</v>
      </c>
      <c r="G464" s="14" t="s">
        <v>866</v>
      </c>
      <c r="H464" s="14" t="s">
        <v>867</v>
      </c>
      <c r="I464" s="14">
        <v>2</v>
      </c>
      <c r="J464" s="48"/>
      <c r="K464" s="49"/>
      <c r="L464" s="49"/>
      <c r="M464" s="49"/>
      <c r="N464" s="49"/>
      <c r="O464" s="49"/>
      <c r="P464" s="53">
        <v>1.04</v>
      </c>
      <c r="Q464" s="53">
        <v>1.07</v>
      </c>
      <c r="R464" s="53">
        <v>0.72</v>
      </c>
      <c r="S464" s="53">
        <v>1.01</v>
      </c>
      <c r="T464" s="53">
        <v>0.96</v>
      </c>
      <c r="U464" s="44"/>
    </row>
    <row r="465" spans="2:21" ht="14.25" customHeight="1">
      <c r="B465" s="25" t="str">
        <f t="shared" si="15"/>
        <v/>
      </c>
      <c r="C465" s="25" t="str">
        <f t="shared" si="16"/>
        <v>SRN</v>
      </c>
      <c r="D465" s="14" t="s">
        <v>122</v>
      </c>
      <c r="E465" s="14" t="s">
        <v>865</v>
      </c>
      <c r="F465" s="14" t="s">
        <v>863</v>
      </c>
      <c r="G465" s="14" t="s">
        <v>866</v>
      </c>
      <c r="H465" s="14" t="s">
        <v>867</v>
      </c>
      <c r="I465" s="14">
        <v>2</v>
      </c>
      <c r="J465" s="48"/>
      <c r="K465" s="49"/>
      <c r="L465" s="49"/>
      <c r="M465" s="49"/>
      <c r="N465" s="49"/>
      <c r="O465" s="49"/>
      <c r="P465" s="53">
        <v>19.77</v>
      </c>
      <c r="Q465" s="53">
        <v>16.809999999999999</v>
      </c>
      <c r="R465" s="53">
        <v>18.59</v>
      </c>
      <c r="S465" s="53">
        <v>9.2100000000000009</v>
      </c>
      <c r="T465" s="53">
        <v>7.19</v>
      </c>
      <c r="U465" s="44"/>
    </row>
    <row r="466" spans="2:21" ht="14.25" customHeight="1">
      <c r="B466" s="25" t="str">
        <f t="shared" si="15"/>
        <v/>
      </c>
      <c r="C466" s="25" t="str">
        <f t="shared" si="16"/>
        <v>TMS</v>
      </c>
      <c r="D466" s="14" t="s">
        <v>123</v>
      </c>
      <c r="E466" s="14" t="s">
        <v>865</v>
      </c>
      <c r="F466" s="14" t="s">
        <v>863</v>
      </c>
      <c r="G466" s="14" t="s">
        <v>866</v>
      </c>
      <c r="H466" s="14" t="s">
        <v>867</v>
      </c>
      <c r="I466" s="14">
        <v>2</v>
      </c>
      <c r="J466" s="48"/>
      <c r="K466" s="49"/>
      <c r="L466" s="49"/>
      <c r="M466" s="49"/>
      <c r="N466" s="49"/>
      <c r="O466" s="49"/>
      <c r="P466" s="53">
        <v>18</v>
      </c>
      <c r="Q466" s="53">
        <v>18</v>
      </c>
      <c r="R466" s="53">
        <v>3.2</v>
      </c>
      <c r="S466" s="53">
        <v>1.76</v>
      </c>
      <c r="T466" s="53">
        <v>2.2400000000000002</v>
      </c>
      <c r="U466" s="44"/>
    </row>
    <row r="467" spans="2:21" ht="14.25" customHeight="1">
      <c r="B467" s="25" t="str">
        <f t="shared" si="15"/>
        <v>UUW</v>
      </c>
      <c r="C467" s="25" t="str">
        <f t="shared" si="16"/>
        <v>UUW</v>
      </c>
      <c r="D467" s="14" t="s">
        <v>767</v>
      </c>
      <c r="E467" s="14" t="s">
        <v>865</v>
      </c>
      <c r="F467" s="14" t="s">
        <v>863</v>
      </c>
      <c r="G467" s="14" t="s">
        <v>866</v>
      </c>
      <c r="H467" s="14" t="s">
        <v>867</v>
      </c>
      <c r="I467" s="14">
        <v>2</v>
      </c>
      <c r="J467" s="48"/>
      <c r="K467" s="49"/>
      <c r="L467" s="49"/>
      <c r="M467" s="49"/>
      <c r="N467" s="49"/>
      <c r="O467" s="49"/>
      <c r="P467" s="53">
        <v>5</v>
      </c>
      <c r="Q467" s="53">
        <v>3.7</v>
      </c>
      <c r="R467" s="53">
        <v>3.53</v>
      </c>
      <c r="S467" s="53">
        <v>1.88</v>
      </c>
      <c r="T467" s="53">
        <v>2.0699999999999998</v>
      </c>
      <c r="U467" s="44"/>
    </row>
    <row r="468" spans="2:21" ht="14.25" customHeight="1">
      <c r="B468" s="25" t="str">
        <f t="shared" si="15"/>
        <v/>
      </c>
      <c r="C468" s="25" t="str">
        <f t="shared" si="16"/>
        <v>WSX</v>
      </c>
      <c r="D468" s="14" t="s">
        <v>125</v>
      </c>
      <c r="E468" s="14" t="s">
        <v>865</v>
      </c>
      <c r="F468" s="14" t="s">
        <v>863</v>
      </c>
      <c r="G468" s="14" t="s">
        <v>866</v>
      </c>
      <c r="H468" s="14" t="s">
        <v>867</v>
      </c>
      <c r="I468" s="14">
        <v>2</v>
      </c>
      <c r="J468" s="48"/>
      <c r="K468" s="49"/>
      <c r="L468" s="49"/>
      <c r="M468" s="49"/>
      <c r="N468" s="49"/>
      <c r="O468" s="49"/>
      <c r="P468" s="53">
        <v>0.57999999999999996</v>
      </c>
      <c r="Q468" s="53">
        <v>1.94</v>
      </c>
      <c r="R468" s="53">
        <v>1.46</v>
      </c>
      <c r="S468" s="53">
        <v>0.56999999999999995</v>
      </c>
      <c r="T468" s="53">
        <v>1.59</v>
      </c>
      <c r="U468" s="44"/>
    </row>
    <row r="469" spans="2:21" ht="14.25" customHeight="1">
      <c r="B469" s="25" t="str">
        <f t="shared" si="15"/>
        <v/>
      </c>
      <c r="C469" s="25" t="str">
        <f t="shared" si="16"/>
        <v>YKY</v>
      </c>
      <c r="D469" s="14" t="s">
        <v>126</v>
      </c>
      <c r="E469" s="14" t="s">
        <v>865</v>
      </c>
      <c r="F469" s="14" t="s">
        <v>863</v>
      </c>
      <c r="G469" s="14" t="s">
        <v>866</v>
      </c>
      <c r="H469" s="14" t="s">
        <v>867</v>
      </c>
      <c r="I469" s="14">
        <v>2</v>
      </c>
      <c r="J469" s="48"/>
      <c r="K469" s="49"/>
      <c r="L469" s="49"/>
      <c r="M469" s="49"/>
      <c r="N469" s="49"/>
      <c r="O469" s="49"/>
      <c r="P469" s="53">
        <v>7.62</v>
      </c>
      <c r="Q469" s="53">
        <v>4.6100000000000003</v>
      </c>
      <c r="R469" s="53">
        <v>5.25</v>
      </c>
      <c r="S469" s="53">
        <v>3.87</v>
      </c>
      <c r="T469" s="53">
        <v>3.82</v>
      </c>
      <c r="U469" s="44"/>
    </row>
    <row r="470" spans="2:21" ht="14.25" customHeight="1">
      <c r="B470" s="25" t="str">
        <f t="shared" si="15"/>
        <v/>
      </c>
      <c r="C470" s="25" t="str">
        <f t="shared" si="16"/>
        <v>AFW</v>
      </c>
      <c r="D470" s="14" t="s">
        <v>127</v>
      </c>
      <c r="E470" s="14" t="s">
        <v>865</v>
      </c>
      <c r="F470" s="14" t="s">
        <v>863</v>
      </c>
      <c r="G470" s="14" t="s">
        <v>866</v>
      </c>
      <c r="H470" s="14" t="s">
        <v>867</v>
      </c>
      <c r="I470" s="14">
        <v>2</v>
      </c>
      <c r="J470" s="48"/>
      <c r="K470" s="49"/>
      <c r="L470" s="49"/>
      <c r="M470" s="49"/>
      <c r="N470" s="49"/>
      <c r="O470" s="49"/>
      <c r="P470" s="53">
        <v>2.4900000000000002</v>
      </c>
      <c r="Q470" s="53">
        <v>1.9</v>
      </c>
      <c r="R470" s="53">
        <v>3.42</v>
      </c>
      <c r="S470" s="53">
        <v>1.65</v>
      </c>
      <c r="T470" s="53">
        <v>1.19</v>
      </c>
      <c r="U470" s="44"/>
    </row>
    <row r="471" spans="2:21" ht="14.25" customHeight="1">
      <c r="B471" s="25" t="str">
        <f t="shared" si="15"/>
        <v/>
      </c>
      <c r="C471" s="25" t="str">
        <f t="shared" si="16"/>
        <v>BRL</v>
      </c>
      <c r="D471" s="14" t="s">
        <v>128</v>
      </c>
      <c r="E471" s="14" t="s">
        <v>865</v>
      </c>
      <c r="F471" s="14" t="s">
        <v>863</v>
      </c>
      <c r="G471" s="14" t="s">
        <v>866</v>
      </c>
      <c r="H471" s="14" t="s">
        <v>867</v>
      </c>
      <c r="I471" s="14">
        <v>2</v>
      </c>
      <c r="J471" s="48"/>
      <c r="K471" s="49"/>
      <c r="L471" s="49"/>
      <c r="M471" s="49"/>
      <c r="N471" s="49"/>
      <c r="O471" s="49"/>
      <c r="P471" s="53">
        <v>1.5</v>
      </c>
      <c r="Q471" s="53">
        <v>0.4</v>
      </c>
      <c r="R471" s="53">
        <v>0.72</v>
      </c>
      <c r="S471" s="53">
        <v>0.2</v>
      </c>
      <c r="T471" s="53">
        <v>1.74</v>
      </c>
      <c r="U471" s="44"/>
    </row>
    <row r="472" spans="2:21" ht="14.25" customHeight="1">
      <c r="B472" s="25" t="str">
        <f t="shared" si="15"/>
        <v/>
      </c>
      <c r="C472" s="25" t="str">
        <f t="shared" si="16"/>
        <v>PRT</v>
      </c>
      <c r="D472" s="14" t="s">
        <v>130</v>
      </c>
      <c r="E472" s="14" t="s">
        <v>865</v>
      </c>
      <c r="F472" s="14" t="s">
        <v>863</v>
      </c>
      <c r="G472" s="14" t="s">
        <v>866</v>
      </c>
      <c r="H472" s="14" t="s">
        <v>867</v>
      </c>
      <c r="I472" s="14">
        <v>2</v>
      </c>
      <c r="J472" s="48"/>
      <c r="K472" s="49"/>
      <c r="L472" s="49"/>
      <c r="M472" s="49"/>
      <c r="N472" s="49"/>
      <c r="O472" s="49"/>
      <c r="P472" s="53">
        <v>7.98</v>
      </c>
      <c r="Q472" s="53">
        <v>4.63</v>
      </c>
      <c r="R472" s="53">
        <v>2.64</v>
      </c>
      <c r="S472" s="53">
        <v>1.26</v>
      </c>
      <c r="T472" s="53">
        <v>1.01</v>
      </c>
      <c r="U472" s="44"/>
    </row>
    <row r="473" spans="2:21" ht="14.25" customHeight="1">
      <c r="B473" s="25" t="str">
        <f t="shared" si="15"/>
        <v/>
      </c>
      <c r="C473" s="25" t="str">
        <f t="shared" si="16"/>
        <v>SEW</v>
      </c>
      <c r="D473" s="14" t="s">
        <v>131</v>
      </c>
      <c r="E473" s="14" t="s">
        <v>865</v>
      </c>
      <c r="F473" s="14" t="s">
        <v>863</v>
      </c>
      <c r="G473" s="14" t="s">
        <v>866</v>
      </c>
      <c r="H473" s="14" t="s">
        <v>867</v>
      </c>
      <c r="I473" s="14">
        <v>2</v>
      </c>
      <c r="J473" s="48"/>
      <c r="K473" s="49"/>
      <c r="L473" s="49"/>
      <c r="M473" s="49"/>
      <c r="N473" s="49"/>
      <c r="O473" s="49"/>
      <c r="P473" s="53">
        <v>5.0599999999999996</v>
      </c>
      <c r="Q473" s="53">
        <v>4.72</v>
      </c>
      <c r="R473" s="53">
        <v>4.04</v>
      </c>
      <c r="S473" s="53">
        <v>3.09</v>
      </c>
      <c r="T473" s="53">
        <v>3.44</v>
      </c>
      <c r="U473" s="44"/>
    </row>
    <row r="474" spans="2:21" ht="14.25" customHeight="1">
      <c r="B474" s="25" t="str">
        <f t="shared" si="15"/>
        <v/>
      </c>
      <c r="C474" s="25" t="str">
        <f t="shared" si="16"/>
        <v>SSC</v>
      </c>
      <c r="D474" s="14" t="s">
        <v>129</v>
      </c>
      <c r="E474" s="14" t="s">
        <v>865</v>
      </c>
      <c r="F474" s="14" t="s">
        <v>863</v>
      </c>
      <c r="G474" s="14" t="s">
        <v>866</v>
      </c>
      <c r="H474" s="14" t="s">
        <v>867</v>
      </c>
      <c r="I474" s="14">
        <v>2</v>
      </c>
      <c r="J474" s="48"/>
      <c r="K474" s="49"/>
      <c r="L474" s="49"/>
      <c r="M474" s="49"/>
      <c r="N474" s="49"/>
      <c r="O474" s="49"/>
      <c r="P474" s="53">
        <v>1.92</v>
      </c>
      <c r="Q474" s="53">
        <v>1.96</v>
      </c>
      <c r="R474" s="53">
        <v>1.06</v>
      </c>
      <c r="S474" s="53">
        <v>0.56999999999999995</v>
      </c>
      <c r="T474" s="53">
        <v>0.9</v>
      </c>
      <c r="U474" s="44"/>
    </row>
    <row r="475" spans="2:21" ht="14.25" customHeight="1">
      <c r="B475" s="25" t="str">
        <f t="shared" si="15"/>
        <v/>
      </c>
      <c r="C475" s="25" t="str">
        <f t="shared" si="16"/>
        <v>SES</v>
      </c>
      <c r="D475" s="14" t="s">
        <v>132</v>
      </c>
      <c r="E475" s="14" t="s">
        <v>865</v>
      </c>
      <c r="F475" s="14" t="s">
        <v>863</v>
      </c>
      <c r="G475" s="14" t="s">
        <v>866</v>
      </c>
      <c r="H475" s="14" t="s">
        <v>867</v>
      </c>
      <c r="I475" s="14">
        <v>2</v>
      </c>
      <c r="J475" s="48"/>
      <c r="K475" s="49"/>
      <c r="L475" s="49"/>
      <c r="M475" s="49"/>
      <c r="N475" s="49"/>
      <c r="O475" s="49"/>
      <c r="P475" s="53">
        <v>4.63</v>
      </c>
      <c r="Q475" s="53">
        <v>1.74</v>
      </c>
      <c r="R475" s="53">
        <v>1.56</v>
      </c>
      <c r="S475" s="53">
        <v>0.95</v>
      </c>
      <c r="T475" s="53">
        <v>1.36</v>
      </c>
      <c r="U475" s="44"/>
    </row>
    <row r="476" spans="2:21" ht="14.25" customHeight="1">
      <c r="B476" s="25" t="str">
        <f t="shared" si="15"/>
        <v/>
      </c>
      <c r="C476" s="25" t="str">
        <f t="shared" si="16"/>
        <v>ANH</v>
      </c>
      <c r="D476" s="14" t="s">
        <v>94</v>
      </c>
      <c r="E476" s="14" t="s">
        <v>868</v>
      </c>
      <c r="F476" s="14" t="s">
        <v>869</v>
      </c>
      <c r="G476" s="14" t="s">
        <v>870</v>
      </c>
      <c r="H476" s="14" t="s">
        <v>870</v>
      </c>
      <c r="I476" s="14">
        <v>2</v>
      </c>
      <c r="J476" s="48"/>
      <c r="K476" s="49"/>
      <c r="L476" s="49"/>
      <c r="M476" s="49"/>
      <c r="N476" s="49"/>
      <c r="O476" s="49"/>
      <c r="P476" s="53">
        <v>3.17</v>
      </c>
      <c r="Q476" s="53">
        <v>2.09</v>
      </c>
      <c r="R476" s="53">
        <v>1.75</v>
      </c>
      <c r="S476" s="53">
        <v>1.98</v>
      </c>
      <c r="T476" s="53">
        <v>4.05</v>
      </c>
      <c r="U476" s="44"/>
    </row>
    <row r="477" spans="2:21" ht="14.25" customHeight="1">
      <c r="B477" s="25" t="str">
        <f t="shared" si="15"/>
        <v/>
      </c>
      <c r="C477" s="25" t="str">
        <f t="shared" si="16"/>
        <v>WSH</v>
      </c>
      <c r="D477" s="14" t="s">
        <v>117</v>
      </c>
      <c r="E477" s="14" t="s">
        <v>868</v>
      </c>
      <c r="F477" s="14" t="s">
        <v>869</v>
      </c>
      <c r="G477" s="14" t="s">
        <v>870</v>
      </c>
      <c r="H477" s="14" t="s">
        <v>870</v>
      </c>
      <c r="I477" s="14">
        <v>2</v>
      </c>
      <c r="J477" s="48"/>
      <c r="K477" s="49"/>
      <c r="L477" s="49"/>
      <c r="M477" s="49"/>
      <c r="N477" s="49"/>
      <c r="O477" s="49"/>
      <c r="P477" s="53">
        <v>2.85</v>
      </c>
      <c r="Q477" s="53">
        <v>4.3099999999999996</v>
      </c>
      <c r="R477" s="53">
        <v>3.97</v>
      </c>
      <c r="S477" s="53">
        <v>4.17</v>
      </c>
      <c r="T477" s="53">
        <v>9.77</v>
      </c>
      <c r="U477" s="44"/>
    </row>
    <row r="478" spans="2:21" ht="14.25" customHeight="1">
      <c r="B478" s="25" t="str">
        <f t="shared" si="15"/>
        <v/>
      </c>
      <c r="C478" s="25" t="str">
        <f t="shared" si="16"/>
        <v>HDD</v>
      </c>
      <c r="D478" s="14" t="s">
        <v>118</v>
      </c>
      <c r="E478" s="14" t="s">
        <v>868</v>
      </c>
      <c r="F478" s="14" t="s">
        <v>869</v>
      </c>
      <c r="G478" s="14" t="s">
        <v>870</v>
      </c>
      <c r="H478" s="14" t="s">
        <v>870</v>
      </c>
      <c r="I478" s="14">
        <v>2</v>
      </c>
      <c r="J478" s="48"/>
      <c r="K478" s="49"/>
      <c r="L478" s="49"/>
      <c r="M478" s="49"/>
      <c r="N478" s="49"/>
      <c r="O478" s="49"/>
      <c r="P478" s="53">
        <v>0</v>
      </c>
      <c r="Q478" s="53">
        <v>0.5</v>
      </c>
      <c r="R478" s="53">
        <v>0.33</v>
      </c>
      <c r="S478" s="53">
        <v>0.08</v>
      </c>
      <c r="T478" s="53">
        <v>0.16</v>
      </c>
      <c r="U478" s="44"/>
    </row>
    <row r="479" spans="2:21" ht="14.25" customHeight="1">
      <c r="B479" s="25" t="str">
        <f t="shared" si="15"/>
        <v/>
      </c>
      <c r="C479" s="25" t="str">
        <f t="shared" si="16"/>
        <v>NES</v>
      </c>
      <c r="D479" s="14" t="s">
        <v>119</v>
      </c>
      <c r="E479" s="14" t="s">
        <v>868</v>
      </c>
      <c r="F479" s="14" t="s">
        <v>869</v>
      </c>
      <c r="G479" s="14" t="s">
        <v>870</v>
      </c>
      <c r="H479" s="14" t="s">
        <v>870</v>
      </c>
      <c r="I479" s="14">
        <v>2</v>
      </c>
      <c r="J479" s="48"/>
      <c r="K479" s="49"/>
      <c r="L479" s="49"/>
      <c r="M479" s="49"/>
      <c r="N479" s="49"/>
      <c r="O479" s="49"/>
      <c r="P479" s="53">
        <v>2.41</v>
      </c>
      <c r="Q479" s="53">
        <v>2.2599999999999998</v>
      </c>
      <c r="R479" s="53">
        <v>3.21</v>
      </c>
      <c r="S479" s="53">
        <v>7.11</v>
      </c>
      <c r="T479" s="53">
        <v>6.36</v>
      </c>
      <c r="U479" s="44"/>
    </row>
    <row r="480" spans="2:21" ht="14.25" customHeight="1">
      <c r="B480" s="25" t="str">
        <f t="shared" si="15"/>
        <v/>
      </c>
      <c r="C480" s="25" t="str">
        <f t="shared" si="16"/>
        <v>SVE</v>
      </c>
      <c r="D480" s="14" t="s">
        <v>120</v>
      </c>
      <c r="E480" s="14" t="s">
        <v>868</v>
      </c>
      <c r="F480" s="14" t="s">
        <v>869</v>
      </c>
      <c r="G480" s="14" t="s">
        <v>870</v>
      </c>
      <c r="H480" s="14" t="s">
        <v>870</v>
      </c>
      <c r="I480" s="14">
        <v>2</v>
      </c>
      <c r="J480" s="48"/>
      <c r="K480" s="49"/>
      <c r="L480" s="49"/>
      <c r="M480" s="49"/>
      <c r="N480" s="49"/>
      <c r="O480" s="49"/>
      <c r="P480" s="53">
        <v>9.44</v>
      </c>
      <c r="Q480" s="53">
        <v>8.4</v>
      </c>
      <c r="R480" s="53">
        <v>3.94</v>
      </c>
      <c r="S480" s="53">
        <v>1.53</v>
      </c>
      <c r="T480" s="53">
        <v>2.4300000000000002</v>
      </c>
      <c r="U480" s="44"/>
    </row>
    <row r="481" spans="2:21" ht="14.25" customHeight="1">
      <c r="B481" s="25" t="str">
        <f t="shared" si="15"/>
        <v/>
      </c>
      <c r="C481" s="25" t="str">
        <f t="shared" si="16"/>
        <v>SWB</v>
      </c>
      <c r="D481" s="14" t="s">
        <v>121</v>
      </c>
      <c r="E481" s="14" t="s">
        <v>868</v>
      </c>
      <c r="F481" s="14" t="s">
        <v>869</v>
      </c>
      <c r="G481" s="14" t="s">
        <v>870</v>
      </c>
      <c r="H481" s="14" t="s">
        <v>870</v>
      </c>
      <c r="I481" s="14">
        <v>2</v>
      </c>
      <c r="J481" s="48"/>
      <c r="K481" s="49"/>
      <c r="L481" s="49"/>
      <c r="M481" s="49"/>
      <c r="N481" s="49"/>
      <c r="O481" s="49"/>
      <c r="P481" s="53">
        <v>2.85</v>
      </c>
      <c r="Q481" s="53">
        <v>1.91</v>
      </c>
      <c r="R481" s="53">
        <v>3.64</v>
      </c>
      <c r="S481" s="53">
        <v>2.06</v>
      </c>
      <c r="T481" s="53">
        <v>3.86</v>
      </c>
      <c r="U481" s="44"/>
    </row>
    <row r="482" spans="2:21" ht="14.25" customHeight="1">
      <c r="B482" s="25" t="str">
        <f t="shared" si="15"/>
        <v/>
      </c>
      <c r="C482" s="25" t="str">
        <f t="shared" si="16"/>
        <v>SRN</v>
      </c>
      <c r="D482" s="14" t="s">
        <v>122</v>
      </c>
      <c r="E482" s="14" t="s">
        <v>868</v>
      </c>
      <c r="F482" s="14" t="s">
        <v>869</v>
      </c>
      <c r="G482" s="14" t="s">
        <v>870</v>
      </c>
      <c r="H482" s="14" t="s">
        <v>870</v>
      </c>
      <c r="I482" s="14">
        <v>2</v>
      </c>
      <c r="J482" s="48"/>
      <c r="K482" s="49"/>
      <c r="L482" s="49"/>
      <c r="M482" s="49"/>
      <c r="N482" s="49"/>
      <c r="O482" s="49"/>
      <c r="P482" s="53">
        <v>5.46</v>
      </c>
      <c r="Q482" s="53">
        <v>11.59</v>
      </c>
      <c r="R482" s="53">
        <v>7.66</v>
      </c>
      <c r="S482" s="53">
        <v>4.6100000000000003</v>
      </c>
      <c r="T482" s="53">
        <v>6.69</v>
      </c>
      <c r="U482" s="44"/>
    </row>
    <row r="483" spans="2:21" ht="14.25" customHeight="1">
      <c r="B483" s="25" t="str">
        <f t="shared" si="15"/>
        <v/>
      </c>
      <c r="C483" s="25" t="str">
        <f t="shared" si="16"/>
        <v>TMS</v>
      </c>
      <c r="D483" s="14" t="s">
        <v>123</v>
      </c>
      <c r="E483" s="14" t="s">
        <v>868</v>
      </c>
      <c r="F483" s="14" t="s">
        <v>869</v>
      </c>
      <c r="G483" s="14" t="s">
        <v>870</v>
      </c>
      <c r="H483" s="14" t="s">
        <v>870</v>
      </c>
      <c r="I483" s="14">
        <v>2</v>
      </c>
      <c r="J483" s="48"/>
      <c r="K483" s="49"/>
      <c r="L483" s="49"/>
      <c r="M483" s="49"/>
      <c r="N483" s="49"/>
      <c r="O483" s="49"/>
      <c r="P483" s="53">
        <v>1.22</v>
      </c>
      <c r="Q483" s="53">
        <v>1.95</v>
      </c>
      <c r="R483" s="53">
        <v>0.66</v>
      </c>
      <c r="S483" s="53">
        <v>2.42</v>
      </c>
      <c r="T483" s="53">
        <v>2.59</v>
      </c>
      <c r="U483" s="44"/>
    </row>
    <row r="484" spans="2:21" ht="14.25" customHeight="1">
      <c r="B484" s="25" t="str">
        <f t="shared" si="15"/>
        <v>UUW</v>
      </c>
      <c r="C484" s="25" t="str">
        <f t="shared" si="16"/>
        <v>UUW</v>
      </c>
      <c r="D484" s="14" t="s">
        <v>767</v>
      </c>
      <c r="E484" s="14" t="s">
        <v>868</v>
      </c>
      <c r="F484" s="14" t="s">
        <v>869</v>
      </c>
      <c r="G484" s="14" t="s">
        <v>870</v>
      </c>
      <c r="H484" s="14" t="s">
        <v>870</v>
      </c>
      <c r="I484" s="14">
        <v>2</v>
      </c>
      <c r="J484" s="48"/>
      <c r="K484" s="49"/>
      <c r="L484" s="49"/>
      <c r="M484" s="49"/>
      <c r="N484" s="49"/>
      <c r="O484" s="49"/>
      <c r="P484" s="53">
        <v>1.28</v>
      </c>
      <c r="Q484" s="53">
        <v>2.2599999999999998</v>
      </c>
      <c r="R484" s="53">
        <v>3.24</v>
      </c>
      <c r="S484" s="53">
        <v>2.58</v>
      </c>
      <c r="T484" s="53">
        <v>3.02</v>
      </c>
      <c r="U484" s="44"/>
    </row>
    <row r="485" spans="2:21" ht="14.25" customHeight="1">
      <c r="B485" s="25" t="str">
        <f t="shared" si="15"/>
        <v/>
      </c>
      <c r="C485" s="25" t="str">
        <f t="shared" si="16"/>
        <v>WSX</v>
      </c>
      <c r="D485" s="14" t="s">
        <v>125</v>
      </c>
      <c r="E485" s="14" t="s">
        <v>868</v>
      </c>
      <c r="F485" s="14" t="s">
        <v>869</v>
      </c>
      <c r="G485" s="14" t="s">
        <v>870</v>
      </c>
      <c r="H485" s="14" t="s">
        <v>870</v>
      </c>
      <c r="I485" s="14">
        <v>2</v>
      </c>
      <c r="J485" s="48"/>
      <c r="K485" s="49"/>
      <c r="L485" s="49"/>
      <c r="M485" s="49"/>
      <c r="N485" s="49"/>
      <c r="O485" s="49"/>
      <c r="P485" s="53">
        <v>0.52</v>
      </c>
      <c r="Q485" s="53">
        <v>0.87</v>
      </c>
      <c r="R485" s="53">
        <v>0.88</v>
      </c>
      <c r="S485" s="53">
        <v>1.61</v>
      </c>
      <c r="T485" s="53">
        <v>0.37</v>
      </c>
      <c r="U485" s="44"/>
    </row>
    <row r="486" spans="2:21" ht="14.25" customHeight="1">
      <c r="B486" s="25" t="str">
        <f t="shared" si="15"/>
        <v/>
      </c>
      <c r="C486" s="25" t="str">
        <f t="shared" si="16"/>
        <v>YKY</v>
      </c>
      <c r="D486" s="14" t="s">
        <v>126</v>
      </c>
      <c r="E486" s="14" t="s">
        <v>868</v>
      </c>
      <c r="F486" s="14" t="s">
        <v>869</v>
      </c>
      <c r="G486" s="14" t="s">
        <v>870</v>
      </c>
      <c r="H486" s="14" t="s">
        <v>870</v>
      </c>
      <c r="I486" s="14">
        <v>2</v>
      </c>
      <c r="J486" s="48"/>
      <c r="K486" s="49"/>
      <c r="L486" s="49"/>
      <c r="M486" s="49"/>
      <c r="N486" s="49"/>
      <c r="O486" s="49"/>
      <c r="P486" s="53">
        <v>4.6100000000000003</v>
      </c>
      <c r="Q486" s="53">
        <v>1.9</v>
      </c>
      <c r="R486" s="53">
        <v>4.7300000000000004</v>
      </c>
      <c r="S486" s="53">
        <v>2.34</v>
      </c>
      <c r="T486" s="53">
        <v>4.76</v>
      </c>
      <c r="U486" s="44"/>
    </row>
    <row r="487" spans="2:21" ht="14.25" customHeight="1">
      <c r="B487" s="25" t="str">
        <f t="shared" si="15"/>
        <v/>
      </c>
      <c r="C487" s="25" t="str">
        <f t="shared" si="16"/>
        <v>AFW</v>
      </c>
      <c r="D487" s="14" t="s">
        <v>127</v>
      </c>
      <c r="E487" s="14" t="s">
        <v>868</v>
      </c>
      <c r="F487" s="14" t="s">
        <v>869</v>
      </c>
      <c r="G487" s="14" t="s">
        <v>870</v>
      </c>
      <c r="H487" s="14" t="s">
        <v>870</v>
      </c>
      <c r="I487" s="14">
        <v>2</v>
      </c>
      <c r="J487" s="48"/>
      <c r="K487" s="49"/>
      <c r="L487" s="49"/>
      <c r="M487" s="49"/>
      <c r="N487" s="49"/>
      <c r="O487" s="49"/>
      <c r="P487" s="53">
        <v>6.66</v>
      </c>
      <c r="Q487" s="53">
        <v>5.18</v>
      </c>
      <c r="R487" s="53">
        <v>1.73</v>
      </c>
      <c r="S487" s="53">
        <v>1.31</v>
      </c>
      <c r="T487" s="53">
        <v>0.87</v>
      </c>
      <c r="U487" s="44"/>
    </row>
    <row r="488" spans="2:21" ht="14.25" customHeight="1">
      <c r="B488" s="25" t="str">
        <f t="shared" si="15"/>
        <v/>
      </c>
      <c r="C488" s="25" t="str">
        <f t="shared" si="16"/>
        <v>BRL</v>
      </c>
      <c r="D488" s="14" t="s">
        <v>128</v>
      </c>
      <c r="E488" s="14" t="s">
        <v>868</v>
      </c>
      <c r="F488" s="14" t="s">
        <v>869</v>
      </c>
      <c r="G488" s="14" t="s">
        <v>870</v>
      </c>
      <c r="H488" s="14" t="s">
        <v>870</v>
      </c>
      <c r="I488" s="14">
        <v>2</v>
      </c>
      <c r="J488" s="48"/>
      <c r="K488" s="49"/>
      <c r="L488" s="49"/>
      <c r="M488" s="49"/>
      <c r="N488" s="49"/>
      <c r="O488" s="49"/>
      <c r="P488" s="53">
        <v>0.03</v>
      </c>
      <c r="Q488" s="53">
        <v>0.75</v>
      </c>
      <c r="R488" s="53">
        <v>2.31</v>
      </c>
      <c r="S488" s="53">
        <v>3.02</v>
      </c>
      <c r="T488" s="53">
        <v>4.1900000000000004</v>
      </c>
      <c r="U488" s="44"/>
    </row>
    <row r="489" spans="2:21" ht="14.25" customHeight="1">
      <c r="B489" s="25" t="str">
        <f t="shared" si="15"/>
        <v/>
      </c>
      <c r="C489" s="25" t="str">
        <f t="shared" si="16"/>
        <v>PRT</v>
      </c>
      <c r="D489" s="14" t="s">
        <v>130</v>
      </c>
      <c r="E489" s="14" t="s">
        <v>868</v>
      </c>
      <c r="F489" s="14" t="s">
        <v>869</v>
      </c>
      <c r="G489" s="14" t="s">
        <v>870</v>
      </c>
      <c r="H489" s="14" t="s">
        <v>870</v>
      </c>
      <c r="I489" s="14">
        <v>2</v>
      </c>
      <c r="J489" s="48"/>
      <c r="K489" s="49"/>
      <c r="L489" s="49"/>
      <c r="M489" s="49"/>
      <c r="N489" s="49"/>
      <c r="O489" s="49"/>
      <c r="P489" s="53">
        <v>0.01</v>
      </c>
      <c r="Q489" s="53">
        <v>1.78</v>
      </c>
      <c r="R489" s="53">
        <v>0.03</v>
      </c>
      <c r="S489" s="53">
        <v>0.56999999999999995</v>
      </c>
      <c r="T489" s="53">
        <v>3.74</v>
      </c>
      <c r="U489" s="44"/>
    </row>
    <row r="490" spans="2:21" ht="14.25" customHeight="1">
      <c r="B490" s="25" t="str">
        <f t="shared" si="15"/>
        <v/>
      </c>
      <c r="C490" s="25" t="str">
        <f t="shared" si="16"/>
        <v>SEW</v>
      </c>
      <c r="D490" s="14" t="s">
        <v>131</v>
      </c>
      <c r="E490" s="14" t="s">
        <v>868</v>
      </c>
      <c r="F490" s="14" t="s">
        <v>869</v>
      </c>
      <c r="G490" s="14" t="s">
        <v>870</v>
      </c>
      <c r="H490" s="14" t="s">
        <v>870</v>
      </c>
      <c r="I490" s="14">
        <v>2</v>
      </c>
      <c r="J490" s="48"/>
      <c r="K490" s="49"/>
      <c r="L490" s="49"/>
      <c r="M490" s="49"/>
      <c r="N490" s="49"/>
      <c r="O490" s="49"/>
      <c r="P490" s="53">
        <v>2.0299999999999998</v>
      </c>
      <c r="Q490" s="53">
        <v>3.39</v>
      </c>
      <c r="R490" s="53">
        <v>3.22</v>
      </c>
      <c r="S490" s="53">
        <v>2.2599999999999998</v>
      </c>
      <c r="T490" s="53">
        <v>1.21</v>
      </c>
      <c r="U490" s="44"/>
    </row>
    <row r="491" spans="2:21" ht="14.25" customHeight="1">
      <c r="B491" s="25" t="str">
        <f t="shared" si="15"/>
        <v/>
      </c>
      <c r="C491" s="25" t="str">
        <f t="shared" si="16"/>
        <v>SSC</v>
      </c>
      <c r="D491" s="14" t="s">
        <v>129</v>
      </c>
      <c r="E491" s="14" t="s">
        <v>868</v>
      </c>
      <c r="F491" s="14" t="s">
        <v>869</v>
      </c>
      <c r="G491" s="14" t="s">
        <v>870</v>
      </c>
      <c r="H491" s="14" t="s">
        <v>870</v>
      </c>
      <c r="I491" s="14">
        <v>2</v>
      </c>
      <c r="J491" s="48"/>
      <c r="K491" s="49"/>
      <c r="L491" s="49"/>
      <c r="M491" s="49"/>
      <c r="N491" s="49"/>
      <c r="O491" s="49"/>
      <c r="P491" s="53">
        <v>6.18</v>
      </c>
      <c r="Q491" s="53">
        <v>13.69</v>
      </c>
      <c r="R491" s="53">
        <v>3.6</v>
      </c>
      <c r="S491" s="53">
        <v>1.0900000000000001</v>
      </c>
      <c r="T491" s="53">
        <v>0.91</v>
      </c>
      <c r="U491" s="44"/>
    </row>
    <row r="492" spans="2:21" ht="14.25" customHeight="1">
      <c r="B492" s="25" t="str">
        <f t="shared" si="15"/>
        <v/>
      </c>
      <c r="C492" s="25" t="str">
        <f t="shared" si="16"/>
        <v>SES</v>
      </c>
      <c r="D492" s="14" t="s">
        <v>132</v>
      </c>
      <c r="E492" s="14" t="s">
        <v>868</v>
      </c>
      <c r="F492" s="14" t="s">
        <v>869</v>
      </c>
      <c r="G492" s="14" t="s">
        <v>870</v>
      </c>
      <c r="H492" s="14" t="s">
        <v>870</v>
      </c>
      <c r="I492" s="14">
        <v>2</v>
      </c>
      <c r="J492" s="48"/>
      <c r="K492" s="49"/>
      <c r="L492" s="49"/>
      <c r="M492" s="49"/>
      <c r="N492" s="49"/>
      <c r="O492" s="49"/>
      <c r="P492" s="53">
        <v>0.23</v>
      </c>
      <c r="Q492" s="53">
        <v>0.01</v>
      </c>
      <c r="R492" s="53">
        <v>0.48</v>
      </c>
      <c r="S492" s="53">
        <v>2.16</v>
      </c>
      <c r="T492" s="53">
        <v>0</v>
      </c>
      <c r="U492" s="44"/>
    </row>
    <row r="493" spans="2:21" ht="14.25" customHeight="1">
      <c r="B493" s="25" t="str">
        <f t="shared" si="15"/>
        <v/>
      </c>
      <c r="C493" s="25" t="str">
        <f t="shared" si="16"/>
        <v>ANH</v>
      </c>
      <c r="D493" s="43" t="s">
        <v>94</v>
      </c>
      <c r="E493" s="43" t="s">
        <v>871</v>
      </c>
      <c r="F493" s="43" t="s">
        <v>872</v>
      </c>
      <c r="G493" s="43" t="s">
        <v>770</v>
      </c>
      <c r="H493" s="44" t="s">
        <v>873</v>
      </c>
      <c r="I493" s="43">
        <v>1</v>
      </c>
      <c r="J493" s="54">
        <v>163.19999999999999</v>
      </c>
      <c r="K493" s="54">
        <v>131.19999999999999</v>
      </c>
      <c r="L493" s="54">
        <v>129.19999999999999</v>
      </c>
      <c r="M493" s="54">
        <v>127.5</v>
      </c>
      <c r="N493" s="54">
        <v>117.4</v>
      </c>
      <c r="O493" s="54">
        <v>137.5</v>
      </c>
      <c r="P493" s="54">
        <v>129.19999999999999</v>
      </c>
      <c r="Q493" s="54">
        <v>145.5</v>
      </c>
      <c r="R493" s="54">
        <v>109.3</v>
      </c>
      <c r="S493" s="54">
        <v>130.6</v>
      </c>
      <c r="T493" s="54">
        <v>122.2</v>
      </c>
      <c r="U493" s="44"/>
    </row>
    <row r="494" spans="2:21" ht="14.25" customHeight="1">
      <c r="B494" s="25" t="str">
        <f t="shared" si="15"/>
        <v/>
      </c>
      <c r="C494" s="25" t="str">
        <f t="shared" si="16"/>
        <v>WSH</v>
      </c>
      <c r="D494" s="43" t="s">
        <v>117</v>
      </c>
      <c r="E494" s="43" t="s">
        <v>871</v>
      </c>
      <c r="F494" s="43" t="s">
        <v>872</v>
      </c>
      <c r="G494" s="43" t="s">
        <v>770</v>
      </c>
      <c r="H494" s="44" t="s">
        <v>873</v>
      </c>
      <c r="I494" s="43">
        <v>1</v>
      </c>
      <c r="J494" s="54">
        <v>159.80000000000001</v>
      </c>
      <c r="K494" s="54">
        <v>129.30000000000001</v>
      </c>
      <c r="L494" s="54">
        <v>140.80000000000001</v>
      </c>
      <c r="M494" s="54">
        <v>129.4</v>
      </c>
      <c r="N494" s="54">
        <v>110.1</v>
      </c>
      <c r="O494" s="54">
        <v>133.5</v>
      </c>
      <c r="P494" s="54">
        <v>151.5</v>
      </c>
      <c r="Q494" s="54">
        <v>154.5</v>
      </c>
      <c r="R494" s="54">
        <v>138.80000000000001</v>
      </c>
      <c r="S494" s="54">
        <v>140.19999999999999</v>
      </c>
      <c r="T494" s="54">
        <v>136.6</v>
      </c>
      <c r="U494" s="44"/>
    </row>
    <row r="495" spans="2:21" ht="14.25" customHeight="1">
      <c r="B495" s="25" t="str">
        <f t="shared" si="15"/>
        <v/>
      </c>
      <c r="C495" s="25" t="str">
        <f t="shared" si="16"/>
        <v>HDD</v>
      </c>
      <c r="D495" s="43" t="s">
        <v>118</v>
      </c>
      <c r="E495" s="43" t="s">
        <v>871</v>
      </c>
      <c r="F495" s="43" t="s">
        <v>872</v>
      </c>
      <c r="G495" s="43" t="s">
        <v>770</v>
      </c>
      <c r="H495" s="44" t="s">
        <v>873</v>
      </c>
      <c r="I495" s="43">
        <v>1</v>
      </c>
      <c r="J495" s="54">
        <v>127.9</v>
      </c>
      <c r="K495" s="54">
        <v>88</v>
      </c>
      <c r="L495" s="54">
        <v>101</v>
      </c>
      <c r="M495" s="54">
        <v>124.2</v>
      </c>
      <c r="N495" s="54">
        <v>100.9</v>
      </c>
      <c r="O495" s="54">
        <v>102.5</v>
      </c>
      <c r="P495" s="54">
        <v>110.4</v>
      </c>
      <c r="Q495" s="54">
        <v>138.5</v>
      </c>
      <c r="R495" s="54">
        <v>119.5</v>
      </c>
      <c r="S495" s="54">
        <v>108.1</v>
      </c>
      <c r="T495" s="54">
        <v>110.9</v>
      </c>
      <c r="U495" s="44"/>
    </row>
    <row r="496" spans="2:21" ht="14.25" customHeight="1">
      <c r="B496" s="25" t="str">
        <f t="shared" si="15"/>
        <v/>
      </c>
      <c r="C496" s="25" t="str">
        <f t="shared" si="16"/>
        <v>NES</v>
      </c>
      <c r="D496" s="43" t="s">
        <v>119</v>
      </c>
      <c r="E496" s="43" t="s">
        <v>871</v>
      </c>
      <c r="F496" s="43" t="s">
        <v>872</v>
      </c>
      <c r="G496" s="43" t="s">
        <v>770</v>
      </c>
      <c r="H496" s="44" t="s">
        <v>873</v>
      </c>
      <c r="I496" s="43">
        <v>1</v>
      </c>
      <c r="J496" s="54">
        <v>181.3</v>
      </c>
      <c r="K496" s="54">
        <v>155.9</v>
      </c>
      <c r="L496" s="54">
        <v>151.30000000000001</v>
      </c>
      <c r="M496" s="54">
        <v>157.80000000000001</v>
      </c>
      <c r="N496" s="54">
        <v>148</v>
      </c>
      <c r="O496" s="54">
        <v>165.5</v>
      </c>
      <c r="P496" s="54">
        <v>162.6</v>
      </c>
      <c r="Q496" s="54">
        <v>148</v>
      </c>
      <c r="R496" s="54">
        <v>107.5</v>
      </c>
      <c r="S496" s="54">
        <v>127</v>
      </c>
      <c r="T496" s="54">
        <v>110.9</v>
      </c>
      <c r="U496" s="44"/>
    </row>
    <row r="497" spans="2:21" ht="14.25" customHeight="1">
      <c r="B497" s="25" t="str">
        <f t="shared" si="15"/>
        <v/>
      </c>
      <c r="C497" s="25" t="str">
        <f t="shared" si="16"/>
        <v>SVE</v>
      </c>
      <c r="D497" s="43" t="s">
        <v>120</v>
      </c>
      <c r="E497" s="43" t="s">
        <v>871</v>
      </c>
      <c r="F497" s="43" t="s">
        <v>872</v>
      </c>
      <c r="G497" s="43" t="s">
        <v>770</v>
      </c>
      <c r="H497" s="44" t="s">
        <v>873</v>
      </c>
      <c r="I497" s="43">
        <v>1</v>
      </c>
      <c r="J497" s="54">
        <v>159.5</v>
      </c>
      <c r="K497" s="54">
        <v>121.7</v>
      </c>
      <c r="L497" s="54">
        <v>118.7</v>
      </c>
      <c r="M497" s="54">
        <v>120.1</v>
      </c>
      <c r="N497" s="54">
        <v>101.3</v>
      </c>
      <c r="O497" s="54">
        <v>110.1</v>
      </c>
      <c r="P497" s="54">
        <v>124.2</v>
      </c>
      <c r="Q497" s="54">
        <v>138.69999999999999</v>
      </c>
      <c r="R497" s="54">
        <v>110.1</v>
      </c>
      <c r="S497" s="54">
        <v>122</v>
      </c>
      <c r="T497" s="54">
        <v>100</v>
      </c>
      <c r="U497" s="44"/>
    </row>
    <row r="498" spans="2:21" ht="14.25" customHeight="1">
      <c r="B498" s="25" t="str">
        <f t="shared" si="15"/>
        <v/>
      </c>
      <c r="C498" s="25" t="str">
        <f t="shared" si="16"/>
        <v>SWB</v>
      </c>
      <c r="D498" s="43" t="s">
        <v>121</v>
      </c>
      <c r="E498" s="43" t="s">
        <v>871</v>
      </c>
      <c r="F498" s="43" t="s">
        <v>872</v>
      </c>
      <c r="G498" s="43" t="s">
        <v>770</v>
      </c>
      <c r="H498" s="44" t="s">
        <v>873</v>
      </c>
      <c r="I498" s="43">
        <v>1</v>
      </c>
      <c r="J498" s="54">
        <v>145</v>
      </c>
      <c r="K498" s="54">
        <v>139</v>
      </c>
      <c r="L498" s="54">
        <v>156</v>
      </c>
      <c r="M498" s="54">
        <v>163</v>
      </c>
      <c r="N498" s="54">
        <v>138</v>
      </c>
      <c r="O498" s="54">
        <v>152</v>
      </c>
      <c r="P498" s="54">
        <v>152</v>
      </c>
      <c r="Q498" s="54">
        <v>150</v>
      </c>
      <c r="R498" s="54">
        <v>119.2</v>
      </c>
      <c r="S498" s="54">
        <v>151.80000000000001</v>
      </c>
      <c r="T498" s="54">
        <v>111.4</v>
      </c>
      <c r="U498" s="44"/>
    </row>
    <row r="499" spans="2:21" ht="14.25" customHeight="1">
      <c r="B499" s="25" t="str">
        <f t="shared" si="15"/>
        <v/>
      </c>
      <c r="C499" s="25" t="str">
        <f t="shared" si="16"/>
        <v>SRN</v>
      </c>
      <c r="D499" s="43" t="s">
        <v>122</v>
      </c>
      <c r="E499" s="43" t="s">
        <v>871</v>
      </c>
      <c r="F499" s="43" t="s">
        <v>872</v>
      </c>
      <c r="G499" s="43" t="s">
        <v>770</v>
      </c>
      <c r="H499" s="44" t="s">
        <v>873</v>
      </c>
      <c r="I499" s="43">
        <v>1</v>
      </c>
      <c r="J499" s="54">
        <v>137</v>
      </c>
      <c r="K499" s="54">
        <v>110</v>
      </c>
      <c r="L499" s="54">
        <v>109</v>
      </c>
      <c r="M499" s="54">
        <v>129</v>
      </c>
      <c r="N499" s="54">
        <v>96</v>
      </c>
      <c r="O499" s="54">
        <v>145</v>
      </c>
      <c r="P499" s="54">
        <v>132.6</v>
      </c>
      <c r="Q499" s="54">
        <v>137.6</v>
      </c>
      <c r="R499" s="54">
        <v>111.5</v>
      </c>
      <c r="S499" s="54">
        <v>150</v>
      </c>
      <c r="T499" s="54">
        <v>101.6</v>
      </c>
      <c r="U499" s="44"/>
    </row>
    <row r="500" spans="2:21" ht="14.25" customHeight="1">
      <c r="B500" s="25" t="str">
        <f t="shared" si="15"/>
        <v/>
      </c>
      <c r="C500" s="25" t="str">
        <f t="shared" si="16"/>
        <v>TMS</v>
      </c>
      <c r="D500" s="43" t="s">
        <v>123</v>
      </c>
      <c r="E500" s="43" t="s">
        <v>871</v>
      </c>
      <c r="F500" s="43" t="s">
        <v>872</v>
      </c>
      <c r="G500" s="43" t="s">
        <v>770</v>
      </c>
      <c r="H500" s="44" t="s">
        <v>873</v>
      </c>
      <c r="I500" s="43">
        <v>1</v>
      </c>
      <c r="J500" s="54">
        <v>238.9</v>
      </c>
      <c r="K500" s="54">
        <v>232.6</v>
      </c>
      <c r="L500" s="54">
        <v>297.2</v>
      </c>
      <c r="M500" s="54">
        <v>283.2</v>
      </c>
      <c r="N500" s="54">
        <v>221.5</v>
      </c>
      <c r="O500" s="54">
        <v>265.39999999999998</v>
      </c>
      <c r="P500" s="54">
        <v>271.60000000000002</v>
      </c>
      <c r="Q500" s="54">
        <v>329.3</v>
      </c>
      <c r="R500" s="54">
        <v>246.6</v>
      </c>
      <c r="S500" s="54">
        <v>269.60000000000002</v>
      </c>
      <c r="T500" s="54">
        <v>223.3</v>
      </c>
      <c r="U500" s="44"/>
    </row>
    <row r="501" spans="2:21" ht="14.25" customHeight="1">
      <c r="B501" s="25" t="str">
        <f t="shared" si="15"/>
        <v>UUW</v>
      </c>
      <c r="C501" s="25" t="str">
        <f t="shared" si="16"/>
        <v>UUW</v>
      </c>
      <c r="D501" s="43" t="s">
        <v>767</v>
      </c>
      <c r="E501" s="43" t="s">
        <v>871</v>
      </c>
      <c r="F501" s="43" t="s">
        <v>872</v>
      </c>
      <c r="G501" s="43" t="s">
        <v>770</v>
      </c>
      <c r="H501" s="44" t="s">
        <v>873</v>
      </c>
      <c r="I501" s="43">
        <v>1</v>
      </c>
      <c r="J501" s="54">
        <v>115.8</v>
      </c>
      <c r="K501" s="54">
        <v>109.7</v>
      </c>
      <c r="L501" s="54">
        <v>121.5</v>
      </c>
      <c r="M501" s="54">
        <v>121.6</v>
      </c>
      <c r="N501" s="54">
        <v>114.3</v>
      </c>
      <c r="O501" s="54">
        <v>109.3</v>
      </c>
      <c r="P501" s="54">
        <v>106.5</v>
      </c>
      <c r="Q501" s="54">
        <v>123.5</v>
      </c>
      <c r="R501" s="54">
        <v>117.1</v>
      </c>
      <c r="S501" s="54">
        <v>106.6</v>
      </c>
      <c r="T501" s="54">
        <v>96</v>
      </c>
      <c r="U501" s="44"/>
    </row>
    <row r="502" spans="2:21" ht="14.25" customHeight="1">
      <c r="B502" s="25" t="str">
        <f t="shared" si="15"/>
        <v/>
      </c>
      <c r="C502" s="25" t="str">
        <f t="shared" si="16"/>
        <v>WSX</v>
      </c>
      <c r="D502" s="43" t="s">
        <v>125</v>
      </c>
      <c r="E502" s="43" t="s">
        <v>871</v>
      </c>
      <c r="F502" s="43" t="s">
        <v>872</v>
      </c>
      <c r="G502" s="43" t="s">
        <v>770</v>
      </c>
      <c r="H502" s="44" t="s">
        <v>873</v>
      </c>
      <c r="I502" s="43">
        <v>1</v>
      </c>
      <c r="J502" s="54">
        <v>151.4</v>
      </c>
      <c r="K502" s="54">
        <v>144.5</v>
      </c>
      <c r="L502" s="54">
        <v>152.69999999999999</v>
      </c>
      <c r="M502" s="54">
        <v>161.9</v>
      </c>
      <c r="N502" s="54">
        <v>141.4</v>
      </c>
      <c r="O502" s="54">
        <v>156.6</v>
      </c>
      <c r="P502" s="54">
        <v>160.9</v>
      </c>
      <c r="Q502" s="54">
        <v>161.9</v>
      </c>
      <c r="R502" s="54">
        <v>148.19999999999999</v>
      </c>
      <c r="S502" s="54">
        <v>177.7</v>
      </c>
      <c r="T502" s="54">
        <v>147.1</v>
      </c>
      <c r="U502" s="44"/>
    </row>
    <row r="503" spans="2:21" ht="14.25" customHeight="1">
      <c r="B503" s="25" t="str">
        <f t="shared" si="15"/>
        <v/>
      </c>
      <c r="C503" s="25" t="str">
        <f t="shared" si="16"/>
        <v>YKY</v>
      </c>
      <c r="D503" s="43" t="s">
        <v>126</v>
      </c>
      <c r="E503" s="43" t="s">
        <v>871</v>
      </c>
      <c r="F503" s="43" t="s">
        <v>872</v>
      </c>
      <c r="G503" s="43" t="s">
        <v>770</v>
      </c>
      <c r="H503" s="44" t="s">
        <v>873</v>
      </c>
      <c r="I503" s="43">
        <v>1</v>
      </c>
      <c r="J503" s="54">
        <v>270.10000000000002</v>
      </c>
      <c r="K503" s="54">
        <v>163.5</v>
      </c>
      <c r="L503" s="54">
        <v>169.4</v>
      </c>
      <c r="M503" s="54">
        <v>188.4</v>
      </c>
      <c r="N503" s="54">
        <v>159.4</v>
      </c>
      <c r="O503" s="54">
        <v>181.1</v>
      </c>
      <c r="P503" s="54">
        <v>216</v>
      </c>
      <c r="Q503" s="54">
        <v>259.60000000000002</v>
      </c>
      <c r="R503" s="54">
        <v>194.5</v>
      </c>
      <c r="S503" s="54">
        <v>215.8</v>
      </c>
      <c r="T503" s="54">
        <v>169.8</v>
      </c>
      <c r="U503" s="44"/>
    </row>
    <row r="504" spans="2:21" ht="14.25" customHeight="1">
      <c r="B504" s="25" t="str">
        <f t="shared" si="15"/>
        <v/>
      </c>
      <c r="C504" s="25" t="str">
        <f t="shared" si="16"/>
        <v>AFW</v>
      </c>
      <c r="D504" s="43" t="s">
        <v>127</v>
      </c>
      <c r="E504" s="43" t="s">
        <v>871</v>
      </c>
      <c r="F504" s="43" t="s">
        <v>872</v>
      </c>
      <c r="G504" s="43" t="s">
        <v>770</v>
      </c>
      <c r="H504" s="44" t="s">
        <v>873</v>
      </c>
      <c r="I504" s="43">
        <v>1</v>
      </c>
      <c r="J504" s="54">
        <v>173.8</v>
      </c>
      <c r="K504" s="54">
        <v>131.6</v>
      </c>
      <c r="L504" s="54">
        <v>136.5</v>
      </c>
      <c r="M504" s="54">
        <v>145.5</v>
      </c>
      <c r="N504" s="54">
        <v>132.5</v>
      </c>
      <c r="O504" s="54">
        <v>185</v>
      </c>
      <c r="P504" s="54">
        <v>175.2</v>
      </c>
      <c r="Q504" s="54">
        <v>151.5</v>
      </c>
      <c r="R504" s="54">
        <v>125.4</v>
      </c>
      <c r="S504" s="54">
        <v>158.9</v>
      </c>
      <c r="T504" s="54">
        <v>100.2</v>
      </c>
      <c r="U504" s="44"/>
    </row>
    <row r="505" spans="2:21" ht="14.25" customHeight="1">
      <c r="B505" s="25" t="str">
        <f t="shared" si="15"/>
        <v/>
      </c>
      <c r="C505" s="25" t="str">
        <f t="shared" si="16"/>
        <v>BRL</v>
      </c>
      <c r="D505" s="43" t="s">
        <v>128</v>
      </c>
      <c r="E505" s="43" t="s">
        <v>871</v>
      </c>
      <c r="F505" s="43" t="s">
        <v>872</v>
      </c>
      <c r="G505" s="43" t="s">
        <v>770</v>
      </c>
      <c r="H505" s="44" t="s">
        <v>873</v>
      </c>
      <c r="I505" s="43">
        <v>1</v>
      </c>
      <c r="J505" s="54">
        <v>131</v>
      </c>
      <c r="K505" s="54">
        <v>121.7</v>
      </c>
      <c r="L505" s="54">
        <v>130.5</v>
      </c>
      <c r="M505" s="54">
        <v>144.69999999999999</v>
      </c>
      <c r="N505" s="54">
        <v>113</v>
      </c>
      <c r="O505" s="54">
        <v>153</v>
      </c>
      <c r="P505" s="54">
        <v>178.6</v>
      </c>
      <c r="Q505" s="54">
        <v>156.5</v>
      </c>
      <c r="R505" s="54">
        <v>115.5</v>
      </c>
      <c r="S505" s="54">
        <v>154.1</v>
      </c>
      <c r="T505" s="54">
        <v>106.4</v>
      </c>
      <c r="U505" s="44"/>
    </row>
    <row r="506" spans="2:21" ht="14.25" customHeight="1">
      <c r="B506" s="25" t="str">
        <f t="shared" si="15"/>
        <v/>
      </c>
      <c r="C506" s="25" t="str">
        <f t="shared" si="16"/>
        <v>PRT</v>
      </c>
      <c r="D506" s="43" t="s">
        <v>130</v>
      </c>
      <c r="E506" s="43" t="s">
        <v>871</v>
      </c>
      <c r="F506" s="43" t="s">
        <v>872</v>
      </c>
      <c r="G506" s="43" t="s">
        <v>770</v>
      </c>
      <c r="H506" s="44" t="s">
        <v>873</v>
      </c>
      <c r="I506" s="43">
        <v>1</v>
      </c>
      <c r="J506" s="54">
        <v>88.9</v>
      </c>
      <c r="K506" s="54">
        <v>81.599999999999994</v>
      </c>
      <c r="L506" s="54">
        <v>68.599999999999994</v>
      </c>
      <c r="M506" s="54">
        <v>89</v>
      </c>
      <c r="N506" s="54">
        <v>66.099999999999994</v>
      </c>
      <c r="O506" s="54">
        <v>73.400000000000006</v>
      </c>
      <c r="P506" s="54">
        <v>66.8</v>
      </c>
      <c r="Q506" s="54">
        <v>71.7</v>
      </c>
      <c r="R506" s="54">
        <v>50</v>
      </c>
      <c r="S506" s="54">
        <v>76</v>
      </c>
      <c r="T506" s="54">
        <v>47.3</v>
      </c>
      <c r="U506" s="44"/>
    </row>
    <row r="507" spans="2:21" ht="14.25" customHeight="1">
      <c r="B507" s="25" t="str">
        <f t="shared" si="15"/>
        <v/>
      </c>
      <c r="C507" s="25" t="str">
        <f t="shared" si="16"/>
        <v>SEW</v>
      </c>
      <c r="D507" s="43" t="s">
        <v>131</v>
      </c>
      <c r="E507" s="43" t="s">
        <v>871</v>
      </c>
      <c r="F507" s="43" t="s">
        <v>872</v>
      </c>
      <c r="G507" s="43" t="s">
        <v>770</v>
      </c>
      <c r="H507" s="44" t="s">
        <v>873</v>
      </c>
      <c r="I507" s="43">
        <v>1</v>
      </c>
      <c r="J507" s="54">
        <v>195.1</v>
      </c>
      <c r="K507" s="54">
        <v>161.19999999999999</v>
      </c>
      <c r="L507" s="54">
        <v>140.4</v>
      </c>
      <c r="M507" s="54">
        <v>161</v>
      </c>
      <c r="N507" s="54">
        <v>156.4</v>
      </c>
      <c r="O507" s="54">
        <v>205.5</v>
      </c>
      <c r="P507" s="54">
        <v>186.2</v>
      </c>
      <c r="Q507" s="54">
        <v>191.2</v>
      </c>
      <c r="R507" s="54">
        <v>155.1</v>
      </c>
      <c r="S507" s="54">
        <v>188.6</v>
      </c>
      <c r="T507" s="54">
        <v>129.30000000000001</v>
      </c>
      <c r="U507" s="44"/>
    </row>
    <row r="508" spans="2:21" ht="14.25" customHeight="1">
      <c r="B508" s="25" t="str">
        <f t="shared" si="15"/>
        <v/>
      </c>
      <c r="C508" s="25" t="str">
        <f t="shared" si="16"/>
        <v>SSC</v>
      </c>
      <c r="D508" s="43" t="s">
        <v>129</v>
      </c>
      <c r="E508" s="43" t="s">
        <v>871</v>
      </c>
      <c r="F508" s="43" t="s">
        <v>872</v>
      </c>
      <c r="G508" s="43" t="s">
        <v>770</v>
      </c>
      <c r="H508" s="44" t="s">
        <v>873</v>
      </c>
      <c r="I508" s="43">
        <v>1</v>
      </c>
      <c r="J508" s="54">
        <v>169</v>
      </c>
      <c r="K508" s="54">
        <v>138</v>
      </c>
      <c r="L508" s="54">
        <v>130</v>
      </c>
      <c r="M508" s="54">
        <v>132</v>
      </c>
      <c r="N508" s="54">
        <v>107</v>
      </c>
      <c r="O508" s="54">
        <v>120</v>
      </c>
      <c r="P508" s="54">
        <v>153.1</v>
      </c>
      <c r="Q508" s="54">
        <v>145.80000000000001</v>
      </c>
      <c r="R508" s="54">
        <v>105.8</v>
      </c>
      <c r="S508" s="54">
        <v>130</v>
      </c>
      <c r="T508" s="54">
        <v>109.6</v>
      </c>
      <c r="U508" s="44"/>
    </row>
    <row r="509" spans="2:21" ht="14.25" customHeight="1">
      <c r="B509" s="25" t="str">
        <f t="shared" si="15"/>
        <v/>
      </c>
      <c r="C509" s="25" t="str">
        <f t="shared" si="16"/>
        <v>SES</v>
      </c>
      <c r="D509" s="43" t="s">
        <v>132</v>
      </c>
      <c r="E509" s="43" t="s">
        <v>871</v>
      </c>
      <c r="F509" s="43" t="s">
        <v>872</v>
      </c>
      <c r="G509" s="43" t="s">
        <v>770</v>
      </c>
      <c r="H509" s="44" t="s">
        <v>873</v>
      </c>
      <c r="I509" s="43">
        <v>1</v>
      </c>
      <c r="J509" s="54">
        <v>74.3</v>
      </c>
      <c r="K509" s="54">
        <v>65.900000000000006</v>
      </c>
      <c r="L509" s="54">
        <v>56.7</v>
      </c>
      <c r="M509" s="54">
        <v>63.8</v>
      </c>
      <c r="N509" s="54">
        <v>60.8</v>
      </c>
      <c r="O509" s="54">
        <v>67.3</v>
      </c>
      <c r="P509" s="54">
        <v>61.5</v>
      </c>
      <c r="Q509" s="54">
        <v>72.900000000000006</v>
      </c>
      <c r="R509" s="54">
        <v>48.9</v>
      </c>
      <c r="S509" s="54">
        <v>64.7</v>
      </c>
      <c r="T509" s="54">
        <v>57.9</v>
      </c>
      <c r="U509" s="44"/>
    </row>
    <row r="510" spans="2:21" ht="14.25" customHeight="1">
      <c r="B510" s="25" t="str">
        <f t="shared" si="15"/>
        <v/>
      </c>
      <c r="C510" s="25" t="str">
        <f t="shared" si="16"/>
        <v>ANH</v>
      </c>
      <c r="D510" s="43" t="s">
        <v>94</v>
      </c>
      <c r="E510" s="43" t="s">
        <v>874</v>
      </c>
      <c r="F510" s="43" t="s">
        <v>872</v>
      </c>
      <c r="G510" s="43" t="s">
        <v>875</v>
      </c>
      <c r="H510" s="44" t="s">
        <v>876</v>
      </c>
      <c r="I510" s="43">
        <v>0</v>
      </c>
      <c r="J510" s="54">
        <v>6181</v>
      </c>
      <c r="K510" s="54">
        <v>4986</v>
      </c>
      <c r="L510" s="54">
        <v>4921</v>
      </c>
      <c r="M510" s="54">
        <v>4858</v>
      </c>
      <c r="N510" s="54">
        <v>4483</v>
      </c>
      <c r="O510" s="54">
        <v>5268</v>
      </c>
      <c r="P510" s="54">
        <v>4964</v>
      </c>
      <c r="Q510" s="54">
        <v>5613</v>
      </c>
      <c r="R510" s="54">
        <v>4229</v>
      </c>
      <c r="S510" s="54">
        <v>5061</v>
      </c>
      <c r="T510" s="54">
        <v>4740</v>
      </c>
      <c r="U510" s="44"/>
    </row>
    <row r="511" spans="2:21" ht="14.25" customHeight="1">
      <c r="B511" s="25" t="str">
        <f t="shared" si="15"/>
        <v/>
      </c>
      <c r="C511" s="25" t="str">
        <f t="shared" si="16"/>
        <v>WSH</v>
      </c>
      <c r="D511" s="43" t="s">
        <v>117</v>
      </c>
      <c r="E511" s="43" t="s">
        <v>874</v>
      </c>
      <c r="F511" s="43" t="s">
        <v>872</v>
      </c>
      <c r="G511" s="43" t="s">
        <v>875</v>
      </c>
      <c r="H511" s="44" t="s">
        <v>876</v>
      </c>
      <c r="I511" s="43">
        <v>0</v>
      </c>
      <c r="J511" s="54">
        <v>4379</v>
      </c>
      <c r="K511" s="54">
        <v>3521</v>
      </c>
      <c r="L511" s="54">
        <v>3833</v>
      </c>
      <c r="M511" s="54">
        <v>3530</v>
      </c>
      <c r="N511" s="54">
        <v>3012</v>
      </c>
      <c r="O511" s="54">
        <v>3679</v>
      </c>
      <c r="P511" s="54">
        <v>4181</v>
      </c>
      <c r="Q511" s="54">
        <v>4270</v>
      </c>
      <c r="R511" s="54">
        <v>3848</v>
      </c>
      <c r="S511" s="54">
        <v>3894</v>
      </c>
      <c r="T511" s="54">
        <v>3801</v>
      </c>
      <c r="U511" s="44"/>
    </row>
    <row r="512" spans="2:21" ht="14.25" customHeight="1">
      <c r="B512" s="25" t="str">
        <f t="shared" si="15"/>
        <v/>
      </c>
      <c r="C512" s="25" t="str">
        <f t="shared" si="16"/>
        <v>HDD</v>
      </c>
      <c r="D512" s="43" t="s">
        <v>118</v>
      </c>
      <c r="E512" s="43" t="s">
        <v>874</v>
      </c>
      <c r="F512" s="43" t="s">
        <v>872</v>
      </c>
      <c r="G512" s="43" t="s">
        <v>875</v>
      </c>
      <c r="H512" s="44" t="s">
        <v>876</v>
      </c>
      <c r="I512" s="43">
        <v>0</v>
      </c>
      <c r="J512" s="54">
        <v>252</v>
      </c>
      <c r="K512" s="54">
        <v>174</v>
      </c>
      <c r="L512" s="54">
        <v>200</v>
      </c>
      <c r="M512" s="54">
        <v>247</v>
      </c>
      <c r="N512" s="54">
        <v>260</v>
      </c>
      <c r="O512" s="54">
        <v>265</v>
      </c>
      <c r="P512" s="54">
        <v>287</v>
      </c>
      <c r="Q512" s="54">
        <v>361</v>
      </c>
      <c r="R512" s="54">
        <v>313</v>
      </c>
      <c r="S512" s="54">
        <v>284</v>
      </c>
      <c r="T512" s="54">
        <v>292</v>
      </c>
      <c r="U512" s="44"/>
    </row>
    <row r="513" spans="2:21" ht="14.25" customHeight="1">
      <c r="B513" s="25" t="str">
        <f t="shared" si="15"/>
        <v/>
      </c>
      <c r="C513" s="25" t="str">
        <f t="shared" si="16"/>
        <v>NES</v>
      </c>
      <c r="D513" s="43" t="s">
        <v>119</v>
      </c>
      <c r="E513" s="43" t="s">
        <v>874</v>
      </c>
      <c r="F513" s="43" t="s">
        <v>872</v>
      </c>
      <c r="G513" s="43" t="s">
        <v>875</v>
      </c>
      <c r="H513" s="44" t="s">
        <v>876</v>
      </c>
      <c r="I513" s="43">
        <v>0</v>
      </c>
      <c r="J513" s="54">
        <v>4492</v>
      </c>
      <c r="K513" s="54">
        <v>3962</v>
      </c>
      <c r="L513" s="54">
        <v>3876</v>
      </c>
      <c r="M513" s="54">
        <v>4051</v>
      </c>
      <c r="N513" s="54">
        <v>3811</v>
      </c>
      <c r="O513" s="54">
        <v>4273</v>
      </c>
      <c r="P513" s="54">
        <v>4213</v>
      </c>
      <c r="Q513" s="54">
        <v>3853</v>
      </c>
      <c r="R513" s="54">
        <v>2817</v>
      </c>
      <c r="S513" s="54">
        <v>3335</v>
      </c>
      <c r="T513" s="54">
        <v>2923</v>
      </c>
      <c r="U513" s="44"/>
    </row>
    <row r="514" spans="2:21" ht="14.25" customHeight="1">
      <c r="B514" s="25" t="str">
        <f t="shared" si="15"/>
        <v/>
      </c>
      <c r="C514" s="25" t="str">
        <f t="shared" si="16"/>
        <v>SVE</v>
      </c>
      <c r="D514" s="43" t="s">
        <v>120</v>
      </c>
      <c r="E514" s="43" t="s">
        <v>874</v>
      </c>
      <c r="F514" s="43" t="s">
        <v>872</v>
      </c>
      <c r="G514" s="43" t="s">
        <v>875</v>
      </c>
      <c r="H514" s="44" t="s">
        <v>876</v>
      </c>
      <c r="I514" s="43">
        <v>0</v>
      </c>
      <c r="J514" s="54">
        <v>7410</v>
      </c>
      <c r="K514" s="54">
        <v>5669</v>
      </c>
      <c r="L514" s="54">
        <v>5538</v>
      </c>
      <c r="M514" s="54">
        <v>5610</v>
      </c>
      <c r="N514" s="54">
        <v>4762</v>
      </c>
      <c r="O514" s="54">
        <v>5206</v>
      </c>
      <c r="P514" s="54">
        <v>5903</v>
      </c>
      <c r="Q514" s="54">
        <v>6493</v>
      </c>
      <c r="R514" s="54">
        <v>5182</v>
      </c>
      <c r="S514" s="54">
        <v>5777</v>
      </c>
      <c r="T514" s="54">
        <v>4764</v>
      </c>
      <c r="U514" s="44"/>
    </row>
    <row r="515" spans="2:21" ht="14.25" customHeight="1">
      <c r="B515" s="25" t="str">
        <f t="shared" si="15"/>
        <v/>
      </c>
      <c r="C515" s="25" t="str">
        <f t="shared" si="16"/>
        <v>SWB</v>
      </c>
      <c r="D515" s="43" t="s">
        <v>121</v>
      </c>
      <c r="E515" s="43" t="s">
        <v>874</v>
      </c>
      <c r="F515" s="43" t="s">
        <v>872</v>
      </c>
      <c r="G515" s="43" t="s">
        <v>875</v>
      </c>
      <c r="H515" s="44" t="s">
        <v>876</v>
      </c>
      <c r="I515" s="43">
        <v>0</v>
      </c>
      <c r="J515" s="54">
        <v>2603</v>
      </c>
      <c r="K515" s="54">
        <v>2502</v>
      </c>
      <c r="L515" s="54">
        <v>2812</v>
      </c>
      <c r="M515" s="54">
        <v>2948</v>
      </c>
      <c r="N515" s="54">
        <v>2500</v>
      </c>
      <c r="O515" s="54">
        <v>2763</v>
      </c>
      <c r="P515" s="54">
        <v>2771</v>
      </c>
      <c r="Q515" s="54">
        <v>2745</v>
      </c>
      <c r="R515" s="54">
        <v>2190</v>
      </c>
      <c r="S515" s="54">
        <v>2798</v>
      </c>
      <c r="T515" s="54">
        <v>2060</v>
      </c>
      <c r="U515" s="44"/>
    </row>
    <row r="516" spans="2:21" ht="14.25" customHeight="1">
      <c r="B516" s="25" t="str">
        <f t="shared" si="15"/>
        <v/>
      </c>
      <c r="C516" s="25" t="str">
        <f t="shared" si="16"/>
        <v>SRN</v>
      </c>
      <c r="D516" s="43" t="s">
        <v>122</v>
      </c>
      <c r="E516" s="43" t="s">
        <v>874</v>
      </c>
      <c r="F516" s="43" t="s">
        <v>872</v>
      </c>
      <c r="G516" s="43" t="s">
        <v>875</v>
      </c>
      <c r="H516" s="44" t="s">
        <v>876</v>
      </c>
      <c r="I516" s="43">
        <v>0</v>
      </c>
      <c r="J516" s="54">
        <v>1879</v>
      </c>
      <c r="K516" s="54">
        <v>1511</v>
      </c>
      <c r="L516" s="54">
        <v>1499</v>
      </c>
      <c r="M516" s="54">
        <v>1779</v>
      </c>
      <c r="N516" s="54">
        <v>1328</v>
      </c>
      <c r="O516" s="54">
        <v>2011</v>
      </c>
      <c r="P516" s="54">
        <v>1844</v>
      </c>
      <c r="Q516" s="54">
        <v>1917</v>
      </c>
      <c r="R516" s="54">
        <v>1556</v>
      </c>
      <c r="S516" s="54">
        <v>2096</v>
      </c>
      <c r="T516" s="54">
        <v>1408</v>
      </c>
      <c r="U516" s="44"/>
    </row>
    <row r="517" spans="2:21" ht="14.25" customHeight="1">
      <c r="B517" s="25" t="str">
        <f t="shared" si="15"/>
        <v/>
      </c>
      <c r="C517" s="25" t="str">
        <f t="shared" si="16"/>
        <v>TMS</v>
      </c>
      <c r="D517" s="43" t="s">
        <v>123</v>
      </c>
      <c r="E517" s="43" t="s">
        <v>874</v>
      </c>
      <c r="F517" s="43" t="s">
        <v>872</v>
      </c>
      <c r="G517" s="43" t="s">
        <v>875</v>
      </c>
      <c r="H517" s="44" t="s">
        <v>876</v>
      </c>
      <c r="I517" s="43">
        <v>0</v>
      </c>
      <c r="J517" s="54">
        <v>7447</v>
      </c>
      <c r="K517" s="54">
        <v>7253</v>
      </c>
      <c r="L517" s="54">
        <v>9247</v>
      </c>
      <c r="M517" s="54">
        <v>8822</v>
      </c>
      <c r="N517" s="54">
        <v>6926</v>
      </c>
      <c r="O517" s="54">
        <v>8326</v>
      </c>
      <c r="P517" s="54">
        <v>8546</v>
      </c>
      <c r="Q517" s="54">
        <v>10388</v>
      </c>
      <c r="R517" s="54">
        <v>7798</v>
      </c>
      <c r="S517" s="54">
        <v>8559</v>
      </c>
      <c r="T517" s="54">
        <v>7109</v>
      </c>
      <c r="U517" s="44"/>
    </row>
    <row r="518" spans="2:21" ht="14.25" customHeight="1">
      <c r="B518" s="25" t="str">
        <f t="shared" si="15"/>
        <v>UUW</v>
      </c>
      <c r="C518" s="25" t="str">
        <f t="shared" si="16"/>
        <v>UUW</v>
      </c>
      <c r="D518" s="43" t="s">
        <v>767</v>
      </c>
      <c r="E518" s="43" t="s">
        <v>874</v>
      </c>
      <c r="F518" s="43" t="s">
        <v>872</v>
      </c>
      <c r="G518" s="43" t="s">
        <v>875</v>
      </c>
      <c r="H518" s="44" t="s">
        <v>876</v>
      </c>
      <c r="I518" s="43">
        <v>0</v>
      </c>
      <c r="J518" s="54">
        <v>4814</v>
      </c>
      <c r="K518" s="54">
        <v>4562</v>
      </c>
      <c r="L518" s="54">
        <v>5052</v>
      </c>
      <c r="M518" s="54">
        <v>5072</v>
      </c>
      <c r="N518" s="54">
        <v>4785</v>
      </c>
      <c r="O518" s="54">
        <v>4590</v>
      </c>
      <c r="P518" s="54">
        <v>4484</v>
      </c>
      <c r="Q518" s="54">
        <v>5212</v>
      </c>
      <c r="R518" s="54">
        <v>4963</v>
      </c>
      <c r="S518" s="54">
        <v>4536</v>
      </c>
      <c r="T518" s="54">
        <v>4101</v>
      </c>
      <c r="U518" s="44"/>
    </row>
    <row r="519" spans="2:21" ht="14.25" customHeight="1">
      <c r="B519" s="25" t="str">
        <f t="shared" si="15"/>
        <v/>
      </c>
      <c r="C519" s="25" t="str">
        <f t="shared" si="16"/>
        <v>WSX</v>
      </c>
      <c r="D519" s="43" t="s">
        <v>125</v>
      </c>
      <c r="E519" s="43" t="s">
        <v>874</v>
      </c>
      <c r="F519" s="43" t="s">
        <v>872</v>
      </c>
      <c r="G519" s="43" t="s">
        <v>875</v>
      </c>
      <c r="H519" s="44" t="s">
        <v>876</v>
      </c>
      <c r="I519" s="43">
        <v>0</v>
      </c>
      <c r="J519" s="54">
        <v>1750</v>
      </c>
      <c r="K519" s="54">
        <v>1678</v>
      </c>
      <c r="L519" s="54">
        <v>1778</v>
      </c>
      <c r="M519" s="54">
        <v>1892</v>
      </c>
      <c r="N519" s="54">
        <v>1663</v>
      </c>
      <c r="O519" s="54">
        <v>1863</v>
      </c>
      <c r="P519" s="54">
        <v>1920</v>
      </c>
      <c r="Q519" s="54">
        <v>1939</v>
      </c>
      <c r="R519" s="54">
        <v>1783</v>
      </c>
      <c r="S519" s="54">
        <v>2142</v>
      </c>
      <c r="T519" s="54">
        <v>1777</v>
      </c>
      <c r="U519" s="44"/>
    </row>
    <row r="520" spans="2:21" ht="14.25" customHeight="1">
      <c r="B520" s="25" t="str">
        <f t="shared" ref="B520:B583" si="17">IF(D520="UU","UUW","")</f>
        <v/>
      </c>
      <c r="C520" s="25" t="str">
        <f t="shared" ref="C520:C583" si="18">IF(B520="",D520,B520)</f>
        <v>YKY</v>
      </c>
      <c r="D520" s="43" t="s">
        <v>126</v>
      </c>
      <c r="E520" s="43" t="s">
        <v>874</v>
      </c>
      <c r="F520" s="43" t="s">
        <v>872</v>
      </c>
      <c r="G520" s="43" t="s">
        <v>875</v>
      </c>
      <c r="H520" s="44" t="s">
        <v>876</v>
      </c>
      <c r="I520" s="43">
        <v>0</v>
      </c>
      <c r="J520" s="54">
        <v>8446</v>
      </c>
      <c r="K520" s="54">
        <v>5113</v>
      </c>
      <c r="L520" s="54">
        <v>5313</v>
      </c>
      <c r="M520" s="54">
        <v>5917</v>
      </c>
      <c r="N520" s="54">
        <v>5026</v>
      </c>
      <c r="O520" s="54">
        <v>5724</v>
      </c>
      <c r="P520" s="54">
        <v>6846</v>
      </c>
      <c r="Q520" s="54">
        <v>8253</v>
      </c>
      <c r="R520" s="54">
        <v>6203</v>
      </c>
      <c r="S520" s="54">
        <v>6907</v>
      </c>
      <c r="T520" s="54">
        <v>5454</v>
      </c>
      <c r="U520" s="44"/>
    </row>
    <row r="521" spans="2:21" ht="14.25" customHeight="1">
      <c r="B521" s="25" t="str">
        <f t="shared" si="17"/>
        <v/>
      </c>
      <c r="C521" s="25" t="str">
        <f t="shared" si="18"/>
        <v>AFW</v>
      </c>
      <c r="D521" s="43" t="s">
        <v>127</v>
      </c>
      <c r="E521" s="43" t="s">
        <v>874</v>
      </c>
      <c r="F521" s="43" t="s">
        <v>872</v>
      </c>
      <c r="G521" s="43" t="s">
        <v>875</v>
      </c>
      <c r="H521" s="44" t="s">
        <v>876</v>
      </c>
      <c r="I521" s="43">
        <v>0</v>
      </c>
      <c r="J521" s="54">
        <v>2875</v>
      </c>
      <c r="K521" s="54">
        <v>2176</v>
      </c>
      <c r="L521" s="54">
        <v>2262</v>
      </c>
      <c r="M521" s="54">
        <v>2414</v>
      </c>
      <c r="N521" s="54">
        <v>2201</v>
      </c>
      <c r="O521" s="54">
        <v>3077</v>
      </c>
      <c r="P521" s="54">
        <v>2923</v>
      </c>
      <c r="Q521" s="54">
        <v>2534</v>
      </c>
      <c r="R521" s="54">
        <v>2105</v>
      </c>
      <c r="S521" s="54">
        <v>2675</v>
      </c>
      <c r="T521" s="54">
        <v>1694</v>
      </c>
      <c r="U521" s="44"/>
    </row>
    <row r="522" spans="2:21" ht="14.25" customHeight="1">
      <c r="B522" s="25" t="str">
        <f t="shared" si="17"/>
        <v/>
      </c>
      <c r="C522" s="25" t="str">
        <f t="shared" si="18"/>
        <v>BRL</v>
      </c>
      <c r="D522" s="43" t="s">
        <v>128</v>
      </c>
      <c r="E522" s="43" t="s">
        <v>874</v>
      </c>
      <c r="F522" s="43" t="s">
        <v>872</v>
      </c>
      <c r="G522" s="43" t="s">
        <v>875</v>
      </c>
      <c r="H522" s="44" t="s">
        <v>876</v>
      </c>
      <c r="I522" s="43">
        <v>0</v>
      </c>
      <c r="J522" s="54">
        <v>871</v>
      </c>
      <c r="K522" s="54">
        <v>813</v>
      </c>
      <c r="L522" s="54">
        <v>875</v>
      </c>
      <c r="M522" s="54">
        <v>974</v>
      </c>
      <c r="N522" s="54">
        <v>762</v>
      </c>
      <c r="O522" s="54">
        <v>1036</v>
      </c>
      <c r="P522" s="54">
        <v>1219</v>
      </c>
      <c r="Q522" s="54">
        <v>1072</v>
      </c>
      <c r="R522" s="54">
        <v>794</v>
      </c>
      <c r="S522" s="54">
        <v>1064</v>
      </c>
      <c r="T522" s="54">
        <v>737</v>
      </c>
      <c r="U522" s="44"/>
    </row>
    <row r="523" spans="2:21" ht="14.25" customHeight="1">
      <c r="B523" s="25" t="str">
        <f t="shared" si="17"/>
        <v/>
      </c>
      <c r="C523" s="25" t="str">
        <f t="shared" si="18"/>
        <v>PRT</v>
      </c>
      <c r="D523" s="43" t="s">
        <v>130</v>
      </c>
      <c r="E523" s="43" t="s">
        <v>874</v>
      </c>
      <c r="F523" s="43" t="s">
        <v>872</v>
      </c>
      <c r="G523" s="43" t="s">
        <v>875</v>
      </c>
      <c r="H523" s="44" t="s">
        <v>876</v>
      </c>
      <c r="I523" s="43">
        <v>0</v>
      </c>
      <c r="J523" s="54">
        <v>290</v>
      </c>
      <c r="K523" s="54">
        <v>267</v>
      </c>
      <c r="L523" s="54">
        <v>225</v>
      </c>
      <c r="M523" s="54">
        <v>293</v>
      </c>
      <c r="N523" s="54">
        <v>218</v>
      </c>
      <c r="O523" s="54">
        <v>244</v>
      </c>
      <c r="P523" s="54">
        <v>223</v>
      </c>
      <c r="Q523" s="54">
        <v>240</v>
      </c>
      <c r="R523" s="54">
        <v>168</v>
      </c>
      <c r="S523" s="54">
        <v>256</v>
      </c>
      <c r="T523" s="54">
        <v>160</v>
      </c>
      <c r="U523" s="44"/>
    </row>
    <row r="524" spans="2:21" ht="14.25" customHeight="1">
      <c r="B524" s="25" t="str">
        <f t="shared" si="17"/>
        <v/>
      </c>
      <c r="C524" s="25" t="str">
        <f t="shared" si="18"/>
        <v>SEW</v>
      </c>
      <c r="D524" s="43" t="s">
        <v>131</v>
      </c>
      <c r="E524" s="43" t="s">
        <v>874</v>
      </c>
      <c r="F524" s="43" t="s">
        <v>872</v>
      </c>
      <c r="G524" s="43" t="s">
        <v>875</v>
      </c>
      <c r="H524" s="44" t="s">
        <v>876</v>
      </c>
      <c r="I524" s="43">
        <v>0</v>
      </c>
      <c r="J524" s="54">
        <v>2799</v>
      </c>
      <c r="K524" s="54">
        <v>2321</v>
      </c>
      <c r="L524" s="54">
        <v>2027</v>
      </c>
      <c r="M524" s="54">
        <v>2334</v>
      </c>
      <c r="N524" s="54">
        <v>2272</v>
      </c>
      <c r="O524" s="54">
        <v>2991</v>
      </c>
      <c r="P524" s="54">
        <v>2722</v>
      </c>
      <c r="Q524" s="54">
        <v>2802</v>
      </c>
      <c r="R524" s="54">
        <v>2288</v>
      </c>
      <c r="S524" s="54">
        <v>2799</v>
      </c>
      <c r="T524" s="54">
        <v>1930</v>
      </c>
      <c r="U524" s="44"/>
    </row>
    <row r="525" spans="2:21" ht="14.25" customHeight="1">
      <c r="B525" s="25" t="str">
        <f t="shared" si="17"/>
        <v/>
      </c>
      <c r="C525" s="25" t="str">
        <f t="shared" si="18"/>
        <v>SSC</v>
      </c>
      <c r="D525" s="43" t="s">
        <v>129</v>
      </c>
      <c r="E525" s="43" t="s">
        <v>874</v>
      </c>
      <c r="F525" s="43" t="s">
        <v>872</v>
      </c>
      <c r="G525" s="43" t="s">
        <v>875</v>
      </c>
      <c r="H525" s="44" t="s">
        <v>876</v>
      </c>
      <c r="I525" s="43">
        <v>0</v>
      </c>
      <c r="J525" s="54">
        <v>1403</v>
      </c>
      <c r="K525" s="54">
        <v>1148</v>
      </c>
      <c r="L525" s="54">
        <v>1083</v>
      </c>
      <c r="M525" s="54">
        <v>1104</v>
      </c>
      <c r="N525" s="54">
        <v>897</v>
      </c>
      <c r="O525" s="54">
        <v>1012</v>
      </c>
      <c r="P525" s="54">
        <v>1300</v>
      </c>
      <c r="Q525" s="54">
        <v>1244</v>
      </c>
      <c r="R525" s="54">
        <v>908</v>
      </c>
      <c r="S525" s="54">
        <v>1121</v>
      </c>
      <c r="T525" s="54">
        <v>951</v>
      </c>
      <c r="U525" s="44"/>
    </row>
    <row r="526" spans="2:21" ht="14.25" customHeight="1">
      <c r="B526" s="25" t="str">
        <f t="shared" si="17"/>
        <v/>
      </c>
      <c r="C526" s="25" t="str">
        <f t="shared" si="18"/>
        <v>SES</v>
      </c>
      <c r="D526" s="43" t="s">
        <v>132</v>
      </c>
      <c r="E526" s="43" t="s">
        <v>874</v>
      </c>
      <c r="F526" s="43" t="s">
        <v>872</v>
      </c>
      <c r="G526" s="43" t="s">
        <v>875</v>
      </c>
      <c r="H526" s="44" t="s">
        <v>876</v>
      </c>
      <c r="I526" s="43">
        <v>0</v>
      </c>
      <c r="J526" s="54">
        <v>256</v>
      </c>
      <c r="K526" s="54">
        <v>227</v>
      </c>
      <c r="L526" s="54">
        <v>196</v>
      </c>
      <c r="M526" s="54">
        <v>221</v>
      </c>
      <c r="N526" s="54">
        <v>212</v>
      </c>
      <c r="O526" s="54">
        <v>234</v>
      </c>
      <c r="P526" s="54">
        <v>214</v>
      </c>
      <c r="Q526" s="54">
        <v>255</v>
      </c>
      <c r="R526" s="54">
        <v>172</v>
      </c>
      <c r="S526" s="54">
        <v>228</v>
      </c>
      <c r="T526" s="54">
        <v>204</v>
      </c>
      <c r="U526" s="44"/>
    </row>
    <row r="527" spans="2:21" ht="14.25" customHeight="1">
      <c r="B527" s="25" t="str">
        <f t="shared" si="17"/>
        <v/>
      </c>
      <c r="C527" s="25" t="str">
        <f t="shared" si="18"/>
        <v>ANH</v>
      </c>
      <c r="D527" s="43" t="s">
        <v>94</v>
      </c>
      <c r="E527" s="43" t="s">
        <v>877</v>
      </c>
      <c r="F527" s="43" t="s">
        <v>872</v>
      </c>
      <c r="G527" s="43" t="s">
        <v>878</v>
      </c>
      <c r="H527" s="44" t="s">
        <v>182</v>
      </c>
      <c r="I527" s="43">
        <v>1</v>
      </c>
      <c r="J527" s="54">
        <v>37876.6</v>
      </c>
      <c r="K527" s="54">
        <v>38006.1</v>
      </c>
      <c r="L527" s="54">
        <v>38076.1</v>
      </c>
      <c r="M527" s="54">
        <v>38095.1</v>
      </c>
      <c r="N527" s="54">
        <v>38184.699999999997</v>
      </c>
      <c r="O527" s="54">
        <v>38325.300000000003</v>
      </c>
      <c r="P527" s="54">
        <v>38420</v>
      </c>
      <c r="Q527" s="54">
        <v>38584.400000000001</v>
      </c>
      <c r="R527" s="54">
        <v>38709</v>
      </c>
      <c r="S527" s="54">
        <v>38763.800000000003</v>
      </c>
      <c r="T527" s="54">
        <v>38789.4</v>
      </c>
      <c r="U527" s="44"/>
    </row>
    <row r="528" spans="2:21" ht="14.25" customHeight="1">
      <c r="B528" s="25" t="str">
        <f t="shared" si="17"/>
        <v/>
      </c>
      <c r="C528" s="25" t="str">
        <f t="shared" si="18"/>
        <v>WSH</v>
      </c>
      <c r="D528" s="43" t="s">
        <v>117</v>
      </c>
      <c r="E528" s="43" t="s">
        <v>877</v>
      </c>
      <c r="F528" s="43" t="s">
        <v>872</v>
      </c>
      <c r="G528" s="43" t="s">
        <v>878</v>
      </c>
      <c r="H528" s="44" t="s">
        <v>182</v>
      </c>
      <c r="I528" s="43">
        <v>1</v>
      </c>
      <c r="J528" s="54">
        <v>27400.799999999999</v>
      </c>
      <c r="K528" s="54">
        <v>27225.7</v>
      </c>
      <c r="L528" s="54">
        <v>27218.7</v>
      </c>
      <c r="M528" s="54">
        <v>27275.3</v>
      </c>
      <c r="N528" s="54">
        <v>27359.8</v>
      </c>
      <c r="O528" s="54">
        <v>27563.599999999999</v>
      </c>
      <c r="P528" s="54">
        <v>27597</v>
      </c>
      <c r="Q528" s="54">
        <v>27644.400000000001</v>
      </c>
      <c r="R528" s="54">
        <v>27733.4</v>
      </c>
      <c r="S528" s="54">
        <v>27777.3</v>
      </c>
      <c r="T528" s="54">
        <v>27832.400000000001</v>
      </c>
      <c r="U528" s="44"/>
    </row>
    <row r="529" spans="2:21" ht="14.25" customHeight="1">
      <c r="B529" s="25" t="str">
        <f t="shared" si="17"/>
        <v/>
      </c>
      <c r="C529" s="25" t="str">
        <f t="shared" si="18"/>
        <v>HDD</v>
      </c>
      <c r="D529" s="43" t="s">
        <v>118</v>
      </c>
      <c r="E529" s="43" t="s">
        <v>877</v>
      </c>
      <c r="F529" s="43" t="s">
        <v>872</v>
      </c>
      <c r="G529" s="43" t="s">
        <v>878</v>
      </c>
      <c r="H529" s="44" t="s">
        <v>182</v>
      </c>
      <c r="I529" s="43">
        <v>1</v>
      </c>
      <c r="J529" s="54">
        <v>1969.8</v>
      </c>
      <c r="K529" s="54">
        <v>1976.3</v>
      </c>
      <c r="L529" s="54">
        <v>1979.4</v>
      </c>
      <c r="M529" s="54">
        <v>1986.3</v>
      </c>
      <c r="N529" s="54">
        <v>2578</v>
      </c>
      <c r="O529" s="54">
        <v>2587.3000000000002</v>
      </c>
      <c r="P529" s="54">
        <v>2596.6999999999998</v>
      </c>
      <c r="Q529" s="54">
        <v>2606.1</v>
      </c>
      <c r="R529" s="54">
        <v>2619.1999999999998</v>
      </c>
      <c r="S529" s="54">
        <v>2628.5</v>
      </c>
      <c r="T529" s="54">
        <v>2634</v>
      </c>
      <c r="U529" s="44"/>
    </row>
    <row r="530" spans="2:21" ht="14.25" customHeight="1">
      <c r="B530" s="25" t="str">
        <f t="shared" si="17"/>
        <v/>
      </c>
      <c r="C530" s="25" t="str">
        <f t="shared" si="18"/>
        <v>NES</v>
      </c>
      <c r="D530" s="43" t="s">
        <v>119</v>
      </c>
      <c r="E530" s="43" t="s">
        <v>877</v>
      </c>
      <c r="F530" s="43" t="s">
        <v>872</v>
      </c>
      <c r="G530" s="43" t="s">
        <v>878</v>
      </c>
      <c r="H530" s="44" t="s">
        <v>182</v>
      </c>
      <c r="I530" s="43">
        <v>1</v>
      </c>
      <c r="J530" s="54">
        <v>24777.5</v>
      </c>
      <c r="K530" s="54">
        <v>25406.7</v>
      </c>
      <c r="L530" s="54">
        <v>25613</v>
      </c>
      <c r="M530" s="54">
        <v>25676.3</v>
      </c>
      <c r="N530" s="54">
        <v>25760.6</v>
      </c>
      <c r="O530" s="54">
        <v>25812.799999999999</v>
      </c>
      <c r="P530" s="54">
        <v>25912.1</v>
      </c>
      <c r="Q530" s="54">
        <v>26032.3</v>
      </c>
      <c r="R530" s="54">
        <v>26200.2</v>
      </c>
      <c r="S530" s="54">
        <v>26252.799999999999</v>
      </c>
      <c r="T530" s="54">
        <v>26366</v>
      </c>
      <c r="U530" s="44"/>
    </row>
    <row r="531" spans="2:21" ht="14.25" customHeight="1">
      <c r="B531" s="25" t="str">
        <f t="shared" si="17"/>
        <v/>
      </c>
      <c r="C531" s="25" t="str">
        <f t="shared" si="18"/>
        <v>SVE</v>
      </c>
      <c r="D531" s="43" t="s">
        <v>120</v>
      </c>
      <c r="E531" s="43" t="s">
        <v>877</v>
      </c>
      <c r="F531" s="43" t="s">
        <v>872</v>
      </c>
      <c r="G531" s="43" t="s">
        <v>878</v>
      </c>
      <c r="H531" s="44" t="s">
        <v>182</v>
      </c>
      <c r="I531" s="43">
        <v>1</v>
      </c>
      <c r="J531" s="54">
        <v>46472.1</v>
      </c>
      <c r="K531" s="54">
        <v>46576</v>
      </c>
      <c r="L531" s="54">
        <v>46657</v>
      </c>
      <c r="M531" s="54">
        <v>46727</v>
      </c>
      <c r="N531" s="54">
        <v>47000</v>
      </c>
      <c r="O531" s="54">
        <v>47273</v>
      </c>
      <c r="P531" s="54">
        <v>47546</v>
      </c>
      <c r="Q531" s="54">
        <v>46814.9</v>
      </c>
      <c r="R531" s="54">
        <v>47064.4</v>
      </c>
      <c r="S531" s="54">
        <v>47354</v>
      </c>
      <c r="T531" s="54">
        <v>47634.1</v>
      </c>
      <c r="U531" s="44"/>
    </row>
    <row r="532" spans="2:21" ht="14.25" customHeight="1">
      <c r="B532" s="25" t="str">
        <f t="shared" si="17"/>
        <v/>
      </c>
      <c r="C532" s="25" t="str">
        <f t="shared" si="18"/>
        <v>SWB</v>
      </c>
      <c r="D532" s="43" t="s">
        <v>121</v>
      </c>
      <c r="E532" s="43" t="s">
        <v>877</v>
      </c>
      <c r="F532" s="43" t="s">
        <v>872</v>
      </c>
      <c r="G532" s="43" t="s">
        <v>878</v>
      </c>
      <c r="H532" s="44" t="s">
        <v>182</v>
      </c>
      <c r="I532" s="43">
        <v>1</v>
      </c>
      <c r="J532" s="54">
        <v>17952.099999999999</v>
      </c>
      <c r="K532" s="54">
        <v>17997.900000000001</v>
      </c>
      <c r="L532" s="54">
        <v>18024.2</v>
      </c>
      <c r="M532" s="54">
        <v>18082.900000000001</v>
      </c>
      <c r="N532" s="54">
        <v>18117.3</v>
      </c>
      <c r="O532" s="54">
        <v>18176.099999999999</v>
      </c>
      <c r="P532" s="54">
        <v>18233</v>
      </c>
      <c r="Q532" s="54">
        <v>18300.3</v>
      </c>
      <c r="R532" s="54">
        <v>18369.599999999999</v>
      </c>
      <c r="S532" s="54">
        <v>18432.7</v>
      </c>
      <c r="T532" s="54">
        <v>18490.099999999999</v>
      </c>
      <c r="U532" s="44"/>
    </row>
    <row r="533" spans="2:21" ht="14.25" customHeight="1">
      <c r="B533" s="25" t="str">
        <f t="shared" si="17"/>
        <v/>
      </c>
      <c r="C533" s="25" t="str">
        <f t="shared" si="18"/>
        <v>SRN</v>
      </c>
      <c r="D533" s="43" t="s">
        <v>122</v>
      </c>
      <c r="E533" s="43" t="s">
        <v>877</v>
      </c>
      <c r="F533" s="43" t="s">
        <v>872</v>
      </c>
      <c r="G533" s="43" t="s">
        <v>878</v>
      </c>
      <c r="H533" s="44" t="s">
        <v>182</v>
      </c>
      <c r="I533" s="43">
        <v>1</v>
      </c>
      <c r="J533" s="54">
        <v>13715.3</v>
      </c>
      <c r="K533" s="54">
        <v>13735.1</v>
      </c>
      <c r="L533" s="54">
        <v>13753.2</v>
      </c>
      <c r="M533" s="54">
        <v>13792.8</v>
      </c>
      <c r="N533" s="54">
        <v>13837.4</v>
      </c>
      <c r="O533" s="54">
        <v>13870.3</v>
      </c>
      <c r="P533" s="54">
        <v>13905</v>
      </c>
      <c r="Q533" s="54">
        <v>13929.5</v>
      </c>
      <c r="R533" s="54">
        <v>13959.3</v>
      </c>
      <c r="S533" s="54">
        <v>13972.5</v>
      </c>
      <c r="T533" s="54">
        <v>13865.7</v>
      </c>
      <c r="U533" s="44"/>
    </row>
    <row r="534" spans="2:21" ht="14.25" customHeight="1">
      <c r="B534" s="25" t="str">
        <f t="shared" si="17"/>
        <v/>
      </c>
      <c r="C534" s="25" t="str">
        <f t="shared" si="18"/>
        <v>TMS</v>
      </c>
      <c r="D534" s="43" t="s">
        <v>123</v>
      </c>
      <c r="E534" s="43" t="s">
        <v>877</v>
      </c>
      <c r="F534" s="43" t="s">
        <v>872</v>
      </c>
      <c r="G534" s="43" t="s">
        <v>878</v>
      </c>
      <c r="H534" s="44" t="s">
        <v>182</v>
      </c>
      <c r="I534" s="43">
        <v>1</v>
      </c>
      <c r="J534" s="54">
        <v>31167.200000000001</v>
      </c>
      <c r="K534" s="54">
        <v>31186.9</v>
      </c>
      <c r="L534" s="54">
        <v>31114.7</v>
      </c>
      <c r="M534" s="54">
        <v>31147.7</v>
      </c>
      <c r="N534" s="54">
        <v>31266.5</v>
      </c>
      <c r="O534" s="54">
        <v>31373.7</v>
      </c>
      <c r="P534" s="54">
        <v>31460.6</v>
      </c>
      <c r="Q534" s="54">
        <v>31550</v>
      </c>
      <c r="R534" s="54">
        <v>31624</v>
      </c>
      <c r="S534" s="54">
        <v>31750</v>
      </c>
      <c r="T534" s="54">
        <v>31830.799999999999</v>
      </c>
      <c r="U534" s="44"/>
    </row>
    <row r="535" spans="2:21" ht="14.25" customHeight="1">
      <c r="B535" s="25" t="str">
        <f t="shared" si="17"/>
        <v>UUW</v>
      </c>
      <c r="C535" s="25" t="str">
        <f t="shared" si="18"/>
        <v>UUW</v>
      </c>
      <c r="D535" s="43" t="s">
        <v>767</v>
      </c>
      <c r="E535" s="43" t="s">
        <v>877</v>
      </c>
      <c r="F535" s="43" t="s">
        <v>872</v>
      </c>
      <c r="G535" s="43" t="s">
        <v>878</v>
      </c>
      <c r="H535" s="44" t="s">
        <v>182</v>
      </c>
      <c r="I535" s="43">
        <v>1</v>
      </c>
      <c r="J535" s="54">
        <v>41578.1</v>
      </c>
      <c r="K535" s="54">
        <v>41578.1</v>
      </c>
      <c r="L535" s="54">
        <v>41578.1</v>
      </c>
      <c r="M535" s="54">
        <v>41715.699999999997</v>
      </c>
      <c r="N535" s="54">
        <v>41881.199999999997</v>
      </c>
      <c r="O535" s="54">
        <v>42010.7</v>
      </c>
      <c r="P535" s="54">
        <v>42102.9</v>
      </c>
      <c r="Q535" s="54">
        <v>42198.1</v>
      </c>
      <c r="R535" s="54">
        <v>42382</v>
      </c>
      <c r="S535" s="54">
        <v>42538.3</v>
      </c>
      <c r="T535" s="54">
        <v>42736.7</v>
      </c>
      <c r="U535" s="44"/>
    </row>
    <row r="536" spans="2:21" ht="14.25" customHeight="1">
      <c r="B536" s="25" t="str">
        <f t="shared" si="17"/>
        <v/>
      </c>
      <c r="C536" s="25" t="str">
        <f t="shared" si="18"/>
        <v>WSX</v>
      </c>
      <c r="D536" s="43" t="s">
        <v>125</v>
      </c>
      <c r="E536" s="43" t="s">
        <v>877</v>
      </c>
      <c r="F536" s="43" t="s">
        <v>872</v>
      </c>
      <c r="G536" s="43" t="s">
        <v>878</v>
      </c>
      <c r="H536" s="44" t="s">
        <v>182</v>
      </c>
      <c r="I536" s="43">
        <v>1</v>
      </c>
      <c r="J536" s="54">
        <v>11559.2</v>
      </c>
      <c r="K536" s="54">
        <v>11610.2</v>
      </c>
      <c r="L536" s="54">
        <v>11645.4</v>
      </c>
      <c r="M536" s="54">
        <v>11687.9</v>
      </c>
      <c r="N536" s="54">
        <v>11762</v>
      </c>
      <c r="O536" s="54">
        <v>11894.6</v>
      </c>
      <c r="P536" s="54">
        <v>11935</v>
      </c>
      <c r="Q536" s="54">
        <v>11976.6</v>
      </c>
      <c r="R536" s="54">
        <v>12028.2</v>
      </c>
      <c r="S536" s="54">
        <v>12054.5</v>
      </c>
      <c r="T536" s="54">
        <v>12083.5</v>
      </c>
      <c r="U536" s="44"/>
    </row>
    <row r="537" spans="2:21" ht="14.25" customHeight="1">
      <c r="B537" s="25" t="str">
        <f t="shared" si="17"/>
        <v/>
      </c>
      <c r="C537" s="25" t="str">
        <f t="shared" si="18"/>
        <v>YKY</v>
      </c>
      <c r="D537" s="43" t="s">
        <v>126</v>
      </c>
      <c r="E537" s="43" t="s">
        <v>877</v>
      </c>
      <c r="F537" s="43" t="s">
        <v>872</v>
      </c>
      <c r="G537" s="43" t="s">
        <v>878</v>
      </c>
      <c r="H537" s="44" t="s">
        <v>182</v>
      </c>
      <c r="I537" s="43">
        <v>1</v>
      </c>
      <c r="J537" s="54">
        <v>31270.3</v>
      </c>
      <c r="K537" s="54">
        <v>31274.1</v>
      </c>
      <c r="L537" s="54">
        <v>31363.4</v>
      </c>
      <c r="M537" s="54">
        <v>31404.9</v>
      </c>
      <c r="N537" s="54">
        <v>31532</v>
      </c>
      <c r="O537" s="54">
        <v>31604.7</v>
      </c>
      <c r="P537" s="54">
        <v>31693</v>
      </c>
      <c r="Q537" s="54">
        <v>31790.1</v>
      </c>
      <c r="R537" s="54">
        <v>31890.9</v>
      </c>
      <c r="S537" s="54">
        <v>32012.1</v>
      </c>
      <c r="T537" s="54">
        <v>32114.6</v>
      </c>
      <c r="U537" s="44"/>
    </row>
    <row r="538" spans="2:21" ht="14.25" customHeight="1">
      <c r="B538" s="25" t="str">
        <f t="shared" si="17"/>
        <v/>
      </c>
      <c r="C538" s="25" t="str">
        <f t="shared" si="18"/>
        <v>AFW</v>
      </c>
      <c r="D538" s="43" t="s">
        <v>127</v>
      </c>
      <c r="E538" s="43" t="s">
        <v>877</v>
      </c>
      <c r="F538" s="43" t="s">
        <v>872</v>
      </c>
      <c r="G538" s="43" t="s">
        <v>878</v>
      </c>
      <c r="H538" s="44" t="s">
        <v>182</v>
      </c>
      <c r="I538" s="43">
        <v>1</v>
      </c>
      <c r="J538" s="54">
        <v>16539.400000000001</v>
      </c>
      <c r="K538" s="54">
        <v>16548.7</v>
      </c>
      <c r="L538" s="54">
        <v>16568.3</v>
      </c>
      <c r="M538" s="54">
        <v>16595.5</v>
      </c>
      <c r="N538" s="54">
        <v>16613.3</v>
      </c>
      <c r="O538" s="54">
        <v>16636.5</v>
      </c>
      <c r="P538" s="54">
        <v>16682.3</v>
      </c>
      <c r="Q538" s="54">
        <v>16728.8</v>
      </c>
      <c r="R538" s="54">
        <v>16789.3</v>
      </c>
      <c r="S538" s="54">
        <v>16836.900000000001</v>
      </c>
      <c r="T538" s="54">
        <v>16912</v>
      </c>
      <c r="U538" s="44"/>
    </row>
    <row r="539" spans="2:21" ht="14.25" customHeight="1">
      <c r="B539" s="25" t="str">
        <f t="shared" si="17"/>
        <v/>
      </c>
      <c r="C539" s="25" t="str">
        <f t="shared" si="18"/>
        <v>BRL</v>
      </c>
      <c r="D539" s="43" t="s">
        <v>128</v>
      </c>
      <c r="E539" s="43" t="s">
        <v>877</v>
      </c>
      <c r="F539" s="43" t="s">
        <v>872</v>
      </c>
      <c r="G539" s="43" t="s">
        <v>878</v>
      </c>
      <c r="H539" s="44" t="s">
        <v>182</v>
      </c>
      <c r="I539" s="43">
        <v>1</v>
      </c>
      <c r="J539" s="54">
        <v>6648.3</v>
      </c>
      <c r="K539" s="54">
        <v>6677</v>
      </c>
      <c r="L539" s="54">
        <v>6708.1</v>
      </c>
      <c r="M539" s="54">
        <v>6734.1</v>
      </c>
      <c r="N539" s="54">
        <v>6747.6</v>
      </c>
      <c r="O539" s="54">
        <v>6768.3</v>
      </c>
      <c r="P539" s="54">
        <v>6828</v>
      </c>
      <c r="Q539" s="54">
        <v>6848</v>
      </c>
      <c r="R539" s="54">
        <v>6874.9</v>
      </c>
      <c r="S539" s="54">
        <v>6903.7</v>
      </c>
      <c r="T539" s="54">
        <v>6928.8</v>
      </c>
      <c r="U539" s="44"/>
    </row>
    <row r="540" spans="2:21" ht="14.25" customHeight="1">
      <c r="B540" s="25" t="str">
        <f t="shared" si="17"/>
        <v/>
      </c>
      <c r="C540" s="25" t="str">
        <f t="shared" si="18"/>
        <v>PRT</v>
      </c>
      <c r="D540" s="43" t="s">
        <v>130</v>
      </c>
      <c r="E540" s="43" t="s">
        <v>877</v>
      </c>
      <c r="F540" s="43" t="s">
        <v>872</v>
      </c>
      <c r="G540" s="43" t="s">
        <v>878</v>
      </c>
      <c r="H540" s="44" t="s">
        <v>182</v>
      </c>
      <c r="I540" s="43">
        <v>1</v>
      </c>
      <c r="J540" s="54">
        <v>3263.7</v>
      </c>
      <c r="K540" s="54">
        <v>3270.5</v>
      </c>
      <c r="L540" s="54">
        <v>3280.1</v>
      </c>
      <c r="M540" s="54">
        <v>3291.8</v>
      </c>
      <c r="N540" s="54">
        <v>3306.8</v>
      </c>
      <c r="O540" s="54">
        <v>3324</v>
      </c>
      <c r="P540" s="54">
        <v>3337</v>
      </c>
      <c r="Q540" s="54">
        <v>3348.6</v>
      </c>
      <c r="R540" s="54">
        <v>3358.6</v>
      </c>
      <c r="S540" s="54">
        <v>3369.6</v>
      </c>
      <c r="T540" s="54">
        <v>3378.8</v>
      </c>
      <c r="U540" s="44"/>
    </row>
    <row r="541" spans="2:21" ht="14.25" customHeight="1">
      <c r="B541" s="25" t="str">
        <f t="shared" si="17"/>
        <v/>
      </c>
      <c r="C541" s="25" t="str">
        <f t="shared" si="18"/>
        <v>SEW</v>
      </c>
      <c r="D541" s="43" t="s">
        <v>131</v>
      </c>
      <c r="E541" s="43" t="s">
        <v>877</v>
      </c>
      <c r="F541" s="43" t="s">
        <v>872</v>
      </c>
      <c r="G541" s="43" t="s">
        <v>878</v>
      </c>
      <c r="H541" s="44" t="s">
        <v>182</v>
      </c>
      <c r="I541" s="43">
        <v>1</v>
      </c>
      <c r="J541" s="54">
        <v>14345.5</v>
      </c>
      <c r="K541" s="54">
        <v>14397.9</v>
      </c>
      <c r="L541" s="54">
        <v>14437.9</v>
      </c>
      <c r="M541" s="54">
        <v>14497</v>
      </c>
      <c r="N541" s="54">
        <v>14528.5</v>
      </c>
      <c r="O541" s="54">
        <v>14557.1</v>
      </c>
      <c r="P541" s="54">
        <v>14620.7</v>
      </c>
      <c r="Q541" s="54">
        <v>14652.4</v>
      </c>
      <c r="R541" s="54">
        <v>14752.8</v>
      </c>
      <c r="S541" s="54">
        <v>14842.6</v>
      </c>
      <c r="T541" s="54">
        <v>14929</v>
      </c>
      <c r="U541" s="44"/>
    </row>
    <row r="542" spans="2:21" ht="14.25" customHeight="1">
      <c r="B542" s="25" t="str">
        <f t="shared" si="17"/>
        <v/>
      </c>
      <c r="C542" s="25" t="str">
        <f t="shared" si="18"/>
        <v>SSC</v>
      </c>
      <c r="D542" s="43" t="s">
        <v>129</v>
      </c>
      <c r="E542" s="43" t="s">
        <v>877</v>
      </c>
      <c r="F542" s="43" t="s">
        <v>872</v>
      </c>
      <c r="G542" s="43" t="s">
        <v>878</v>
      </c>
      <c r="H542" s="44" t="s">
        <v>182</v>
      </c>
      <c r="I542" s="43">
        <v>1</v>
      </c>
      <c r="J542" s="54">
        <v>8304.2000000000007</v>
      </c>
      <c r="K542" s="54">
        <v>8319.9</v>
      </c>
      <c r="L542" s="54">
        <v>8334</v>
      </c>
      <c r="M542" s="54">
        <v>8365.7999999999993</v>
      </c>
      <c r="N542" s="54">
        <v>8386.1</v>
      </c>
      <c r="O542" s="54">
        <v>8433.1</v>
      </c>
      <c r="P542" s="54">
        <v>8490.9</v>
      </c>
      <c r="Q542" s="54">
        <v>8529.9</v>
      </c>
      <c r="R542" s="54">
        <v>8579.5</v>
      </c>
      <c r="S542" s="54">
        <v>8622.1</v>
      </c>
      <c r="T542" s="54">
        <v>8675.4</v>
      </c>
      <c r="U542" s="44"/>
    </row>
    <row r="543" spans="2:21" ht="14.25" customHeight="1">
      <c r="B543" s="25" t="str">
        <f t="shared" si="17"/>
        <v/>
      </c>
      <c r="C543" s="25" t="str">
        <f t="shared" si="18"/>
        <v>SES</v>
      </c>
      <c r="D543" s="43" t="s">
        <v>132</v>
      </c>
      <c r="E543" s="43" t="s">
        <v>877</v>
      </c>
      <c r="F543" s="43" t="s">
        <v>872</v>
      </c>
      <c r="G543" s="43" t="s">
        <v>878</v>
      </c>
      <c r="H543" s="44" t="s">
        <v>182</v>
      </c>
      <c r="I543" s="43">
        <v>1</v>
      </c>
      <c r="J543" s="54">
        <v>3445.2</v>
      </c>
      <c r="K543" s="54">
        <v>3443.9</v>
      </c>
      <c r="L543" s="54">
        <v>3458.6</v>
      </c>
      <c r="M543" s="54">
        <v>3465.7</v>
      </c>
      <c r="N543" s="54">
        <v>3484.3</v>
      </c>
      <c r="O543" s="54">
        <v>3474.8</v>
      </c>
      <c r="P543" s="54">
        <v>3481</v>
      </c>
      <c r="Q543" s="54">
        <v>3499.7</v>
      </c>
      <c r="R543" s="54">
        <v>3519.5</v>
      </c>
      <c r="S543" s="54">
        <v>3524.2</v>
      </c>
      <c r="T543" s="54">
        <v>3521.7</v>
      </c>
      <c r="U543" s="44"/>
    </row>
    <row r="544" spans="2:21" ht="14.25" customHeight="1">
      <c r="B544" s="25" t="str">
        <f t="shared" si="17"/>
        <v/>
      </c>
      <c r="C544" s="25" t="str">
        <f t="shared" si="18"/>
        <v>ANH</v>
      </c>
      <c r="D544" s="14" t="s">
        <v>94</v>
      </c>
      <c r="E544" s="14" t="s">
        <v>879</v>
      </c>
      <c r="F544" s="14" t="s">
        <v>880</v>
      </c>
      <c r="G544" s="14" t="s">
        <v>770</v>
      </c>
      <c r="H544" s="14" t="s">
        <v>881</v>
      </c>
      <c r="I544" s="14">
        <v>2</v>
      </c>
      <c r="J544" s="50"/>
      <c r="K544" s="50"/>
      <c r="L544" s="50"/>
      <c r="M544" s="50"/>
      <c r="N544" s="50"/>
      <c r="O544" s="53">
        <v>1.78</v>
      </c>
      <c r="P544" s="53">
        <v>1.32</v>
      </c>
      <c r="Q544" s="53">
        <v>0.93</v>
      </c>
      <c r="R544" s="53">
        <v>1.06</v>
      </c>
      <c r="S544" s="53">
        <v>1.33</v>
      </c>
      <c r="T544" s="53">
        <v>1.73</v>
      </c>
      <c r="U544" s="44"/>
    </row>
    <row r="545" spans="2:21" ht="14.25" customHeight="1">
      <c r="B545" s="25" t="str">
        <f t="shared" si="17"/>
        <v/>
      </c>
      <c r="C545" s="25" t="str">
        <f t="shared" si="18"/>
        <v>WSH</v>
      </c>
      <c r="D545" s="14" t="s">
        <v>117</v>
      </c>
      <c r="E545" s="14" t="s">
        <v>879</v>
      </c>
      <c r="F545" s="14" t="s">
        <v>880</v>
      </c>
      <c r="G545" s="14" t="s">
        <v>770</v>
      </c>
      <c r="H545" s="14" t="s">
        <v>881</v>
      </c>
      <c r="I545" s="14">
        <v>2</v>
      </c>
      <c r="J545" s="50"/>
      <c r="K545" s="50"/>
      <c r="L545" s="50"/>
      <c r="M545" s="50"/>
      <c r="N545" s="50"/>
      <c r="O545" s="53">
        <v>2.09</v>
      </c>
      <c r="P545" s="53">
        <v>2.0499999999999998</v>
      </c>
      <c r="Q545" s="53">
        <v>1.71</v>
      </c>
      <c r="R545" s="53">
        <v>1.75</v>
      </c>
      <c r="S545" s="53">
        <v>2.0499999999999998</v>
      </c>
      <c r="T545" s="53">
        <v>1.36</v>
      </c>
      <c r="U545" s="44"/>
    </row>
    <row r="546" spans="2:21" ht="14.25" customHeight="1">
      <c r="B546" s="25" t="str">
        <f t="shared" si="17"/>
        <v/>
      </c>
      <c r="C546" s="25" t="str">
        <f t="shared" si="18"/>
        <v>HDD</v>
      </c>
      <c r="D546" s="14" t="s">
        <v>118</v>
      </c>
      <c r="E546" s="14" t="s">
        <v>879</v>
      </c>
      <c r="F546" s="14" t="s">
        <v>880</v>
      </c>
      <c r="G546" s="14" t="s">
        <v>770</v>
      </c>
      <c r="H546" s="14" t="s">
        <v>881</v>
      </c>
      <c r="I546" s="14">
        <v>2</v>
      </c>
      <c r="J546" s="50"/>
      <c r="K546" s="50"/>
      <c r="L546" s="50"/>
      <c r="M546" s="50"/>
      <c r="N546" s="50"/>
      <c r="O546" s="52" t="s">
        <v>81</v>
      </c>
      <c r="P546" s="52" t="s">
        <v>81</v>
      </c>
      <c r="Q546" s="53">
        <v>2.85</v>
      </c>
      <c r="R546" s="53">
        <v>4.78</v>
      </c>
      <c r="S546" s="53">
        <v>2.81</v>
      </c>
      <c r="T546" s="53">
        <v>2.34</v>
      </c>
      <c r="U546" s="44"/>
    </row>
    <row r="547" spans="2:21" ht="14.25" customHeight="1">
      <c r="B547" s="25" t="str">
        <f t="shared" si="17"/>
        <v/>
      </c>
      <c r="C547" s="25" t="str">
        <f t="shared" si="18"/>
        <v>NES</v>
      </c>
      <c r="D547" s="14" t="s">
        <v>119</v>
      </c>
      <c r="E547" s="14" t="s">
        <v>879</v>
      </c>
      <c r="F547" s="14" t="s">
        <v>880</v>
      </c>
      <c r="G547" s="14" t="s">
        <v>770</v>
      </c>
      <c r="H547" s="14" t="s">
        <v>881</v>
      </c>
      <c r="I547" s="14">
        <v>2</v>
      </c>
      <c r="J547" s="50"/>
      <c r="K547" s="50"/>
      <c r="L547" s="50"/>
      <c r="M547" s="50"/>
      <c r="N547" s="50"/>
      <c r="O547" s="53">
        <v>3.18</v>
      </c>
      <c r="P547" s="53">
        <v>3.16</v>
      </c>
      <c r="Q547" s="53">
        <v>4.07</v>
      </c>
      <c r="R547" s="53">
        <v>3.68</v>
      </c>
      <c r="S547" s="53">
        <v>1.89</v>
      </c>
      <c r="T547" s="53">
        <v>1.84</v>
      </c>
      <c r="U547" s="44"/>
    </row>
    <row r="548" spans="2:21" ht="14.25" customHeight="1">
      <c r="B548" s="25" t="str">
        <f t="shared" si="17"/>
        <v/>
      </c>
      <c r="C548" s="25" t="str">
        <f t="shared" si="18"/>
        <v>SVE</v>
      </c>
      <c r="D548" s="14" t="s">
        <v>120</v>
      </c>
      <c r="E548" s="14" t="s">
        <v>879</v>
      </c>
      <c r="F548" s="14" t="s">
        <v>880</v>
      </c>
      <c r="G548" s="14" t="s">
        <v>770</v>
      </c>
      <c r="H548" s="14" t="s">
        <v>881</v>
      </c>
      <c r="I548" s="14">
        <v>2</v>
      </c>
      <c r="J548" s="50"/>
      <c r="K548" s="50"/>
      <c r="L548" s="50"/>
      <c r="M548" s="50"/>
      <c r="N548" s="50"/>
      <c r="O548" s="53">
        <v>2.21</v>
      </c>
      <c r="P548" s="53">
        <v>1.6</v>
      </c>
      <c r="Q548" s="53">
        <v>1.89</v>
      </c>
      <c r="R548" s="53">
        <v>2.2200000000000002</v>
      </c>
      <c r="S548" s="53">
        <v>1.86</v>
      </c>
      <c r="T548" s="53">
        <v>1.61</v>
      </c>
      <c r="U548" s="44"/>
    </row>
    <row r="549" spans="2:21" ht="14.25" customHeight="1">
      <c r="B549" s="25" t="str">
        <f t="shared" si="17"/>
        <v/>
      </c>
      <c r="C549" s="25" t="str">
        <f t="shared" si="18"/>
        <v>SWB</v>
      </c>
      <c r="D549" s="14" t="s">
        <v>121</v>
      </c>
      <c r="E549" s="14" t="s">
        <v>879</v>
      </c>
      <c r="F549" s="14" t="s">
        <v>880</v>
      </c>
      <c r="G549" s="14" t="s">
        <v>770</v>
      </c>
      <c r="H549" s="14" t="s">
        <v>881</v>
      </c>
      <c r="I549" s="14">
        <v>2</v>
      </c>
      <c r="J549" s="50"/>
      <c r="K549" s="50"/>
      <c r="L549" s="50"/>
      <c r="M549" s="50"/>
      <c r="N549" s="50"/>
      <c r="O549" s="53">
        <v>2.25</v>
      </c>
      <c r="P549" s="53">
        <v>1.89</v>
      </c>
      <c r="Q549" s="53">
        <v>1.23</v>
      </c>
      <c r="R549" s="53">
        <v>2.09</v>
      </c>
      <c r="S549" s="53">
        <v>1.34</v>
      </c>
      <c r="T549" s="53">
        <v>0.76</v>
      </c>
      <c r="U549" s="44"/>
    </row>
    <row r="550" spans="2:21" ht="14.25" customHeight="1">
      <c r="B550" s="25" t="str">
        <f t="shared" si="17"/>
        <v/>
      </c>
      <c r="C550" s="25" t="str">
        <f t="shared" si="18"/>
        <v>SRN</v>
      </c>
      <c r="D550" s="14" t="s">
        <v>122</v>
      </c>
      <c r="E550" s="14" t="s">
        <v>879</v>
      </c>
      <c r="F550" s="14" t="s">
        <v>880</v>
      </c>
      <c r="G550" s="14" t="s">
        <v>770</v>
      </c>
      <c r="H550" s="14" t="s">
        <v>881</v>
      </c>
      <c r="I550" s="14">
        <v>2</v>
      </c>
      <c r="J550" s="50"/>
      <c r="K550" s="50"/>
      <c r="L550" s="50"/>
      <c r="M550" s="50"/>
      <c r="N550" s="50"/>
      <c r="O550" s="53">
        <v>2.37</v>
      </c>
      <c r="P550" s="53">
        <v>2.11</v>
      </c>
      <c r="Q550" s="53">
        <v>2.2200000000000002</v>
      </c>
      <c r="R550" s="53">
        <v>2.2799999999999998</v>
      </c>
      <c r="S550" s="53">
        <v>1.96</v>
      </c>
      <c r="T550" s="53">
        <v>3.04</v>
      </c>
      <c r="U550" s="44"/>
    </row>
    <row r="551" spans="2:21" ht="14.25" customHeight="1">
      <c r="B551" s="25" t="str">
        <f t="shared" si="17"/>
        <v/>
      </c>
      <c r="C551" s="25" t="str">
        <f t="shared" si="18"/>
        <v>TMS</v>
      </c>
      <c r="D551" s="14" t="s">
        <v>123</v>
      </c>
      <c r="E551" s="14" t="s">
        <v>879</v>
      </c>
      <c r="F551" s="14" t="s">
        <v>880</v>
      </c>
      <c r="G551" s="14" t="s">
        <v>770</v>
      </c>
      <c r="H551" s="14" t="s">
        <v>881</v>
      </c>
      <c r="I551" s="14">
        <v>2</v>
      </c>
      <c r="J551" s="50"/>
      <c r="K551" s="50"/>
      <c r="L551" s="50"/>
      <c r="M551" s="50"/>
      <c r="N551" s="50"/>
      <c r="O551" s="53">
        <v>2.93</v>
      </c>
      <c r="P551" s="53">
        <v>2</v>
      </c>
      <c r="Q551" s="53">
        <v>2.1</v>
      </c>
      <c r="R551" s="53">
        <v>2.02</v>
      </c>
      <c r="S551" s="53">
        <v>2.31</v>
      </c>
      <c r="T551" s="53">
        <v>3.46</v>
      </c>
      <c r="U551" s="44"/>
    </row>
    <row r="552" spans="2:21" ht="14.25" customHeight="1">
      <c r="B552" s="25" t="str">
        <f t="shared" si="17"/>
        <v>UUW</v>
      </c>
      <c r="C552" s="25" t="str">
        <f t="shared" si="18"/>
        <v>UUW</v>
      </c>
      <c r="D552" s="14" t="s">
        <v>767</v>
      </c>
      <c r="E552" s="14" t="s">
        <v>879</v>
      </c>
      <c r="F552" s="14" t="s">
        <v>880</v>
      </c>
      <c r="G552" s="14" t="s">
        <v>770</v>
      </c>
      <c r="H552" s="14" t="s">
        <v>881</v>
      </c>
      <c r="I552" s="14">
        <v>2</v>
      </c>
      <c r="J552" s="50"/>
      <c r="K552" s="50"/>
      <c r="L552" s="50"/>
      <c r="M552" s="50"/>
      <c r="N552" s="50"/>
      <c r="O552" s="53">
        <v>8.4700000000000006</v>
      </c>
      <c r="P552" s="53">
        <v>4.01</v>
      </c>
      <c r="Q552" s="53">
        <v>2.87</v>
      </c>
      <c r="R552" s="53">
        <v>4.3499999999999996</v>
      </c>
      <c r="S552" s="53">
        <v>4.47</v>
      </c>
      <c r="T552" s="53">
        <v>2.98</v>
      </c>
      <c r="U552" s="44"/>
    </row>
    <row r="553" spans="2:21" ht="14.25" customHeight="1">
      <c r="B553" s="25" t="str">
        <f t="shared" si="17"/>
        <v/>
      </c>
      <c r="C553" s="25" t="str">
        <f t="shared" si="18"/>
        <v>WSX</v>
      </c>
      <c r="D553" s="14" t="s">
        <v>125</v>
      </c>
      <c r="E553" s="14" t="s">
        <v>879</v>
      </c>
      <c r="F553" s="14" t="s">
        <v>880</v>
      </c>
      <c r="G553" s="14" t="s">
        <v>770</v>
      </c>
      <c r="H553" s="14" t="s">
        <v>881</v>
      </c>
      <c r="I553" s="14">
        <v>2</v>
      </c>
      <c r="J553" s="50"/>
      <c r="K553" s="50"/>
      <c r="L553" s="50"/>
      <c r="M553" s="50"/>
      <c r="N553" s="50"/>
      <c r="O553" s="53">
        <v>1.32</v>
      </c>
      <c r="P553" s="53">
        <v>1.23</v>
      </c>
      <c r="Q553" s="53">
        <v>1.44</v>
      </c>
      <c r="R553" s="53">
        <v>1.18</v>
      </c>
      <c r="S553" s="53">
        <v>1.41</v>
      </c>
      <c r="T553" s="53">
        <v>1.43</v>
      </c>
      <c r="U553" s="44"/>
    </row>
    <row r="554" spans="2:21" ht="14.25" customHeight="1">
      <c r="B554" s="25" t="str">
        <f t="shared" si="17"/>
        <v/>
      </c>
      <c r="C554" s="25" t="str">
        <f t="shared" si="18"/>
        <v>YKY</v>
      </c>
      <c r="D554" s="14" t="s">
        <v>126</v>
      </c>
      <c r="E554" s="14" t="s">
        <v>879</v>
      </c>
      <c r="F554" s="14" t="s">
        <v>880</v>
      </c>
      <c r="G554" s="14" t="s">
        <v>770</v>
      </c>
      <c r="H554" s="14" t="s">
        <v>881</v>
      </c>
      <c r="I554" s="14">
        <v>2</v>
      </c>
      <c r="J554" s="50"/>
      <c r="K554" s="50"/>
      <c r="L554" s="50"/>
      <c r="M554" s="50"/>
      <c r="N554" s="50"/>
      <c r="O554" s="53">
        <v>5.29</v>
      </c>
      <c r="P554" s="53">
        <v>7.49</v>
      </c>
      <c r="Q554" s="53">
        <v>5.8</v>
      </c>
      <c r="R554" s="53">
        <v>4.8600000000000003</v>
      </c>
      <c r="S554" s="53">
        <v>3.34</v>
      </c>
      <c r="T554" s="53">
        <v>2.83</v>
      </c>
      <c r="U554" s="44"/>
    </row>
    <row r="555" spans="2:21" ht="14.25" customHeight="1">
      <c r="B555" s="25" t="str">
        <f t="shared" si="17"/>
        <v/>
      </c>
      <c r="C555" s="25" t="str">
        <f t="shared" si="18"/>
        <v>ANH</v>
      </c>
      <c r="D555" s="14" t="s">
        <v>94</v>
      </c>
      <c r="E555" s="14" t="s">
        <v>882</v>
      </c>
      <c r="F555" s="14" t="s">
        <v>880</v>
      </c>
      <c r="G555" s="14" t="s">
        <v>883</v>
      </c>
      <c r="H555" s="14" t="s">
        <v>883</v>
      </c>
      <c r="I555" s="14">
        <v>0</v>
      </c>
      <c r="J555" s="50"/>
      <c r="K555" s="50"/>
      <c r="L555" s="50"/>
      <c r="M555" s="50"/>
      <c r="N555" s="50"/>
      <c r="O555" s="52">
        <v>489</v>
      </c>
      <c r="P555" s="52">
        <v>364</v>
      </c>
      <c r="Q555" s="52">
        <v>260</v>
      </c>
      <c r="R555" s="52">
        <v>298</v>
      </c>
      <c r="S555" s="52">
        <v>380</v>
      </c>
      <c r="T555" s="52">
        <v>497</v>
      </c>
      <c r="U555" s="44"/>
    </row>
    <row r="556" spans="2:21" ht="14.25" customHeight="1">
      <c r="B556" s="25" t="str">
        <f t="shared" si="17"/>
        <v/>
      </c>
      <c r="C556" s="25" t="str">
        <f t="shared" si="18"/>
        <v>WSH</v>
      </c>
      <c r="D556" s="14" t="s">
        <v>117</v>
      </c>
      <c r="E556" s="14" t="s">
        <v>882</v>
      </c>
      <c r="F556" s="14" t="s">
        <v>880</v>
      </c>
      <c r="G556" s="14" t="s">
        <v>883</v>
      </c>
      <c r="H556" s="14" t="s">
        <v>883</v>
      </c>
      <c r="I556" s="14">
        <v>0</v>
      </c>
      <c r="J556" s="50"/>
      <c r="K556" s="50"/>
      <c r="L556" s="50"/>
      <c r="M556" s="50"/>
      <c r="N556" s="50"/>
      <c r="O556" s="52">
        <v>300</v>
      </c>
      <c r="P556" s="52">
        <v>297</v>
      </c>
      <c r="Q556" s="52">
        <v>250</v>
      </c>
      <c r="R556" s="52">
        <v>256</v>
      </c>
      <c r="S556" s="52">
        <v>302</v>
      </c>
      <c r="T556" s="52">
        <v>201</v>
      </c>
      <c r="U556" s="44"/>
    </row>
    <row r="557" spans="2:21" ht="14.25" customHeight="1">
      <c r="B557" s="25" t="str">
        <f t="shared" si="17"/>
        <v/>
      </c>
      <c r="C557" s="25" t="str">
        <f t="shared" si="18"/>
        <v>HDD</v>
      </c>
      <c r="D557" s="14" t="s">
        <v>118</v>
      </c>
      <c r="E557" s="14" t="s">
        <v>882</v>
      </c>
      <c r="F557" s="14" t="s">
        <v>880</v>
      </c>
      <c r="G557" s="14" t="s">
        <v>883</v>
      </c>
      <c r="H557" s="14" t="s">
        <v>883</v>
      </c>
      <c r="I557" s="14">
        <v>0</v>
      </c>
      <c r="J557" s="50"/>
      <c r="K557" s="50"/>
      <c r="L557" s="50"/>
      <c r="M557" s="50"/>
      <c r="N557" s="50"/>
      <c r="O557" s="52" t="s">
        <v>81</v>
      </c>
      <c r="P557" s="52" t="s">
        <v>81</v>
      </c>
      <c r="Q557" s="52">
        <v>6</v>
      </c>
      <c r="R557" s="52">
        <v>10</v>
      </c>
      <c r="S557" s="52">
        <v>6</v>
      </c>
      <c r="T557" s="52">
        <v>5</v>
      </c>
      <c r="U557" s="44"/>
    </row>
    <row r="558" spans="2:21" ht="14.25" customHeight="1">
      <c r="B558" s="25" t="str">
        <f t="shared" si="17"/>
        <v/>
      </c>
      <c r="C558" s="25" t="str">
        <f t="shared" si="18"/>
        <v>NES</v>
      </c>
      <c r="D558" s="14" t="s">
        <v>119</v>
      </c>
      <c r="E558" s="14" t="s">
        <v>882</v>
      </c>
      <c r="F558" s="14" t="s">
        <v>880</v>
      </c>
      <c r="G558" s="14" t="s">
        <v>883</v>
      </c>
      <c r="H558" s="14" t="s">
        <v>883</v>
      </c>
      <c r="I558" s="14">
        <v>0</v>
      </c>
      <c r="J558" s="50"/>
      <c r="K558" s="50"/>
      <c r="L558" s="50"/>
      <c r="M558" s="50"/>
      <c r="N558" s="50"/>
      <c r="O558" s="52">
        <v>399</v>
      </c>
      <c r="P558" s="52">
        <v>400</v>
      </c>
      <c r="Q558" s="52">
        <v>517</v>
      </c>
      <c r="R558" s="52">
        <v>472</v>
      </c>
      <c r="S558" s="52">
        <v>244</v>
      </c>
      <c r="T558" s="52">
        <v>238</v>
      </c>
      <c r="U558" s="44"/>
    </row>
    <row r="559" spans="2:21" ht="14.25" customHeight="1">
      <c r="B559" s="25" t="str">
        <f t="shared" si="17"/>
        <v/>
      </c>
      <c r="C559" s="25" t="str">
        <f t="shared" si="18"/>
        <v>SVE</v>
      </c>
      <c r="D559" s="14" t="s">
        <v>120</v>
      </c>
      <c r="E559" s="14" t="s">
        <v>882</v>
      </c>
      <c r="F559" s="14" t="s">
        <v>880</v>
      </c>
      <c r="G559" s="14" t="s">
        <v>883</v>
      </c>
      <c r="H559" s="14" t="s">
        <v>883</v>
      </c>
      <c r="I559" s="14">
        <v>0</v>
      </c>
      <c r="J559" s="50"/>
      <c r="K559" s="50"/>
      <c r="L559" s="50"/>
      <c r="M559" s="50"/>
      <c r="N559" s="50"/>
      <c r="O559" s="52">
        <v>901</v>
      </c>
      <c r="P559" s="52">
        <v>662</v>
      </c>
      <c r="Q559" s="52">
        <v>785</v>
      </c>
      <c r="R559" s="52">
        <v>933</v>
      </c>
      <c r="S559" s="52">
        <v>780</v>
      </c>
      <c r="T559" s="52">
        <v>677</v>
      </c>
      <c r="U559" s="44"/>
    </row>
    <row r="560" spans="2:21" ht="14.25" customHeight="1">
      <c r="B560" s="25" t="str">
        <f t="shared" si="17"/>
        <v/>
      </c>
      <c r="C560" s="25" t="str">
        <f t="shared" si="18"/>
        <v>SWB</v>
      </c>
      <c r="D560" s="14" t="s">
        <v>121</v>
      </c>
      <c r="E560" s="14" t="s">
        <v>882</v>
      </c>
      <c r="F560" s="14" t="s">
        <v>880</v>
      </c>
      <c r="G560" s="14" t="s">
        <v>883</v>
      </c>
      <c r="H560" s="14" t="s">
        <v>883</v>
      </c>
      <c r="I560" s="14">
        <v>0</v>
      </c>
      <c r="J560" s="50"/>
      <c r="K560" s="50"/>
      <c r="L560" s="50"/>
      <c r="M560" s="50"/>
      <c r="N560" s="50"/>
      <c r="O560" s="52">
        <v>165</v>
      </c>
      <c r="P560" s="52">
        <v>141</v>
      </c>
      <c r="Q560" s="52">
        <v>93</v>
      </c>
      <c r="R560" s="52">
        <v>160</v>
      </c>
      <c r="S560" s="52">
        <v>105</v>
      </c>
      <c r="T560" s="52">
        <v>60</v>
      </c>
      <c r="U560" s="44"/>
    </row>
    <row r="561" spans="2:21" ht="14.25" customHeight="1">
      <c r="B561" s="25" t="str">
        <f t="shared" si="17"/>
        <v/>
      </c>
      <c r="C561" s="25" t="str">
        <f t="shared" si="18"/>
        <v>SRN</v>
      </c>
      <c r="D561" s="14" t="s">
        <v>122</v>
      </c>
      <c r="E561" s="14" t="s">
        <v>882</v>
      </c>
      <c r="F561" s="14" t="s">
        <v>880</v>
      </c>
      <c r="G561" s="14" t="s">
        <v>883</v>
      </c>
      <c r="H561" s="14" t="s">
        <v>883</v>
      </c>
      <c r="I561" s="14">
        <v>0</v>
      </c>
      <c r="J561" s="50"/>
      <c r="K561" s="50"/>
      <c r="L561" s="50"/>
      <c r="M561" s="50"/>
      <c r="N561" s="50"/>
      <c r="O561" s="52">
        <v>465</v>
      </c>
      <c r="P561" s="52">
        <v>417</v>
      </c>
      <c r="Q561" s="52">
        <v>441</v>
      </c>
      <c r="R561" s="52">
        <v>455</v>
      </c>
      <c r="S561" s="52">
        <v>393</v>
      </c>
      <c r="T561" s="52">
        <v>614</v>
      </c>
      <c r="U561" s="44"/>
    </row>
    <row r="562" spans="2:21" ht="14.25" customHeight="1">
      <c r="B562" s="25" t="str">
        <f t="shared" si="17"/>
        <v/>
      </c>
      <c r="C562" s="25" t="str">
        <f t="shared" si="18"/>
        <v>TMS</v>
      </c>
      <c r="D562" s="14" t="s">
        <v>123</v>
      </c>
      <c r="E562" s="14" t="s">
        <v>882</v>
      </c>
      <c r="F562" s="14" t="s">
        <v>880</v>
      </c>
      <c r="G562" s="14" t="s">
        <v>883</v>
      </c>
      <c r="H562" s="14" t="s">
        <v>883</v>
      </c>
      <c r="I562" s="14">
        <v>0</v>
      </c>
      <c r="J562" s="50"/>
      <c r="K562" s="50"/>
      <c r="L562" s="50"/>
      <c r="M562" s="50"/>
      <c r="N562" s="50"/>
      <c r="O562" s="52">
        <v>1697</v>
      </c>
      <c r="P562" s="52">
        <v>1168</v>
      </c>
      <c r="Q562" s="52">
        <v>1239</v>
      </c>
      <c r="R562" s="52">
        <v>1208</v>
      </c>
      <c r="S562" s="52">
        <v>1392</v>
      </c>
      <c r="T562" s="52">
        <v>2103</v>
      </c>
      <c r="U562" s="44"/>
    </row>
    <row r="563" spans="2:21" ht="14.25" customHeight="1">
      <c r="B563" s="25" t="str">
        <f t="shared" si="17"/>
        <v>UUW</v>
      </c>
      <c r="C563" s="25" t="str">
        <f t="shared" si="18"/>
        <v>UUW</v>
      </c>
      <c r="D563" s="14" t="s">
        <v>767</v>
      </c>
      <c r="E563" s="14" t="s">
        <v>882</v>
      </c>
      <c r="F563" s="14" t="s">
        <v>880</v>
      </c>
      <c r="G563" s="14" t="s">
        <v>883</v>
      </c>
      <c r="H563" s="14" t="s">
        <v>883</v>
      </c>
      <c r="I563" s="14">
        <v>0</v>
      </c>
      <c r="J563" s="50"/>
      <c r="K563" s="50"/>
      <c r="L563" s="50"/>
      <c r="M563" s="50"/>
      <c r="N563" s="50"/>
      <c r="O563" s="52">
        <v>2788</v>
      </c>
      <c r="P563" s="52">
        <v>1331</v>
      </c>
      <c r="Q563" s="52">
        <v>958</v>
      </c>
      <c r="R563" s="52">
        <v>1469</v>
      </c>
      <c r="S563" s="52">
        <v>1521</v>
      </c>
      <c r="T563" s="52">
        <v>1023</v>
      </c>
      <c r="U563" s="44"/>
    </row>
    <row r="564" spans="2:21" ht="14.25" customHeight="1">
      <c r="B564" s="25" t="str">
        <f t="shared" si="17"/>
        <v/>
      </c>
      <c r="C564" s="25" t="str">
        <f t="shared" si="18"/>
        <v>WSX</v>
      </c>
      <c r="D564" s="14" t="s">
        <v>125</v>
      </c>
      <c r="E564" s="14" t="s">
        <v>882</v>
      </c>
      <c r="F564" s="14" t="s">
        <v>880</v>
      </c>
      <c r="G564" s="14" t="s">
        <v>883</v>
      </c>
      <c r="H564" s="14" t="s">
        <v>883</v>
      </c>
      <c r="I564" s="14">
        <v>0</v>
      </c>
      <c r="J564" s="50"/>
      <c r="K564" s="50"/>
      <c r="L564" s="50"/>
      <c r="M564" s="50"/>
      <c r="N564" s="50"/>
      <c r="O564" s="52">
        <v>163</v>
      </c>
      <c r="P564" s="52">
        <v>152</v>
      </c>
      <c r="Q564" s="52">
        <v>180</v>
      </c>
      <c r="R564" s="52">
        <v>148</v>
      </c>
      <c r="S564" s="52">
        <v>178</v>
      </c>
      <c r="T564" s="52">
        <v>182</v>
      </c>
      <c r="U564" s="44"/>
    </row>
    <row r="565" spans="2:21" ht="14.25" customHeight="1">
      <c r="B565" s="25" t="str">
        <f t="shared" si="17"/>
        <v/>
      </c>
      <c r="C565" s="25" t="str">
        <f t="shared" si="18"/>
        <v>YKY</v>
      </c>
      <c r="D565" s="14" t="s">
        <v>126</v>
      </c>
      <c r="E565" s="14" t="s">
        <v>882</v>
      </c>
      <c r="F565" s="14" t="s">
        <v>880</v>
      </c>
      <c r="G565" s="14" t="s">
        <v>883</v>
      </c>
      <c r="H565" s="14" t="s">
        <v>883</v>
      </c>
      <c r="I565" s="14">
        <v>0</v>
      </c>
      <c r="J565" s="50"/>
      <c r="K565" s="50"/>
      <c r="L565" s="50"/>
      <c r="M565" s="50"/>
      <c r="N565" s="50"/>
      <c r="O565" s="52">
        <v>1201</v>
      </c>
      <c r="P565" s="52">
        <v>1709</v>
      </c>
      <c r="Q565" s="52">
        <v>1334</v>
      </c>
      <c r="R565" s="52">
        <v>1123</v>
      </c>
      <c r="S565" s="52">
        <v>778</v>
      </c>
      <c r="T565" s="52">
        <v>664</v>
      </c>
      <c r="U565" s="44"/>
    </row>
    <row r="566" spans="2:21" ht="14.25" customHeight="1">
      <c r="B566" s="25" t="str">
        <f t="shared" si="17"/>
        <v/>
      </c>
      <c r="C566" s="25" t="str">
        <f t="shared" si="18"/>
        <v>ANH</v>
      </c>
      <c r="D566" s="14" t="s">
        <v>94</v>
      </c>
      <c r="E566" s="14" t="s">
        <v>884</v>
      </c>
      <c r="F566" s="14" t="s">
        <v>880</v>
      </c>
      <c r="G566" s="14" t="s">
        <v>885</v>
      </c>
      <c r="H566" s="14" t="s">
        <v>885</v>
      </c>
      <c r="I566" s="14">
        <v>3</v>
      </c>
      <c r="J566" s="50"/>
      <c r="K566" s="50"/>
      <c r="L566" s="50"/>
      <c r="M566" s="50"/>
      <c r="N566" s="50"/>
      <c r="O566" s="56">
        <v>2743.415</v>
      </c>
      <c r="P566" s="56">
        <v>2756.2719999999999</v>
      </c>
      <c r="Q566" s="56">
        <v>2791.4789999999998</v>
      </c>
      <c r="R566" s="56">
        <v>2811.4470000000001</v>
      </c>
      <c r="S566" s="56">
        <v>2852.3890000000001</v>
      </c>
      <c r="T566" s="56">
        <v>2872.6480000000001</v>
      </c>
      <c r="U566" s="44"/>
    </row>
    <row r="567" spans="2:21" ht="14.25" customHeight="1">
      <c r="B567" s="25" t="str">
        <f t="shared" si="17"/>
        <v/>
      </c>
      <c r="C567" s="25" t="str">
        <f t="shared" si="18"/>
        <v>WSH</v>
      </c>
      <c r="D567" s="14" t="s">
        <v>117</v>
      </c>
      <c r="E567" s="14" t="s">
        <v>884</v>
      </c>
      <c r="F567" s="14" t="s">
        <v>880</v>
      </c>
      <c r="G567" s="14" t="s">
        <v>885</v>
      </c>
      <c r="H567" s="14" t="s">
        <v>885</v>
      </c>
      <c r="I567" s="14">
        <v>3</v>
      </c>
      <c r="J567" s="50"/>
      <c r="K567" s="50"/>
      <c r="L567" s="50"/>
      <c r="M567" s="50"/>
      <c r="N567" s="50"/>
      <c r="O567" s="56">
        <v>1438.2339999999999</v>
      </c>
      <c r="P567" s="56">
        <v>1449.9090000000001</v>
      </c>
      <c r="Q567" s="56">
        <v>1458.152</v>
      </c>
      <c r="R567" s="56">
        <v>1464.3320000000001</v>
      </c>
      <c r="S567" s="56">
        <v>1473.875</v>
      </c>
      <c r="T567" s="56">
        <v>1480.3340000000001</v>
      </c>
      <c r="U567" s="44"/>
    </row>
    <row r="568" spans="2:21" ht="14.25" customHeight="1">
      <c r="B568" s="25" t="str">
        <f t="shared" si="17"/>
        <v/>
      </c>
      <c r="C568" s="25" t="str">
        <f t="shared" si="18"/>
        <v>HDD</v>
      </c>
      <c r="D568" s="14" t="s">
        <v>118</v>
      </c>
      <c r="E568" s="14" t="s">
        <v>884</v>
      </c>
      <c r="F568" s="14" t="s">
        <v>880</v>
      </c>
      <c r="G568" s="14" t="s">
        <v>885</v>
      </c>
      <c r="H568" s="14" t="s">
        <v>885</v>
      </c>
      <c r="I568" s="14">
        <v>3</v>
      </c>
      <c r="J568" s="50"/>
      <c r="K568" s="50"/>
      <c r="L568" s="50"/>
      <c r="M568" s="50"/>
      <c r="N568" s="50"/>
      <c r="O568" s="56" t="s">
        <v>81</v>
      </c>
      <c r="P568" s="56" t="s">
        <v>81</v>
      </c>
      <c r="Q568" s="56">
        <v>21.071000000000002</v>
      </c>
      <c r="R568" s="56">
        <v>20.922000000000001</v>
      </c>
      <c r="S568" s="56">
        <v>21.349</v>
      </c>
      <c r="T568" s="56">
        <v>21.366</v>
      </c>
      <c r="U568" s="44"/>
    </row>
    <row r="569" spans="2:21" ht="14.25" customHeight="1">
      <c r="B569" s="25" t="str">
        <f t="shared" si="17"/>
        <v/>
      </c>
      <c r="C569" s="25" t="str">
        <f t="shared" si="18"/>
        <v>NES</v>
      </c>
      <c r="D569" s="14" t="s">
        <v>119</v>
      </c>
      <c r="E569" s="14" t="s">
        <v>884</v>
      </c>
      <c r="F569" s="14" t="s">
        <v>880</v>
      </c>
      <c r="G569" s="14" t="s">
        <v>885</v>
      </c>
      <c r="H569" s="14" t="s">
        <v>885</v>
      </c>
      <c r="I569" s="14">
        <v>3</v>
      </c>
      <c r="J569" s="50"/>
      <c r="K569" s="50"/>
      <c r="L569" s="50"/>
      <c r="M569" s="50"/>
      <c r="N569" s="50"/>
      <c r="O569" s="56">
        <v>1255.797</v>
      </c>
      <c r="P569" s="56">
        <v>1264.011</v>
      </c>
      <c r="Q569" s="56">
        <v>1269.944</v>
      </c>
      <c r="R569" s="56">
        <v>1283.7239999999999</v>
      </c>
      <c r="S569" s="56">
        <v>1289.6949999999999</v>
      </c>
      <c r="T569" s="56">
        <v>1296.7270000000001</v>
      </c>
      <c r="U569" s="44"/>
    </row>
    <row r="570" spans="2:21" ht="14.25" customHeight="1">
      <c r="B570" s="25" t="str">
        <f t="shared" si="17"/>
        <v/>
      </c>
      <c r="C570" s="25" t="str">
        <f t="shared" si="18"/>
        <v>SVE</v>
      </c>
      <c r="D570" s="14" t="s">
        <v>120</v>
      </c>
      <c r="E570" s="14" t="s">
        <v>884</v>
      </c>
      <c r="F570" s="14" t="s">
        <v>880</v>
      </c>
      <c r="G570" s="14" t="s">
        <v>885</v>
      </c>
      <c r="H570" s="14" t="s">
        <v>885</v>
      </c>
      <c r="I570" s="14">
        <v>3</v>
      </c>
      <c r="J570" s="50"/>
      <c r="K570" s="50"/>
      <c r="L570" s="50"/>
      <c r="M570" s="50"/>
      <c r="N570" s="50"/>
      <c r="O570" s="56">
        <v>4078.6640000000002</v>
      </c>
      <c r="P570" s="56">
        <v>4130.8130000000001</v>
      </c>
      <c r="Q570" s="56">
        <v>4149.9849999999997</v>
      </c>
      <c r="R570" s="56">
        <v>4210.0190000000002</v>
      </c>
      <c r="S570" s="56">
        <v>4189.8959999999997</v>
      </c>
      <c r="T570" s="56">
        <v>4205.2079999999996</v>
      </c>
      <c r="U570" s="44"/>
    </row>
    <row r="571" spans="2:21" ht="14.25" customHeight="1">
      <c r="B571" s="25" t="str">
        <f t="shared" si="17"/>
        <v/>
      </c>
      <c r="C571" s="25" t="str">
        <f t="shared" si="18"/>
        <v>SWB</v>
      </c>
      <c r="D571" s="14" t="s">
        <v>121</v>
      </c>
      <c r="E571" s="14" t="s">
        <v>884</v>
      </c>
      <c r="F571" s="14" t="s">
        <v>880</v>
      </c>
      <c r="G571" s="14" t="s">
        <v>885</v>
      </c>
      <c r="H571" s="14" t="s">
        <v>885</v>
      </c>
      <c r="I571" s="14">
        <v>3</v>
      </c>
      <c r="J571" s="50"/>
      <c r="K571" s="50"/>
      <c r="L571" s="50"/>
      <c r="M571" s="50"/>
      <c r="N571" s="50"/>
      <c r="O571" s="56">
        <v>733.50300000000004</v>
      </c>
      <c r="P571" s="56">
        <v>746.38099999999997</v>
      </c>
      <c r="Q571" s="56">
        <v>758.08699999999999</v>
      </c>
      <c r="R571" s="56">
        <v>765.30600000000004</v>
      </c>
      <c r="S571" s="56">
        <v>769.28599999999994</v>
      </c>
      <c r="T571" s="56">
        <v>776.04399999999998</v>
      </c>
      <c r="U571" s="44"/>
    </row>
    <row r="572" spans="2:21" ht="14.25" customHeight="1">
      <c r="B572" s="25" t="str">
        <f t="shared" si="17"/>
        <v/>
      </c>
      <c r="C572" s="25" t="str">
        <f t="shared" si="18"/>
        <v>SRN</v>
      </c>
      <c r="D572" s="14" t="s">
        <v>122</v>
      </c>
      <c r="E572" s="14" t="s">
        <v>884</v>
      </c>
      <c r="F572" s="14" t="s">
        <v>880</v>
      </c>
      <c r="G572" s="14" t="s">
        <v>885</v>
      </c>
      <c r="H572" s="14" t="s">
        <v>885</v>
      </c>
      <c r="I572" s="14">
        <v>3</v>
      </c>
      <c r="J572" s="50"/>
      <c r="K572" s="50"/>
      <c r="L572" s="50"/>
      <c r="M572" s="50"/>
      <c r="N572" s="50"/>
      <c r="O572" s="56">
        <v>1962.9179999999999</v>
      </c>
      <c r="P572" s="56">
        <v>1978.1320000000001</v>
      </c>
      <c r="Q572" s="56">
        <v>1986.644</v>
      </c>
      <c r="R572" s="56">
        <v>1998.931</v>
      </c>
      <c r="S572" s="56">
        <v>2009.6790000000001</v>
      </c>
      <c r="T572" s="56">
        <v>2019.694</v>
      </c>
      <c r="U572" s="44"/>
    </row>
    <row r="573" spans="2:21" ht="14.25" customHeight="1">
      <c r="B573" s="25" t="str">
        <f t="shared" si="17"/>
        <v/>
      </c>
      <c r="C573" s="25" t="str">
        <f t="shared" si="18"/>
        <v>TMS</v>
      </c>
      <c r="D573" s="14" t="s">
        <v>123</v>
      </c>
      <c r="E573" s="14" t="s">
        <v>884</v>
      </c>
      <c r="F573" s="14" t="s">
        <v>880</v>
      </c>
      <c r="G573" s="14" t="s">
        <v>885</v>
      </c>
      <c r="H573" s="14" t="s">
        <v>885</v>
      </c>
      <c r="I573" s="14">
        <v>3</v>
      </c>
      <c r="J573" s="50"/>
      <c r="K573" s="50"/>
      <c r="L573" s="50"/>
      <c r="M573" s="50"/>
      <c r="N573" s="50"/>
      <c r="O573" s="56">
        <v>5795.3779999999997</v>
      </c>
      <c r="P573" s="56">
        <v>5838.3990000000003</v>
      </c>
      <c r="Q573" s="56">
        <v>5899.9390000000003</v>
      </c>
      <c r="R573" s="56">
        <v>5976.4309999999996</v>
      </c>
      <c r="S573" s="56">
        <v>6037.7330000000002</v>
      </c>
      <c r="T573" s="56">
        <v>6085.7690000000002</v>
      </c>
      <c r="U573" s="44"/>
    </row>
    <row r="574" spans="2:21" ht="14.25" customHeight="1">
      <c r="B574" s="25" t="str">
        <f t="shared" si="17"/>
        <v>UUW</v>
      </c>
      <c r="C574" s="25" t="str">
        <f t="shared" si="18"/>
        <v>UUW</v>
      </c>
      <c r="D574" s="14" t="s">
        <v>767</v>
      </c>
      <c r="E574" s="14" t="s">
        <v>884</v>
      </c>
      <c r="F574" s="14" t="s">
        <v>880</v>
      </c>
      <c r="G574" s="14" t="s">
        <v>885</v>
      </c>
      <c r="H574" s="14" t="s">
        <v>885</v>
      </c>
      <c r="I574" s="14">
        <v>3</v>
      </c>
      <c r="J574" s="50"/>
      <c r="K574" s="50"/>
      <c r="L574" s="50"/>
      <c r="M574" s="50"/>
      <c r="N574" s="50"/>
      <c r="O574" s="56">
        <v>3289.6909999999998</v>
      </c>
      <c r="P574" s="56">
        <v>3315.6660000000002</v>
      </c>
      <c r="Q574" s="56">
        <v>3342.0329999999999</v>
      </c>
      <c r="R574" s="56">
        <v>3376.857</v>
      </c>
      <c r="S574" s="56">
        <v>3405.2249999999999</v>
      </c>
      <c r="T574" s="56">
        <v>3434.07</v>
      </c>
      <c r="U574" s="44"/>
    </row>
    <row r="575" spans="2:21" ht="14.25" customHeight="1">
      <c r="B575" s="25" t="str">
        <f t="shared" si="17"/>
        <v/>
      </c>
      <c r="C575" s="25" t="str">
        <f t="shared" si="18"/>
        <v>WSX</v>
      </c>
      <c r="D575" s="14" t="s">
        <v>125</v>
      </c>
      <c r="E575" s="14" t="s">
        <v>884</v>
      </c>
      <c r="F575" s="14" t="s">
        <v>880</v>
      </c>
      <c r="G575" s="14" t="s">
        <v>885</v>
      </c>
      <c r="H575" s="14" t="s">
        <v>885</v>
      </c>
      <c r="I575" s="14">
        <v>3</v>
      </c>
      <c r="J575" s="50"/>
      <c r="K575" s="50"/>
      <c r="L575" s="50"/>
      <c r="M575" s="50"/>
      <c r="N575" s="50"/>
      <c r="O575" s="56">
        <v>1230.3920000000001</v>
      </c>
      <c r="P575" s="56">
        <v>1238.193</v>
      </c>
      <c r="Q575" s="56">
        <v>1249.4469999999999</v>
      </c>
      <c r="R575" s="56">
        <v>1258.5229999999999</v>
      </c>
      <c r="S575" s="56">
        <v>1265.356</v>
      </c>
      <c r="T575" s="56">
        <v>1276.441</v>
      </c>
      <c r="U575" s="44"/>
    </row>
    <row r="576" spans="2:21" ht="14.25" customHeight="1">
      <c r="B576" s="25" t="str">
        <f t="shared" si="17"/>
        <v/>
      </c>
      <c r="C576" s="25" t="str">
        <f t="shared" si="18"/>
        <v>YKY</v>
      </c>
      <c r="D576" s="14" t="s">
        <v>126</v>
      </c>
      <c r="E576" s="14" t="s">
        <v>884</v>
      </c>
      <c r="F576" s="14" t="s">
        <v>880</v>
      </c>
      <c r="G576" s="14" t="s">
        <v>885</v>
      </c>
      <c r="H576" s="14" t="s">
        <v>885</v>
      </c>
      <c r="I576" s="14">
        <v>3</v>
      </c>
      <c r="J576" s="50"/>
      <c r="K576" s="50"/>
      <c r="L576" s="50"/>
      <c r="M576" s="50"/>
      <c r="N576" s="50"/>
      <c r="O576" s="56">
        <v>2271.915</v>
      </c>
      <c r="P576" s="56">
        <v>2283.1219999999998</v>
      </c>
      <c r="Q576" s="56">
        <v>2299.1619999999998</v>
      </c>
      <c r="R576" s="56">
        <v>2312.9789999999998</v>
      </c>
      <c r="S576" s="56">
        <v>2328.741</v>
      </c>
      <c r="T576" s="56">
        <v>2344.982</v>
      </c>
      <c r="U576" s="44"/>
    </row>
    <row r="577" spans="2:21" ht="14.25" customHeight="1">
      <c r="B577" s="25" t="str">
        <f t="shared" si="17"/>
        <v/>
      </c>
      <c r="C577" s="25" t="str">
        <f t="shared" si="18"/>
        <v>ANH</v>
      </c>
      <c r="D577" s="14" t="s">
        <v>94</v>
      </c>
      <c r="E577" s="14" t="s">
        <v>886</v>
      </c>
      <c r="F577" s="14" t="s">
        <v>887</v>
      </c>
      <c r="G577" s="14" t="s">
        <v>770</v>
      </c>
      <c r="H577" s="14" t="s">
        <v>888</v>
      </c>
      <c r="I577" s="14">
        <v>2</v>
      </c>
      <c r="J577" s="50"/>
      <c r="K577" s="50"/>
      <c r="L577" s="50"/>
      <c r="M577" s="50"/>
      <c r="N577" s="50"/>
      <c r="O577" s="53">
        <v>13.96</v>
      </c>
      <c r="P577" s="53">
        <v>10.61</v>
      </c>
      <c r="Q577" s="53">
        <v>8.36</v>
      </c>
      <c r="R577" s="53">
        <v>8.8000000000000007</v>
      </c>
      <c r="S577" s="53">
        <v>12.72</v>
      </c>
      <c r="T577" s="53">
        <v>14.55</v>
      </c>
      <c r="U577" s="44"/>
    </row>
    <row r="578" spans="2:21" ht="14.25" customHeight="1">
      <c r="B578" s="25" t="str">
        <f t="shared" si="17"/>
        <v/>
      </c>
      <c r="C578" s="25" t="str">
        <f t="shared" si="18"/>
        <v>WSH</v>
      </c>
      <c r="D578" s="14" t="s">
        <v>117</v>
      </c>
      <c r="E578" s="14" t="s">
        <v>886</v>
      </c>
      <c r="F578" s="14" t="s">
        <v>887</v>
      </c>
      <c r="G578" s="14" t="s">
        <v>770</v>
      </c>
      <c r="H578" s="14" t="s">
        <v>888</v>
      </c>
      <c r="I578" s="14">
        <v>2</v>
      </c>
      <c r="J578" s="50"/>
      <c r="K578" s="50"/>
      <c r="L578" s="50"/>
      <c r="M578" s="50"/>
      <c r="N578" s="50"/>
      <c r="O578" s="53">
        <v>29.99</v>
      </c>
      <c r="P578" s="53">
        <v>27.1</v>
      </c>
      <c r="Q578" s="53">
        <v>28.54</v>
      </c>
      <c r="R578" s="53">
        <v>30.85</v>
      </c>
      <c r="S578" s="53">
        <v>25.82</v>
      </c>
      <c r="T578" s="53">
        <v>26.27</v>
      </c>
      <c r="U578" s="44"/>
    </row>
    <row r="579" spans="2:21" ht="14.25" customHeight="1">
      <c r="B579" s="25" t="str">
        <f t="shared" si="17"/>
        <v/>
      </c>
      <c r="C579" s="25" t="str">
        <f t="shared" si="18"/>
        <v>HDD</v>
      </c>
      <c r="D579" s="14" t="s">
        <v>118</v>
      </c>
      <c r="E579" s="14" t="s">
        <v>886</v>
      </c>
      <c r="F579" s="14" t="s">
        <v>887</v>
      </c>
      <c r="G579" s="14" t="s">
        <v>770</v>
      </c>
      <c r="H579" s="14" t="s">
        <v>888</v>
      </c>
      <c r="I579" s="14">
        <v>2</v>
      </c>
      <c r="J579" s="50"/>
      <c r="K579" s="50"/>
      <c r="L579" s="50"/>
      <c r="M579" s="50"/>
      <c r="N579" s="50"/>
      <c r="O579" s="53" t="s">
        <v>81</v>
      </c>
      <c r="P579" s="53" t="s">
        <v>81</v>
      </c>
      <c r="Q579" s="53">
        <v>21.36</v>
      </c>
      <c r="R579" s="53">
        <v>16.25</v>
      </c>
      <c r="S579" s="53">
        <v>11.24</v>
      </c>
      <c r="T579" s="53">
        <v>19.66</v>
      </c>
      <c r="U579" s="44"/>
    </row>
    <row r="580" spans="2:21" ht="14.25" customHeight="1">
      <c r="B580" s="25" t="str">
        <f t="shared" si="17"/>
        <v/>
      </c>
      <c r="C580" s="25" t="str">
        <f t="shared" si="18"/>
        <v>NES</v>
      </c>
      <c r="D580" s="14" t="s">
        <v>119</v>
      </c>
      <c r="E580" s="14" t="s">
        <v>886</v>
      </c>
      <c r="F580" s="14" t="s">
        <v>887</v>
      </c>
      <c r="G580" s="14" t="s">
        <v>770</v>
      </c>
      <c r="H580" s="14" t="s">
        <v>888</v>
      </c>
      <c r="I580" s="14">
        <v>2</v>
      </c>
      <c r="J580" s="50"/>
      <c r="K580" s="50"/>
      <c r="L580" s="50"/>
      <c r="M580" s="50"/>
      <c r="N580" s="50"/>
      <c r="O580" s="53">
        <v>31.09</v>
      </c>
      <c r="P580" s="53">
        <v>32.61</v>
      </c>
      <c r="Q580" s="53">
        <v>34.299999999999997</v>
      </c>
      <c r="R580" s="53">
        <v>36.590000000000003</v>
      </c>
      <c r="S580" s="53">
        <v>29.95</v>
      </c>
      <c r="T580" s="53">
        <v>26.64</v>
      </c>
      <c r="U580" s="44"/>
    </row>
    <row r="581" spans="2:21" ht="14.25" customHeight="1">
      <c r="B581" s="25" t="str">
        <f t="shared" si="17"/>
        <v/>
      </c>
      <c r="C581" s="25" t="str">
        <f t="shared" si="18"/>
        <v>SVE</v>
      </c>
      <c r="D581" s="14" t="s">
        <v>120</v>
      </c>
      <c r="E581" s="14" t="s">
        <v>886</v>
      </c>
      <c r="F581" s="14" t="s">
        <v>887</v>
      </c>
      <c r="G581" s="14" t="s">
        <v>770</v>
      </c>
      <c r="H581" s="14" t="s">
        <v>888</v>
      </c>
      <c r="I581" s="14">
        <v>2</v>
      </c>
      <c r="J581" s="50"/>
      <c r="K581" s="50"/>
      <c r="L581" s="50"/>
      <c r="M581" s="50"/>
      <c r="N581" s="50"/>
      <c r="O581" s="53">
        <v>15.47</v>
      </c>
      <c r="P581" s="53">
        <v>9.76</v>
      </c>
      <c r="Q581" s="53">
        <v>9.8699999999999992</v>
      </c>
      <c r="R581" s="53">
        <v>12.99</v>
      </c>
      <c r="S581" s="53">
        <v>8.61</v>
      </c>
      <c r="T581" s="53">
        <v>10.76</v>
      </c>
      <c r="U581" s="44"/>
    </row>
    <row r="582" spans="2:21" ht="14.25" customHeight="1">
      <c r="B582" s="25" t="str">
        <f t="shared" si="17"/>
        <v/>
      </c>
      <c r="C582" s="25" t="str">
        <f t="shared" si="18"/>
        <v>SWB</v>
      </c>
      <c r="D582" s="14" t="s">
        <v>121</v>
      </c>
      <c r="E582" s="14" t="s">
        <v>886</v>
      </c>
      <c r="F582" s="14" t="s">
        <v>887</v>
      </c>
      <c r="G582" s="14" t="s">
        <v>770</v>
      </c>
      <c r="H582" s="14" t="s">
        <v>888</v>
      </c>
      <c r="I582" s="14">
        <v>2</v>
      </c>
      <c r="J582" s="50"/>
      <c r="K582" s="50"/>
      <c r="L582" s="50"/>
      <c r="M582" s="50"/>
      <c r="N582" s="50"/>
      <c r="O582" s="53">
        <v>30.61</v>
      </c>
      <c r="P582" s="53">
        <v>26.19</v>
      </c>
      <c r="Q582" s="53">
        <v>24.31</v>
      </c>
      <c r="R582" s="53">
        <v>25.13</v>
      </c>
      <c r="S582" s="53">
        <v>19.489999999999998</v>
      </c>
      <c r="T582" s="53">
        <v>18.13</v>
      </c>
      <c r="U582" s="44"/>
    </row>
    <row r="583" spans="2:21" ht="14.25" customHeight="1">
      <c r="B583" s="25" t="str">
        <f t="shared" si="17"/>
        <v/>
      </c>
      <c r="C583" s="25" t="str">
        <f t="shared" si="18"/>
        <v>SRN</v>
      </c>
      <c r="D583" s="14" t="s">
        <v>122</v>
      </c>
      <c r="E583" s="14" t="s">
        <v>886</v>
      </c>
      <c r="F583" s="14" t="s">
        <v>887</v>
      </c>
      <c r="G583" s="14" t="s">
        <v>770</v>
      </c>
      <c r="H583" s="14" t="s">
        <v>888</v>
      </c>
      <c r="I583" s="14">
        <v>2</v>
      </c>
      <c r="J583" s="50"/>
      <c r="K583" s="50"/>
      <c r="L583" s="50"/>
      <c r="M583" s="50"/>
      <c r="N583" s="50"/>
      <c r="O583" s="53">
        <v>29.27</v>
      </c>
      <c r="P583" s="53">
        <v>23.88</v>
      </c>
      <c r="Q583" s="53">
        <v>28.91</v>
      </c>
      <c r="R583" s="53">
        <v>29.86</v>
      </c>
      <c r="S583" s="53">
        <v>21.94</v>
      </c>
      <c r="T583" s="53">
        <v>19.53</v>
      </c>
      <c r="U583" s="44"/>
    </row>
    <row r="584" spans="2:21" ht="14.25" customHeight="1">
      <c r="B584" s="25" t="str">
        <f t="shared" ref="B584:B647" si="19">IF(D584="UU","UUW","")</f>
        <v/>
      </c>
      <c r="C584" s="25" t="str">
        <f t="shared" ref="C584:C647" si="20">IF(B584="",D584,B584)</f>
        <v>TMS</v>
      </c>
      <c r="D584" s="14" t="s">
        <v>123</v>
      </c>
      <c r="E584" s="14" t="s">
        <v>886</v>
      </c>
      <c r="F584" s="14" t="s">
        <v>887</v>
      </c>
      <c r="G584" s="14" t="s">
        <v>770</v>
      </c>
      <c r="H584" s="14" t="s">
        <v>888</v>
      </c>
      <c r="I584" s="14">
        <v>2</v>
      </c>
      <c r="J584" s="50"/>
      <c r="K584" s="50"/>
      <c r="L584" s="50"/>
      <c r="M584" s="50"/>
      <c r="N584" s="50"/>
      <c r="O584" s="53">
        <v>8.81</v>
      </c>
      <c r="P584" s="53">
        <v>7.8</v>
      </c>
      <c r="Q584" s="53">
        <v>7.03</v>
      </c>
      <c r="R584" s="53">
        <v>9.2100000000000009</v>
      </c>
      <c r="S584" s="53">
        <v>12.32</v>
      </c>
      <c r="T584" s="53">
        <v>9.4499999999999993</v>
      </c>
      <c r="U584" s="44"/>
    </row>
    <row r="585" spans="2:21" ht="14.25" customHeight="1">
      <c r="B585" s="25" t="str">
        <f t="shared" si="19"/>
        <v>UUW</v>
      </c>
      <c r="C585" s="25" t="str">
        <f t="shared" si="20"/>
        <v>UUW</v>
      </c>
      <c r="D585" s="14" t="s">
        <v>767</v>
      </c>
      <c r="E585" s="14" t="s">
        <v>886</v>
      </c>
      <c r="F585" s="14" t="s">
        <v>887</v>
      </c>
      <c r="G585" s="14" t="s">
        <v>770</v>
      </c>
      <c r="H585" s="14" t="s">
        <v>888</v>
      </c>
      <c r="I585" s="14">
        <v>2</v>
      </c>
      <c r="J585" s="50"/>
      <c r="K585" s="50"/>
      <c r="L585" s="50"/>
      <c r="M585" s="50"/>
      <c r="N585" s="50"/>
      <c r="O585" s="53">
        <v>24.28</v>
      </c>
      <c r="P585" s="53">
        <v>19.739999999999998</v>
      </c>
      <c r="Q585" s="53">
        <v>18.37</v>
      </c>
      <c r="R585" s="53">
        <v>18.32</v>
      </c>
      <c r="S585" s="53">
        <v>20.11</v>
      </c>
      <c r="T585" s="53">
        <v>18.12</v>
      </c>
      <c r="U585" s="44"/>
    </row>
    <row r="586" spans="2:21" ht="14.25" customHeight="1">
      <c r="B586" s="25" t="str">
        <f t="shared" si="19"/>
        <v/>
      </c>
      <c r="C586" s="25" t="str">
        <f t="shared" si="20"/>
        <v>WSX</v>
      </c>
      <c r="D586" s="14" t="s">
        <v>125</v>
      </c>
      <c r="E586" s="14" t="s">
        <v>886</v>
      </c>
      <c r="F586" s="14" t="s">
        <v>887</v>
      </c>
      <c r="G586" s="14" t="s">
        <v>770</v>
      </c>
      <c r="H586" s="14" t="s">
        <v>888</v>
      </c>
      <c r="I586" s="14">
        <v>2</v>
      </c>
      <c r="J586" s="50"/>
      <c r="K586" s="50"/>
      <c r="L586" s="50"/>
      <c r="M586" s="50"/>
      <c r="N586" s="50"/>
      <c r="O586" s="53">
        <v>17</v>
      </c>
      <c r="P586" s="53">
        <v>13.88</v>
      </c>
      <c r="Q586" s="53">
        <v>13.4</v>
      </c>
      <c r="R586" s="53">
        <v>17.21</v>
      </c>
      <c r="S586" s="53">
        <v>19.350000000000001</v>
      </c>
      <c r="T586" s="53">
        <v>19.27</v>
      </c>
      <c r="U586" s="44"/>
    </row>
    <row r="587" spans="2:21" ht="14.25" customHeight="1">
      <c r="B587" s="25" t="str">
        <f t="shared" si="19"/>
        <v/>
      </c>
      <c r="C587" s="25" t="str">
        <f t="shared" si="20"/>
        <v>YKY</v>
      </c>
      <c r="D587" s="14" t="s">
        <v>126</v>
      </c>
      <c r="E587" s="14" t="s">
        <v>886</v>
      </c>
      <c r="F587" s="14" t="s">
        <v>887</v>
      </c>
      <c r="G587" s="14" t="s">
        <v>770</v>
      </c>
      <c r="H587" s="14" t="s">
        <v>888</v>
      </c>
      <c r="I587" s="14">
        <v>2</v>
      </c>
      <c r="J587" s="50"/>
      <c r="K587" s="50"/>
      <c r="L587" s="50"/>
      <c r="M587" s="50"/>
      <c r="N587" s="50"/>
      <c r="O587" s="53">
        <v>33.28</v>
      </c>
      <c r="P587" s="53">
        <v>33.14</v>
      </c>
      <c r="Q587" s="53">
        <v>26.78</v>
      </c>
      <c r="R587" s="53">
        <v>30.88</v>
      </c>
      <c r="S587" s="53">
        <v>21.63</v>
      </c>
      <c r="T587" s="53">
        <v>19.52</v>
      </c>
      <c r="U587" s="44"/>
    </row>
    <row r="588" spans="2:21" ht="14.25" customHeight="1">
      <c r="B588" s="25" t="str">
        <f t="shared" si="19"/>
        <v/>
      </c>
      <c r="C588" s="25" t="str">
        <f t="shared" si="20"/>
        <v>ANH</v>
      </c>
      <c r="D588" s="14" t="s">
        <v>94</v>
      </c>
      <c r="E588" s="14" t="s">
        <v>889</v>
      </c>
      <c r="F588" s="14" t="s">
        <v>887</v>
      </c>
      <c r="G588" s="14" t="s">
        <v>890</v>
      </c>
      <c r="H588" s="14" t="s">
        <v>891</v>
      </c>
      <c r="I588" s="14">
        <v>0</v>
      </c>
      <c r="J588" s="50"/>
      <c r="K588" s="50"/>
      <c r="L588" s="50"/>
      <c r="M588" s="50"/>
      <c r="N588" s="50"/>
      <c r="O588" s="52">
        <v>3830</v>
      </c>
      <c r="P588" s="52">
        <v>2924</v>
      </c>
      <c r="Q588" s="52">
        <v>2333</v>
      </c>
      <c r="R588" s="52">
        <v>2474</v>
      </c>
      <c r="S588" s="52">
        <v>3628</v>
      </c>
      <c r="T588" s="52">
        <v>4181</v>
      </c>
      <c r="U588" s="44"/>
    </row>
    <row r="589" spans="2:21" ht="14.25" customHeight="1">
      <c r="B589" s="25" t="str">
        <f t="shared" si="19"/>
        <v/>
      </c>
      <c r="C589" s="25" t="str">
        <f t="shared" si="20"/>
        <v>WSH</v>
      </c>
      <c r="D589" s="14" t="s">
        <v>117</v>
      </c>
      <c r="E589" s="14" t="s">
        <v>889</v>
      </c>
      <c r="F589" s="14" t="s">
        <v>887</v>
      </c>
      <c r="G589" s="14" t="s">
        <v>890</v>
      </c>
      <c r="H589" s="14" t="s">
        <v>891</v>
      </c>
      <c r="I589" s="14">
        <v>0</v>
      </c>
      <c r="J589" s="50"/>
      <c r="K589" s="50"/>
      <c r="L589" s="50"/>
      <c r="M589" s="50"/>
      <c r="N589" s="50"/>
      <c r="O589" s="52">
        <v>4313</v>
      </c>
      <c r="P589" s="52">
        <v>3929</v>
      </c>
      <c r="Q589" s="52">
        <v>4162</v>
      </c>
      <c r="R589" s="52">
        <v>4518</v>
      </c>
      <c r="S589" s="52">
        <v>3806</v>
      </c>
      <c r="T589" s="52">
        <v>3889</v>
      </c>
      <c r="U589" s="44"/>
    </row>
    <row r="590" spans="2:21" ht="14.25" customHeight="1">
      <c r="B590" s="25" t="str">
        <f t="shared" si="19"/>
        <v/>
      </c>
      <c r="C590" s="25" t="str">
        <f t="shared" si="20"/>
        <v>HDD</v>
      </c>
      <c r="D590" s="14" t="s">
        <v>118</v>
      </c>
      <c r="E590" s="14" t="s">
        <v>889</v>
      </c>
      <c r="F590" s="14" t="s">
        <v>887</v>
      </c>
      <c r="G590" s="14" t="s">
        <v>890</v>
      </c>
      <c r="H590" s="14" t="s">
        <v>891</v>
      </c>
      <c r="I590" s="14">
        <v>0</v>
      </c>
      <c r="J590" s="50"/>
      <c r="K590" s="50"/>
      <c r="L590" s="50"/>
      <c r="M590" s="50"/>
      <c r="N590" s="50"/>
      <c r="O590" s="53" t="s">
        <v>81</v>
      </c>
      <c r="P590" s="53" t="s">
        <v>81</v>
      </c>
      <c r="Q590" s="52">
        <v>45</v>
      </c>
      <c r="R590" s="52">
        <v>34</v>
      </c>
      <c r="S590" s="52">
        <v>24</v>
      </c>
      <c r="T590" s="52">
        <v>42</v>
      </c>
      <c r="U590" s="44"/>
    </row>
    <row r="591" spans="2:21" ht="14.25" customHeight="1">
      <c r="B591" s="25" t="str">
        <f t="shared" si="19"/>
        <v/>
      </c>
      <c r="C591" s="25" t="str">
        <f t="shared" si="20"/>
        <v>NES</v>
      </c>
      <c r="D591" s="14" t="s">
        <v>119</v>
      </c>
      <c r="E591" s="14" t="s">
        <v>889</v>
      </c>
      <c r="F591" s="14" t="s">
        <v>887</v>
      </c>
      <c r="G591" s="14" t="s">
        <v>890</v>
      </c>
      <c r="H591" s="14" t="s">
        <v>891</v>
      </c>
      <c r="I591" s="14">
        <v>0</v>
      </c>
      <c r="J591" s="50"/>
      <c r="K591" s="50"/>
      <c r="L591" s="50"/>
      <c r="M591" s="50"/>
      <c r="N591" s="50"/>
      <c r="O591" s="52">
        <v>3904</v>
      </c>
      <c r="P591" s="52">
        <v>4122</v>
      </c>
      <c r="Q591" s="52">
        <v>4356</v>
      </c>
      <c r="R591" s="52">
        <v>4697</v>
      </c>
      <c r="S591" s="52">
        <v>3862</v>
      </c>
      <c r="T591" s="52">
        <v>3454</v>
      </c>
      <c r="U591" s="44"/>
    </row>
    <row r="592" spans="2:21" ht="14.25" customHeight="1">
      <c r="B592" s="25" t="str">
        <f t="shared" si="19"/>
        <v/>
      </c>
      <c r="C592" s="25" t="str">
        <f t="shared" si="20"/>
        <v>SVE</v>
      </c>
      <c r="D592" s="14" t="s">
        <v>120</v>
      </c>
      <c r="E592" s="14" t="s">
        <v>889</v>
      </c>
      <c r="F592" s="14" t="s">
        <v>887</v>
      </c>
      <c r="G592" s="14" t="s">
        <v>890</v>
      </c>
      <c r="H592" s="14" t="s">
        <v>891</v>
      </c>
      <c r="I592" s="14">
        <v>0</v>
      </c>
      <c r="J592" s="50"/>
      <c r="K592" s="50"/>
      <c r="L592" s="50"/>
      <c r="M592" s="50"/>
      <c r="N592" s="50"/>
      <c r="O592" s="52">
        <v>6310</v>
      </c>
      <c r="P592" s="52">
        <v>4031</v>
      </c>
      <c r="Q592" s="52">
        <v>4095</v>
      </c>
      <c r="R592" s="52">
        <v>5468</v>
      </c>
      <c r="S592" s="52">
        <v>3606</v>
      </c>
      <c r="T592" s="52">
        <v>4526</v>
      </c>
      <c r="U592" s="44"/>
    </row>
    <row r="593" spans="2:21" ht="14.25" customHeight="1">
      <c r="B593" s="25" t="str">
        <f t="shared" si="19"/>
        <v/>
      </c>
      <c r="C593" s="25" t="str">
        <f t="shared" si="20"/>
        <v>SWB</v>
      </c>
      <c r="D593" s="14" t="s">
        <v>121</v>
      </c>
      <c r="E593" s="14" t="s">
        <v>889</v>
      </c>
      <c r="F593" s="14" t="s">
        <v>887</v>
      </c>
      <c r="G593" s="14" t="s">
        <v>890</v>
      </c>
      <c r="H593" s="14" t="s">
        <v>891</v>
      </c>
      <c r="I593" s="14">
        <v>0</v>
      </c>
      <c r="J593" s="50"/>
      <c r="K593" s="50"/>
      <c r="L593" s="50"/>
      <c r="M593" s="50"/>
      <c r="N593" s="50"/>
      <c r="O593" s="52">
        <v>2245</v>
      </c>
      <c r="P593" s="52">
        <v>1955</v>
      </c>
      <c r="Q593" s="52">
        <v>1843</v>
      </c>
      <c r="R593" s="52">
        <v>1923</v>
      </c>
      <c r="S593" s="52">
        <v>1499</v>
      </c>
      <c r="T593" s="52">
        <v>1407</v>
      </c>
      <c r="U593" s="44"/>
    </row>
    <row r="594" spans="2:21" ht="14.25" customHeight="1">
      <c r="B594" s="25" t="str">
        <f t="shared" si="19"/>
        <v/>
      </c>
      <c r="C594" s="25" t="str">
        <f t="shared" si="20"/>
        <v>SRN</v>
      </c>
      <c r="D594" s="14" t="s">
        <v>122</v>
      </c>
      <c r="E594" s="14" t="s">
        <v>889</v>
      </c>
      <c r="F594" s="14" t="s">
        <v>887</v>
      </c>
      <c r="G594" s="14" t="s">
        <v>890</v>
      </c>
      <c r="H594" s="14" t="s">
        <v>891</v>
      </c>
      <c r="I594" s="14">
        <v>0</v>
      </c>
      <c r="J594" s="50"/>
      <c r="K594" s="50"/>
      <c r="L594" s="50"/>
      <c r="M594" s="50"/>
      <c r="N594" s="50"/>
      <c r="O594" s="52">
        <v>5746</v>
      </c>
      <c r="P594" s="52">
        <v>4724</v>
      </c>
      <c r="Q594" s="52">
        <v>5743</v>
      </c>
      <c r="R594" s="52">
        <v>5968</v>
      </c>
      <c r="S594" s="52">
        <v>4409</v>
      </c>
      <c r="T594" s="52">
        <v>3944</v>
      </c>
      <c r="U594" s="44"/>
    </row>
    <row r="595" spans="2:21" ht="14.25" customHeight="1">
      <c r="B595" s="25" t="str">
        <f t="shared" si="19"/>
        <v/>
      </c>
      <c r="C595" s="25" t="str">
        <f t="shared" si="20"/>
        <v>TMS</v>
      </c>
      <c r="D595" s="14" t="s">
        <v>123</v>
      </c>
      <c r="E595" s="14" t="s">
        <v>889</v>
      </c>
      <c r="F595" s="14" t="s">
        <v>887</v>
      </c>
      <c r="G595" s="14" t="s">
        <v>890</v>
      </c>
      <c r="H595" s="14" t="s">
        <v>891</v>
      </c>
      <c r="I595" s="14">
        <v>0</v>
      </c>
      <c r="J595" s="50"/>
      <c r="K595" s="50"/>
      <c r="L595" s="50"/>
      <c r="M595" s="50"/>
      <c r="N595" s="50"/>
      <c r="O595" s="52">
        <v>5104</v>
      </c>
      <c r="P595" s="52">
        <v>4555</v>
      </c>
      <c r="Q595" s="52">
        <v>4150</v>
      </c>
      <c r="R595" s="52">
        <v>5504</v>
      </c>
      <c r="S595" s="52">
        <v>7437</v>
      </c>
      <c r="T595" s="52">
        <v>5749</v>
      </c>
      <c r="U595" s="44"/>
    </row>
    <row r="596" spans="2:21" ht="14.25" customHeight="1">
      <c r="B596" s="25" t="str">
        <f t="shared" si="19"/>
        <v>UUW</v>
      </c>
      <c r="C596" s="25" t="str">
        <f t="shared" si="20"/>
        <v>UUW</v>
      </c>
      <c r="D596" s="14" t="s">
        <v>767</v>
      </c>
      <c r="E596" s="14" t="s">
        <v>889</v>
      </c>
      <c r="F596" s="14" t="s">
        <v>887</v>
      </c>
      <c r="G596" s="14" t="s">
        <v>890</v>
      </c>
      <c r="H596" s="14" t="s">
        <v>891</v>
      </c>
      <c r="I596" s="14">
        <v>0</v>
      </c>
      <c r="J596" s="50"/>
      <c r="K596" s="50"/>
      <c r="L596" s="50"/>
      <c r="M596" s="50"/>
      <c r="N596" s="50"/>
      <c r="O596" s="52">
        <v>7986</v>
      </c>
      <c r="P596" s="52">
        <v>6545</v>
      </c>
      <c r="Q596" s="52">
        <v>6139</v>
      </c>
      <c r="R596" s="52">
        <v>6188</v>
      </c>
      <c r="S596" s="52">
        <v>6849</v>
      </c>
      <c r="T596" s="52">
        <v>6223</v>
      </c>
      <c r="U596" s="44"/>
    </row>
    <row r="597" spans="2:21" ht="14.25" customHeight="1">
      <c r="B597" s="25" t="str">
        <f t="shared" si="19"/>
        <v/>
      </c>
      <c r="C597" s="25" t="str">
        <f t="shared" si="20"/>
        <v>WSX</v>
      </c>
      <c r="D597" s="14" t="s">
        <v>125</v>
      </c>
      <c r="E597" s="14" t="s">
        <v>889</v>
      </c>
      <c r="F597" s="14" t="s">
        <v>887</v>
      </c>
      <c r="G597" s="14" t="s">
        <v>890</v>
      </c>
      <c r="H597" s="14" t="s">
        <v>891</v>
      </c>
      <c r="I597" s="14">
        <v>0</v>
      </c>
      <c r="J597" s="50"/>
      <c r="K597" s="50"/>
      <c r="L597" s="50"/>
      <c r="M597" s="50"/>
      <c r="N597" s="50"/>
      <c r="O597" s="52">
        <v>2092</v>
      </c>
      <c r="P597" s="52">
        <v>1718</v>
      </c>
      <c r="Q597" s="52">
        <v>1674</v>
      </c>
      <c r="R597" s="52">
        <v>2166</v>
      </c>
      <c r="S597" s="52">
        <v>2448</v>
      </c>
      <c r="T597" s="52">
        <v>2460</v>
      </c>
      <c r="U597" s="44"/>
    </row>
    <row r="598" spans="2:21" ht="14.25" customHeight="1">
      <c r="B598" s="25" t="str">
        <f t="shared" si="19"/>
        <v/>
      </c>
      <c r="C598" s="25" t="str">
        <f t="shared" si="20"/>
        <v>YKY</v>
      </c>
      <c r="D598" s="14" t="s">
        <v>126</v>
      </c>
      <c r="E598" s="14" t="s">
        <v>889</v>
      </c>
      <c r="F598" s="14" t="s">
        <v>887</v>
      </c>
      <c r="G598" s="14" t="s">
        <v>890</v>
      </c>
      <c r="H598" s="14" t="s">
        <v>891</v>
      </c>
      <c r="I598" s="14">
        <v>0</v>
      </c>
      <c r="J598" s="50"/>
      <c r="K598" s="50"/>
      <c r="L598" s="50"/>
      <c r="M598" s="50"/>
      <c r="N598" s="50"/>
      <c r="O598" s="52">
        <v>7560</v>
      </c>
      <c r="P598" s="52">
        <v>7566</v>
      </c>
      <c r="Q598" s="52">
        <v>6157</v>
      </c>
      <c r="R598" s="52">
        <v>7143</v>
      </c>
      <c r="S598" s="52">
        <v>5038</v>
      </c>
      <c r="T598" s="52">
        <v>4578</v>
      </c>
      <c r="U598" s="44"/>
    </row>
    <row r="599" spans="2:21">
      <c r="B599" s="25" t="str">
        <f t="shared" si="19"/>
        <v/>
      </c>
      <c r="C599" s="25" t="str">
        <f t="shared" si="20"/>
        <v>ANH</v>
      </c>
      <c r="D599" s="14" t="s">
        <v>94</v>
      </c>
      <c r="E599" s="14" t="s">
        <v>892</v>
      </c>
      <c r="F599" s="14" t="s">
        <v>887</v>
      </c>
      <c r="G599" s="14" t="s">
        <v>885</v>
      </c>
      <c r="H599" s="14" t="s">
        <v>885</v>
      </c>
      <c r="I599" s="14">
        <v>3</v>
      </c>
      <c r="J599" s="50"/>
      <c r="K599" s="50"/>
      <c r="L599" s="50"/>
      <c r="M599" s="50"/>
      <c r="N599" s="50"/>
      <c r="O599" s="56">
        <v>2743.415</v>
      </c>
      <c r="P599" s="56">
        <v>2756.2719999999999</v>
      </c>
      <c r="Q599" s="56">
        <v>2791.4789999999998</v>
      </c>
      <c r="R599" s="56">
        <v>2811.4470000000001</v>
      </c>
      <c r="S599" s="56">
        <v>2852.3890000000001</v>
      </c>
      <c r="T599" s="56">
        <v>2872.6480000000001</v>
      </c>
      <c r="U599" s="44"/>
    </row>
    <row r="600" spans="2:21">
      <c r="B600" s="25" t="str">
        <f t="shared" si="19"/>
        <v/>
      </c>
      <c r="C600" s="25" t="str">
        <f t="shared" si="20"/>
        <v>WSH</v>
      </c>
      <c r="D600" s="14" t="s">
        <v>117</v>
      </c>
      <c r="E600" s="14" t="s">
        <v>892</v>
      </c>
      <c r="F600" s="14" t="s">
        <v>887</v>
      </c>
      <c r="G600" s="14" t="s">
        <v>885</v>
      </c>
      <c r="H600" s="14" t="s">
        <v>885</v>
      </c>
      <c r="I600" s="14">
        <v>3</v>
      </c>
      <c r="J600" s="50"/>
      <c r="K600" s="50"/>
      <c r="L600" s="50"/>
      <c r="M600" s="50"/>
      <c r="N600" s="50"/>
      <c r="O600" s="56">
        <v>1438.2339999999999</v>
      </c>
      <c r="P600" s="56">
        <v>1449.9090000000001</v>
      </c>
      <c r="Q600" s="56">
        <v>1458.152</v>
      </c>
      <c r="R600" s="56">
        <v>1464.3320000000001</v>
      </c>
      <c r="S600" s="56">
        <v>1473.875</v>
      </c>
      <c r="T600" s="56">
        <v>1480.3340000000001</v>
      </c>
      <c r="U600" s="44"/>
    </row>
    <row r="601" spans="2:21">
      <c r="B601" s="25" t="str">
        <f t="shared" si="19"/>
        <v/>
      </c>
      <c r="C601" s="25" t="str">
        <f t="shared" si="20"/>
        <v>HDD</v>
      </c>
      <c r="D601" s="14" t="s">
        <v>118</v>
      </c>
      <c r="E601" s="14" t="s">
        <v>892</v>
      </c>
      <c r="F601" s="14" t="s">
        <v>887</v>
      </c>
      <c r="G601" s="14" t="s">
        <v>885</v>
      </c>
      <c r="H601" s="14" t="s">
        <v>885</v>
      </c>
      <c r="I601" s="14">
        <v>3</v>
      </c>
      <c r="J601" s="50"/>
      <c r="K601" s="50"/>
      <c r="L601" s="50"/>
      <c r="M601" s="50"/>
      <c r="N601" s="50"/>
      <c r="O601" s="53" t="s">
        <v>81</v>
      </c>
      <c r="P601" s="53" t="s">
        <v>81</v>
      </c>
      <c r="Q601" s="56">
        <v>21.071000000000002</v>
      </c>
      <c r="R601" s="56">
        <v>20.922000000000001</v>
      </c>
      <c r="S601" s="56">
        <v>21.349</v>
      </c>
      <c r="T601" s="56">
        <v>21.366</v>
      </c>
      <c r="U601" s="44"/>
    </row>
    <row r="602" spans="2:21">
      <c r="B602" s="25" t="str">
        <f t="shared" si="19"/>
        <v/>
      </c>
      <c r="C602" s="25" t="str">
        <f t="shared" si="20"/>
        <v>NES</v>
      </c>
      <c r="D602" s="14" t="s">
        <v>119</v>
      </c>
      <c r="E602" s="14" t="s">
        <v>892</v>
      </c>
      <c r="F602" s="14" t="s">
        <v>887</v>
      </c>
      <c r="G602" s="14" t="s">
        <v>885</v>
      </c>
      <c r="H602" s="14" t="s">
        <v>885</v>
      </c>
      <c r="I602" s="14">
        <v>3</v>
      </c>
      <c r="J602" s="50"/>
      <c r="K602" s="50"/>
      <c r="L602" s="50"/>
      <c r="M602" s="50"/>
      <c r="N602" s="50"/>
      <c r="O602" s="56">
        <v>1255.797</v>
      </c>
      <c r="P602" s="56">
        <v>1264.011</v>
      </c>
      <c r="Q602" s="56">
        <v>1269.944</v>
      </c>
      <c r="R602" s="56">
        <v>1283.7239999999999</v>
      </c>
      <c r="S602" s="56">
        <v>1289.6949999999999</v>
      </c>
      <c r="T602" s="56">
        <v>1296.7270000000001</v>
      </c>
      <c r="U602" s="44"/>
    </row>
    <row r="603" spans="2:21">
      <c r="B603" s="25" t="str">
        <f t="shared" si="19"/>
        <v/>
      </c>
      <c r="C603" s="25" t="str">
        <f t="shared" si="20"/>
        <v>SVE</v>
      </c>
      <c r="D603" s="14" t="s">
        <v>120</v>
      </c>
      <c r="E603" s="14" t="s">
        <v>892</v>
      </c>
      <c r="F603" s="14" t="s">
        <v>887</v>
      </c>
      <c r="G603" s="14" t="s">
        <v>885</v>
      </c>
      <c r="H603" s="14" t="s">
        <v>885</v>
      </c>
      <c r="I603" s="14">
        <v>3</v>
      </c>
      <c r="J603" s="50"/>
      <c r="K603" s="50"/>
      <c r="L603" s="50"/>
      <c r="M603" s="50"/>
      <c r="N603" s="50"/>
      <c r="O603" s="56">
        <v>4078.6640000000002</v>
      </c>
      <c r="P603" s="56">
        <v>4130.8130000000001</v>
      </c>
      <c r="Q603" s="56">
        <v>4149.9849999999997</v>
      </c>
      <c r="R603" s="56">
        <v>4210.0190000000002</v>
      </c>
      <c r="S603" s="56">
        <v>4189.8959999999997</v>
      </c>
      <c r="T603" s="56">
        <v>4205.2079999999996</v>
      </c>
      <c r="U603" s="44"/>
    </row>
    <row r="604" spans="2:21">
      <c r="B604" s="25" t="str">
        <f t="shared" si="19"/>
        <v/>
      </c>
      <c r="C604" s="25" t="str">
        <f t="shared" si="20"/>
        <v>SWB</v>
      </c>
      <c r="D604" s="14" t="s">
        <v>121</v>
      </c>
      <c r="E604" s="14" t="s">
        <v>892</v>
      </c>
      <c r="F604" s="14" t="s">
        <v>887</v>
      </c>
      <c r="G604" s="14" t="s">
        <v>885</v>
      </c>
      <c r="H604" s="14" t="s">
        <v>885</v>
      </c>
      <c r="I604" s="14">
        <v>3</v>
      </c>
      <c r="J604" s="50"/>
      <c r="K604" s="50"/>
      <c r="L604" s="50"/>
      <c r="M604" s="50"/>
      <c r="N604" s="50"/>
      <c r="O604" s="56">
        <v>733.50300000000004</v>
      </c>
      <c r="P604" s="56">
        <v>746.38099999999997</v>
      </c>
      <c r="Q604" s="56">
        <v>758.08699999999999</v>
      </c>
      <c r="R604" s="56">
        <v>765.30600000000004</v>
      </c>
      <c r="S604" s="56">
        <v>769.28599999999994</v>
      </c>
      <c r="T604" s="56">
        <v>776.04399999999998</v>
      </c>
      <c r="U604" s="44"/>
    </row>
    <row r="605" spans="2:21">
      <c r="B605" s="25" t="str">
        <f t="shared" si="19"/>
        <v/>
      </c>
      <c r="C605" s="25" t="str">
        <f t="shared" si="20"/>
        <v>SRN</v>
      </c>
      <c r="D605" s="14" t="s">
        <v>122</v>
      </c>
      <c r="E605" s="14" t="s">
        <v>892</v>
      </c>
      <c r="F605" s="14" t="s">
        <v>887</v>
      </c>
      <c r="G605" s="14" t="s">
        <v>885</v>
      </c>
      <c r="H605" s="14" t="s">
        <v>885</v>
      </c>
      <c r="I605" s="14">
        <v>3</v>
      </c>
      <c r="J605" s="50"/>
      <c r="K605" s="50"/>
      <c r="L605" s="50"/>
      <c r="M605" s="50"/>
      <c r="N605" s="50"/>
      <c r="O605" s="56">
        <v>1962.9179999999999</v>
      </c>
      <c r="P605" s="56">
        <v>1978.1320000000001</v>
      </c>
      <c r="Q605" s="56">
        <v>1986.644</v>
      </c>
      <c r="R605" s="56">
        <v>1998.931</v>
      </c>
      <c r="S605" s="56">
        <v>2009.6790000000001</v>
      </c>
      <c r="T605" s="56">
        <v>2019.694</v>
      </c>
      <c r="U605" s="44"/>
    </row>
    <row r="606" spans="2:21">
      <c r="B606" s="25" t="str">
        <f t="shared" si="19"/>
        <v/>
      </c>
      <c r="C606" s="25" t="str">
        <f t="shared" si="20"/>
        <v>TMS</v>
      </c>
      <c r="D606" s="14" t="s">
        <v>123</v>
      </c>
      <c r="E606" s="14" t="s">
        <v>892</v>
      </c>
      <c r="F606" s="14" t="s">
        <v>887</v>
      </c>
      <c r="G606" s="14" t="s">
        <v>885</v>
      </c>
      <c r="H606" s="14" t="s">
        <v>885</v>
      </c>
      <c r="I606" s="14">
        <v>3</v>
      </c>
      <c r="J606" s="50"/>
      <c r="K606" s="50"/>
      <c r="L606" s="50"/>
      <c r="M606" s="50"/>
      <c r="N606" s="50"/>
      <c r="O606" s="56">
        <v>5795.3779999999997</v>
      </c>
      <c r="P606" s="56">
        <v>5838.3990000000003</v>
      </c>
      <c r="Q606" s="56">
        <v>5899.9390000000003</v>
      </c>
      <c r="R606" s="56">
        <v>5976.4309999999996</v>
      </c>
      <c r="S606" s="56">
        <v>6037.7330000000002</v>
      </c>
      <c r="T606" s="56">
        <v>6085.7690000000002</v>
      </c>
      <c r="U606" s="44"/>
    </row>
    <row r="607" spans="2:21">
      <c r="B607" s="25" t="str">
        <f t="shared" si="19"/>
        <v>UUW</v>
      </c>
      <c r="C607" s="25" t="str">
        <f t="shared" si="20"/>
        <v>UUW</v>
      </c>
      <c r="D607" s="14" t="s">
        <v>767</v>
      </c>
      <c r="E607" s="14" t="s">
        <v>892</v>
      </c>
      <c r="F607" s="14" t="s">
        <v>887</v>
      </c>
      <c r="G607" s="14" t="s">
        <v>885</v>
      </c>
      <c r="H607" s="14" t="s">
        <v>885</v>
      </c>
      <c r="I607" s="14">
        <v>3</v>
      </c>
      <c r="J607" s="50"/>
      <c r="K607" s="50"/>
      <c r="L607" s="50"/>
      <c r="M607" s="50"/>
      <c r="N607" s="50"/>
      <c r="O607" s="56">
        <v>3289.6909999999998</v>
      </c>
      <c r="P607" s="56">
        <v>3315.6660000000002</v>
      </c>
      <c r="Q607" s="56">
        <v>3342.0329999999999</v>
      </c>
      <c r="R607" s="56">
        <v>3376.857</v>
      </c>
      <c r="S607" s="56">
        <v>3405.2249999999999</v>
      </c>
      <c r="T607" s="56">
        <v>3434.07</v>
      </c>
      <c r="U607" s="44"/>
    </row>
    <row r="608" spans="2:21">
      <c r="B608" s="25" t="str">
        <f t="shared" si="19"/>
        <v/>
      </c>
      <c r="C608" s="25" t="str">
        <f t="shared" si="20"/>
        <v>WSX</v>
      </c>
      <c r="D608" s="14" t="s">
        <v>125</v>
      </c>
      <c r="E608" s="14" t="s">
        <v>892</v>
      </c>
      <c r="F608" s="14" t="s">
        <v>887</v>
      </c>
      <c r="G608" s="14" t="s">
        <v>885</v>
      </c>
      <c r="H608" s="14" t="s">
        <v>885</v>
      </c>
      <c r="I608" s="14">
        <v>3</v>
      </c>
      <c r="J608" s="50"/>
      <c r="K608" s="50"/>
      <c r="L608" s="50"/>
      <c r="M608" s="50"/>
      <c r="N608" s="50"/>
      <c r="O608" s="56">
        <v>1230.3920000000001</v>
      </c>
      <c r="P608" s="56">
        <v>1238.193</v>
      </c>
      <c r="Q608" s="56">
        <v>1249.4469999999999</v>
      </c>
      <c r="R608" s="56">
        <v>1258.5229999999999</v>
      </c>
      <c r="S608" s="56">
        <v>1265.356</v>
      </c>
      <c r="T608" s="56">
        <v>1276.441</v>
      </c>
      <c r="U608" s="44"/>
    </row>
    <row r="609" spans="2:21">
      <c r="B609" s="25" t="str">
        <f t="shared" si="19"/>
        <v/>
      </c>
      <c r="C609" s="25" t="str">
        <f t="shared" si="20"/>
        <v>YKY</v>
      </c>
      <c r="D609" s="14" t="s">
        <v>126</v>
      </c>
      <c r="E609" s="14" t="s">
        <v>892</v>
      </c>
      <c r="F609" s="14" t="s">
        <v>887</v>
      </c>
      <c r="G609" s="14" t="s">
        <v>885</v>
      </c>
      <c r="H609" s="14" t="s">
        <v>885</v>
      </c>
      <c r="I609" s="14">
        <v>3</v>
      </c>
      <c r="J609" s="50"/>
      <c r="K609" s="50"/>
      <c r="L609" s="50"/>
      <c r="M609" s="50"/>
      <c r="N609" s="50"/>
      <c r="O609" s="56">
        <v>2271.915</v>
      </c>
      <c r="P609" s="56">
        <v>2283.1219999999998</v>
      </c>
      <c r="Q609" s="56">
        <v>2299.1619999999998</v>
      </c>
      <c r="R609" s="56">
        <v>2312.9789999999998</v>
      </c>
      <c r="S609" s="56">
        <v>2328.741</v>
      </c>
      <c r="T609" s="56">
        <v>2344.982</v>
      </c>
      <c r="U609" s="44"/>
    </row>
    <row r="610" spans="2:21">
      <c r="B610" s="25" t="str">
        <f t="shared" si="19"/>
        <v/>
      </c>
      <c r="C610" s="25" t="str">
        <f t="shared" si="20"/>
        <v>ANH</v>
      </c>
      <c r="D610" s="14" t="s">
        <v>94</v>
      </c>
      <c r="E610" s="14" t="s">
        <v>893</v>
      </c>
      <c r="F610" s="14" t="s">
        <v>894</v>
      </c>
      <c r="G610" s="14" t="s">
        <v>770</v>
      </c>
      <c r="H610" s="14" t="s">
        <v>895</v>
      </c>
      <c r="I610" s="14">
        <v>2</v>
      </c>
      <c r="J610" s="48"/>
      <c r="K610" s="49"/>
      <c r="L610" s="49"/>
      <c r="M610" s="49"/>
      <c r="N610" s="49"/>
      <c r="O610" s="49"/>
      <c r="P610" s="53">
        <v>6.5</v>
      </c>
      <c r="Q610" s="53">
        <v>6.07</v>
      </c>
      <c r="R610" s="53">
        <v>5.63</v>
      </c>
      <c r="S610" s="53">
        <v>6.34</v>
      </c>
      <c r="T610" s="53">
        <v>5.57</v>
      </c>
      <c r="U610" s="44"/>
    </row>
    <row r="611" spans="2:21">
      <c r="B611" s="25" t="str">
        <f t="shared" si="19"/>
        <v/>
      </c>
      <c r="C611" s="25" t="str">
        <f t="shared" si="20"/>
        <v>WSH</v>
      </c>
      <c r="D611" s="14" t="s">
        <v>117</v>
      </c>
      <c r="E611" s="14" t="s">
        <v>893</v>
      </c>
      <c r="F611" s="14" t="s">
        <v>894</v>
      </c>
      <c r="G611" s="14" t="s">
        <v>770</v>
      </c>
      <c r="H611" s="14" t="s">
        <v>895</v>
      </c>
      <c r="I611" s="14">
        <v>2</v>
      </c>
      <c r="J611" s="48"/>
      <c r="K611" s="49"/>
      <c r="L611" s="49"/>
      <c r="M611" s="49"/>
      <c r="N611" s="49"/>
      <c r="O611" s="49"/>
      <c r="P611" s="53">
        <v>7.5</v>
      </c>
      <c r="Q611" s="53">
        <v>7.24</v>
      </c>
      <c r="R611" s="53">
        <v>7.23</v>
      </c>
      <c r="S611" s="53">
        <v>7.69</v>
      </c>
      <c r="T611" s="53">
        <v>6.71</v>
      </c>
      <c r="U611" s="44"/>
    </row>
    <row r="612" spans="2:21">
      <c r="B612" s="25" t="str">
        <f t="shared" si="19"/>
        <v/>
      </c>
      <c r="C612" s="25" t="str">
        <f t="shared" si="20"/>
        <v>HDD</v>
      </c>
      <c r="D612" s="14" t="s">
        <v>118</v>
      </c>
      <c r="E612" s="14" t="s">
        <v>893</v>
      </c>
      <c r="F612" s="14" t="s">
        <v>894</v>
      </c>
      <c r="G612" s="14" t="s">
        <v>770</v>
      </c>
      <c r="H612" s="14" t="s">
        <v>895</v>
      </c>
      <c r="I612" s="14">
        <v>2</v>
      </c>
      <c r="J612" s="48"/>
      <c r="K612" s="49"/>
      <c r="L612" s="49"/>
      <c r="M612" s="49"/>
      <c r="N612" s="49"/>
      <c r="O612" s="49"/>
      <c r="P612" s="53">
        <v>9.98</v>
      </c>
      <c r="Q612" s="53">
        <v>17.96</v>
      </c>
      <c r="R612" s="53">
        <v>26.48</v>
      </c>
      <c r="S612" s="53">
        <v>16.329999999999998</v>
      </c>
      <c r="T612" s="53">
        <v>22.36</v>
      </c>
      <c r="U612" s="44"/>
    </row>
    <row r="613" spans="2:21">
      <c r="B613" s="25" t="str">
        <f t="shared" si="19"/>
        <v/>
      </c>
      <c r="C613" s="25" t="str">
        <f t="shared" si="20"/>
        <v>NES</v>
      </c>
      <c r="D613" s="14" t="s">
        <v>119</v>
      </c>
      <c r="E613" s="14" t="s">
        <v>893</v>
      </c>
      <c r="F613" s="14" t="s">
        <v>894</v>
      </c>
      <c r="G613" s="14" t="s">
        <v>770</v>
      </c>
      <c r="H613" s="14" t="s">
        <v>895</v>
      </c>
      <c r="I613" s="14">
        <v>2</v>
      </c>
      <c r="J613" s="48"/>
      <c r="K613" s="49"/>
      <c r="L613" s="49"/>
      <c r="M613" s="49"/>
      <c r="N613" s="49"/>
      <c r="O613" s="49"/>
      <c r="P613" s="53">
        <v>18.600000000000001</v>
      </c>
      <c r="Q613" s="53">
        <v>9.5</v>
      </c>
      <c r="R613" s="53">
        <v>9.8000000000000007</v>
      </c>
      <c r="S613" s="53">
        <v>9.82</v>
      </c>
      <c r="T613" s="53">
        <v>8.7100000000000009</v>
      </c>
      <c r="U613" s="44"/>
    </row>
    <row r="614" spans="2:21">
      <c r="B614" s="25" t="str">
        <f t="shared" si="19"/>
        <v/>
      </c>
      <c r="C614" s="25" t="str">
        <f t="shared" si="20"/>
        <v>SVE</v>
      </c>
      <c r="D614" s="14" t="s">
        <v>120</v>
      </c>
      <c r="E614" s="14" t="s">
        <v>893</v>
      </c>
      <c r="F614" s="14" t="s">
        <v>894</v>
      </c>
      <c r="G614" s="14" t="s">
        <v>770</v>
      </c>
      <c r="H614" s="14" t="s">
        <v>895</v>
      </c>
      <c r="I614" s="14">
        <v>2</v>
      </c>
      <c r="J614" s="48"/>
      <c r="K614" s="49"/>
      <c r="L614" s="49"/>
      <c r="M614" s="49"/>
      <c r="N614" s="49"/>
      <c r="O614" s="49"/>
      <c r="P614" s="53">
        <v>5.14</v>
      </c>
      <c r="Q614" s="53">
        <v>8.8000000000000007</v>
      </c>
      <c r="R614" s="53">
        <v>9.33</v>
      </c>
      <c r="S614" s="53">
        <v>7.74</v>
      </c>
      <c r="T614" s="53">
        <v>7.42</v>
      </c>
      <c r="U614" s="44"/>
    </row>
    <row r="615" spans="2:21">
      <c r="B615" s="25" t="str">
        <f t="shared" si="19"/>
        <v/>
      </c>
      <c r="C615" s="25" t="str">
        <f t="shared" si="20"/>
        <v>SWB</v>
      </c>
      <c r="D615" s="14" t="s">
        <v>121</v>
      </c>
      <c r="E615" s="14" t="s">
        <v>893</v>
      </c>
      <c r="F615" s="14" t="s">
        <v>894</v>
      </c>
      <c r="G615" s="14" t="s">
        <v>770</v>
      </c>
      <c r="H615" s="14" t="s">
        <v>895</v>
      </c>
      <c r="I615" s="14">
        <v>2</v>
      </c>
      <c r="J615" s="48"/>
      <c r="K615" s="49"/>
      <c r="L615" s="49"/>
      <c r="M615" s="49"/>
      <c r="N615" s="49"/>
      <c r="O615" s="49"/>
      <c r="P615" s="53">
        <v>18.010000000000002</v>
      </c>
      <c r="Q615" s="53">
        <v>19.27</v>
      </c>
      <c r="R615" s="53">
        <v>12.8</v>
      </c>
      <c r="S615" s="53">
        <v>9.76</v>
      </c>
      <c r="T615" s="53">
        <v>6.75</v>
      </c>
      <c r="U615" s="44"/>
    </row>
    <row r="616" spans="2:21">
      <c r="B616" s="25" t="str">
        <f t="shared" si="19"/>
        <v/>
      </c>
      <c r="C616" s="25" t="str">
        <f t="shared" si="20"/>
        <v>SRN</v>
      </c>
      <c r="D616" s="14" t="s">
        <v>122</v>
      </c>
      <c r="E616" s="14" t="s">
        <v>893</v>
      </c>
      <c r="F616" s="14" t="s">
        <v>894</v>
      </c>
      <c r="G616" s="14" t="s">
        <v>770</v>
      </c>
      <c r="H616" s="14" t="s">
        <v>895</v>
      </c>
      <c r="I616" s="14">
        <v>2</v>
      </c>
      <c r="J616" s="48"/>
      <c r="K616" s="49"/>
      <c r="L616" s="49"/>
      <c r="M616" s="49"/>
      <c r="N616" s="49"/>
      <c r="O616" s="49"/>
      <c r="P616" s="53">
        <v>5.8</v>
      </c>
      <c r="Q616" s="53">
        <v>5.5</v>
      </c>
      <c r="R616" s="53">
        <v>7.8</v>
      </c>
      <c r="S616" s="53">
        <v>7.91</v>
      </c>
      <c r="T616" s="53">
        <v>7.87</v>
      </c>
      <c r="U616" s="44"/>
    </row>
    <row r="617" spans="2:21">
      <c r="B617" s="25" t="str">
        <f t="shared" si="19"/>
        <v/>
      </c>
      <c r="C617" s="25" t="str">
        <f t="shared" si="20"/>
        <v>TMS</v>
      </c>
      <c r="D617" s="14" t="s">
        <v>123</v>
      </c>
      <c r="E617" s="14" t="s">
        <v>893</v>
      </c>
      <c r="F617" s="14" t="s">
        <v>894</v>
      </c>
      <c r="G617" s="14" t="s">
        <v>770</v>
      </c>
      <c r="H617" s="14" t="s">
        <v>895</v>
      </c>
      <c r="I617" s="14">
        <v>2</v>
      </c>
      <c r="J617" s="48"/>
      <c r="K617" s="49"/>
      <c r="L617" s="49"/>
      <c r="M617" s="49"/>
      <c r="N617" s="49"/>
      <c r="O617" s="49"/>
      <c r="P617" s="53">
        <v>3.89</v>
      </c>
      <c r="Q617" s="53">
        <v>4.05</v>
      </c>
      <c r="R617" s="53">
        <v>5.9</v>
      </c>
      <c r="S617" s="53">
        <v>3.96</v>
      </c>
      <c r="T617" s="53">
        <v>3.78</v>
      </c>
      <c r="U617" s="44"/>
    </row>
    <row r="618" spans="2:21">
      <c r="B618" s="25" t="str">
        <f t="shared" si="19"/>
        <v>UUW</v>
      </c>
      <c r="C618" s="25" t="str">
        <f t="shared" si="20"/>
        <v>UUW</v>
      </c>
      <c r="D618" s="14" t="s">
        <v>767</v>
      </c>
      <c r="E618" s="14" t="s">
        <v>893</v>
      </c>
      <c r="F618" s="14" t="s">
        <v>894</v>
      </c>
      <c r="G618" s="14" t="s">
        <v>770</v>
      </c>
      <c r="H618" s="14" t="s">
        <v>895</v>
      </c>
      <c r="I618" s="14">
        <v>2</v>
      </c>
      <c r="J618" s="48"/>
      <c r="K618" s="49"/>
      <c r="L618" s="49"/>
      <c r="M618" s="49"/>
      <c r="N618" s="49"/>
      <c r="O618" s="49"/>
      <c r="P618" s="53">
        <v>17.2</v>
      </c>
      <c r="Q618" s="53">
        <v>15.93</v>
      </c>
      <c r="R618" s="53">
        <v>20.420000000000002</v>
      </c>
      <c r="S618" s="53">
        <v>14.61</v>
      </c>
      <c r="T618" s="53">
        <v>13.7</v>
      </c>
      <c r="U618" s="44"/>
    </row>
    <row r="619" spans="2:21">
      <c r="B619" s="25" t="str">
        <f t="shared" si="19"/>
        <v/>
      </c>
      <c r="C619" s="25" t="str">
        <f t="shared" si="20"/>
        <v>WSX</v>
      </c>
      <c r="D619" s="14" t="s">
        <v>125</v>
      </c>
      <c r="E619" s="14" t="s">
        <v>893</v>
      </c>
      <c r="F619" s="14" t="s">
        <v>894</v>
      </c>
      <c r="G619" s="14" t="s">
        <v>770</v>
      </c>
      <c r="H619" s="14" t="s">
        <v>895</v>
      </c>
      <c r="I619" s="14">
        <v>2</v>
      </c>
      <c r="J619" s="48"/>
      <c r="K619" s="49"/>
      <c r="L619" s="49"/>
      <c r="M619" s="49"/>
      <c r="N619" s="49"/>
      <c r="O619" s="49"/>
      <c r="P619" s="53">
        <v>5.16</v>
      </c>
      <c r="Q619" s="53">
        <v>6.32</v>
      </c>
      <c r="R619" s="53">
        <v>5.21</v>
      </c>
      <c r="S619" s="53">
        <v>6.12</v>
      </c>
      <c r="T619" s="53">
        <v>5.91</v>
      </c>
      <c r="U619" s="44"/>
    </row>
    <row r="620" spans="2:21">
      <c r="B620" s="25" t="str">
        <f t="shared" si="19"/>
        <v/>
      </c>
      <c r="C620" s="25" t="str">
        <f t="shared" si="20"/>
        <v>YKY</v>
      </c>
      <c r="D620" s="14" t="s">
        <v>126</v>
      </c>
      <c r="E620" s="14" t="s">
        <v>893</v>
      </c>
      <c r="F620" s="14" t="s">
        <v>894</v>
      </c>
      <c r="G620" s="14" t="s">
        <v>770</v>
      </c>
      <c r="H620" s="14" t="s">
        <v>895</v>
      </c>
      <c r="I620" s="14">
        <v>2</v>
      </c>
      <c r="J620" s="48"/>
      <c r="K620" s="49"/>
      <c r="L620" s="49"/>
      <c r="M620" s="49"/>
      <c r="N620" s="49"/>
      <c r="O620" s="49"/>
      <c r="P620" s="53">
        <v>26.8</v>
      </c>
      <c r="Q620" s="53">
        <v>18.27</v>
      </c>
      <c r="R620" s="53">
        <v>14</v>
      </c>
      <c r="S620" s="53">
        <v>15.67</v>
      </c>
      <c r="T620" s="53">
        <v>11.71</v>
      </c>
      <c r="U620" s="44"/>
    </row>
    <row r="621" spans="2:21">
      <c r="B621" s="25" t="str">
        <f t="shared" si="19"/>
        <v/>
      </c>
      <c r="C621" s="25" t="str">
        <f t="shared" si="20"/>
        <v>ANH</v>
      </c>
      <c r="D621" s="14" t="s">
        <v>94</v>
      </c>
      <c r="E621" s="14" t="s">
        <v>896</v>
      </c>
      <c r="F621" s="14" t="s">
        <v>894</v>
      </c>
      <c r="G621" s="14" t="s">
        <v>897</v>
      </c>
      <c r="H621" s="14" t="s">
        <v>897</v>
      </c>
      <c r="I621" s="14">
        <v>0</v>
      </c>
      <c r="J621" s="48"/>
      <c r="K621" s="49"/>
      <c r="L621" s="49"/>
      <c r="M621" s="49"/>
      <c r="N621" s="49"/>
      <c r="O621" s="49"/>
      <c r="P621" s="52">
        <v>497</v>
      </c>
      <c r="Q621" s="52">
        <v>465</v>
      </c>
      <c r="R621" s="52">
        <v>433</v>
      </c>
      <c r="S621" s="52">
        <v>488</v>
      </c>
      <c r="T621" s="52">
        <v>429</v>
      </c>
      <c r="U621" s="44"/>
    </row>
    <row r="622" spans="2:21">
      <c r="B622" s="25" t="str">
        <f t="shared" si="19"/>
        <v/>
      </c>
      <c r="C622" s="25" t="str">
        <f t="shared" si="20"/>
        <v>WSH</v>
      </c>
      <c r="D622" s="14" t="s">
        <v>117</v>
      </c>
      <c r="E622" s="14" t="s">
        <v>896</v>
      </c>
      <c r="F622" s="14" t="s">
        <v>894</v>
      </c>
      <c r="G622" s="14" t="s">
        <v>897</v>
      </c>
      <c r="H622" s="14" t="s">
        <v>897</v>
      </c>
      <c r="I622" s="14">
        <v>0</v>
      </c>
      <c r="J622" s="48"/>
      <c r="K622" s="49"/>
      <c r="L622" s="49"/>
      <c r="M622" s="49"/>
      <c r="N622" s="49"/>
      <c r="O622" s="49"/>
      <c r="P622" s="52">
        <v>272</v>
      </c>
      <c r="Q622" s="52">
        <v>264</v>
      </c>
      <c r="R622" s="52">
        <v>265</v>
      </c>
      <c r="S622" s="52">
        <v>283</v>
      </c>
      <c r="T622" s="52">
        <v>248</v>
      </c>
      <c r="U622" s="44"/>
    </row>
    <row r="623" spans="2:21">
      <c r="B623" s="25" t="str">
        <f t="shared" si="19"/>
        <v/>
      </c>
      <c r="C623" s="25" t="str">
        <f t="shared" si="20"/>
        <v>HDD</v>
      </c>
      <c r="D623" s="14" t="s">
        <v>118</v>
      </c>
      <c r="E623" s="14" t="s">
        <v>896</v>
      </c>
      <c r="F623" s="14" t="s">
        <v>894</v>
      </c>
      <c r="G623" s="14" t="s">
        <v>897</v>
      </c>
      <c r="H623" s="14" t="s">
        <v>897</v>
      </c>
      <c r="I623" s="14">
        <v>0</v>
      </c>
      <c r="J623" s="48"/>
      <c r="K623" s="49"/>
      <c r="L623" s="49"/>
      <c r="M623" s="49"/>
      <c r="N623" s="49"/>
      <c r="O623" s="49"/>
      <c r="P623" s="52">
        <v>5</v>
      </c>
      <c r="Q623" s="52">
        <v>9</v>
      </c>
      <c r="R623" s="52">
        <v>13</v>
      </c>
      <c r="S623" s="52">
        <v>8</v>
      </c>
      <c r="T623" s="52">
        <v>11</v>
      </c>
      <c r="U623" s="44"/>
    </row>
    <row r="624" spans="2:21">
      <c r="B624" s="25" t="str">
        <f t="shared" si="19"/>
        <v/>
      </c>
      <c r="C624" s="25" t="str">
        <f t="shared" si="20"/>
        <v>NES</v>
      </c>
      <c r="D624" s="14" t="s">
        <v>119</v>
      </c>
      <c r="E624" s="14" t="s">
        <v>896</v>
      </c>
      <c r="F624" s="14" t="s">
        <v>894</v>
      </c>
      <c r="G624" s="14" t="s">
        <v>897</v>
      </c>
      <c r="H624" s="14" t="s">
        <v>897</v>
      </c>
      <c r="I624" s="14">
        <v>0</v>
      </c>
      <c r="J624" s="48"/>
      <c r="K624" s="49"/>
      <c r="L624" s="49"/>
      <c r="M624" s="49"/>
      <c r="N624" s="49"/>
      <c r="O624" s="49"/>
      <c r="P624" s="52">
        <v>558</v>
      </c>
      <c r="Q624" s="52">
        <v>286</v>
      </c>
      <c r="R624" s="52">
        <v>295</v>
      </c>
      <c r="S624" s="52">
        <v>296</v>
      </c>
      <c r="T624" s="52">
        <v>263</v>
      </c>
      <c r="U624" s="44"/>
    </row>
    <row r="625" spans="2:21">
      <c r="B625" s="25" t="str">
        <f t="shared" si="19"/>
        <v/>
      </c>
      <c r="C625" s="25" t="str">
        <f t="shared" si="20"/>
        <v>SVE</v>
      </c>
      <c r="D625" s="14" t="s">
        <v>120</v>
      </c>
      <c r="E625" s="14" t="s">
        <v>896</v>
      </c>
      <c r="F625" s="14" t="s">
        <v>894</v>
      </c>
      <c r="G625" s="14" t="s">
        <v>897</v>
      </c>
      <c r="H625" s="14" t="s">
        <v>897</v>
      </c>
      <c r="I625" s="14">
        <v>0</v>
      </c>
      <c r="J625" s="48"/>
      <c r="K625" s="49"/>
      <c r="L625" s="49"/>
      <c r="M625" s="49"/>
      <c r="N625" s="49"/>
      <c r="O625" s="49"/>
      <c r="P625" s="52">
        <v>474</v>
      </c>
      <c r="Q625" s="52">
        <v>812</v>
      </c>
      <c r="R625" s="52">
        <v>862</v>
      </c>
      <c r="S625" s="52">
        <v>715</v>
      </c>
      <c r="T625" s="52">
        <v>686</v>
      </c>
      <c r="U625" s="44"/>
    </row>
    <row r="626" spans="2:21">
      <c r="B626" s="25" t="str">
        <f t="shared" si="19"/>
        <v/>
      </c>
      <c r="C626" s="25" t="str">
        <f t="shared" si="20"/>
        <v>SWB</v>
      </c>
      <c r="D626" s="14" t="s">
        <v>121</v>
      </c>
      <c r="E626" s="14" t="s">
        <v>896</v>
      </c>
      <c r="F626" s="14" t="s">
        <v>894</v>
      </c>
      <c r="G626" s="14" t="s">
        <v>897</v>
      </c>
      <c r="H626" s="14" t="s">
        <v>897</v>
      </c>
      <c r="I626" s="14">
        <v>0</v>
      </c>
      <c r="J626" s="48"/>
      <c r="K626" s="49"/>
      <c r="L626" s="49"/>
      <c r="M626" s="49"/>
      <c r="N626" s="49"/>
      <c r="O626" s="49"/>
      <c r="P626" s="52">
        <v>314</v>
      </c>
      <c r="Q626" s="52">
        <v>337</v>
      </c>
      <c r="R626" s="52">
        <v>224</v>
      </c>
      <c r="S626" s="52">
        <v>186</v>
      </c>
      <c r="T626" s="52">
        <v>129</v>
      </c>
      <c r="U626" s="44"/>
    </row>
    <row r="627" spans="2:21">
      <c r="B627" s="25" t="str">
        <f t="shared" si="19"/>
        <v/>
      </c>
      <c r="C627" s="25" t="str">
        <f t="shared" si="20"/>
        <v>SRN</v>
      </c>
      <c r="D627" s="14" t="s">
        <v>122</v>
      </c>
      <c r="E627" s="14" t="s">
        <v>896</v>
      </c>
      <c r="F627" s="14" t="s">
        <v>894</v>
      </c>
      <c r="G627" s="14" t="s">
        <v>897</v>
      </c>
      <c r="H627" s="14" t="s">
        <v>897</v>
      </c>
      <c r="I627" s="14">
        <v>0</v>
      </c>
      <c r="J627" s="48"/>
      <c r="K627" s="49"/>
      <c r="L627" s="49"/>
      <c r="M627" s="49"/>
      <c r="N627" s="49"/>
      <c r="O627" s="49"/>
      <c r="P627" s="52">
        <v>229</v>
      </c>
      <c r="Q627" s="52">
        <v>218</v>
      </c>
      <c r="R627" s="52">
        <v>310</v>
      </c>
      <c r="S627" s="52">
        <v>315</v>
      </c>
      <c r="T627" s="52">
        <v>314</v>
      </c>
      <c r="U627" s="44"/>
    </row>
    <row r="628" spans="2:21">
      <c r="B628" s="25" t="str">
        <f t="shared" si="19"/>
        <v/>
      </c>
      <c r="C628" s="25" t="str">
        <f t="shared" si="20"/>
        <v>TMS</v>
      </c>
      <c r="D628" s="14" t="s">
        <v>123</v>
      </c>
      <c r="E628" s="14" t="s">
        <v>896</v>
      </c>
      <c r="F628" s="14" t="s">
        <v>894</v>
      </c>
      <c r="G628" s="14" t="s">
        <v>897</v>
      </c>
      <c r="H628" s="14" t="s">
        <v>897</v>
      </c>
      <c r="I628" s="14">
        <v>0</v>
      </c>
      <c r="J628" s="48"/>
      <c r="K628" s="49"/>
      <c r="L628" s="49"/>
      <c r="M628" s="49"/>
      <c r="N628" s="49"/>
      <c r="O628" s="49"/>
      <c r="P628" s="52">
        <v>424</v>
      </c>
      <c r="Q628" s="52">
        <v>442</v>
      </c>
      <c r="R628" s="52">
        <v>644</v>
      </c>
      <c r="S628" s="52">
        <v>433</v>
      </c>
      <c r="T628" s="52">
        <v>413</v>
      </c>
      <c r="U628" s="44"/>
    </row>
    <row r="629" spans="2:21">
      <c r="B629" s="25" t="str">
        <f t="shared" si="19"/>
        <v>UUW</v>
      </c>
      <c r="C629" s="25" t="str">
        <f t="shared" si="20"/>
        <v>UUW</v>
      </c>
      <c r="D629" s="14" t="s">
        <v>767</v>
      </c>
      <c r="E629" s="14" t="s">
        <v>896</v>
      </c>
      <c r="F629" s="14" t="s">
        <v>894</v>
      </c>
      <c r="G629" s="14" t="s">
        <v>897</v>
      </c>
      <c r="H629" s="14" t="s">
        <v>897</v>
      </c>
      <c r="I629" s="14">
        <v>0</v>
      </c>
      <c r="J629" s="48"/>
      <c r="K629" s="49"/>
      <c r="L629" s="49"/>
      <c r="M629" s="49"/>
      <c r="N629" s="49"/>
      <c r="O629" s="49"/>
      <c r="P629" s="52">
        <v>1330</v>
      </c>
      <c r="Q629" s="52">
        <v>1250</v>
      </c>
      <c r="R629" s="52">
        <v>1606</v>
      </c>
      <c r="S629" s="52">
        <v>1156</v>
      </c>
      <c r="T629" s="52">
        <v>1080</v>
      </c>
      <c r="U629" s="44"/>
    </row>
    <row r="630" spans="2:21">
      <c r="B630" s="25" t="str">
        <f t="shared" si="19"/>
        <v/>
      </c>
      <c r="C630" s="25" t="str">
        <f t="shared" si="20"/>
        <v>WSX</v>
      </c>
      <c r="D630" s="14" t="s">
        <v>125</v>
      </c>
      <c r="E630" s="14" t="s">
        <v>896</v>
      </c>
      <c r="F630" s="14" t="s">
        <v>894</v>
      </c>
      <c r="G630" s="14" t="s">
        <v>897</v>
      </c>
      <c r="H630" s="14" t="s">
        <v>897</v>
      </c>
      <c r="I630" s="14">
        <v>0</v>
      </c>
      <c r="J630" s="48"/>
      <c r="K630" s="49"/>
      <c r="L630" s="49"/>
      <c r="M630" s="49"/>
      <c r="N630" s="49"/>
      <c r="O630" s="49"/>
      <c r="P630" s="52">
        <v>180</v>
      </c>
      <c r="Q630" s="52">
        <v>220</v>
      </c>
      <c r="R630" s="52">
        <v>182</v>
      </c>
      <c r="S630" s="52">
        <v>214</v>
      </c>
      <c r="T630" s="52">
        <v>207</v>
      </c>
      <c r="U630" s="44"/>
    </row>
    <row r="631" spans="2:21">
      <c r="B631" s="25" t="str">
        <f t="shared" si="19"/>
        <v/>
      </c>
      <c r="C631" s="25" t="str">
        <f t="shared" si="20"/>
        <v>YKY</v>
      </c>
      <c r="D631" s="14" t="s">
        <v>126</v>
      </c>
      <c r="E631" s="14" t="s">
        <v>896</v>
      </c>
      <c r="F631" s="14" t="s">
        <v>894</v>
      </c>
      <c r="G631" s="14" t="s">
        <v>897</v>
      </c>
      <c r="H631" s="14" t="s">
        <v>897</v>
      </c>
      <c r="I631" s="14">
        <v>0</v>
      </c>
      <c r="J631" s="48"/>
      <c r="K631" s="49"/>
      <c r="L631" s="49"/>
      <c r="M631" s="49"/>
      <c r="N631" s="49"/>
      <c r="O631" s="49"/>
      <c r="P631" s="52">
        <v>1401</v>
      </c>
      <c r="Q631" s="52">
        <v>955</v>
      </c>
      <c r="R631" s="52">
        <v>732</v>
      </c>
      <c r="S631" s="52">
        <v>821</v>
      </c>
      <c r="T631" s="52">
        <v>614</v>
      </c>
      <c r="U631" s="44"/>
    </row>
    <row r="632" spans="2:21">
      <c r="B632" s="25" t="str">
        <f t="shared" si="19"/>
        <v/>
      </c>
      <c r="C632" s="25" t="str">
        <f t="shared" si="20"/>
        <v>ANH</v>
      </c>
      <c r="D632" s="14" t="s">
        <v>94</v>
      </c>
      <c r="E632" s="14" t="s">
        <v>898</v>
      </c>
      <c r="F632" s="14" t="s">
        <v>894</v>
      </c>
      <c r="G632" s="14" t="s">
        <v>899</v>
      </c>
      <c r="H632" s="14" t="s">
        <v>900</v>
      </c>
      <c r="I632" s="14">
        <v>0</v>
      </c>
      <c r="J632" s="48"/>
      <c r="K632" s="49"/>
      <c r="L632" s="49"/>
      <c r="M632" s="49"/>
      <c r="N632" s="49"/>
      <c r="O632" s="49"/>
      <c r="P632" s="52">
        <v>76437</v>
      </c>
      <c r="Q632" s="52">
        <v>76569</v>
      </c>
      <c r="R632" s="52">
        <v>76857</v>
      </c>
      <c r="S632" s="52">
        <v>77004</v>
      </c>
      <c r="T632" s="52">
        <v>77037</v>
      </c>
      <c r="U632" s="44"/>
    </row>
    <row r="633" spans="2:21">
      <c r="B633" s="25" t="str">
        <f t="shared" si="19"/>
        <v/>
      </c>
      <c r="C633" s="25" t="str">
        <f t="shared" si="20"/>
        <v>WSH</v>
      </c>
      <c r="D633" s="14" t="s">
        <v>117</v>
      </c>
      <c r="E633" s="14" t="s">
        <v>898</v>
      </c>
      <c r="F633" s="14" t="s">
        <v>894</v>
      </c>
      <c r="G633" s="14" t="s">
        <v>899</v>
      </c>
      <c r="H633" s="14" t="s">
        <v>900</v>
      </c>
      <c r="I633" s="14">
        <v>0</v>
      </c>
      <c r="J633" s="48"/>
      <c r="K633" s="49"/>
      <c r="L633" s="49"/>
      <c r="M633" s="49"/>
      <c r="N633" s="49"/>
      <c r="O633" s="49"/>
      <c r="P633" s="52">
        <v>36260</v>
      </c>
      <c r="Q633" s="52">
        <v>36454</v>
      </c>
      <c r="R633" s="52">
        <v>36630</v>
      </c>
      <c r="S633" s="52">
        <v>36782</v>
      </c>
      <c r="T633" s="52">
        <v>36959</v>
      </c>
      <c r="U633" s="44"/>
    </row>
    <row r="634" spans="2:21">
      <c r="B634" s="25" t="str">
        <f t="shared" si="19"/>
        <v/>
      </c>
      <c r="C634" s="25" t="str">
        <f t="shared" si="20"/>
        <v>HDD</v>
      </c>
      <c r="D634" s="14" t="s">
        <v>118</v>
      </c>
      <c r="E634" s="14" t="s">
        <v>898</v>
      </c>
      <c r="F634" s="14" t="s">
        <v>894</v>
      </c>
      <c r="G634" s="14" t="s">
        <v>899</v>
      </c>
      <c r="H634" s="14" t="s">
        <v>900</v>
      </c>
      <c r="I634" s="14">
        <v>0</v>
      </c>
      <c r="J634" s="48"/>
      <c r="K634" s="49"/>
      <c r="L634" s="49"/>
      <c r="M634" s="49"/>
      <c r="N634" s="49"/>
      <c r="O634" s="49"/>
      <c r="P634" s="52">
        <v>501</v>
      </c>
      <c r="Q634" s="52">
        <v>501</v>
      </c>
      <c r="R634" s="52">
        <v>491</v>
      </c>
      <c r="S634" s="52">
        <v>490</v>
      </c>
      <c r="T634" s="52">
        <v>492</v>
      </c>
      <c r="U634" s="44"/>
    </row>
    <row r="635" spans="2:21">
      <c r="B635" s="25" t="str">
        <f t="shared" si="19"/>
        <v/>
      </c>
      <c r="C635" s="25" t="str">
        <f t="shared" si="20"/>
        <v>NES</v>
      </c>
      <c r="D635" s="14" t="s">
        <v>119</v>
      </c>
      <c r="E635" s="14" t="s">
        <v>898</v>
      </c>
      <c r="F635" s="14" t="s">
        <v>894</v>
      </c>
      <c r="G635" s="14" t="s">
        <v>899</v>
      </c>
      <c r="H635" s="14" t="s">
        <v>900</v>
      </c>
      <c r="I635" s="14">
        <v>0</v>
      </c>
      <c r="J635" s="48"/>
      <c r="K635" s="49"/>
      <c r="L635" s="49"/>
      <c r="M635" s="49"/>
      <c r="N635" s="49"/>
      <c r="O635" s="49"/>
      <c r="P635" s="52">
        <v>30026</v>
      </c>
      <c r="Q635" s="52">
        <v>30070</v>
      </c>
      <c r="R635" s="52">
        <v>30106</v>
      </c>
      <c r="S635" s="52">
        <v>30150</v>
      </c>
      <c r="T635" s="52">
        <v>30180</v>
      </c>
      <c r="U635" s="44"/>
    </row>
    <row r="636" spans="2:21">
      <c r="B636" s="25" t="str">
        <f t="shared" si="19"/>
        <v/>
      </c>
      <c r="C636" s="25" t="str">
        <f t="shared" si="20"/>
        <v>SVE</v>
      </c>
      <c r="D636" s="14" t="s">
        <v>120</v>
      </c>
      <c r="E636" s="14" t="s">
        <v>898</v>
      </c>
      <c r="F636" s="14" t="s">
        <v>894</v>
      </c>
      <c r="G636" s="14" t="s">
        <v>899</v>
      </c>
      <c r="H636" s="14" t="s">
        <v>900</v>
      </c>
      <c r="I636" s="14">
        <v>0</v>
      </c>
      <c r="J636" s="48"/>
      <c r="K636" s="49"/>
      <c r="L636" s="49"/>
      <c r="M636" s="49"/>
      <c r="N636" s="49"/>
      <c r="O636" s="49"/>
      <c r="P636" s="52">
        <v>92223</v>
      </c>
      <c r="Q636" s="52">
        <v>92223</v>
      </c>
      <c r="R636" s="52">
        <v>92383</v>
      </c>
      <c r="S636" s="52">
        <v>92403</v>
      </c>
      <c r="T636" s="52">
        <v>92441</v>
      </c>
      <c r="U636" s="44"/>
    </row>
    <row r="637" spans="2:21">
      <c r="B637" s="25" t="str">
        <f t="shared" si="19"/>
        <v/>
      </c>
      <c r="C637" s="25" t="str">
        <f t="shared" si="20"/>
        <v>SWB</v>
      </c>
      <c r="D637" s="14" t="s">
        <v>121</v>
      </c>
      <c r="E637" s="14" t="s">
        <v>898</v>
      </c>
      <c r="F637" s="14" t="s">
        <v>894</v>
      </c>
      <c r="G637" s="14" t="s">
        <v>899</v>
      </c>
      <c r="H637" s="14" t="s">
        <v>900</v>
      </c>
      <c r="I637" s="14">
        <v>0</v>
      </c>
      <c r="J637" s="48"/>
      <c r="K637" s="49"/>
      <c r="L637" s="49"/>
      <c r="M637" s="49"/>
      <c r="N637" s="49"/>
      <c r="O637" s="49"/>
      <c r="P637" s="52">
        <v>17440</v>
      </c>
      <c r="Q637" s="52">
        <v>17490</v>
      </c>
      <c r="R637" s="52">
        <v>17515</v>
      </c>
      <c r="S637" s="52">
        <v>19049</v>
      </c>
      <c r="T637" s="52">
        <v>19121</v>
      </c>
      <c r="U637" s="44"/>
    </row>
    <row r="638" spans="2:21">
      <c r="B638" s="25" t="str">
        <f t="shared" si="19"/>
        <v/>
      </c>
      <c r="C638" s="25" t="str">
        <f t="shared" si="20"/>
        <v>SRN</v>
      </c>
      <c r="D638" s="14" t="s">
        <v>122</v>
      </c>
      <c r="E638" s="14" t="s">
        <v>898</v>
      </c>
      <c r="F638" s="14" t="s">
        <v>894</v>
      </c>
      <c r="G638" s="14" t="s">
        <v>899</v>
      </c>
      <c r="H638" s="14" t="s">
        <v>900</v>
      </c>
      <c r="I638" s="14">
        <v>0</v>
      </c>
      <c r="J638" s="48"/>
      <c r="K638" s="49"/>
      <c r="L638" s="49"/>
      <c r="M638" s="49"/>
      <c r="N638" s="49"/>
      <c r="O638" s="49"/>
      <c r="P638" s="52">
        <v>39541</v>
      </c>
      <c r="Q638" s="52">
        <v>39621</v>
      </c>
      <c r="R638" s="52">
        <v>39687</v>
      </c>
      <c r="S638" s="52">
        <v>39835</v>
      </c>
      <c r="T638" s="52">
        <v>39900</v>
      </c>
      <c r="U638" s="44"/>
    </row>
    <row r="639" spans="2:21">
      <c r="B639" s="25" t="str">
        <f t="shared" si="19"/>
        <v/>
      </c>
      <c r="C639" s="25" t="str">
        <f t="shared" si="20"/>
        <v>TMS</v>
      </c>
      <c r="D639" s="14" t="s">
        <v>123</v>
      </c>
      <c r="E639" s="14" t="s">
        <v>898</v>
      </c>
      <c r="F639" s="14" t="s">
        <v>894</v>
      </c>
      <c r="G639" s="14" t="s">
        <v>899</v>
      </c>
      <c r="H639" s="14" t="s">
        <v>900</v>
      </c>
      <c r="I639" s="14">
        <v>0</v>
      </c>
      <c r="J639" s="48"/>
      <c r="K639" s="49"/>
      <c r="L639" s="49"/>
      <c r="M639" s="49"/>
      <c r="N639" s="49"/>
      <c r="O639" s="49"/>
      <c r="P639" s="52">
        <v>108980</v>
      </c>
      <c r="Q639" s="52">
        <v>109064</v>
      </c>
      <c r="R639" s="52">
        <v>109141</v>
      </c>
      <c r="S639" s="52">
        <v>109233</v>
      </c>
      <c r="T639" s="52">
        <v>109292</v>
      </c>
      <c r="U639" s="44"/>
    </row>
    <row r="640" spans="2:21">
      <c r="B640" s="25" t="str">
        <f t="shared" si="19"/>
        <v>UUW</v>
      </c>
      <c r="C640" s="25" t="str">
        <f t="shared" si="20"/>
        <v>UUW</v>
      </c>
      <c r="D640" s="14" t="s">
        <v>767</v>
      </c>
      <c r="E640" s="14" t="s">
        <v>898</v>
      </c>
      <c r="F640" s="14" t="s">
        <v>894</v>
      </c>
      <c r="G640" s="14" t="s">
        <v>899</v>
      </c>
      <c r="H640" s="14" t="s">
        <v>900</v>
      </c>
      <c r="I640" s="14">
        <v>0</v>
      </c>
      <c r="J640" s="48"/>
      <c r="K640" s="49"/>
      <c r="L640" s="49"/>
      <c r="M640" s="49"/>
      <c r="N640" s="49"/>
      <c r="O640" s="49"/>
      <c r="P640" s="52">
        <v>77339</v>
      </c>
      <c r="Q640" s="52">
        <v>78490</v>
      </c>
      <c r="R640" s="52">
        <v>78655</v>
      </c>
      <c r="S640" s="52">
        <v>79127</v>
      </c>
      <c r="T640" s="52">
        <v>78847</v>
      </c>
      <c r="U640" s="44"/>
    </row>
    <row r="641" spans="1:21">
      <c r="B641" s="25" t="str">
        <f t="shared" si="19"/>
        <v/>
      </c>
      <c r="C641" s="25" t="str">
        <f t="shared" si="20"/>
        <v>WSX</v>
      </c>
      <c r="D641" s="14" t="s">
        <v>125</v>
      </c>
      <c r="E641" s="14" t="s">
        <v>898</v>
      </c>
      <c r="F641" s="14" t="s">
        <v>894</v>
      </c>
      <c r="G641" s="14" t="s">
        <v>899</v>
      </c>
      <c r="H641" s="14" t="s">
        <v>900</v>
      </c>
      <c r="I641" s="14">
        <v>0</v>
      </c>
      <c r="J641" s="48"/>
      <c r="K641" s="49"/>
      <c r="L641" s="49"/>
      <c r="M641" s="49"/>
      <c r="N641" s="49"/>
      <c r="O641" s="49"/>
      <c r="P641" s="52">
        <v>34944</v>
      </c>
      <c r="Q641" s="52">
        <v>34828</v>
      </c>
      <c r="R641" s="52">
        <v>34929</v>
      </c>
      <c r="S641" s="52">
        <v>34966</v>
      </c>
      <c r="T641" s="52">
        <v>35024</v>
      </c>
      <c r="U641" s="44"/>
    </row>
    <row r="642" spans="1:21">
      <c r="B642" s="25" t="str">
        <f t="shared" si="19"/>
        <v/>
      </c>
      <c r="C642" s="25" t="str">
        <f t="shared" si="20"/>
        <v>YKY</v>
      </c>
      <c r="D642" s="14" t="s">
        <v>126</v>
      </c>
      <c r="E642" s="14" t="s">
        <v>898</v>
      </c>
      <c r="F642" s="14" t="s">
        <v>894</v>
      </c>
      <c r="G642" s="14" t="s">
        <v>899</v>
      </c>
      <c r="H642" s="14" t="s">
        <v>900</v>
      </c>
      <c r="I642" s="14">
        <v>0</v>
      </c>
      <c r="J642" s="48"/>
      <c r="K642" s="49"/>
      <c r="L642" s="49"/>
      <c r="M642" s="49"/>
      <c r="N642" s="49"/>
      <c r="O642" s="49"/>
      <c r="P642" s="52">
        <v>52263</v>
      </c>
      <c r="Q642" s="52">
        <v>52292</v>
      </c>
      <c r="R642" s="52">
        <v>52315</v>
      </c>
      <c r="S642" s="52">
        <v>52383</v>
      </c>
      <c r="T642" s="52">
        <v>52431</v>
      </c>
      <c r="U642" s="44"/>
    </row>
    <row r="643" spans="1:21">
      <c r="B643" s="25" t="str">
        <f t="shared" si="19"/>
        <v/>
      </c>
      <c r="C643" s="25" t="str">
        <f t="shared" si="20"/>
        <v>ANH</v>
      </c>
      <c r="D643" s="43" t="s">
        <v>94</v>
      </c>
      <c r="E643" s="43" t="s">
        <v>901</v>
      </c>
      <c r="F643" s="43" t="s">
        <v>902</v>
      </c>
      <c r="G643" s="43" t="s">
        <v>903</v>
      </c>
      <c r="H643" s="44" t="s">
        <v>903</v>
      </c>
      <c r="I643" s="43">
        <v>2</v>
      </c>
      <c r="J643" s="48"/>
      <c r="K643" s="49"/>
      <c r="L643" s="49"/>
      <c r="M643" s="49"/>
      <c r="N643" s="49"/>
      <c r="O643" s="49"/>
      <c r="P643" s="53">
        <v>98.6</v>
      </c>
      <c r="Q643" s="53">
        <v>98.2</v>
      </c>
      <c r="R643" s="53">
        <v>98.6</v>
      </c>
      <c r="S643" s="53">
        <v>99.29</v>
      </c>
      <c r="T643" s="53">
        <v>98.22</v>
      </c>
      <c r="U643" s="44"/>
    </row>
    <row r="644" spans="1:21">
      <c r="B644" s="25" t="str">
        <f t="shared" si="19"/>
        <v/>
      </c>
      <c r="C644" s="25" t="str">
        <f t="shared" si="20"/>
        <v>WSH</v>
      </c>
      <c r="D644" s="43" t="s">
        <v>117</v>
      </c>
      <c r="E644" s="43" t="s">
        <v>901</v>
      </c>
      <c r="F644" s="43" t="s">
        <v>902</v>
      </c>
      <c r="G644" s="43" t="s">
        <v>903</v>
      </c>
      <c r="H644" s="44" t="s">
        <v>903</v>
      </c>
      <c r="I644" s="43">
        <v>2</v>
      </c>
      <c r="J644" s="48"/>
      <c r="K644" s="49"/>
      <c r="L644" s="49"/>
      <c r="M644" s="49"/>
      <c r="N644" s="49"/>
      <c r="O644" s="49"/>
      <c r="P644" s="53">
        <v>96.7</v>
      </c>
      <c r="Q644" s="53">
        <v>98.02</v>
      </c>
      <c r="R644" s="53">
        <v>98.18</v>
      </c>
      <c r="S644" s="53">
        <v>99.66</v>
      </c>
      <c r="T644" s="53">
        <v>98.32</v>
      </c>
      <c r="U644" s="44"/>
    </row>
    <row r="645" spans="1:21">
      <c r="B645" s="25" t="str">
        <f t="shared" si="19"/>
        <v/>
      </c>
      <c r="C645" s="25" t="str">
        <f t="shared" si="20"/>
        <v>HDD</v>
      </c>
      <c r="D645" s="43" t="s">
        <v>118</v>
      </c>
      <c r="E645" s="43" t="s">
        <v>901</v>
      </c>
      <c r="F645" s="43" t="s">
        <v>902</v>
      </c>
      <c r="G645" s="43" t="s">
        <v>903</v>
      </c>
      <c r="H645" s="44" t="s">
        <v>903</v>
      </c>
      <c r="I645" s="43">
        <v>2</v>
      </c>
      <c r="J645" s="48"/>
      <c r="K645" s="49"/>
      <c r="L645" s="49"/>
      <c r="M645" s="49"/>
      <c r="N645" s="49"/>
      <c r="O645" s="49"/>
      <c r="P645" s="53" t="s">
        <v>81</v>
      </c>
      <c r="Q645" s="53">
        <v>100</v>
      </c>
      <c r="R645" s="53">
        <v>100</v>
      </c>
      <c r="S645" s="53">
        <v>100</v>
      </c>
      <c r="T645" s="53">
        <v>97.87</v>
      </c>
      <c r="U645" s="44"/>
    </row>
    <row r="646" spans="1:21">
      <c r="B646" s="25" t="str">
        <f t="shared" si="19"/>
        <v/>
      </c>
      <c r="C646" s="25" t="str">
        <f t="shared" si="20"/>
        <v>NES</v>
      </c>
      <c r="D646" s="43" t="s">
        <v>119</v>
      </c>
      <c r="E646" s="43" t="s">
        <v>901</v>
      </c>
      <c r="F646" s="43" t="s">
        <v>902</v>
      </c>
      <c r="G646" s="43" t="s">
        <v>903</v>
      </c>
      <c r="H646" s="44" t="s">
        <v>903</v>
      </c>
      <c r="I646" s="43">
        <v>2</v>
      </c>
      <c r="J646" s="48"/>
      <c r="K646" s="49"/>
      <c r="L646" s="49"/>
      <c r="M646" s="49"/>
      <c r="N646" s="49"/>
      <c r="O646" s="49"/>
      <c r="P646" s="53">
        <v>96</v>
      </c>
      <c r="Q646" s="53">
        <v>99.4</v>
      </c>
      <c r="R646" s="53">
        <v>96.6</v>
      </c>
      <c r="S646" s="53">
        <v>99.51</v>
      </c>
      <c r="T646" s="53">
        <v>98.03</v>
      </c>
      <c r="U646" s="44"/>
    </row>
    <row r="647" spans="1:21">
      <c r="B647" s="25" t="str">
        <f t="shared" si="19"/>
        <v/>
      </c>
      <c r="C647" s="25" t="str">
        <f t="shared" si="20"/>
        <v>SVE</v>
      </c>
      <c r="D647" s="43" t="s">
        <v>120</v>
      </c>
      <c r="E647" s="43" t="s">
        <v>901</v>
      </c>
      <c r="F647" s="43" t="s">
        <v>902</v>
      </c>
      <c r="G647" s="43" t="s">
        <v>903</v>
      </c>
      <c r="H647" s="44" t="s">
        <v>903</v>
      </c>
      <c r="I647" s="43">
        <v>2</v>
      </c>
      <c r="J647" s="48"/>
      <c r="K647" s="49"/>
      <c r="L647" s="49"/>
      <c r="M647" s="49"/>
      <c r="N647" s="49"/>
      <c r="O647" s="49"/>
      <c r="P647" s="53">
        <v>99.6</v>
      </c>
      <c r="Q647" s="53">
        <v>98.4</v>
      </c>
      <c r="R647" s="53">
        <v>99.6</v>
      </c>
      <c r="S647" s="53">
        <v>99.6</v>
      </c>
      <c r="T647" s="53">
        <v>99.33</v>
      </c>
      <c r="U647" s="44"/>
    </row>
    <row r="648" spans="1:21">
      <c r="B648" s="25" t="str">
        <f t="shared" ref="B648:B653" si="21">IF(D648="UU","UUW","")</f>
        <v/>
      </c>
      <c r="C648" s="25" t="str">
        <f t="shared" ref="C648:C653" si="22">IF(B648="",D648,B648)</f>
        <v>SWB</v>
      </c>
      <c r="D648" s="43" t="s">
        <v>121</v>
      </c>
      <c r="E648" s="43" t="s">
        <v>901</v>
      </c>
      <c r="F648" s="43" t="s">
        <v>902</v>
      </c>
      <c r="G648" s="43" t="s">
        <v>903</v>
      </c>
      <c r="H648" s="44" t="s">
        <v>903</v>
      </c>
      <c r="I648" s="43">
        <v>2</v>
      </c>
      <c r="J648" s="48"/>
      <c r="K648" s="49"/>
      <c r="L648" s="49"/>
      <c r="M648" s="49"/>
      <c r="N648" s="49"/>
      <c r="O648" s="49"/>
      <c r="P648" s="53">
        <v>97.1</v>
      </c>
      <c r="Q648" s="53">
        <v>98.7</v>
      </c>
      <c r="R648" s="53">
        <v>98.7</v>
      </c>
      <c r="S648" s="53">
        <v>99.04</v>
      </c>
      <c r="T648" s="53">
        <v>97.46</v>
      </c>
      <c r="U648" s="44"/>
    </row>
    <row r="649" spans="1:21">
      <c r="B649" s="25" t="str">
        <f t="shared" si="21"/>
        <v/>
      </c>
      <c r="C649" s="25" t="str">
        <f t="shared" si="22"/>
        <v>SRN</v>
      </c>
      <c r="D649" s="43" t="s">
        <v>122</v>
      </c>
      <c r="E649" s="43" t="s">
        <v>901</v>
      </c>
      <c r="F649" s="43" t="s">
        <v>902</v>
      </c>
      <c r="G649" s="43" t="s">
        <v>903</v>
      </c>
      <c r="H649" s="44" t="s">
        <v>903</v>
      </c>
      <c r="I649" s="43">
        <v>2</v>
      </c>
      <c r="J649" s="48"/>
      <c r="K649" s="49"/>
      <c r="L649" s="49"/>
      <c r="M649" s="49"/>
      <c r="N649" s="49"/>
      <c r="O649" s="49"/>
      <c r="P649" s="53">
        <v>99.1</v>
      </c>
      <c r="Q649" s="53">
        <v>99.1</v>
      </c>
      <c r="R649" s="53">
        <v>98.8</v>
      </c>
      <c r="S649" s="53">
        <v>97.06</v>
      </c>
      <c r="T649" s="53">
        <v>97.94</v>
      </c>
      <c r="U649" s="44"/>
    </row>
    <row r="650" spans="1:21">
      <c r="B650" s="25" t="str">
        <f t="shared" si="21"/>
        <v/>
      </c>
      <c r="C650" s="25" t="str">
        <f t="shared" si="22"/>
        <v>TMS</v>
      </c>
      <c r="D650" s="43" t="s">
        <v>123</v>
      </c>
      <c r="E650" s="43" t="s">
        <v>901</v>
      </c>
      <c r="F650" s="43" t="s">
        <v>902</v>
      </c>
      <c r="G650" s="43" t="s">
        <v>903</v>
      </c>
      <c r="H650" s="44" t="s">
        <v>903</v>
      </c>
      <c r="I650" s="43">
        <v>2</v>
      </c>
      <c r="J650" s="48"/>
      <c r="K650" s="49"/>
      <c r="L650" s="49"/>
      <c r="M650" s="49"/>
      <c r="N650" s="49"/>
      <c r="O650" s="49"/>
      <c r="P650" s="53">
        <v>99.5</v>
      </c>
      <c r="Q650" s="53">
        <v>99</v>
      </c>
      <c r="R650" s="53">
        <v>99.7</v>
      </c>
      <c r="S650" s="53">
        <v>99.74</v>
      </c>
      <c r="T650" s="53">
        <v>98.96</v>
      </c>
      <c r="U650" s="44"/>
    </row>
    <row r="651" spans="1:21">
      <c r="B651" s="25" t="str">
        <f t="shared" si="21"/>
        <v>UUW</v>
      </c>
      <c r="C651" s="25" t="str">
        <f t="shared" si="22"/>
        <v>UUW</v>
      </c>
      <c r="D651" s="43" t="s">
        <v>767</v>
      </c>
      <c r="E651" s="43" t="s">
        <v>901</v>
      </c>
      <c r="F651" s="43" t="s">
        <v>902</v>
      </c>
      <c r="G651" s="43" t="s">
        <v>903</v>
      </c>
      <c r="H651" s="44" t="s">
        <v>903</v>
      </c>
      <c r="I651" s="43">
        <v>2</v>
      </c>
      <c r="J651" s="48"/>
      <c r="K651" s="49"/>
      <c r="L651" s="49"/>
      <c r="M651" s="49"/>
      <c r="N651" s="49"/>
      <c r="O651" s="49"/>
      <c r="P651" s="53">
        <v>98.8</v>
      </c>
      <c r="Q651" s="53">
        <v>98.7</v>
      </c>
      <c r="R651" s="53">
        <v>98.5</v>
      </c>
      <c r="S651" s="53">
        <v>99.75</v>
      </c>
      <c r="T651" s="53">
        <v>98.98</v>
      </c>
      <c r="U651" s="44"/>
    </row>
    <row r="652" spans="1:21">
      <c r="B652" s="25" t="str">
        <f t="shared" si="21"/>
        <v/>
      </c>
      <c r="C652" s="25" t="str">
        <f t="shared" si="22"/>
        <v>WSX</v>
      </c>
      <c r="D652" s="43" t="s">
        <v>125</v>
      </c>
      <c r="E652" s="43" t="s">
        <v>901</v>
      </c>
      <c r="F652" s="43" t="s">
        <v>902</v>
      </c>
      <c r="G652" s="43" t="s">
        <v>903</v>
      </c>
      <c r="H652" s="44" t="s">
        <v>903</v>
      </c>
      <c r="I652" s="43">
        <v>2</v>
      </c>
      <c r="J652" s="48"/>
      <c r="K652" s="49"/>
      <c r="L652" s="49"/>
      <c r="M652" s="49"/>
      <c r="N652" s="49"/>
      <c r="O652" s="49"/>
      <c r="P652" s="53">
        <v>99</v>
      </c>
      <c r="Q652" s="53">
        <v>100</v>
      </c>
      <c r="R652" s="53">
        <v>98.5</v>
      </c>
      <c r="S652" s="53">
        <v>99.08</v>
      </c>
      <c r="T652" s="53">
        <v>100</v>
      </c>
      <c r="U652" s="44"/>
    </row>
    <row r="653" spans="1:21">
      <c r="B653" s="25" t="str">
        <f t="shared" si="21"/>
        <v/>
      </c>
      <c r="C653" s="25" t="str">
        <f t="shared" si="22"/>
        <v>YKY</v>
      </c>
      <c r="D653" s="43" t="s">
        <v>126</v>
      </c>
      <c r="E653" s="43" t="s">
        <v>901</v>
      </c>
      <c r="F653" s="43" t="s">
        <v>902</v>
      </c>
      <c r="G653" s="43" t="s">
        <v>903</v>
      </c>
      <c r="H653" s="44" t="s">
        <v>903</v>
      </c>
      <c r="I653" s="43">
        <v>2</v>
      </c>
      <c r="J653" s="48"/>
      <c r="K653" s="48"/>
      <c r="L653" s="48"/>
      <c r="M653" s="48"/>
      <c r="N653" s="48"/>
      <c r="O653" s="48"/>
      <c r="P653" s="53">
        <v>97.8</v>
      </c>
      <c r="Q653" s="53">
        <v>97.5</v>
      </c>
      <c r="R653" s="53">
        <v>97.5</v>
      </c>
      <c r="S653" s="53">
        <v>99.04</v>
      </c>
      <c r="T653" s="53">
        <v>99.03</v>
      </c>
      <c r="U653" s="44"/>
    </row>
    <row r="654" spans="1:21" ht="12.75" customHeight="1"/>
    <row r="655" spans="1:21"/>
    <row r="656" spans="1:21" s="20" customFormat="1">
      <c r="A656" s="20" t="s">
        <v>53</v>
      </c>
    </row>
    <row r="662" spans="2:3" hidden="1">
      <c r="B662" s="25"/>
      <c r="C662" s="25"/>
    </row>
    <row r="663" spans="2:3" hidden="1">
      <c r="B663" s="25"/>
      <c r="C663" s="25"/>
    </row>
    <row r="664" spans="2:3" hidden="1">
      <c r="B664" s="25"/>
      <c r="C664" s="25"/>
    </row>
    <row r="665" spans="2:3" hidden="1">
      <c r="B665" s="25"/>
      <c r="C665" s="25"/>
    </row>
    <row r="666" spans="2:3" hidden="1">
      <c r="B666" s="25"/>
      <c r="C666" s="25"/>
    </row>
    <row r="667" spans="2:3" hidden="1">
      <c r="B667" s="25"/>
      <c r="C667" s="25"/>
    </row>
    <row r="668" spans="2:3" hidden="1">
      <c r="B668" s="25"/>
      <c r="C668" s="25"/>
    </row>
    <row r="669" spans="2:3" hidden="1">
      <c r="B669" s="25"/>
      <c r="C669" s="25"/>
    </row>
    <row r="670" spans="2:3" hidden="1">
      <c r="B670" s="25"/>
      <c r="C670" s="25"/>
    </row>
    <row r="671" spans="2:3" hidden="1">
      <c r="B671" s="25"/>
      <c r="C671" s="25"/>
    </row>
    <row r="672" spans="2:3" hidden="1">
      <c r="B672" s="25"/>
      <c r="C672" s="25"/>
    </row>
    <row r="673" spans="2:3" hidden="1">
      <c r="B673" s="25"/>
      <c r="C673" s="25"/>
    </row>
    <row r="674" spans="2:3" hidden="1">
      <c r="B674" s="25"/>
      <c r="C674" s="25"/>
    </row>
    <row r="675" spans="2:3" hidden="1">
      <c r="B675" s="25"/>
      <c r="C675" s="25"/>
    </row>
    <row r="676" spans="2:3" hidden="1">
      <c r="B676" s="25"/>
      <c r="C676" s="25"/>
    </row>
    <row r="677" spans="2:3" hidden="1">
      <c r="B677" s="25"/>
      <c r="C677" s="25"/>
    </row>
    <row r="678" spans="2:3" hidden="1">
      <c r="B678" s="25"/>
      <c r="C678" s="25"/>
    </row>
    <row r="679" spans="2:3" hidden="1">
      <c r="B679" s="25"/>
      <c r="C679" s="25"/>
    </row>
    <row r="680" spans="2:3" hidden="1">
      <c r="B680" s="25"/>
      <c r="C680" s="25"/>
    </row>
    <row r="681" spans="2:3" hidden="1">
      <c r="B681" s="25"/>
      <c r="C681" s="25"/>
    </row>
    <row r="682" spans="2:3" hidden="1">
      <c r="B682" s="25"/>
      <c r="C682" s="25"/>
    </row>
    <row r="683" spans="2:3" hidden="1">
      <c r="B683" s="25"/>
      <c r="C683" s="25"/>
    </row>
    <row r="684" spans="2:3" hidden="1">
      <c r="B684" s="25"/>
      <c r="C684" s="25"/>
    </row>
    <row r="685" spans="2:3" hidden="1">
      <c r="B685" s="25"/>
      <c r="C685" s="25"/>
    </row>
    <row r="686" spans="2:3" hidden="1">
      <c r="B686" s="25"/>
      <c r="C686" s="25"/>
    </row>
    <row r="687" spans="2:3" hidden="1">
      <c r="B687" s="25"/>
      <c r="C687" s="25"/>
    </row>
    <row r="688" spans="2:3" hidden="1">
      <c r="B688" s="25"/>
      <c r="C688" s="25"/>
    </row>
    <row r="689" spans="2:3" hidden="1">
      <c r="B689" s="25"/>
      <c r="C689" s="25"/>
    </row>
    <row r="690" spans="2:3" hidden="1">
      <c r="B690" s="25"/>
      <c r="C690" s="25"/>
    </row>
    <row r="691" spans="2:3" hidden="1">
      <c r="B691" s="25"/>
      <c r="C691" s="25"/>
    </row>
    <row r="692" spans="2:3" hidden="1">
      <c r="B692" s="25"/>
      <c r="C692" s="25"/>
    </row>
    <row r="693" spans="2:3" hidden="1">
      <c r="B693" s="25"/>
      <c r="C693" s="25"/>
    </row>
    <row r="694" spans="2:3" hidden="1">
      <c r="B694" s="25"/>
      <c r="C694" s="25"/>
    </row>
    <row r="695" spans="2:3" hidden="1">
      <c r="B695" s="25"/>
      <c r="C695" s="25"/>
    </row>
    <row r="696" spans="2:3" hidden="1">
      <c r="B696" s="25"/>
      <c r="C696" s="25"/>
    </row>
    <row r="697" spans="2:3" hidden="1">
      <c r="B697" s="25"/>
      <c r="C697" s="25"/>
    </row>
    <row r="698" spans="2:3" hidden="1">
      <c r="B698" s="25"/>
      <c r="C698" s="25"/>
    </row>
    <row r="699" spans="2:3" hidden="1">
      <c r="B699" s="25"/>
      <c r="C699" s="25"/>
    </row>
    <row r="700" spans="2:3" hidden="1">
      <c r="B700" s="25"/>
      <c r="C700" s="25"/>
    </row>
    <row r="701" spans="2:3" hidden="1">
      <c r="B701" s="25"/>
      <c r="C701" s="25"/>
    </row>
    <row r="702" spans="2:3" hidden="1">
      <c r="B702" s="25"/>
      <c r="C702" s="25"/>
    </row>
    <row r="703" spans="2:3" hidden="1">
      <c r="B703" s="25"/>
      <c r="C703" s="25"/>
    </row>
    <row r="704" spans="2:3" hidden="1">
      <c r="B704" s="25"/>
      <c r="C704" s="25"/>
    </row>
    <row r="705" spans="2:3" hidden="1">
      <c r="B705" s="25"/>
      <c r="C705" s="25"/>
    </row>
    <row r="706" spans="2:3" hidden="1">
      <c r="B706" s="25"/>
      <c r="C706" s="25"/>
    </row>
    <row r="707" spans="2:3" hidden="1">
      <c r="B707" s="25"/>
      <c r="C707" s="25"/>
    </row>
    <row r="708" spans="2:3" hidden="1">
      <c r="B708" s="25"/>
      <c r="C708" s="25"/>
    </row>
    <row r="709" spans="2:3" hidden="1">
      <c r="B709" s="25"/>
      <c r="C709" s="25"/>
    </row>
    <row r="710" spans="2:3" hidden="1">
      <c r="B710" s="25"/>
      <c r="C710" s="25"/>
    </row>
    <row r="711" spans="2:3" hidden="1">
      <c r="B711" s="25"/>
      <c r="C711" s="25"/>
    </row>
    <row r="712" spans="2:3" hidden="1">
      <c r="B712" s="25"/>
      <c r="C712" s="25"/>
    </row>
    <row r="713" spans="2:3" hidden="1">
      <c r="B713" s="25"/>
      <c r="C713" s="25"/>
    </row>
    <row r="714" spans="2:3" hidden="1">
      <c r="B714" s="25"/>
      <c r="C714" s="25"/>
    </row>
    <row r="715" spans="2:3" hidden="1">
      <c r="B715" s="25"/>
      <c r="C715" s="25"/>
    </row>
    <row r="716" spans="2:3" hidden="1">
      <c r="B716" s="25"/>
      <c r="C716" s="25"/>
    </row>
    <row r="717" spans="2:3" hidden="1">
      <c r="B717" s="25"/>
      <c r="C717" s="25"/>
    </row>
    <row r="718" spans="2:3" hidden="1">
      <c r="B718" s="25"/>
      <c r="C718" s="25"/>
    </row>
    <row r="719" spans="2:3" hidden="1">
      <c r="B719" s="25"/>
      <c r="C719" s="25"/>
    </row>
    <row r="720" spans="2:3" hidden="1">
      <c r="B720" s="25"/>
      <c r="C720" s="25"/>
    </row>
    <row r="721" spans="2:3" hidden="1">
      <c r="B721" s="25"/>
      <c r="C721" s="25"/>
    </row>
    <row r="722" spans="2:3" hidden="1">
      <c r="B722" s="25"/>
      <c r="C722" s="25"/>
    </row>
    <row r="723" spans="2:3" hidden="1">
      <c r="B723" s="25"/>
      <c r="C723" s="25"/>
    </row>
    <row r="724" spans="2:3" hidden="1">
      <c r="B724" s="25"/>
      <c r="C724" s="25"/>
    </row>
    <row r="725" spans="2:3" hidden="1">
      <c r="B725" s="25"/>
      <c r="C725" s="25"/>
    </row>
    <row r="726" spans="2:3" hidden="1">
      <c r="B726" s="25"/>
      <c r="C726" s="25"/>
    </row>
    <row r="727" spans="2:3" hidden="1">
      <c r="B727" s="25"/>
      <c r="C727" s="25"/>
    </row>
    <row r="728" spans="2:3" hidden="1">
      <c r="B728" s="25"/>
      <c r="C728" s="25"/>
    </row>
    <row r="729" spans="2:3" hidden="1">
      <c r="B729" s="25"/>
      <c r="C729" s="25"/>
    </row>
    <row r="730" spans="2:3" hidden="1">
      <c r="B730" s="25"/>
      <c r="C730" s="25"/>
    </row>
    <row r="731" spans="2:3" hidden="1">
      <c r="B731" s="25"/>
      <c r="C731" s="25"/>
    </row>
    <row r="732" spans="2:3" hidden="1">
      <c r="B732" s="25"/>
      <c r="C732" s="25"/>
    </row>
    <row r="733" spans="2:3" hidden="1">
      <c r="B733" s="25"/>
      <c r="C733" s="25"/>
    </row>
    <row r="734" spans="2:3" hidden="1">
      <c r="B734" s="25"/>
      <c r="C734" s="25"/>
    </row>
    <row r="735" spans="2:3" hidden="1">
      <c r="B735" s="25"/>
      <c r="C735" s="25"/>
    </row>
    <row r="736" spans="2:3" hidden="1">
      <c r="B736" s="25"/>
      <c r="C736" s="25"/>
    </row>
    <row r="737" spans="2:3" hidden="1">
      <c r="B737" s="25"/>
      <c r="C737" s="25"/>
    </row>
    <row r="738" spans="2:3" hidden="1">
      <c r="B738" s="25"/>
      <c r="C738" s="25"/>
    </row>
    <row r="739" spans="2:3" hidden="1">
      <c r="B739" s="25"/>
      <c r="C739" s="25"/>
    </row>
    <row r="740" spans="2:3" hidden="1">
      <c r="B740" s="25"/>
      <c r="C740" s="25"/>
    </row>
    <row r="741" spans="2:3" hidden="1">
      <c r="B741" s="25"/>
      <c r="C741" s="25"/>
    </row>
    <row r="742" spans="2:3" hidden="1">
      <c r="B742" s="25"/>
      <c r="C742" s="25"/>
    </row>
    <row r="743" spans="2:3" hidden="1">
      <c r="B743" s="25"/>
      <c r="C743" s="25"/>
    </row>
    <row r="744" spans="2:3" hidden="1">
      <c r="B744" s="25"/>
      <c r="C744" s="25"/>
    </row>
    <row r="745" spans="2:3" hidden="1">
      <c r="B745" s="25"/>
      <c r="C745" s="25"/>
    </row>
    <row r="746" spans="2:3" hidden="1">
      <c r="B746" s="25"/>
      <c r="C746" s="25"/>
    </row>
    <row r="747" spans="2:3" hidden="1">
      <c r="B747" s="25"/>
      <c r="C747" s="25"/>
    </row>
    <row r="748" spans="2:3" hidden="1">
      <c r="B748" s="25"/>
      <c r="C748" s="25"/>
    </row>
    <row r="749" spans="2:3" hidden="1">
      <c r="B749" s="25"/>
      <c r="C749" s="25"/>
    </row>
    <row r="750" spans="2:3" hidden="1">
      <c r="B750" s="25"/>
      <c r="C750" s="25"/>
    </row>
    <row r="751" spans="2:3" hidden="1">
      <c r="B751" s="25"/>
      <c r="C751" s="25"/>
    </row>
    <row r="752" spans="2:3" hidden="1">
      <c r="B752" s="25"/>
      <c r="C752" s="25"/>
    </row>
    <row r="753" spans="2:3" hidden="1">
      <c r="B753" s="25"/>
      <c r="C753" s="25"/>
    </row>
    <row r="754" spans="2:3" hidden="1">
      <c r="B754" s="25"/>
      <c r="C754" s="25"/>
    </row>
    <row r="755" spans="2:3" hidden="1">
      <c r="B755" s="25"/>
      <c r="C755" s="25"/>
    </row>
    <row r="756" spans="2:3" hidden="1">
      <c r="B756" s="25"/>
      <c r="C756" s="25"/>
    </row>
    <row r="757" spans="2:3" hidden="1">
      <c r="B757" s="25"/>
      <c r="C757" s="25"/>
    </row>
    <row r="758" spans="2:3" hidden="1">
      <c r="B758" s="25"/>
      <c r="C758" s="25"/>
    </row>
    <row r="759" spans="2:3" hidden="1">
      <c r="B759" s="25"/>
      <c r="C759" s="25"/>
    </row>
    <row r="760" spans="2:3" hidden="1">
      <c r="B760" s="25"/>
      <c r="C760" s="25"/>
    </row>
    <row r="761" spans="2:3" hidden="1">
      <c r="B761" s="25"/>
      <c r="C761" s="25"/>
    </row>
    <row r="762" spans="2:3" hidden="1">
      <c r="B762" s="25"/>
      <c r="C762" s="25"/>
    </row>
    <row r="763" spans="2:3" hidden="1">
      <c r="B763" s="25"/>
      <c r="C763" s="25"/>
    </row>
    <row r="764" spans="2:3" hidden="1">
      <c r="B764" s="25"/>
      <c r="C764" s="25"/>
    </row>
    <row r="765" spans="2:3" hidden="1">
      <c r="B765" s="25"/>
      <c r="C765" s="25"/>
    </row>
    <row r="766" spans="2:3" hidden="1">
      <c r="B766" s="25"/>
      <c r="C766" s="25"/>
    </row>
    <row r="767" spans="2:3" hidden="1">
      <c r="B767" s="25"/>
      <c r="C767" s="25"/>
    </row>
    <row r="768" spans="2:3" hidden="1">
      <c r="B768" s="25"/>
      <c r="C768" s="25"/>
    </row>
    <row r="769" spans="2:3" hidden="1">
      <c r="B769" s="25"/>
      <c r="C769" s="25"/>
    </row>
    <row r="770" spans="2:3" hidden="1">
      <c r="B770" s="25"/>
      <c r="C770" s="25"/>
    </row>
    <row r="771" spans="2:3" hidden="1">
      <c r="B771" s="25"/>
      <c r="C771" s="25"/>
    </row>
    <row r="772" spans="2:3" hidden="1">
      <c r="B772" s="25"/>
      <c r="C772" s="25"/>
    </row>
    <row r="773" spans="2:3" hidden="1">
      <c r="B773" s="25"/>
      <c r="C773" s="25"/>
    </row>
    <row r="774" spans="2:3" hidden="1">
      <c r="B774" s="25"/>
      <c r="C774" s="25"/>
    </row>
    <row r="775" spans="2:3" hidden="1">
      <c r="B775" s="25"/>
      <c r="C775" s="25"/>
    </row>
    <row r="776" spans="2:3" hidden="1">
      <c r="B776" s="25"/>
      <c r="C776" s="25"/>
    </row>
    <row r="777" spans="2:3" hidden="1">
      <c r="B777" s="25"/>
      <c r="C777" s="25"/>
    </row>
    <row r="778" spans="2:3" hidden="1">
      <c r="B778" s="25"/>
      <c r="C778" s="25"/>
    </row>
    <row r="779" spans="2:3" hidden="1">
      <c r="B779" s="25"/>
      <c r="C779" s="25"/>
    </row>
    <row r="780" spans="2:3" hidden="1">
      <c r="B780" s="25"/>
      <c r="C780" s="25"/>
    </row>
    <row r="781" spans="2:3" hidden="1">
      <c r="B781" s="25"/>
      <c r="C781" s="25"/>
    </row>
    <row r="782" spans="2:3" hidden="1">
      <c r="B782" s="25"/>
      <c r="C782" s="25"/>
    </row>
    <row r="783" spans="2:3" hidden="1">
      <c r="B783" s="25"/>
      <c r="C783" s="25"/>
    </row>
    <row r="784" spans="2:3" hidden="1">
      <c r="B784" s="25"/>
      <c r="C784" s="25"/>
    </row>
    <row r="785" spans="2:3" hidden="1">
      <c r="B785" s="25"/>
      <c r="C785" s="25"/>
    </row>
    <row r="786" spans="2:3" hidden="1">
      <c r="B786" s="25"/>
      <c r="C786" s="25"/>
    </row>
    <row r="787" spans="2:3" hidden="1">
      <c r="B787" s="25"/>
      <c r="C787" s="25"/>
    </row>
    <row r="788" spans="2:3" hidden="1">
      <c r="B788" s="25"/>
      <c r="C788" s="25"/>
    </row>
    <row r="789" spans="2:3" hidden="1">
      <c r="B789" s="25"/>
      <c r="C789" s="25"/>
    </row>
    <row r="790" spans="2:3" hidden="1">
      <c r="B790" s="25"/>
      <c r="C790" s="25"/>
    </row>
    <row r="791" spans="2:3" hidden="1">
      <c r="B791" s="25"/>
      <c r="C791" s="25"/>
    </row>
    <row r="792" spans="2:3" hidden="1">
      <c r="B792" s="25"/>
      <c r="C792" s="25"/>
    </row>
    <row r="793" spans="2:3" hidden="1">
      <c r="B793" s="25"/>
      <c r="C793" s="25"/>
    </row>
    <row r="794" spans="2:3" hidden="1">
      <c r="B794" s="25"/>
      <c r="C794" s="25"/>
    </row>
    <row r="795" spans="2:3" hidden="1">
      <c r="B795" s="25"/>
      <c r="C795" s="25"/>
    </row>
    <row r="796" spans="2:3" hidden="1">
      <c r="B796" s="25"/>
      <c r="C796" s="25"/>
    </row>
    <row r="797" spans="2:3" hidden="1">
      <c r="B797" s="25"/>
      <c r="C797" s="25"/>
    </row>
    <row r="798" spans="2:3" hidden="1">
      <c r="B798" s="25"/>
      <c r="C798" s="25"/>
    </row>
    <row r="799" spans="2:3" hidden="1">
      <c r="B799" s="25"/>
      <c r="C799" s="25"/>
    </row>
    <row r="800" spans="2:3" hidden="1">
      <c r="B800" s="25"/>
      <c r="C800" s="25"/>
    </row>
    <row r="801" spans="2:3" hidden="1">
      <c r="B801" s="25"/>
      <c r="C801" s="25"/>
    </row>
    <row r="802" spans="2:3" hidden="1">
      <c r="B802" s="25"/>
      <c r="C802" s="25"/>
    </row>
    <row r="803" spans="2:3" hidden="1">
      <c r="B803" s="25"/>
      <c r="C803" s="25"/>
    </row>
    <row r="804" spans="2:3" hidden="1">
      <c r="B804" s="25"/>
      <c r="C804" s="25"/>
    </row>
    <row r="805" spans="2:3" hidden="1">
      <c r="B805" s="25"/>
      <c r="C805" s="25"/>
    </row>
    <row r="806" spans="2:3" hidden="1">
      <c r="B806" s="25"/>
      <c r="C806" s="25"/>
    </row>
    <row r="807" spans="2:3" hidden="1">
      <c r="B807" s="25"/>
      <c r="C807" s="25"/>
    </row>
    <row r="808" spans="2:3" hidden="1">
      <c r="B808" s="25"/>
      <c r="C808" s="25"/>
    </row>
    <row r="809" spans="2:3" hidden="1">
      <c r="B809" s="25"/>
      <c r="C809" s="25"/>
    </row>
    <row r="810" spans="2:3" hidden="1">
      <c r="B810" s="25"/>
      <c r="C810" s="25"/>
    </row>
    <row r="811" spans="2:3" hidden="1">
      <c r="B811" s="25"/>
      <c r="C811" s="25"/>
    </row>
    <row r="812" spans="2:3" hidden="1">
      <c r="B812" s="25"/>
      <c r="C812" s="25"/>
    </row>
    <row r="813" spans="2:3" hidden="1">
      <c r="B813" s="25"/>
      <c r="C813" s="25"/>
    </row>
    <row r="814" spans="2:3" hidden="1">
      <c r="B814" s="25"/>
      <c r="C814" s="25"/>
    </row>
    <row r="815" spans="2:3" hidden="1">
      <c r="B815" s="25"/>
      <c r="C815" s="25"/>
    </row>
    <row r="816" spans="2:3" hidden="1">
      <c r="B816" s="25"/>
      <c r="C816" s="25"/>
    </row>
    <row r="817" spans="2:3" hidden="1">
      <c r="B817" s="25"/>
      <c r="C817" s="25"/>
    </row>
    <row r="818" spans="2:3" hidden="1">
      <c r="B818" s="25"/>
      <c r="C818" s="25"/>
    </row>
    <row r="819" spans="2:3" hidden="1">
      <c r="B819" s="25"/>
      <c r="C819" s="25"/>
    </row>
    <row r="820" spans="2:3" hidden="1">
      <c r="B820" s="25"/>
      <c r="C820" s="25"/>
    </row>
    <row r="821" spans="2:3" hidden="1">
      <c r="B821" s="25"/>
      <c r="C821" s="25"/>
    </row>
    <row r="822" spans="2:3" hidden="1">
      <c r="B822" s="25"/>
      <c r="C822" s="25"/>
    </row>
    <row r="823" spans="2:3" hidden="1">
      <c r="B823" s="25"/>
      <c r="C823" s="25"/>
    </row>
    <row r="824" spans="2:3" hidden="1">
      <c r="B824" s="25"/>
      <c r="C824" s="25"/>
    </row>
    <row r="825" spans="2:3" hidden="1">
      <c r="B825" s="25"/>
      <c r="C825" s="25"/>
    </row>
    <row r="826" spans="2:3" hidden="1">
      <c r="B826" s="25"/>
      <c r="C826" s="25"/>
    </row>
    <row r="827" spans="2:3" hidden="1">
      <c r="B827" s="25"/>
      <c r="C827" s="25"/>
    </row>
    <row r="828" spans="2:3" hidden="1">
      <c r="B828" s="25"/>
      <c r="C828" s="25"/>
    </row>
    <row r="829" spans="2:3" hidden="1">
      <c r="B829" s="25"/>
      <c r="C829" s="25"/>
    </row>
    <row r="830" spans="2:3" hidden="1">
      <c r="B830" s="25"/>
      <c r="C830" s="25"/>
    </row>
    <row r="831" spans="2:3" hidden="1">
      <c r="B831" s="25"/>
      <c r="C831" s="25"/>
    </row>
    <row r="832" spans="2:3" hidden="1">
      <c r="B832" s="25"/>
      <c r="C832" s="25"/>
    </row>
    <row r="833" spans="2:3" hidden="1">
      <c r="B833" s="25"/>
      <c r="C833" s="25"/>
    </row>
    <row r="834" spans="2:3" hidden="1">
      <c r="B834" s="25"/>
      <c r="C834" s="25"/>
    </row>
    <row r="835" spans="2:3" hidden="1">
      <c r="B835" s="25"/>
      <c r="C835" s="25"/>
    </row>
    <row r="836" spans="2:3" hidden="1">
      <c r="B836" s="25"/>
      <c r="C836" s="25"/>
    </row>
    <row r="837" spans="2:3" hidden="1">
      <c r="B837" s="25"/>
      <c r="C837" s="25"/>
    </row>
    <row r="838" spans="2:3" hidden="1">
      <c r="B838" s="25"/>
      <c r="C838" s="25"/>
    </row>
    <row r="839" spans="2:3" hidden="1">
      <c r="B839" s="25"/>
      <c r="C839" s="25"/>
    </row>
    <row r="840" spans="2:3" hidden="1">
      <c r="B840" s="25"/>
      <c r="C840" s="25"/>
    </row>
    <row r="841" spans="2:3" hidden="1">
      <c r="B841" s="25"/>
      <c r="C841" s="25"/>
    </row>
    <row r="842" spans="2:3" hidden="1">
      <c r="B842" s="25"/>
      <c r="C842" s="25"/>
    </row>
    <row r="843" spans="2:3" hidden="1">
      <c r="B843" s="25"/>
      <c r="C843" s="25"/>
    </row>
    <row r="844" spans="2:3" hidden="1">
      <c r="B844" s="25"/>
      <c r="C844" s="25"/>
    </row>
    <row r="845" spans="2:3" hidden="1">
      <c r="B845" s="25"/>
      <c r="C845" s="25"/>
    </row>
    <row r="846" spans="2:3" hidden="1">
      <c r="B846" s="25"/>
      <c r="C846" s="25"/>
    </row>
    <row r="847" spans="2:3" hidden="1">
      <c r="B847" s="25"/>
      <c r="C847" s="25"/>
    </row>
    <row r="848" spans="2:3" hidden="1">
      <c r="B848" s="25"/>
      <c r="C848" s="25"/>
    </row>
    <row r="849" spans="2:3" hidden="1">
      <c r="B849" s="25"/>
      <c r="C849" s="25"/>
    </row>
    <row r="850" spans="2:3" hidden="1">
      <c r="B850" s="25"/>
      <c r="C850" s="25"/>
    </row>
    <row r="851" spans="2:3" hidden="1">
      <c r="B851" s="25"/>
      <c r="C851" s="25"/>
    </row>
    <row r="852" spans="2:3" hidden="1">
      <c r="B852" s="25"/>
      <c r="C852" s="25"/>
    </row>
    <row r="853" spans="2:3" hidden="1">
      <c r="B853" s="25"/>
      <c r="C853" s="25"/>
    </row>
    <row r="854" spans="2:3" hidden="1">
      <c r="B854" s="25"/>
      <c r="C854" s="25"/>
    </row>
    <row r="855" spans="2:3" hidden="1">
      <c r="B855" s="25"/>
      <c r="C855" s="25"/>
    </row>
    <row r="856" spans="2:3" hidden="1">
      <c r="B856" s="25"/>
      <c r="C856" s="25"/>
    </row>
    <row r="857" spans="2:3" hidden="1">
      <c r="B857" s="25"/>
      <c r="C857" s="25"/>
    </row>
    <row r="858" spans="2:3" hidden="1">
      <c r="B858" s="25"/>
      <c r="C858" s="25"/>
    </row>
    <row r="859" spans="2:3" hidden="1">
      <c r="B859" s="25"/>
      <c r="C859" s="25"/>
    </row>
    <row r="860" spans="2:3" hidden="1">
      <c r="B860" s="25"/>
      <c r="C860" s="25"/>
    </row>
    <row r="861" spans="2:3" hidden="1">
      <c r="B861" s="25"/>
      <c r="C861" s="25"/>
    </row>
    <row r="862" spans="2:3" hidden="1">
      <c r="B862" s="25"/>
      <c r="C862" s="25"/>
    </row>
    <row r="863" spans="2:3" hidden="1">
      <c r="B863" s="25"/>
      <c r="C863" s="25"/>
    </row>
    <row r="864" spans="2:3" hidden="1">
      <c r="B864" s="25"/>
      <c r="C864" s="25"/>
    </row>
    <row r="865" spans="2:3" hidden="1">
      <c r="B865" s="25"/>
      <c r="C865" s="25"/>
    </row>
    <row r="866" spans="2:3" hidden="1">
      <c r="B866" s="25"/>
      <c r="C866" s="25"/>
    </row>
    <row r="867" spans="2:3" hidden="1">
      <c r="B867" s="25"/>
      <c r="C867" s="25"/>
    </row>
    <row r="868" spans="2:3" hidden="1">
      <c r="B868" s="25"/>
      <c r="C868" s="25"/>
    </row>
    <row r="869" spans="2:3" hidden="1">
      <c r="B869" s="25"/>
      <c r="C869" s="25"/>
    </row>
    <row r="870" spans="2:3" hidden="1">
      <c r="B870" s="25"/>
      <c r="C870" s="25"/>
    </row>
    <row r="871" spans="2:3" hidden="1">
      <c r="B871" s="25"/>
      <c r="C871" s="25"/>
    </row>
    <row r="872" spans="2:3" hidden="1">
      <c r="B872" s="25"/>
      <c r="C872" s="25"/>
    </row>
    <row r="873" spans="2:3" hidden="1">
      <c r="B873" s="25"/>
      <c r="C873" s="25"/>
    </row>
    <row r="874" spans="2:3" hidden="1">
      <c r="B874" s="25"/>
      <c r="C874" s="25"/>
    </row>
    <row r="875" spans="2:3" hidden="1">
      <c r="B875" s="25"/>
      <c r="C875" s="25"/>
    </row>
    <row r="876" spans="2:3" hidden="1">
      <c r="B876" s="25"/>
      <c r="C876" s="25"/>
    </row>
    <row r="877" spans="2:3" hidden="1">
      <c r="B877" s="25"/>
      <c r="C877" s="25"/>
    </row>
    <row r="878" spans="2:3" hidden="1">
      <c r="B878" s="25"/>
      <c r="C878" s="25"/>
    </row>
    <row r="879" spans="2:3" hidden="1">
      <c r="B879" s="25"/>
      <c r="C879" s="25"/>
    </row>
    <row r="880" spans="2:3" hidden="1">
      <c r="B880" s="25"/>
      <c r="C880" s="25"/>
    </row>
    <row r="881" spans="2:3" hidden="1">
      <c r="B881" s="25"/>
      <c r="C881" s="25"/>
    </row>
    <row r="882" spans="2:3" hidden="1">
      <c r="B882" s="25"/>
      <c r="C882" s="25"/>
    </row>
    <row r="883" spans="2:3" hidden="1">
      <c r="B883" s="25"/>
      <c r="C883" s="25"/>
    </row>
    <row r="884" spans="2:3" hidden="1">
      <c r="B884" s="25"/>
      <c r="C884" s="25"/>
    </row>
    <row r="885" spans="2:3" hidden="1">
      <c r="B885" s="25"/>
      <c r="C885" s="25"/>
    </row>
    <row r="886" spans="2:3" hidden="1">
      <c r="B886" s="25"/>
      <c r="C886" s="25"/>
    </row>
    <row r="887" spans="2:3" hidden="1">
      <c r="B887" s="25"/>
      <c r="C887" s="25"/>
    </row>
    <row r="888" spans="2:3" hidden="1">
      <c r="B888" s="25"/>
      <c r="C888" s="25"/>
    </row>
    <row r="889" spans="2:3" hidden="1">
      <c r="B889" s="25"/>
      <c r="C889" s="25"/>
    </row>
    <row r="890" spans="2:3" hidden="1">
      <c r="B890" s="25"/>
      <c r="C890" s="25"/>
    </row>
    <row r="891" spans="2:3" hidden="1">
      <c r="B891" s="25"/>
      <c r="C891" s="25"/>
    </row>
    <row r="892" spans="2:3" hidden="1">
      <c r="B892" s="25"/>
      <c r="C892" s="25"/>
    </row>
    <row r="893" spans="2:3" hidden="1">
      <c r="B893" s="25"/>
      <c r="C893" s="25"/>
    </row>
    <row r="894" spans="2:3" hidden="1">
      <c r="B894" s="25"/>
      <c r="C894" s="25"/>
    </row>
    <row r="895" spans="2:3" hidden="1">
      <c r="B895" s="25"/>
      <c r="C895" s="25"/>
    </row>
    <row r="896" spans="2:3" hidden="1">
      <c r="B896" s="25"/>
      <c r="C896" s="25"/>
    </row>
    <row r="897" spans="2:3" hidden="1">
      <c r="B897" s="25"/>
      <c r="C897" s="25"/>
    </row>
    <row r="898" spans="2:3" hidden="1">
      <c r="B898" s="25"/>
      <c r="C898" s="25"/>
    </row>
    <row r="899" spans="2:3" hidden="1">
      <c r="B899" s="25"/>
      <c r="C899" s="25"/>
    </row>
    <row r="900" spans="2:3" hidden="1">
      <c r="B900" s="25"/>
      <c r="C900" s="25"/>
    </row>
    <row r="901" spans="2:3" hidden="1">
      <c r="B901" s="25"/>
      <c r="C901" s="25"/>
    </row>
    <row r="902" spans="2:3" hidden="1">
      <c r="B902" s="25"/>
      <c r="C902" s="25"/>
    </row>
    <row r="903" spans="2:3" hidden="1">
      <c r="B903" s="25"/>
      <c r="C903" s="25"/>
    </row>
    <row r="904" spans="2:3" hidden="1">
      <c r="B904" s="25"/>
      <c r="C904" s="25"/>
    </row>
    <row r="905" spans="2:3" hidden="1">
      <c r="B905" s="25"/>
      <c r="C905" s="25"/>
    </row>
    <row r="906" spans="2:3" hidden="1">
      <c r="B906" s="25"/>
      <c r="C906" s="25"/>
    </row>
    <row r="907" spans="2:3" hidden="1">
      <c r="B907" s="25"/>
      <c r="C907" s="25"/>
    </row>
    <row r="908" spans="2:3" hidden="1">
      <c r="B908" s="25"/>
      <c r="C908" s="25"/>
    </row>
    <row r="909" spans="2:3" hidden="1">
      <c r="B909" s="25"/>
      <c r="C909" s="25"/>
    </row>
    <row r="910" spans="2:3" hidden="1">
      <c r="B910" s="25"/>
      <c r="C910" s="25"/>
    </row>
    <row r="911" spans="2:3" hidden="1">
      <c r="B911" s="25"/>
      <c r="C911" s="25"/>
    </row>
    <row r="912" spans="2:3" hidden="1">
      <c r="B912" s="25"/>
      <c r="C912" s="25"/>
    </row>
    <row r="913" spans="2:3" hidden="1">
      <c r="B913" s="25"/>
      <c r="C913" s="25"/>
    </row>
    <row r="914" spans="2:3" hidden="1">
      <c r="B914" s="25"/>
      <c r="C914" s="25"/>
    </row>
    <row r="915" spans="2:3" hidden="1">
      <c r="B915" s="25"/>
      <c r="C915" s="25"/>
    </row>
    <row r="916" spans="2:3" hidden="1">
      <c r="B916" s="25"/>
      <c r="C916" s="25"/>
    </row>
    <row r="917" spans="2:3" hidden="1">
      <c r="B917" s="25"/>
      <c r="C917" s="25"/>
    </row>
    <row r="918" spans="2:3" hidden="1">
      <c r="B918" s="25"/>
      <c r="C918" s="25"/>
    </row>
    <row r="919" spans="2:3" hidden="1">
      <c r="B919" s="25"/>
      <c r="C919" s="25"/>
    </row>
    <row r="920" spans="2:3" hidden="1">
      <c r="B920" s="25"/>
      <c r="C920" s="25"/>
    </row>
    <row r="921" spans="2:3" hidden="1">
      <c r="B921" s="25"/>
      <c r="C921" s="25"/>
    </row>
    <row r="922" spans="2:3" hidden="1">
      <c r="B922" s="25"/>
      <c r="C922" s="25"/>
    </row>
    <row r="923" spans="2:3" hidden="1">
      <c r="B923" s="25"/>
      <c r="C923" s="25"/>
    </row>
    <row r="924" spans="2:3" hidden="1">
      <c r="B924" s="25"/>
      <c r="C924" s="25"/>
    </row>
    <row r="925" spans="2:3" hidden="1">
      <c r="B925" s="25"/>
      <c r="C925" s="25"/>
    </row>
    <row r="926" spans="2:3" hidden="1">
      <c r="B926" s="25"/>
      <c r="C926" s="25"/>
    </row>
    <row r="927" spans="2:3" hidden="1">
      <c r="B927" s="25"/>
      <c r="C927" s="25"/>
    </row>
    <row r="928" spans="2:3" hidden="1">
      <c r="B928" s="25"/>
      <c r="C928" s="25"/>
    </row>
    <row r="929" spans="2:3" hidden="1">
      <c r="B929" s="25"/>
      <c r="C929" s="25"/>
    </row>
    <row r="930" spans="2:3" hidden="1">
      <c r="B930" s="25"/>
      <c r="C930" s="25"/>
    </row>
    <row r="931" spans="2:3" hidden="1">
      <c r="B931" s="25"/>
      <c r="C931" s="25"/>
    </row>
    <row r="932" spans="2:3" hidden="1">
      <c r="B932" s="25"/>
      <c r="C932" s="25"/>
    </row>
    <row r="933" spans="2:3" hidden="1">
      <c r="B933" s="25"/>
      <c r="C933" s="25"/>
    </row>
    <row r="934" spans="2:3" hidden="1">
      <c r="B934" s="25"/>
      <c r="C934" s="25"/>
    </row>
    <row r="935" spans="2:3" hidden="1">
      <c r="B935" s="25"/>
      <c r="C935" s="25"/>
    </row>
    <row r="936" spans="2:3" hidden="1">
      <c r="B936" s="25"/>
      <c r="C936" s="25"/>
    </row>
    <row r="937" spans="2:3" hidden="1">
      <c r="B937" s="25"/>
      <c r="C937" s="25"/>
    </row>
    <row r="938" spans="2:3" hidden="1">
      <c r="B938" s="25"/>
      <c r="C938" s="25"/>
    </row>
    <row r="939" spans="2:3" hidden="1">
      <c r="B939" s="25"/>
      <c r="C939" s="25"/>
    </row>
    <row r="940" spans="2:3" hidden="1">
      <c r="B940" s="25"/>
      <c r="C940" s="25"/>
    </row>
    <row r="941" spans="2:3" hidden="1">
      <c r="B941" s="25"/>
      <c r="C941" s="25"/>
    </row>
    <row r="942" spans="2:3" hidden="1">
      <c r="B942" s="25"/>
      <c r="C942" s="25"/>
    </row>
    <row r="943" spans="2:3" hidden="1">
      <c r="B943" s="25"/>
      <c r="C943" s="25"/>
    </row>
    <row r="944" spans="2:3" hidden="1">
      <c r="B944" s="25"/>
      <c r="C944" s="25"/>
    </row>
    <row r="945" spans="2:3" hidden="1">
      <c r="B945" s="25"/>
      <c r="C945" s="25"/>
    </row>
    <row r="946" spans="2:3" hidden="1">
      <c r="B946" s="25"/>
      <c r="C946" s="25"/>
    </row>
    <row r="947" spans="2:3" hidden="1">
      <c r="B947" s="25"/>
      <c r="C947" s="25"/>
    </row>
    <row r="948" spans="2:3" hidden="1">
      <c r="B948" s="25"/>
      <c r="C948" s="25"/>
    </row>
    <row r="949" spans="2:3" hidden="1">
      <c r="B949" s="25"/>
      <c r="C949" s="25"/>
    </row>
    <row r="950" spans="2:3" hidden="1">
      <c r="B950" s="25"/>
      <c r="C950" s="25"/>
    </row>
    <row r="951" spans="2:3" hidden="1">
      <c r="B951" s="25"/>
      <c r="C951" s="25"/>
    </row>
    <row r="952" spans="2:3" hidden="1">
      <c r="B952" s="25"/>
      <c r="C952" s="25"/>
    </row>
    <row r="953" spans="2:3" hidden="1">
      <c r="B953" s="25"/>
      <c r="C953" s="25"/>
    </row>
    <row r="954" spans="2:3" hidden="1">
      <c r="B954" s="25"/>
      <c r="C954" s="25"/>
    </row>
    <row r="955" spans="2:3" hidden="1">
      <c r="B955" s="25"/>
      <c r="C955" s="25"/>
    </row>
    <row r="956" spans="2:3" hidden="1">
      <c r="B956" s="25"/>
      <c r="C956" s="25"/>
    </row>
    <row r="957" spans="2:3" hidden="1">
      <c r="B957" s="25"/>
      <c r="C957" s="25"/>
    </row>
    <row r="958" spans="2:3" hidden="1">
      <c r="B958" s="25"/>
      <c r="C958" s="25"/>
    </row>
    <row r="959" spans="2:3" hidden="1">
      <c r="B959" s="25"/>
      <c r="C959" s="25"/>
    </row>
    <row r="960" spans="2:3" hidden="1">
      <c r="B960" s="25"/>
      <c r="C960" s="25"/>
    </row>
    <row r="961" spans="2:3" hidden="1">
      <c r="B961" s="25"/>
      <c r="C961" s="25"/>
    </row>
    <row r="962" spans="2:3" hidden="1">
      <c r="B962" s="25"/>
      <c r="C962" s="25"/>
    </row>
    <row r="963" spans="2:3" hidden="1">
      <c r="B963" s="25"/>
      <c r="C963" s="25"/>
    </row>
    <row r="964" spans="2:3" hidden="1">
      <c r="B964" s="25"/>
      <c r="C964" s="25"/>
    </row>
    <row r="965" spans="2:3" hidden="1">
      <c r="B965" s="25"/>
      <c r="C965" s="25"/>
    </row>
    <row r="966" spans="2:3" hidden="1">
      <c r="B966" s="25"/>
      <c r="C966" s="25"/>
    </row>
    <row r="967" spans="2:3" hidden="1">
      <c r="B967" s="25"/>
      <c r="C967" s="25"/>
    </row>
    <row r="968" spans="2:3" hidden="1">
      <c r="B968" s="25"/>
      <c r="C968" s="25"/>
    </row>
    <row r="969" spans="2:3" hidden="1">
      <c r="B969" s="25"/>
      <c r="C969" s="25"/>
    </row>
    <row r="970" spans="2:3" hidden="1">
      <c r="B970" s="25"/>
      <c r="C970" s="25"/>
    </row>
    <row r="971" spans="2:3" hidden="1">
      <c r="B971" s="25"/>
      <c r="C971" s="25"/>
    </row>
    <row r="972" spans="2:3" hidden="1">
      <c r="B972" s="25"/>
      <c r="C972" s="25"/>
    </row>
    <row r="973" spans="2:3" hidden="1">
      <c r="B973" s="25"/>
      <c r="C973" s="25"/>
    </row>
    <row r="974" spans="2:3" hidden="1">
      <c r="B974" s="25"/>
      <c r="C974" s="25"/>
    </row>
    <row r="975" spans="2:3" hidden="1">
      <c r="B975" s="25"/>
      <c r="C975" s="25"/>
    </row>
    <row r="976" spans="2:3" hidden="1">
      <c r="B976" s="25"/>
      <c r="C976" s="25"/>
    </row>
    <row r="977" spans="2:3" hidden="1">
      <c r="B977" s="25"/>
      <c r="C977" s="25"/>
    </row>
    <row r="978" spans="2:3" hidden="1">
      <c r="B978" s="25"/>
      <c r="C978" s="25"/>
    </row>
    <row r="979" spans="2:3" hidden="1">
      <c r="B979" s="25"/>
      <c r="C979" s="25"/>
    </row>
    <row r="980" spans="2:3" hidden="1">
      <c r="B980" s="25"/>
      <c r="C980" s="25"/>
    </row>
    <row r="981" spans="2:3" hidden="1">
      <c r="B981" s="25"/>
      <c r="C981" s="25"/>
    </row>
    <row r="982" spans="2:3" hidden="1">
      <c r="B982" s="25"/>
      <c r="C982" s="25"/>
    </row>
    <row r="983" spans="2:3" hidden="1">
      <c r="B983" s="25"/>
      <c r="C983" s="25"/>
    </row>
    <row r="984" spans="2:3" hidden="1">
      <c r="B984" s="25"/>
      <c r="C984" s="25"/>
    </row>
    <row r="985" spans="2:3" hidden="1">
      <c r="B985" s="25"/>
      <c r="C985" s="25"/>
    </row>
    <row r="986" spans="2:3" hidden="1">
      <c r="B986" s="25"/>
      <c r="C986" s="25"/>
    </row>
    <row r="987" spans="2:3" hidden="1">
      <c r="B987" s="25"/>
      <c r="C987" s="25"/>
    </row>
    <row r="988" spans="2:3" hidden="1">
      <c r="B988" s="25"/>
      <c r="C988" s="25"/>
    </row>
    <row r="989" spans="2:3" hidden="1">
      <c r="B989" s="25"/>
      <c r="C989" s="25"/>
    </row>
    <row r="990" spans="2:3" hidden="1">
      <c r="B990" s="25"/>
      <c r="C990" s="25"/>
    </row>
    <row r="991" spans="2:3" hidden="1">
      <c r="B991" s="25"/>
      <c r="C991" s="25"/>
    </row>
    <row r="992" spans="2:3" hidden="1">
      <c r="B992" s="25"/>
      <c r="C992" s="25"/>
    </row>
    <row r="993" spans="2:3" hidden="1">
      <c r="B993" s="25"/>
      <c r="C993" s="25"/>
    </row>
    <row r="994" spans="2:3" hidden="1">
      <c r="B994" s="25"/>
      <c r="C994" s="25"/>
    </row>
    <row r="995" spans="2:3" hidden="1">
      <c r="B995" s="25"/>
      <c r="C995" s="25"/>
    </row>
    <row r="996" spans="2:3" hidden="1">
      <c r="B996" s="25"/>
      <c r="C996" s="25"/>
    </row>
    <row r="997" spans="2:3" hidden="1">
      <c r="B997" s="25"/>
      <c r="C997" s="25"/>
    </row>
    <row r="998" spans="2:3" hidden="1">
      <c r="B998" s="25"/>
      <c r="C998" s="25"/>
    </row>
    <row r="999" spans="2:3" hidden="1">
      <c r="B999" s="25"/>
      <c r="C999" s="25"/>
    </row>
    <row r="1000" spans="2:3" hidden="1">
      <c r="B1000" s="25"/>
      <c r="C1000" s="25"/>
    </row>
    <row r="1001" spans="2:3" hidden="1">
      <c r="B1001" s="25"/>
      <c r="C1001" s="25"/>
    </row>
    <row r="1002" spans="2:3" hidden="1">
      <c r="B1002" s="25"/>
      <c r="C1002" s="25"/>
    </row>
    <row r="1003" spans="2:3" hidden="1">
      <c r="B1003" s="25"/>
      <c r="C1003" s="25"/>
    </row>
    <row r="1004" spans="2:3" hidden="1">
      <c r="B1004" s="25"/>
      <c r="C1004" s="25"/>
    </row>
    <row r="1005" spans="2:3" hidden="1">
      <c r="B1005" s="25"/>
      <c r="C1005" s="25"/>
    </row>
    <row r="1006" spans="2:3" hidden="1">
      <c r="B1006" s="25"/>
      <c r="C1006" s="25"/>
    </row>
    <row r="1007" spans="2:3" hidden="1">
      <c r="B1007" s="25"/>
      <c r="C1007" s="25"/>
    </row>
    <row r="1008" spans="2:3" hidden="1">
      <c r="B1008" s="25"/>
      <c r="C1008" s="25"/>
    </row>
    <row r="1009" spans="2:3" hidden="1">
      <c r="B1009" s="25"/>
      <c r="C1009" s="25"/>
    </row>
    <row r="1010" spans="2:3" hidden="1">
      <c r="B1010" s="25"/>
      <c r="C1010" s="25"/>
    </row>
    <row r="1011" spans="2:3" hidden="1">
      <c r="B1011" s="25"/>
      <c r="C1011" s="25"/>
    </row>
    <row r="1012" spans="2:3" hidden="1">
      <c r="B1012" s="25"/>
      <c r="C1012" s="25"/>
    </row>
    <row r="1013" spans="2:3" hidden="1">
      <c r="B1013" s="25"/>
      <c r="C1013" s="25"/>
    </row>
    <row r="1014" spans="2:3" hidden="1">
      <c r="B1014" s="25"/>
      <c r="C1014" s="25"/>
    </row>
    <row r="1015" spans="2:3" hidden="1">
      <c r="B1015" s="25"/>
      <c r="C1015" s="25"/>
    </row>
    <row r="1016" spans="2:3" hidden="1">
      <c r="B1016" s="25"/>
      <c r="C1016" s="25"/>
    </row>
    <row r="1017" spans="2:3" hidden="1">
      <c r="B1017" s="25"/>
      <c r="C1017" s="25"/>
    </row>
    <row r="1018" spans="2:3" hidden="1">
      <c r="B1018" s="25"/>
      <c r="C1018" s="25"/>
    </row>
    <row r="1019" spans="2:3" hidden="1">
      <c r="B1019" s="25"/>
      <c r="C1019" s="25"/>
    </row>
    <row r="1020" spans="2:3" hidden="1">
      <c r="B1020" s="25"/>
      <c r="C1020" s="25"/>
    </row>
    <row r="1021" spans="2:3" hidden="1">
      <c r="B1021" s="25"/>
      <c r="C1021" s="25"/>
    </row>
    <row r="1022" spans="2:3" hidden="1">
      <c r="B1022" s="25"/>
      <c r="C1022" s="25"/>
    </row>
    <row r="1023" spans="2:3" hidden="1">
      <c r="B1023" s="25"/>
      <c r="C1023" s="25"/>
    </row>
    <row r="1024" spans="2:3" hidden="1">
      <c r="B1024" s="25"/>
      <c r="C1024" s="25"/>
    </row>
    <row r="1025" spans="2:3" hidden="1">
      <c r="B1025" s="25"/>
      <c r="C1025" s="25"/>
    </row>
    <row r="1026" spans="2:3" hidden="1">
      <c r="B1026" s="25"/>
      <c r="C1026" s="25"/>
    </row>
    <row r="1027" spans="2:3" hidden="1">
      <c r="B1027" s="25"/>
      <c r="C1027" s="25"/>
    </row>
    <row r="1028" spans="2:3" hidden="1">
      <c r="B1028" s="25"/>
      <c r="C1028" s="25"/>
    </row>
    <row r="1029" spans="2:3" hidden="1">
      <c r="B1029" s="25"/>
      <c r="C1029" s="25"/>
    </row>
    <row r="1030" spans="2:3" hidden="1">
      <c r="B1030" s="25"/>
      <c r="C1030" s="25"/>
    </row>
    <row r="1031" spans="2:3" hidden="1">
      <c r="B1031" s="25"/>
      <c r="C1031" s="25"/>
    </row>
    <row r="1032" spans="2:3" hidden="1">
      <c r="B1032" s="25"/>
      <c r="C1032" s="25"/>
    </row>
    <row r="1033" spans="2:3" hidden="1">
      <c r="B1033" s="25"/>
      <c r="C1033" s="25"/>
    </row>
    <row r="1034" spans="2:3" hidden="1">
      <c r="B1034" s="25"/>
      <c r="C1034" s="25"/>
    </row>
    <row r="1035" spans="2:3" hidden="1">
      <c r="B1035" s="25"/>
      <c r="C1035" s="25"/>
    </row>
    <row r="1036" spans="2:3" hidden="1">
      <c r="B1036" s="25"/>
      <c r="C1036" s="25"/>
    </row>
    <row r="1037" spans="2:3" hidden="1">
      <c r="B1037" s="25"/>
      <c r="C1037" s="25"/>
    </row>
    <row r="1038" spans="2:3" hidden="1">
      <c r="B1038" s="25"/>
      <c r="C1038" s="25"/>
    </row>
    <row r="1039" spans="2:3" hidden="1">
      <c r="B1039" s="25"/>
      <c r="C1039" s="25"/>
    </row>
    <row r="1040" spans="2:3" hidden="1">
      <c r="B1040" s="25"/>
      <c r="C1040" s="25"/>
    </row>
    <row r="1041" spans="2:3" hidden="1">
      <c r="B1041" s="25"/>
      <c r="C1041" s="25"/>
    </row>
    <row r="1042" spans="2:3" hidden="1">
      <c r="B1042" s="25"/>
      <c r="C1042" s="25"/>
    </row>
    <row r="1043" spans="2:3" hidden="1">
      <c r="B1043" s="25"/>
      <c r="C1043" s="25"/>
    </row>
    <row r="1044" spans="2:3" hidden="1">
      <c r="B1044" s="25"/>
      <c r="C1044" s="25"/>
    </row>
    <row r="1045" spans="2:3" hidden="1">
      <c r="B1045" s="25"/>
      <c r="C1045" s="25"/>
    </row>
    <row r="1046" spans="2:3" hidden="1">
      <c r="B1046" s="25"/>
      <c r="C1046" s="25"/>
    </row>
    <row r="1047" spans="2:3" hidden="1">
      <c r="B1047" s="25"/>
      <c r="C1047" s="25"/>
    </row>
    <row r="1048" spans="2:3" hidden="1">
      <c r="B1048" s="25"/>
      <c r="C1048" s="25"/>
    </row>
    <row r="1049" spans="2:3" hidden="1">
      <c r="B1049" s="25"/>
      <c r="C1049" s="25"/>
    </row>
    <row r="1050" spans="2:3" hidden="1">
      <c r="B1050" s="25"/>
      <c r="C1050" s="25"/>
    </row>
    <row r="1051" spans="2:3" hidden="1">
      <c r="B1051" s="25"/>
      <c r="C1051" s="25"/>
    </row>
    <row r="1052" spans="2:3" hidden="1">
      <c r="B1052" s="25"/>
      <c r="C1052" s="25"/>
    </row>
    <row r="1053" spans="2:3" hidden="1">
      <c r="B1053" s="25"/>
      <c r="C1053" s="25"/>
    </row>
    <row r="1054" spans="2:3" hidden="1">
      <c r="B1054" s="25"/>
      <c r="C1054" s="25"/>
    </row>
    <row r="1055" spans="2:3" hidden="1">
      <c r="B1055" s="25"/>
      <c r="C1055" s="25"/>
    </row>
    <row r="1056" spans="2:3" hidden="1">
      <c r="B1056" s="25"/>
      <c r="C1056" s="25"/>
    </row>
    <row r="1057" spans="2:3" hidden="1">
      <c r="B1057" s="25"/>
      <c r="C1057" s="25"/>
    </row>
    <row r="1058" spans="2:3" hidden="1">
      <c r="B1058" s="25"/>
      <c r="C1058" s="25"/>
    </row>
    <row r="1059" spans="2:3" hidden="1">
      <c r="B1059" s="25"/>
      <c r="C1059" s="25"/>
    </row>
    <row r="1060" spans="2:3" hidden="1">
      <c r="B1060" s="25"/>
      <c r="C1060" s="25"/>
    </row>
    <row r="1061" spans="2:3" hidden="1">
      <c r="B1061" s="25"/>
      <c r="C1061" s="25"/>
    </row>
    <row r="1062" spans="2:3" hidden="1">
      <c r="B1062" s="25"/>
      <c r="C1062" s="25"/>
    </row>
    <row r="1063" spans="2:3" hidden="1">
      <c r="B1063" s="25"/>
      <c r="C1063" s="25"/>
    </row>
    <row r="1064" spans="2:3" hidden="1">
      <c r="B1064" s="25"/>
      <c r="C1064" s="25"/>
    </row>
    <row r="1065" spans="2:3" hidden="1">
      <c r="B1065" s="25"/>
      <c r="C1065" s="25"/>
    </row>
    <row r="1066" spans="2:3" hidden="1">
      <c r="B1066" s="25"/>
      <c r="C1066" s="25"/>
    </row>
    <row r="1067" spans="2:3" hidden="1">
      <c r="B1067" s="25"/>
      <c r="C1067" s="25"/>
    </row>
    <row r="1068" spans="2:3" hidden="1">
      <c r="B1068" s="25"/>
      <c r="C1068" s="25"/>
    </row>
    <row r="1069" spans="2:3" hidden="1">
      <c r="B1069" s="25"/>
      <c r="C1069" s="25"/>
    </row>
    <row r="1070" spans="2:3" hidden="1">
      <c r="B1070" s="25"/>
      <c r="C1070" s="25"/>
    </row>
    <row r="1071" spans="2:3" hidden="1">
      <c r="B1071" s="25"/>
      <c r="C1071" s="25"/>
    </row>
    <row r="1072" spans="2:3" hidden="1">
      <c r="B1072" s="25"/>
      <c r="C1072" s="25"/>
    </row>
    <row r="1073" spans="2:3" hidden="1">
      <c r="B1073" s="25"/>
      <c r="C1073" s="25"/>
    </row>
    <row r="1074" spans="2:3" hidden="1">
      <c r="B1074" s="25"/>
      <c r="C1074" s="25"/>
    </row>
    <row r="1075" spans="2:3" hidden="1">
      <c r="B1075" s="25"/>
      <c r="C1075" s="25"/>
    </row>
    <row r="1076" spans="2:3" hidden="1">
      <c r="B1076" s="25"/>
      <c r="C1076" s="25"/>
    </row>
    <row r="1077" spans="2:3" hidden="1">
      <c r="B1077" s="25"/>
      <c r="C1077" s="25"/>
    </row>
    <row r="1078" spans="2:3" hidden="1">
      <c r="B1078" s="25"/>
      <c r="C1078" s="25"/>
    </row>
    <row r="1079" spans="2:3" hidden="1">
      <c r="B1079" s="25"/>
      <c r="C1079" s="25"/>
    </row>
    <row r="1080" spans="2:3" hidden="1">
      <c r="B1080" s="25"/>
      <c r="C1080" s="25"/>
    </row>
    <row r="1081" spans="2:3" hidden="1">
      <c r="B1081" s="25"/>
      <c r="C1081" s="25"/>
    </row>
    <row r="1082" spans="2:3" hidden="1">
      <c r="B1082" s="25"/>
      <c r="C1082" s="25"/>
    </row>
    <row r="1083" spans="2:3" hidden="1">
      <c r="B1083" s="25"/>
      <c r="C1083" s="25"/>
    </row>
    <row r="1084" spans="2:3" hidden="1">
      <c r="B1084" s="25"/>
      <c r="C1084" s="25"/>
    </row>
    <row r="1085" spans="2:3" hidden="1">
      <c r="B1085" s="25"/>
      <c r="C1085" s="25"/>
    </row>
    <row r="1086" spans="2:3" hidden="1">
      <c r="B1086" s="25"/>
      <c r="C1086" s="25"/>
    </row>
    <row r="1087" spans="2:3" hidden="1">
      <c r="B1087" s="25"/>
      <c r="C1087" s="25"/>
    </row>
    <row r="1088" spans="2:3" hidden="1">
      <c r="B1088" s="25"/>
      <c r="C1088" s="25"/>
    </row>
    <row r="1089" spans="2:3" hidden="1">
      <c r="B1089" s="25"/>
      <c r="C1089" s="25"/>
    </row>
    <row r="1090" spans="2:3" hidden="1">
      <c r="B1090" s="25"/>
      <c r="C1090" s="25"/>
    </row>
    <row r="1091" spans="2:3" hidden="1">
      <c r="B1091" s="25"/>
      <c r="C1091" s="25"/>
    </row>
    <row r="1092" spans="2:3" hidden="1">
      <c r="B1092" s="25"/>
      <c r="C1092" s="25"/>
    </row>
    <row r="1093" spans="2:3" hidden="1">
      <c r="B1093" s="25"/>
      <c r="C1093" s="25"/>
    </row>
    <row r="1094" spans="2:3" hidden="1">
      <c r="B1094" s="25"/>
      <c r="C1094" s="25"/>
    </row>
    <row r="1095" spans="2:3" hidden="1">
      <c r="B1095" s="25"/>
      <c r="C1095" s="25"/>
    </row>
    <row r="1096" spans="2:3" hidden="1">
      <c r="B1096" s="25"/>
      <c r="C1096" s="25"/>
    </row>
    <row r="1097" spans="2:3" hidden="1">
      <c r="B1097" s="25"/>
      <c r="C1097" s="25"/>
    </row>
    <row r="1098" spans="2:3" hidden="1">
      <c r="B1098" s="25"/>
      <c r="C1098" s="25"/>
    </row>
    <row r="1099" spans="2:3" hidden="1">
      <c r="B1099" s="25"/>
      <c r="C1099" s="25"/>
    </row>
    <row r="1100" spans="2:3" hidden="1">
      <c r="B1100" s="25"/>
      <c r="C1100" s="25"/>
    </row>
    <row r="1101" spans="2:3" hidden="1">
      <c r="B1101" s="25"/>
      <c r="C1101" s="25"/>
    </row>
    <row r="1102" spans="2:3" hidden="1">
      <c r="B1102" s="25"/>
      <c r="C1102" s="25"/>
    </row>
    <row r="1103" spans="2:3" hidden="1">
      <c r="B1103" s="25"/>
      <c r="C1103" s="25"/>
    </row>
    <row r="1104" spans="2:3" hidden="1">
      <c r="B1104" s="25"/>
      <c r="C1104" s="25"/>
    </row>
    <row r="1105" spans="2:3" hidden="1">
      <c r="B1105" s="25"/>
      <c r="C1105" s="25"/>
    </row>
    <row r="1106" spans="2:3" hidden="1">
      <c r="B1106" s="25"/>
      <c r="C1106" s="25"/>
    </row>
    <row r="1107" spans="2:3" hidden="1">
      <c r="B1107" s="25"/>
      <c r="C1107" s="25"/>
    </row>
    <row r="1108" spans="2:3" hidden="1">
      <c r="B1108" s="25"/>
      <c r="C1108" s="25"/>
    </row>
    <row r="1109" spans="2:3" hidden="1">
      <c r="B1109" s="25"/>
      <c r="C1109" s="25"/>
    </row>
    <row r="1110" spans="2:3" hidden="1">
      <c r="B1110" s="25"/>
      <c r="C1110" s="25"/>
    </row>
    <row r="1111" spans="2:3" hidden="1">
      <c r="B1111" s="25"/>
      <c r="C1111" s="25"/>
    </row>
    <row r="1112" spans="2:3" hidden="1">
      <c r="B1112" s="25"/>
      <c r="C1112" s="25"/>
    </row>
    <row r="1113" spans="2:3" hidden="1">
      <c r="B1113" s="25"/>
      <c r="C1113" s="25"/>
    </row>
    <row r="1114" spans="2:3" hidden="1">
      <c r="B1114" s="25"/>
      <c r="C1114" s="25"/>
    </row>
    <row r="1115" spans="2:3" hidden="1">
      <c r="B1115" s="25"/>
      <c r="C1115" s="25"/>
    </row>
    <row r="1116" spans="2:3" hidden="1">
      <c r="B1116" s="25"/>
      <c r="C1116" s="25"/>
    </row>
    <row r="1117" spans="2:3" hidden="1">
      <c r="B1117" s="25"/>
      <c r="C1117" s="25"/>
    </row>
    <row r="1118" spans="2:3" hidden="1">
      <c r="B1118" s="25"/>
      <c r="C1118" s="25"/>
    </row>
    <row r="1119" spans="2:3" hidden="1">
      <c r="B1119" s="25"/>
      <c r="C1119" s="25"/>
    </row>
    <row r="1120" spans="2:3" hidden="1">
      <c r="B1120" s="25"/>
      <c r="C1120" s="25"/>
    </row>
    <row r="1121" spans="2:3" hidden="1">
      <c r="B1121" s="25"/>
      <c r="C1121" s="25"/>
    </row>
    <row r="1122" spans="2:3" hidden="1">
      <c r="B1122" s="25"/>
      <c r="C1122" s="25"/>
    </row>
    <row r="1123" spans="2:3" hidden="1">
      <c r="B1123" s="25"/>
      <c r="C1123" s="25"/>
    </row>
    <row r="1124" spans="2:3" hidden="1">
      <c r="B1124" s="25"/>
      <c r="C1124" s="25"/>
    </row>
    <row r="1125" spans="2:3" hidden="1">
      <c r="B1125" s="25"/>
      <c r="C1125" s="25"/>
    </row>
    <row r="1126" spans="2:3" hidden="1">
      <c r="B1126" s="25"/>
      <c r="C1126" s="25"/>
    </row>
    <row r="1127" spans="2:3" hidden="1">
      <c r="B1127" s="25"/>
      <c r="C1127" s="25"/>
    </row>
    <row r="1128" spans="2:3" hidden="1">
      <c r="B1128" s="25"/>
      <c r="C1128" s="25"/>
    </row>
    <row r="1129" spans="2:3" hidden="1">
      <c r="B1129" s="25"/>
      <c r="C1129" s="25"/>
    </row>
    <row r="1130" spans="2:3" hidden="1">
      <c r="B1130" s="25"/>
      <c r="C1130" s="25"/>
    </row>
    <row r="1131" spans="2:3" hidden="1">
      <c r="B1131" s="25"/>
      <c r="C1131" s="25"/>
    </row>
    <row r="1132" spans="2:3" hidden="1">
      <c r="B1132" s="25"/>
      <c r="C1132" s="25"/>
    </row>
    <row r="1133" spans="2:3" hidden="1">
      <c r="B1133" s="25"/>
      <c r="C1133" s="25"/>
    </row>
    <row r="1134" spans="2:3" hidden="1">
      <c r="B1134" s="25"/>
      <c r="C1134" s="25"/>
    </row>
    <row r="1135" spans="2:3" hidden="1">
      <c r="B1135" s="25"/>
      <c r="C1135" s="25"/>
    </row>
    <row r="1136" spans="2:3" hidden="1">
      <c r="B1136" s="25"/>
      <c r="C1136" s="25"/>
    </row>
    <row r="1137" spans="2:3" hidden="1">
      <c r="B1137" s="25"/>
      <c r="C1137" s="25"/>
    </row>
    <row r="1138" spans="2:3" hidden="1">
      <c r="B1138" s="25"/>
      <c r="C1138" s="25"/>
    </row>
    <row r="1139" spans="2:3" hidden="1">
      <c r="B1139" s="25"/>
      <c r="C1139" s="25"/>
    </row>
    <row r="1140" spans="2:3" hidden="1">
      <c r="B1140" s="25"/>
      <c r="C1140" s="25"/>
    </row>
    <row r="1141" spans="2:3" hidden="1">
      <c r="B1141" s="25"/>
      <c r="C1141" s="25"/>
    </row>
    <row r="1142" spans="2:3" hidden="1">
      <c r="B1142" s="25"/>
      <c r="C1142" s="25"/>
    </row>
    <row r="1143" spans="2:3" hidden="1">
      <c r="B1143" s="25"/>
      <c r="C1143" s="25"/>
    </row>
    <row r="1144" spans="2:3" hidden="1">
      <c r="B1144" s="25"/>
      <c r="C1144" s="25"/>
    </row>
    <row r="1145" spans="2:3" hidden="1">
      <c r="B1145" s="25"/>
      <c r="C1145" s="25"/>
    </row>
    <row r="1146" spans="2:3" hidden="1">
      <c r="B1146" s="25"/>
      <c r="C1146" s="25"/>
    </row>
    <row r="1147" spans="2:3" hidden="1">
      <c r="B1147" s="25"/>
      <c r="C1147" s="25"/>
    </row>
    <row r="1148" spans="2:3" hidden="1">
      <c r="B1148" s="25"/>
      <c r="C1148" s="25"/>
    </row>
    <row r="1149" spans="2:3" hidden="1">
      <c r="B1149" s="25"/>
      <c r="C1149" s="25"/>
    </row>
    <row r="1150" spans="2:3" hidden="1">
      <c r="B1150" s="25"/>
      <c r="C1150" s="25"/>
    </row>
    <row r="1151" spans="2:3" hidden="1">
      <c r="B1151" s="25"/>
      <c r="C1151" s="25"/>
    </row>
    <row r="1152" spans="2:3" hidden="1">
      <c r="B1152" s="25"/>
      <c r="C1152" s="25"/>
    </row>
    <row r="1153" spans="2:3" hidden="1">
      <c r="B1153" s="25"/>
      <c r="C1153" s="25"/>
    </row>
    <row r="1154" spans="2:3" hidden="1">
      <c r="B1154" s="25"/>
      <c r="C1154" s="25"/>
    </row>
    <row r="1155" spans="2:3" hidden="1">
      <c r="B1155" s="25"/>
      <c r="C1155" s="25"/>
    </row>
    <row r="1156" spans="2:3" hidden="1">
      <c r="B1156" s="25"/>
      <c r="C1156" s="25"/>
    </row>
    <row r="1157" spans="2:3" hidden="1">
      <c r="B1157" s="25"/>
      <c r="C1157" s="25"/>
    </row>
    <row r="1158" spans="2:3" hidden="1">
      <c r="B1158" s="25"/>
      <c r="C1158" s="25"/>
    </row>
    <row r="1159" spans="2:3" hidden="1">
      <c r="B1159" s="25"/>
      <c r="C1159" s="25"/>
    </row>
    <row r="1160" spans="2:3" hidden="1">
      <c r="B1160" s="25"/>
      <c r="C1160" s="25"/>
    </row>
    <row r="1161" spans="2:3" hidden="1">
      <c r="B1161" s="25"/>
      <c r="C1161" s="25"/>
    </row>
    <row r="1162" spans="2:3" hidden="1">
      <c r="B1162" s="25"/>
      <c r="C1162" s="25"/>
    </row>
    <row r="1163" spans="2:3" hidden="1">
      <c r="B1163" s="25"/>
      <c r="C1163" s="25"/>
    </row>
    <row r="1164" spans="2:3" hidden="1">
      <c r="B1164" s="25"/>
      <c r="C1164" s="25"/>
    </row>
    <row r="1165" spans="2:3" hidden="1">
      <c r="B1165" s="25"/>
      <c r="C1165" s="25"/>
    </row>
    <row r="1166" spans="2:3" hidden="1">
      <c r="B1166" s="25"/>
      <c r="C1166" s="25"/>
    </row>
    <row r="1167" spans="2:3" hidden="1">
      <c r="B1167" s="25"/>
      <c r="C1167" s="25"/>
    </row>
    <row r="1168" spans="2:3" hidden="1">
      <c r="B1168" s="25"/>
      <c r="C1168" s="25"/>
    </row>
    <row r="1169" spans="2:3" hidden="1">
      <c r="B1169" s="25"/>
      <c r="C1169" s="25"/>
    </row>
    <row r="1170" spans="2:3" hidden="1">
      <c r="B1170" s="25"/>
      <c r="C1170" s="25"/>
    </row>
    <row r="1171" spans="2:3" hidden="1">
      <c r="B1171" s="25"/>
      <c r="C1171" s="25"/>
    </row>
    <row r="1172" spans="2:3" hidden="1">
      <c r="B1172" s="25"/>
      <c r="C1172" s="25"/>
    </row>
    <row r="1173" spans="2:3" hidden="1">
      <c r="B1173" s="25"/>
      <c r="C1173" s="25"/>
    </row>
    <row r="1174" spans="2:3" hidden="1">
      <c r="B1174" s="25"/>
      <c r="C1174" s="25"/>
    </row>
    <row r="1175" spans="2:3" hidden="1">
      <c r="B1175" s="25"/>
      <c r="C1175" s="25"/>
    </row>
    <row r="1176" spans="2:3" hidden="1">
      <c r="B1176" s="25"/>
      <c r="C1176" s="25"/>
    </row>
    <row r="1177" spans="2:3" hidden="1">
      <c r="B1177" s="25"/>
      <c r="C1177" s="25"/>
    </row>
    <row r="1178" spans="2:3" hidden="1">
      <c r="B1178" s="25"/>
      <c r="C1178" s="25"/>
    </row>
    <row r="1179" spans="2:3" hidden="1">
      <c r="B1179" s="25"/>
      <c r="C1179" s="25"/>
    </row>
    <row r="1180" spans="2:3" hidden="1">
      <c r="B1180" s="25"/>
      <c r="C1180" s="25"/>
    </row>
    <row r="1181" spans="2:3" hidden="1">
      <c r="B1181" s="25"/>
      <c r="C1181" s="25"/>
    </row>
    <row r="1182" spans="2:3" hidden="1">
      <c r="B1182" s="25"/>
      <c r="C1182" s="25"/>
    </row>
    <row r="1183" spans="2:3" hidden="1">
      <c r="B1183" s="25"/>
      <c r="C1183" s="25"/>
    </row>
    <row r="1184" spans="2:3" hidden="1">
      <c r="B1184" s="25"/>
      <c r="C1184" s="25"/>
    </row>
    <row r="1185" spans="2:3" hidden="1">
      <c r="B1185" s="25"/>
      <c r="C1185" s="25"/>
    </row>
    <row r="1186" spans="2:3" hidden="1">
      <c r="B1186" s="25"/>
      <c r="C1186" s="25"/>
    </row>
    <row r="1187" spans="2:3" hidden="1">
      <c r="B1187" s="25"/>
      <c r="C1187" s="25"/>
    </row>
    <row r="1188" spans="2:3" hidden="1">
      <c r="B1188" s="25"/>
      <c r="C1188" s="25"/>
    </row>
    <row r="1189" spans="2:3" hidden="1">
      <c r="B1189" s="25"/>
      <c r="C1189" s="25"/>
    </row>
    <row r="1190" spans="2:3" hidden="1">
      <c r="B1190" s="25"/>
      <c r="C1190" s="25"/>
    </row>
    <row r="1191" spans="2:3" hidden="1">
      <c r="B1191" s="25"/>
      <c r="C1191" s="25"/>
    </row>
    <row r="1192" spans="2:3" hidden="1">
      <c r="B1192" s="25"/>
      <c r="C1192" s="25"/>
    </row>
    <row r="1193" spans="2:3" hidden="1">
      <c r="B1193" s="25"/>
      <c r="C1193" s="25"/>
    </row>
    <row r="1194" spans="2:3" hidden="1">
      <c r="B1194" s="25"/>
      <c r="C1194" s="25"/>
    </row>
    <row r="1195" spans="2:3" hidden="1">
      <c r="B1195" s="25"/>
      <c r="C1195" s="25"/>
    </row>
    <row r="1196" spans="2:3" hidden="1">
      <c r="B1196" s="25"/>
      <c r="C1196" s="25"/>
    </row>
    <row r="1197" spans="2:3" hidden="1">
      <c r="B1197" s="25"/>
      <c r="C1197" s="25"/>
    </row>
    <row r="1198" spans="2:3" hidden="1">
      <c r="B1198" s="25"/>
      <c r="C1198" s="25"/>
    </row>
    <row r="1199" spans="2:3" hidden="1">
      <c r="B1199" s="25"/>
      <c r="C1199" s="25"/>
    </row>
    <row r="1200" spans="2:3" hidden="1">
      <c r="B1200" s="25"/>
      <c r="C1200" s="25"/>
    </row>
    <row r="1201" spans="2:3" hidden="1">
      <c r="B1201" s="25"/>
      <c r="C1201" s="25"/>
    </row>
    <row r="1202" spans="2:3" hidden="1">
      <c r="B1202" s="25"/>
      <c r="C1202" s="25"/>
    </row>
    <row r="1203" spans="2:3" hidden="1">
      <c r="B1203" s="25"/>
      <c r="C1203" s="25"/>
    </row>
    <row r="1204" spans="2:3" hidden="1">
      <c r="B1204" s="25"/>
      <c r="C1204" s="25"/>
    </row>
    <row r="1205" spans="2:3" hidden="1">
      <c r="B1205" s="25"/>
      <c r="C1205" s="25"/>
    </row>
    <row r="1206" spans="2:3" hidden="1">
      <c r="B1206" s="25"/>
      <c r="C1206" s="25"/>
    </row>
    <row r="1207" spans="2:3" hidden="1">
      <c r="B1207" s="25"/>
      <c r="C1207" s="25"/>
    </row>
    <row r="1208" spans="2:3" hidden="1">
      <c r="B1208" s="25"/>
      <c r="C1208" s="25"/>
    </row>
    <row r="1209" spans="2:3" hidden="1">
      <c r="B1209" s="25"/>
      <c r="C1209" s="25"/>
    </row>
    <row r="1210" spans="2:3" hidden="1">
      <c r="B1210" s="25"/>
      <c r="C1210" s="25"/>
    </row>
    <row r="1211" spans="2:3" hidden="1">
      <c r="B1211" s="25"/>
      <c r="C1211" s="25"/>
    </row>
    <row r="1212" spans="2:3" hidden="1">
      <c r="B1212" s="25"/>
      <c r="C1212" s="25"/>
    </row>
    <row r="1213" spans="2:3" hidden="1">
      <c r="B1213" s="25"/>
      <c r="C1213" s="25"/>
    </row>
    <row r="1214" spans="2:3" hidden="1">
      <c r="B1214" s="25"/>
      <c r="C1214" s="25"/>
    </row>
    <row r="1215" spans="2:3" hidden="1">
      <c r="B1215" s="25"/>
      <c r="C1215" s="25"/>
    </row>
    <row r="1216" spans="2:3" hidden="1">
      <c r="B1216" s="25"/>
      <c r="C1216" s="25"/>
    </row>
    <row r="1217" spans="2:3" hidden="1">
      <c r="B1217" s="25"/>
      <c r="C1217" s="25"/>
    </row>
    <row r="1218" spans="2:3" hidden="1">
      <c r="B1218" s="25"/>
      <c r="C1218" s="25"/>
    </row>
    <row r="1219" spans="2:3" hidden="1">
      <c r="B1219" s="25"/>
      <c r="C1219" s="25"/>
    </row>
    <row r="1220" spans="2:3" hidden="1">
      <c r="B1220" s="25"/>
      <c r="C1220" s="25"/>
    </row>
    <row r="1221" spans="2:3" hidden="1">
      <c r="B1221" s="25"/>
      <c r="C1221" s="25"/>
    </row>
    <row r="1222" spans="2:3" hidden="1">
      <c r="B1222" s="25"/>
      <c r="C1222" s="25"/>
    </row>
    <row r="1223" spans="2:3" hidden="1">
      <c r="B1223" s="25"/>
      <c r="C1223" s="25"/>
    </row>
    <row r="1224" spans="2:3" hidden="1">
      <c r="B1224" s="25"/>
      <c r="C1224" s="25"/>
    </row>
    <row r="1225" spans="2:3" hidden="1">
      <c r="B1225" s="25"/>
      <c r="C1225" s="25"/>
    </row>
    <row r="1226" spans="2:3" hidden="1">
      <c r="B1226" s="25"/>
      <c r="C1226" s="25"/>
    </row>
    <row r="1227" spans="2:3" hidden="1">
      <c r="B1227" s="25"/>
      <c r="C1227" s="25"/>
    </row>
    <row r="1228" spans="2:3" hidden="1">
      <c r="B1228" s="25"/>
      <c r="C1228" s="25"/>
    </row>
    <row r="1229" spans="2:3" hidden="1">
      <c r="B1229" s="25"/>
      <c r="C1229" s="25"/>
    </row>
    <row r="1230" spans="2:3" hidden="1">
      <c r="B1230" s="25"/>
      <c r="C1230" s="25"/>
    </row>
    <row r="1231" spans="2:3" hidden="1">
      <c r="B1231" s="25"/>
      <c r="C1231" s="25"/>
    </row>
    <row r="1232" spans="2:3" hidden="1">
      <c r="B1232" s="25"/>
      <c r="C1232" s="25"/>
    </row>
    <row r="1233" spans="2:3" hidden="1">
      <c r="B1233" s="25"/>
      <c r="C1233" s="25"/>
    </row>
    <row r="1234" spans="2:3" hidden="1">
      <c r="B1234" s="25"/>
      <c r="C1234" s="25"/>
    </row>
    <row r="1235" spans="2:3" hidden="1">
      <c r="B1235" s="25"/>
      <c r="C1235" s="25"/>
    </row>
    <row r="1236" spans="2:3" hidden="1">
      <c r="B1236" s="25"/>
      <c r="C1236" s="25"/>
    </row>
    <row r="1237" spans="2:3" hidden="1">
      <c r="B1237" s="25"/>
      <c r="C1237" s="25"/>
    </row>
    <row r="1238" spans="2:3" hidden="1">
      <c r="B1238" s="25"/>
      <c r="C1238" s="25"/>
    </row>
    <row r="1239" spans="2:3" hidden="1">
      <c r="B1239" s="25"/>
      <c r="C1239" s="25"/>
    </row>
    <row r="1240" spans="2:3" hidden="1">
      <c r="B1240" s="25"/>
      <c r="C1240" s="25"/>
    </row>
    <row r="1241" spans="2:3" hidden="1">
      <c r="B1241" s="25"/>
      <c r="C1241" s="25"/>
    </row>
    <row r="1242" spans="2:3" hidden="1">
      <c r="B1242" s="25"/>
      <c r="C1242" s="25"/>
    </row>
    <row r="1243" spans="2:3" hidden="1">
      <c r="B1243" s="25"/>
      <c r="C1243" s="25"/>
    </row>
    <row r="1244" spans="2:3" hidden="1">
      <c r="B1244" s="25"/>
      <c r="C1244" s="25"/>
    </row>
    <row r="1245" spans="2:3" hidden="1">
      <c r="B1245" s="25"/>
      <c r="C1245" s="25"/>
    </row>
    <row r="1246" spans="2:3" hidden="1">
      <c r="B1246" s="25"/>
      <c r="C1246" s="25"/>
    </row>
    <row r="1247" spans="2:3" hidden="1">
      <c r="B1247" s="25"/>
      <c r="C1247" s="25"/>
    </row>
    <row r="1248" spans="2:3" hidden="1">
      <c r="B1248" s="25"/>
      <c r="C1248" s="25"/>
    </row>
    <row r="1249" spans="2:3" hidden="1">
      <c r="B1249" s="25"/>
      <c r="C1249" s="25"/>
    </row>
    <row r="1250" spans="2:3" hidden="1">
      <c r="B1250" s="25"/>
      <c r="C1250" s="25"/>
    </row>
    <row r="1251" spans="2:3" hidden="1">
      <c r="B1251" s="25"/>
      <c r="C1251" s="25"/>
    </row>
    <row r="1252" spans="2:3" hidden="1">
      <c r="B1252" s="25"/>
      <c r="C1252" s="25"/>
    </row>
    <row r="1253" spans="2:3" hidden="1">
      <c r="B1253" s="25"/>
      <c r="C1253" s="25"/>
    </row>
    <row r="1254" spans="2:3" hidden="1">
      <c r="B1254" s="25"/>
      <c r="C1254" s="25"/>
    </row>
    <row r="1255" spans="2:3" hidden="1">
      <c r="B1255" s="25"/>
      <c r="C1255" s="25"/>
    </row>
    <row r="1256" spans="2:3" hidden="1">
      <c r="B1256" s="25"/>
      <c r="C1256" s="25"/>
    </row>
    <row r="1257" spans="2:3" hidden="1">
      <c r="B1257" s="25"/>
      <c r="C1257" s="25"/>
    </row>
    <row r="1258" spans="2:3" hidden="1">
      <c r="B1258" s="25"/>
      <c r="C1258" s="25"/>
    </row>
    <row r="1259" spans="2:3" hidden="1">
      <c r="B1259" s="25"/>
      <c r="C1259" s="25"/>
    </row>
    <row r="1260" spans="2:3" hidden="1">
      <c r="B1260" s="25"/>
      <c r="C1260" s="25"/>
    </row>
    <row r="1261" spans="2:3" hidden="1">
      <c r="B1261" s="25"/>
      <c r="C1261" s="25"/>
    </row>
    <row r="1262" spans="2:3" hidden="1">
      <c r="B1262" s="25"/>
      <c r="C1262" s="25"/>
    </row>
    <row r="1263" spans="2:3" hidden="1">
      <c r="B1263" s="25"/>
      <c r="C1263" s="25"/>
    </row>
    <row r="1264" spans="2:3" hidden="1">
      <c r="B1264" s="25"/>
      <c r="C1264" s="25"/>
    </row>
    <row r="1265" spans="2:3" hidden="1">
      <c r="B1265" s="25"/>
      <c r="C1265" s="25"/>
    </row>
    <row r="1266" spans="2:3" hidden="1">
      <c r="B1266" s="25"/>
      <c r="C1266" s="25"/>
    </row>
    <row r="1267" spans="2:3" hidden="1">
      <c r="B1267" s="25"/>
      <c r="C1267" s="25"/>
    </row>
    <row r="1268" spans="2:3" hidden="1">
      <c r="B1268" s="25"/>
      <c r="C1268" s="25"/>
    </row>
    <row r="1269" spans="2:3" hidden="1">
      <c r="B1269" s="25"/>
      <c r="C1269" s="25"/>
    </row>
    <row r="1270" spans="2:3" hidden="1">
      <c r="B1270" s="25"/>
      <c r="C1270" s="25"/>
    </row>
    <row r="1271" spans="2:3" hidden="1">
      <c r="B1271" s="25"/>
      <c r="C1271" s="25"/>
    </row>
    <row r="1272" spans="2:3" hidden="1">
      <c r="B1272" s="25"/>
      <c r="C1272" s="25"/>
    </row>
    <row r="1273" spans="2:3" hidden="1">
      <c r="B1273" s="25"/>
      <c r="C1273" s="25"/>
    </row>
    <row r="1274" spans="2:3" hidden="1">
      <c r="B1274" s="25"/>
      <c r="C1274" s="25"/>
    </row>
    <row r="1275" spans="2:3" hidden="1">
      <c r="B1275" s="25"/>
      <c r="C1275" s="25"/>
    </row>
    <row r="1276" spans="2:3" hidden="1">
      <c r="B1276" s="25"/>
      <c r="C1276" s="25"/>
    </row>
    <row r="1277" spans="2:3" hidden="1">
      <c r="B1277" s="25"/>
      <c r="C1277" s="25"/>
    </row>
    <row r="1278" spans="2:3" hidden="1">
      <c r="B1278" s="25"/>
      <c r="C1278" s="25"/>
    </row>
    <row r="1279" spans="2:3" hidden="1">
      <c r="B1279" s="25"/>
      <c r="C1279" s="25"/>
    </row>
    <row r="1280" spans="2:3" hidden="1">
      <c r="B1280" s="25"/>
      <c r="C1280" s="25"/>
    </row>
    <row r="1281" spans="2:3" hidden="1">
      <c r="B1281" s="25"/>
      <c r="C1281" s="25"/>
    </row>
    <row r="1282" spans="2:3" hidden="1">
      <c r="B1282" s="25"/>
      <c r="C1282" s="25"/>
    </row>
    <row r="1283" spans="2:3" hidden="1">
      <c r="B1283" s="25"/>
      <c r="C1283" s="25"/>
    </row>
    <row r="1284" spans="2:3" hidden="1">
      <c r="B1284" s="25"/>
      <c r="C1284" s="25"/>
    </row>
    <row r="1285" spans="2:3" hidden="1">
      <c r="B1285" s="25"/>
      <c r="C1285" s="25"/>
    </row>
    <row r="1286" spans="2:3" hidden="1">
      <c r="B1286" s="25"/>
      <c r="C1286" s="25"/>
    </row>
    <row r="1287" spans="2:3" hidden="1">
      <c r="B1287" s="25"/>
      <c r="C1287" s="25"/>
    </row>
    <row r="1288" spans="2:3" hidden="1">
      <c r="B1288" s="25"/>
      <c r="C1288" s="25"/>
    </row>
    <row r="1289" spans="2:3" hidden="1">
      <c r="B1289" s="25"/>
      <c r="C1289" s="25"/>
    </row>
    <row r="1290" spans="2:3" hidden="1">
      <c r="B1290" s="25"/>
      <c r="C1290" s="25"/>
    </row>
    <row r="1291" spans="2:3" hidden="1">
      <c r="B1291" s="25"/>
      <c r="C1291" s="25"/>
    </row>
    <row r="1292" spans="2:3" hidden="1">
      <c r="B1292" s="25"/>
      <c r="C1292" s="25"/>
    </row>
    <row r="1293" spans="2:3" hidden="1">
      <c r="B1293" s="25"/>
      <c r="C1293" s="25"/>
    </row>
    <row r="1294" spans="2:3" hidden="1">
      <c r="B1294" s="25"/>
      <c r="C1294" s="25"/>
    </row>
    <row r="1295" spans="2:3" hidden="1">
      <c r="B1295" s="25"/>
      <c r="C1295" s="25"/>
    </row>
    <row r="1296" spans="2:3" hidden="1">
      <c r="B1296" s="25"/>
      <c r="C1296" s="25"/>
    </row>
    <row r="1297" spans="2:3" hidden="1">
      <c r="B1297" s="25"/>
      <c r="C1297" s="25"/>
    </row>
    <row r="1298" spans="2:3" hidden="1">
      <c r="B1298" s="25"/>
      <c r="C1298" s="25"/>
    </row>
    <row r="1299" spans="2:3" hidden="1">
      <c r="B1299" s="25"/>
      <c r="C1299" s="25"/>
    </row>
    <row r="1300" spans="2:3" hidden="1">
      <c r="B1300" s="25"/>
      <c r="C1300" s="25"/>
    </row>
    <row r="1301" spans="2:3" hidden="1">
      <c r="B1301" s="25"/>
      <c r="C1301" s="25"/>
    </row>
    <row r="1302" spans="2:3" hidden="1">
      <c r="B1302" s="25"/>
      <c r="C1302" s="25"/>
    </row>
    <row r="1303" spans="2:3" hidden="1">
      <c r="B1303" s="25"/>
      <c r="C1303" s="25"/>
    </row>
    <row r="1304" spans="2:3" hidden="1">
      <c r="B1304" s="25"/>
      <c r="C1304" s="25"/>
    </row>
    <row r="1305" spans="2:3" hidden="1">
      <c r="B1305" s="25"/>
      <c r="C1305" s="25"/>
    </row>
    <row r="1306" spans="2:3" hidden="1">
      <c r="B1306" s="25"/>
      <c r="C1306" s="25"/>
    </row>
    <row r="1307" spans="2:3" hidden="1">
      <c r="B1307" s="25"/>
      <c r="C1307" s="25"/>
    </row>
    <row r="1308" spans="2:3" hidden="1">
      <c r="B1308" s="25"/>
      <c r="C1308" s="25"/>
    </row>
    <row r="1309" spans="2:3" hidden="1">
      <c r="B1309" s="25"/>
      <c r="C1309" s="25"/>
    </row>
    <row r="1310" spans="2:3" hidden="1">
      <c r="B1310" s="25"/>
      <c r="C1310" s="25"/>
    </row>
    <row r="1311" spans="2:3" hidden="1">
      <c r="B1311" s="25"/>
      <c r="C1311" s="25"/>
    </row>
    <row r="1312" spans="2:3" hidden="1">
      <c r="B1312" s="25"/>
      <c r="C1312" s="25"/>
    </row>
    <row r="1313" spans="2:3" hidden="1">
      <c r="B1313" s="25"/>
      <c r="C1313" s="25"/>
    </row>
    <row r="1314" spans="2:3" hidden="1">
      <c r="B1314" s="25"/>
      <c r="C1314" s="25"/>
    </row>
    <row r="1315" spans="2:3" hidden="1">
      <c r="B1315" s="25"/>
      <c r="C1315" s="25"/>
    </row>
    <row r="1316" spans="2:3" hidden="1">
      <c r="B1316" s="25"/>
      <c r="C1316" s="25"/>
    </row>
    <row r="1317" spans="2:3" hidden="1">
      <c r="B1317" s="25"/>
      <c r="C1317" s="25"/>
    </row>
    <row r="1318" spans="2:3" hidden="1">
      <c r="B1318" s="25"/>
      <c r="C1318" s="25"/>
    </row>
    <row r="1319" spans="2:3" hidden="1">
      <c r="B1319" s="25"/>
      <c r="C1319" s="25"/>
    </row>
    <row r="1320" spans="2:3" hidden="1">
      <c r="B1320" s="25"/>
      <c r="C1320" s="25"/>
    </row>
    <row r="1321" spans="2:3" hidden="1">
      <c r="B1321" s="25"/>
      <c r="C1321" s="25"/>
    </row>
    <row r="1322" spans="2:3" hidden="1">
      <c r="B1322" s="25"/>
      <c r="C1322" s="25"/>
    </row>
    <row r="1323" spans="2:3" hidden="1">
      <c r="B1323" s="25"/>
      <c r="C1323" s="25"/>
    </row>
    <row r="1324" spans="2:3" hidden="1">
      <c r="B1324" s="25"/>
      <c r="C1324" s="25"/>
    </row>
    <row r="1325" spans="2:3" hidden="1">
      <c r="B1325" s="25"/>
      <c r="C1325" s="25"/>
    </row>
    <row r="1326" spans="2:3" hidden="1">
      <c r="B1326" s="25"/>
      <c r="C1326" s="25"/>
    </row>
    <row r="1327" spans="2:3" hidden="1">
      <c r="B1327" s="25"/>
      <c r="C1327" s="25"/>
    </row>
    <row r="1328" spans="2:3" hidden="1">
      <c r="B1328" s="25"/>
      <c r="C1328" s="25"/>
    </row>
    <row r="1329" spans="2:3" hidden="1">
      <c r="B1329" s="25"/>
      <c r="C1329" s="25"/>
    </row>
    <row r="1330" spans="2:3" hidden="1">
      <c r="B1330" s="25"/>
      <c r="C1330" s="25"/>
    </row>
    <row r="1331" spans="2:3" hidden="1">
      <c r="B1331" s="25"/>
      <c r="C1331" s="25"/>
    </row>
    <row r="1332" spans="2:3" hidden="1">
      <c r="B1332" s="25"/>
      <c r="C1332" s="25"/>
    </row>
    <row r="1333" spans="2:3" hidden="1">
      <c r="B1333" s="25"/>
      <c r="C1333" s="25"/>
    </row>
    <row r="1334" spans="2:3" hidden="1">
      <c r="B1334" s="25"/>
      <c r="C1334" s="25"/>
    </row>
    <row r="1335" spans="2:3" hidden="1">
      <c r="B1335" s="25"/>
      <c r="C1335" s="25"/>
    </row>
    <row r="1336" spans="2:3" hidden="1">
      <c r="B1336" s="25"/>
      <c r="C1336" s="25"/>
    </row>
    <row r="1337" spans="2:3" hidden="1">
      <c r="B1337" s="25"/>
      <c r="C1337" s="25"/>
    </row>
    <row r="1338" spans="2:3" hidden="1">
      <c r="B1338" s="25"/>
      <c r="C1338" s="25"/>
    </row>
    <row r="1339" spans="2:3" hidden="1">
      <c r="B1339" s="25"/>
      <c r="C1339" s="25"/>
    </row>
    <row r="1340" spans="2:3" hidden="1">
      <c r="B1340" s="25"/>
      <c r="C1340" s="25"/>
    </row>
    <row r="1341" spans="2:3" hidden="1">
      <c r="B1341" s="25"/>
      <c r="C1341" s="25"/>
    </row>
    <row r="1342" spans="2:3" hidden="1">
      <c r="B1342" s="25"/>
      <c r="C1342" s="25"/>
    </row>
    <row r="1343" spans="2:3" hidden="1">
      <c r="B1343" s="25"/>
      <c r="C1343" s="25"/>
    </row>
    <row r="1344" spans="2:3" hidden="1">
      <c r="B1344" s="25"/>
      <c r="C1344" s="25"/>
    </row>
    <row r="1345" spans="2:3" hidden="1">
      <c r="B1345" s="25"/>
      <c r="C1345" s="25"/>
    </row>
    <row r="1346" spans="2:3" hidden="1">
      <c r="B1346" s="25"/>
      <c r="C1346" s="25"/>
    </row>
    <row r="1347" spans="2:3" hidden="1">
      <c r="B1347" s="25"/>
      <c r="C1347" s="25"/>
    </row>
    <row r="1348" spans="2:3" hidden="1">
      <c r="B1348" s="25"/>
      <c r="C1348" s="25"/>
    </row>
    <row r="1349" spans="2:3" hidden="1">
      <c r="B1349" s="25"/>
      <c r="C1349" s="25"/>
    </row>
    <row r="1350" spans="2:3" hidden="1">
      <c r="B1350" s="25"/>
      <c r="C1350" s="25"/>
    </row>
    <row r="1351" spans="2:3" hidden="1">
      <c r="B1351" s="25"/>
      <c r="C1351" s="25"/>
    </row>
    <row r="1352" spans="2:3" hidden="1">
      <c r="B1352" s="25"/>
      <c r="C1352" s="25"/>
    </row>
    <row r="1353" spans="2:3" hidden="1">
      <c r="B1353" s="25"/>
      <c r="C1353" s="25"/>
    </row>
    <row r="1354" spans="2:3" hidden="1">
      <c r="B1354" s="25"/>
      <c r="C1354" s="25"/>
    </row>
    <row r="1355" spans="2:3" hidden="1">
      <c r="B1355" s="25"/>
      <c r="C1355" s="25"/>
    </row>
    <row r="1356" spans="2:3" hidden="1">
      <c r="B1356" s="25"/>
      <c r="C1356" s="25"/>
    </row>
    <row r="1357" spans="2:3" hidden="1">
      <c r="B1357" s="25"/>
      <c r="C1357" s="25"/>
    </row>
    <row r="1358" spans="2:3" hidden="1">
      <c r="B1358" s="25"/>
      <c r="C1358" s="25"/>
    </row>
    <row r="1359" spans="2:3" hidden="1">
      <c r="B1359" s="25"/>
      <c r="C1359" s="25"/>
    </row>
    <row r="1360" spans="2:3" hidden="1">
      <c r="B1360" s="25"/>
      <c r="C1360" s="25"/>
    </row>
    <row r="1361" spans="2:3" hidden="1">
      <c r="B1361" s="25"/>
      <c r="C1361" s="25"/>
    </row>
    <row r="1362" spans="2:3" hidden="1">
      <c r="B1362" s="25"/>
      <c r="C1362" s="25"/>
    </row>
    <row r="1363" spans="2:3" hidden="1">
      <c r="B1363" s="25"/>
      <c r="C1363" s="25"/>
    </row>
    <row r="1364" spans="2:3" hidden="1">
      <c r="B1364" s="25"/>
      <c r="C1364" s="25"/>
    </row>
    <row r="1365" spans="2:3" hidden="1">
      <c r="B1365" s="25"/>
      <c r="C1365" s="25"/>
    </row>
    <row r="1366" spans="2:3" hidden="1">
      <c r="B1366" s="25"/>
      <c r="C1366" s="25"/>
    </row>
    <row r="1367" spans="2:3" hidden="1">
      <c r="B1367" s="25"/>
      <c r="C1367" s="25"/>
    </row>
    <row r="1368" spans="2:3" hidden="1">
      <c r="B1368" s="25"/>
      <c r="C1368" s="25"/>
    </row>
    <row r="1369" spans="2:3" hidden="1">
      <c r="B1369" s="25"/>
      <c r="C1369" s="25"/>
    </row>
    <row r="1370" spans="2:3" hidden="1">
      <c r="B1370" s="25"/>
      <c r="C1370" s="25"/>
    </row>
    <row r="1371" spans="2:3" hidden="1">
      <c r="B1371" s="25"/>
      <c r="C1371" s="25"/>
    </row>
    <row r="1372" spans="2:3" hidden="1">
      <c r="B1372" s="25"/>
      <c r="C1372" s="25"/>
    </row>
    <row r="1373" spans="2:3" hidden="1">
      <c r="B1373" s="25"/>
      <c r="C1373" s="25"/>
    </row>
    <row r="1374" spans="2:3" hidden="1">
      <c r="B1374" s="25"/>
      <c r="C1374" s="25"/>
    </row>
    <row r="1375" spans="2:3" hidden="1">
      <c r="B1375" s="25"/>
      <c r="C1375" s="25"/>
    </row>
    <row r="1376" spans="2:3" hidden="1">
      <c r="B1376" s="25"/>
      <c r="C1376" s="25"/>
    </row>
    <row r="1377" spans="2:3" hidden="1">
      <c r="B1377" s="25"/>
      <c r="C1377" s="25"/>
    </row>
    <row r="1378" spans="2:3" hidden="1">
      <c r="B1378" s="25"/>
      <c r="C1378" s="25"/>
    </row>
    <row r="1379" spans="2:3" hidden="1">
      <c r="B1379" s="25"/>
      <c r="C1379" s="25"/>
    </row>
    <row r="1380" spans="2:3" hidden="1">
      <c r="B1380" s="25"/>
      <c r="C1380" s="25"/>
    </row>
    <row r="1381" spans="2:3" hidden="1">
      <c r="B1381" s="25"/>
      <c r="C1381" s="25"/>
    </row>
    <row r="1382" spans="2:3" hidden="1">
      <c r="B1382" s="25"/>
      <c r="C1382" s="25"/>
    </row>
    <row r="1383" spans="2:3" hidden="1">
      <c r="B1383" s="25"/>
      <c r="C1383" s="25"/>
    </row>
    <row r="1384" spans="2:3" hidden="1">
      <c r="B1384" s="25"/>
      <c r="C1384" s="25"/>
    </row>
    <row r="1385" spans="2:3" hidden="1">
      <c r="B1385" s="25"/>
      <c r="C1385" s="25"/>
    </row>
    <row r="1386" spans="2:3" hidden="1">
      <c r="B1386" s="25"/>
      <c r="C1386" s="25"/>
    </row>
    <row r="1387" spans="2:3" hidden="1">
      <c r="B1387" s="25"/>
      <c r="C1387" s="25"/>
    </row>
    <row r="1388" spans="2:3" hidden="1">
      <c r="B1388" s="25"/>
      <c r="C1388" s="25"/>
    </row>
    <row r="1389" spans="2:3" hidden="1">
      <c r="B1389" s="25"/>
      <c r="C1389" s="25"/>
    </row>
    <row r="1390" spans="2:3" hidden="1">
      <c r="B1390" s="25"/>
      <c r="C1390" s="25"/>
    </row>
    <row r="1391" spans="2:3" hidden="1">
      <c r="B1391" s="25"/>
      <c r="C1391" s="25"/>
    </row>
    <row r="1392" spans="2:3" hidden="1">
      <c r="B1392" s="25"/>
      <c r="C1392" s="25"/>
    </row>
    <row r="1393" spans="2:3" hidden="1">
      <c r="B1393" s="25"/>
      <c r="C1393" s="25"/>
    </row>
    <row r="1394" spans="2:3" hidden="1">
      <c r="B1394" s="25"/>
      <c r="C1394" s="25"/>
    </row>
    <row r="1395" spans="2:3" hidden="1">
      <c r="B1395" s="25"/>
      <c r="C1395" s="25"/>
    </row>
    <row r="1396" spans="2:3" hidden="1">
      <c r="B1396" s="25"/>
      <c r="C1396" s="25"/>
    </row>
    <row r="1397" spans="2:3" hidden="1">
      <c r="B1397" s="25"/>
      <c r="C1397" s="25"/>
    </row>
    <row r="1398" spans="2:3" hidden="1">
      <c r="B1398" s="25"/>
      <c r="C1398" s="25"/>
    </row>
    <row r="1399" spans="2:3" hidden="1">
      <c r="B1399" s="25"/>
      <c r="C1399" s="25"/>
    </row>
    <row r="1400" spans="2:3" hidden="1">
      <c r="B1400" s="25"/>
      <c r="C1400" s="25"/>
    </row>
    <row r="1401" spans="2:3" hidden="1">
      <c r="B1401" s="25"/>
      <c r="C1401" s="25"/>
    </row>
    <row r="1402" spans="2:3" hidden="1">
      <c r="B1402" s="25"/>
      <c r="C1402" s="25"/>
    </row>
    <row r="1403" spans="2:3" hidden="1">
      <c r="B1403" s="25"/>
      <c r="C1403" s="25"/>
    </row>
    <row r="1404" spans="2:3" hidden="1">
      <c r="B1404" s="25"/>
      <c r="C1404" s="25"/>
    </row>
    <row r="1405" spans="2:3" hidden="1">
      <c r="B1405" s="25"/>
      <c r="C1405" s="25"/>
    </row>
    <row r="1406" spans="2:3" hidden="1">
      <c r="B1406" s="25"/>
      <c r="C1406" s="25"/>
    </row>
    <row r="1407" spans="2:3" hidden="1">
      <c r="B1407" s="25"/>
      <c r="C1407" s="25"/>
    </row>
    <row r="1408" spans="2:3" hidden="1">
      <c r="B1408" s="25"/>
      <c r="C1408" s="25"/>
    </row>
    <row r="1409" spans="2:3" hidden="1">
      <c r="B1409" s="25"/>
      <c r="C1409" s="25"/>
    </row>
    <row r="1410" spans="2:3" hidden="1">
      <c r="B1410" s="25"/>
      <c r="C1410" s="25"/>
    </row>
    <row r="1411" spans="2:3" hidden="1">
      <c r="B1411" s="25"/>
      <c r="C1411" s="25"/>
    </row>
    <row r="1412" spans="2:3" hidden="1">
      <c r="B1412" s="25"/>
      <c r="C1412" s="25"/>
    </row>
    <row r="1413" spans="2:3" hidden="1">
      <c r="B1413" s="25"/>
      <c r="C1413" s="25"/>
    </row>
    <row r="1414" spans="2:3" hidden="1">
      <c r="B1414" s="25"/>
      <c r="C1414" s="25"/>
    </row>
    <row r="1415" spans="2:3" hidden="1">
      <c r="B1415" s="25"/>
      <c r="C1415" s="25"/>
    </row>
    <row r="1416" spans="2:3" hidden="1">
      <c r="B1416" s="25"/>
      <c r="C1416" s="25"/>
    </row>
    <row r="1417" spans="2:3" hidden="1">
      <c r="B1417" s="25"/>
      <c r="C1417" s="25"/>
    </row>
    <row r="1418" spans="2:3" hidden="1">
      <c r="B1418" s="25"/>
      <c r="C1418" s="25"/>
    </row>
    <row r="1419" spans="2:3" hidden="1">
      <c r="B1419" s="25"/>
      <c r="C1419" s="25"/>
    </row>
    <row r="1420" spans="2:3" hidden="1">
      <c r="B1420" s="25"/>
      <c r="C1420" s="25"/>
    </row>
    <row r="1421" spans="2:3" hidden="1">
      <c r="B1421" s="25"/>
      <c r="C1421" s="25"/>
    </row>
    <row r="1422" spans="2:3" hidden="1">
      <c r="B1422" s="25"/>
      <c r="C1422" s="25"/>
    </row>
    <row r="1423" spans="2:3" hidden="1">
      <c r="B1423" s="25"/>
      <c r="C1423" s="25"/>
    </row>
    <row r="1424" spans="2:3" hidden="1">
      <c r="B1424" s="25"/>
      <c r="C1424" s="25"/>
    </row>
    <row r="1425" spans="2:3" hidden="1">
      <c r="B1425" s="25"/>
      <c r="C1425" s="25"/>
    </row>
    <row r="1426" spans="2:3" hidden="1">
      <c r="B1426" s="25"/>
      <c r="C1426" s="25"/>
    </row>
    <row r="1427" spans="2:3" hidden="1">
      <c r="B1427" s="25"/>
      <c r="C1427" s="25"/>
    </row>
    <row r="1428" spans="2:3" hidden="1">
      <c r="B1428" s="25"/>
      <c r="C1428" s="25"/>
    </row>
    <row r="1429" spans="2:3" hidden="1">
      <c r="B1429" s="25"/>
      <c r="C1429" s="25"/>
    </row>
    <row r="1430" spans="2:3" hidden="1">
      <c r="B1430" s="25"/>
      <c r="C1430" s="25"/>
    </row>
    <row r="1431" spans="2:3" hidden="1">
      <c r="B1431" s="25"/>
      <c r="C1431" s="25"/>
    </row>
    <row r="1432" spans="2:3" hidden="1">
      <c r="B1432" s="25"/>
      <c r="C1432" s="25"/>
    </row>
    <row r="1433" spans="2:3" hidden="1">
      <c r="B1433" s="25"/>
      <c r="C1433" s="25"/>
    </row>
    <row r="1434" spans="2:3" hidden="1">
      <c r="B1434" s="25"/>
      <c r="C1434" s="25"/>
    </row>
    <row r="1435" spans="2:3" hidden="1">
      <c r="B1435" s="25"/>
      <c r="C1435" s="25"/>
    </row>
    <row r="1436" spans="2:3" hidden="1">
      <c r="B1436" s="25"/>
      <c r="C1436" s="25"/>
    </row>
    <row r="1437" spans="2:3" hidden="1">
      <c r="B1437" s="25"/>
      <c r="C1437" s="25"/>
    </row>
    <row r="1438" spans="2:3" hidden="1">
      <c r="B1438" s="25"/>
      <c r="C1438" s="25"/>
    </row>
    <row r="1439" spans="2:3" hidden="1">
      <c r="B1439" s="25"/>
      <c r="C1439" s="25"/>
    </row>
    <row r="1440" spans="2:3" hidden="1">
      <c r="B1440" s="25"/>
      <c r="C1440" s="25"/>
    </row>
    <row r="1441" spans="2:3" hidden="1">
      <c r="B1441" s="25"/>
      <c r="C1441" s="25"/>
    </row>
    <row r="1442" spans="2:3" hidden="1">
      <c r="B1442" s="25"/>
      <c r="C1442" s="25"/>
    </row>
    <row r="1443" spans="2:3" hidden="1">
      <c r="B1443" s="25"/>
      <c r="C1443" s="25"/>
    </row>
    <row r="1444" spans="2:3" hidden="1">
      <c r="B1444" s="25"/>
      <c r="C1444" s="25"/>
    </row>
    <row r="1445" spans="2:3" hidden="1">
      <c r="B1445" s="25"/>
      <c r="C1445" s="25"/>
    </row>
    <row r="1446" spans="2:3" hidden="1">
      <c r="B1446" s="25"/>
      <c r="C1446" s="25"/>
    </row>
    <row r="1447" spans="2:3" hidden="1">
      <c r="B1447" s="25"/>
      <c r="C1447" s="25"/>
    </row>
    <row r="1448" spans="2:3" hidden="1">
      <c r="B1448" s="25"/>
      <c r="C1448" s="25"/>
    </row>
    <row r="1449" spans="2:3" hidden="1">
      <c r="B1449" s="25"/>
      <c r="C1449" s="25"/>
    </row>
    <row r="1450" spans="2:3" hidden="1">
      <c r="B1450" s="25"/>
      <c r="C1450" s="25"/>
    </row>
    <row r="1451" spans="2:3" hidden="1">
      <c r="B1451" s="25"/>
      <c r="C1451" s="25"/>
    </row>
    <row r="1452" spans="2:3" hidden="1">
      <c r="B1452" s="25"/>
      <c r="C1452" s="25"/>
    </row>
    <row r="1453" spans="2:3" hidden="1">
      <c r="B1453" s="25"/>
      <c r="C1453" s="25"/>
    </row>
    <row r="1454" spans="2:3" hidden="1">
      <c r="B1454" s="25"/>
      <c r="C1454" s="25"/>
    </row>
    <row r="1455" spans="2:3" hidden="1">
      <c r="B1455" s="25"/>
      <c r="C1455" s="25"/>
    </row>
    <row r="1456" spans="2:3" hidden="1">
      <c r="B1456" s="25"/>
      <c r="C1456" s="25"/>
    </row>
    <row r="1457" spans="2:3" hidden="1">
      <c r="B1457" s="25"/>
      <c r="C1457" s="25"/>
    </row>
    <row r="1458" spans="2:3" hidden="1">
      <c r="B1458" s="25"/>
      <c r="C1458" s="25"/>
    </row>
    <row r="1459" spans="2:3" hidden="1">
      <c r="B1459" s="25"/>
      <c r="C1459" s="25"/>
    </row>
    <row r="1460" spans="2:3" hidden="1">
      <c r="B1460" s="25"/>
      <c r="C1460" s="25"/>
    </row>
    <row r="1461" spans="2:3" hidden="1">
      <c r="B1461" s="25"/>
      <c r="C1461" s="25"/>
    </row>
    <row r="1462" spans="2:3" hidden="1">
      <c r="B1462" s="25"/>
      <c r="C1462" s="25"/>
    </row>
    <row r="1463" spans="2:3" hidden="1">
      <c r="B1463" s="25"/>
      <c r="C1463" s="25"/>
    </row>
    <row r="1464" spans="2:3" hidden="1">
      <c r="B1464" s="25"/>
      <c r="C1464" s="25"/>
    </row>
    <row r="1465" spans="2:3" hidden="1">
      <c r="B1465" s="25"/>
      <c r="C1465" s="25"/>
    </row>
    <row r="1466" spans="2:3" hidden="1">
      <c r="B1466" s="25"/>
      <c r="C1466" s="25"/>
    </row>
    <row r="1467" spans="2:3" hidden="1">
      <c r="B1467" s="25"/>
      <c r="C1467" s="25"/>
    </row>
    <row r="1468" spans="2:3" hidden="1">
      <c r="B1468" s="25"/>
      <c r="C1468" s="25"/>
    </row>
    <row r="1469" spans="2:3" hidden="1">
      <c r="B1469" s="25"/>
      <c r="C1469" s="25"/>
    </row>
    <row r="1470" spans="2:3" hidden="1">
      <c r="B1470" s="25"/>
      <c r="C1470" s="25"/>
    </row>
    <row r="1471" spans="2:3" hidden="1">
      <c r="B1471" s="25"/>
      <c r="C1471" s="25"/>
    </row>
    <row r="1472" spans="2:3" hidden="1">
      <c r="B1472" s="25"/>
      <c r="C1472" s="25"/>
    </row>
    <row r="1473" spans="2:3" hidden="1">
      <c r="B1473" s="25"/>
      <c r="C1473" s="25"/>
    </row>
    <row r="1474" spans="2:3" hidden="1">
      <c r="B1474" s="25"/>
      <c r="C1474" s="25"/>
    </row>
    <row r="1475" spans="2:3" hidden="1">
      <c r="B1475" s="25"/>
      <c r="C1475" s="25"/>
    </row>
    <row r="1476" spans="2:3" hidden="1">
      <c r="B1476" s="25"/>
      <c r="C1476" s="25"/>
    </row>
    <row r="1477" spans="2:3" hidden="1">
      <c r="B1477" s="25"/>
      <c r="C1477" s="25"/>
    </row>
    <row r="1478" spans="2:3" hidden="1">
      <c r="B1478" s="25"/>
      <c r="C1478" s="25"/>
    </row>
    <row r="1479" spans="2:3" hidden="1">
      <c r="B1479" s="25"/>
      <c r="C1479" s="25"/>
    </row>
    <row r="1480" spans="2:3" hidden="1">
      <c r="B1480" s="25"/>
      <c r="C1480" s="25"/>
    </row>
    <row r="1481" spans="2:3" hidden="1">
      <c r="B1481" s="25"/>
      <c r="C1481" s="25"/>
    </row>
    <row r="1482" spans="2:3" hidden="1">
      <c r="B1482" s="25"/>
      <c r="C1482" s="25"/>
    </row>
    <row r="1483" spans="2:3" hidden="1">
      <c r="B1483" s="25"/>
      <c r="C1483" s="25"/>
    </row>
    <row r="1484" spans="2:3" hidden="1">
      <c r="B1484" s="25"/>
      <c r="C1484" s="25"/>
    </row>
    <row r="1485" spans="2:3" hidden="1">
      <c r="B1485" s="25"/>
      <c r="C1485" s="25"/>
    </row>
    <row r="1486" spans="2:3" hidden="1">
      <c r="B1486" s="25"/>
      <c r="C1486" s="25"/>
    </row>
    <row r="1487" spans="2:3" hidden="1">
      <c r="B1487" s="25"/>
      <c r="C1487" s="25"/>
    </row>
    <row r="1488" spans="2:3" hidden="1">
      <c r="B1488" s="25"/>
      <c r="C1488" s="25"/>
    </row>
    <row r="1489" spans="2:3" hidden="1">
      <c r="B1489" s="25"/>
      <c r="C1489" s="25"/>
    </row>
    <row r="1490" spans="2:3" hidden="1">
      <c r="B1490" s="25"/>
      <c r="C1490" s="25"/>
    </row>
    <row r="1491" spans="2:3" hidden="1">
      <c r="B1491" s="25"/>
      <c r="C1491" s="25"/>
    </row>
    <row r="1492" spans="2:3" hidden="1">
      <c r="B1492" s="25"/>
      <c r="C1492" s="25"/>
    </row>
    <row r="1493" spans="2:3" hidden="1">
      <c r="B1493" s="25"/>
      <c r="C1493" s="25"/>
    </row>
    <row r="1494" spans="2:3" hidden="1">
      <c r="B1494" s="25"/>
      <c r="C1494" s="25"/>
    </row>
    <row r="1495" spans="2:3" hidden="1">
      <c r="B1495" s="25"/>
      <c r="C1495" s="25"/>
    </row>
    <row r="1496" spans="2:3" hidden="1">
      <c r="B1496" s="25"/>
      <c r="C1496" s="25"/>
    </row>
    <row r="1497" spans="2:3" hidden="1">
      <c r="B1497" s="25"/>
      <c r="C1497" s="25"/>
    </row>
    <row r="1498" spans="2:3" hidden="1">
      <c r="B1498" s="25"/>
      <c r="C1498" s="25"/>
    </row>
    <row r="1499" spans="2:3" hidden="1">
      <c r="B1499" s="25"/>
      <c r="C1499" s="25"/>
    </row>
    <row r="1500" spans="2:3" hidden="1">
      <c r="B1500" s="25"/>
      <c r="C1500" s="25"/>
    </row>
    <row r="1501" spans="2:3" hidden="1">
      <c r="B1501" s="25"/>
      <c r="C1501" s="25"/>
    </row>
    <row r="1502" spans="2:3" hidden="1">
      <c r="B1502" s="25"/>
      <c r="C1502" s="25"/>
    </row>
    <row r="1503" spans="2:3" hidden="1">
      <c r="B1503" s="25"/>
      <c r="C1503" s="25"/>
    </row>
    <row r="1504" spans="2:3" hidden="1">
      <c r="B1504" s="25"/>
      <c r="C1504" s="25"/>
    </row>
    <row r="1505" spans="2:3" hidden="1">
      <c r="B1505" s="25"/>
      <c r="C1505" s="25"/>
    </row>
    <row r="1506" spans="2:3" hidden="1">
      <c r="B1506" s="25"/>
      <c r="C1506" s="25"/>
    </row>
    <row r="1507" spans="2:3" hidden="1">
      <c r="B1507" s="25"/>
      <c r="C1507" s="25"/>
    </row>
    <row r="1508" spans="2:3" hidden="1">
      <c r="B1508" s="25"/>
      <c r="C1508" s="25"/>
    </row>
    <row r="1509" spans="2:3" hidden="1">
      <c r="B1509" s="25"/>
      <c r="C1509" s="25"/>
    </row>
    <row r="1510" spans="2:3" hidden="1">
      <c r="B1510" s="25"/>
      <c r="C1510" s="25"/>
    </row>
    <row r="1511" spans="2:3" hidden="1">
      <c r="B1511" s="25"/>
      <c r="C1511" s="25"/>
    </row>
    <row r="1512" spans="2:3" hidden="1">
      <c r="B1512" s="25"/>
      <c r="C1512" s="25"/>
    </row>
    <row r="1513" spans="2:3" hidden="1">
      <c r="B1513" s="25"/>
      <c r="C1513" s="25"/>
    </row>
    <row r="1514" spans="2:3" hidden="1">
      <c r="B1514" s="25"/>
      <c r="C1514" s="25"/>
    </row>
    <row r="1515" spans="2:3" hidden="1">
      <c r="B1515" s="25"/>
      <c r="C1515" s="25"/>
    </row>
    <row r="1516" spans="2:3" hidden="1">
      <c r="B1516" s="25"/>
      <c r="C1516" s="25"/>
    </row>
    <row r="1517" spans="2:3" hidden="1">
      <c r="B1517" s="25"/>
      <c r="C1517" s="25"/>
    </row>
    <row r="1518" spans="2:3" hidden="1">
      <c r="B1518" s="25"/>
      <c r="C1518" s="25"/>
    </row>
    <row r="1519" spans="2:3" hidden="1">
      <c r="B1519" s="25"/>
      <c r="C1519" s="25"/>
    </row>
    <row r="1520" spans="2:3" hidden="1">
      <c r="B1520" s="25"/>
      <c r="C1520" s="25"/>
    </row>
    <row r="1521" spans="2:3" hidden="1">
      <c r="B1521" s="25"/>
      <c r="C1521" s="25"/>
    </row>
    <row r="1522" spans="2:3" hidden="1">
      <c r="B1522" s="25"/>
      <c r="C1522" s="25"/>
    </row>
    <row r="1523" spans="2:3" hidden="1">
      <c r="B1523" s="25"/>
      <c r="C1523" s="25"/>
    </row>
    <row r="1524" spans="2:3" hidden="1">
      <c r="B1524" s="25"/>
      <c r="C1524" s="25"/>
    </row>
    <row r="1525" spans="2:3" hidden="1">
      <c r="B1525" s="25"/>
      <c r="C1525" s="25"/>
    </row>
    <row r="1526" spans="2:3" hidden="1">
      <c r="B1526" s="25"/>
      <c r="C1526" s="25"/>
    </row>
    <row r="1527" spans="2:3" hidden="1">
      <c r="B1527" s="25"/>
      <c r="C1527" s="25"/>
    </row>
    <row r="1528" spans="2:3" hidden="1">
      <c r="B1528" s="25"/>
      <c r="C1528" s="25"/>
    </row>
    <row r="1529" spans="2:3" hidden="1">
      <c r="B1529" s="25"/>
      <c r="C1529" s="25"/>
    </row>
    <row r="1530" spans="2:3" hidden="1">
      <c r="B1530" s="25"/>
      <c r="C1530" s="25"/>
    </row>
    <row r="1531" spans="2:3" hidden="1">
      <c r="B1531" s="25"/>
      <c r="C1531" s="25"/>
    </row>
    <row r="1532" spans="2:3" hidden="1">
      <c r="B1532" s="25"/>
      <c r="C1532" s="25"/>
    </row>
    <row r="1533" spans="2:3" hidden="1">
      <c r="B1533" s="25"/>
      <c r="C1533" s="25"/>
    </row>
    <row r="1534" spans="2:3" hidden="1">
      <c r="B1534" s="25"/>
      <c r="C1534" s="25"/>
    </row>
    <row r="1535" spans="2:3" hidden="1">
      <c r="B1535" s="25"/>
      <c r="C1535" s="25"/>
    </row>
    <row r="1536" spans="2:3" hidden="1">
      <c r="B1536" s="25"/>
      <c r="C1536" s="25"/>
    </row>
    <row r="1537" spans="2:3" hidden="1">
      <c r="B1537" s="25"/>
      <c r="C1537" s="25"/>
    </row>
    <row r="1538" spans="2:3" hidden="1">
      <c r="B1538" s="25"/>
      <c r="C1538" s="25"/>
    </row>
    <row r="1539" spans="2:3" hidden="1">
      <c r="B1539" s="25"/>
      <c r="C1539" s="25"/>
    </row>
    <row r="1540" spans="2:3" hidden="1">
      <c r="B1540" s="25"/>
      <c r="C1540" s="25"/>
    </row>
    <row r="1541" spans="2:3" hidden="1">
      <c r="B1541" s="25"/>
      <c r="C1541" s="25"/>
    </row>
    <row r="1542" spans="2:3" hidden="1">
      <c r="B1542" s="25"/>
      <c r="C1542" s="25"/>
    </row>
    <row r="1543" spans="2:3" hidden="1">
      <c r="B1543" s="25"/>
      <c r="C1543" s="25"/>
    </row>
    <row r="1544" spans="2:3" hidden="1">
      <c r="B1544" s="25"/>
      <c r="C1544" s="25"/>
    </row>
    <row r="1545" spans="2:3" hidden="1">
      <c r="B1545" s="25"/>
      <c r="C1545" s="25"/>
    </row>
    <row r="1546" spans="2:3" hidden="1">
      <c r="B1546" s="25"/>
      <c r="C1546" s="25"/>
    </row>
    <row r="1547" spans="2:3" hidden="1">
      <c r="B1547" s="25"/>
      <c r="C1547" s="25"/>
    </row>
    <row r="1548" spans="2:3" hidden="1">
      <c r="B1548" s="25"/>
      <c r="C1548" s="25"/>
    </row>
    <row r="1549" spans="2:3" hidden="1">
      <c r="B1549" s="25"/>
      <c r="C1549" s="25"/>
    </row>
    <row r="1550" spans="2:3" hidden="1">
      <c r="B1550" s="25"/>
      <c r="C1550" s="25"/>
    </row>
    <row r="1551" spans="2:3" hidden="1">
      <c r="B1551" s="25"/>
      <c r="C1551" s="25"/>
    </row>
    <row r="1552" spans="2:3" hidden="1">
      <c r="B1552" s="25"/>
      <c r="C1552" s="25"/>
    </row>
    <row r="1553" spans="2:3" hidden="1">
      <c r="B1553" s="25"/>
      <c r="C1553" s="25"/>
    </row>
    <row r="1554" spans="2:3" hidden="1">
      <c r="B1554" s="25"/>
      <c r="C1554" s="25"/>
    </row>
    <row r="1555" spans="2:3" hidden="1">
      <c r="B1555" s="25"/>
      <c r="C1555" s="25"/>
    </row>
    <row r="1556" spans="2:3" hidden="1">
      <c r="B1556" s="25"/>
      <c r="C1556" s="25"/>
    </row>
    <row r="1557" spans="2:3" hidden="1">
      <c r="B1557" s="25"/>
      <c r="C1557" s="25"/>
    </row>
    <row r="1558" spans="2:3" hidden="1">
      <c r="B1558" s="25"/>
      <c r="C1558" s="25"/>
    </row>
    <row r="1559" spans="2:3" hidden="1">
      <c r="B1559" s="25"/>
      <c r="C1559" s="25"/>
    </row>
    <row r="1560" spans="2:3" hidden="1">
      <c r="B1560" s="25"/>
      <c r="C1560" s="25"/>
    </row>
    <row r="1561" spans="2:3" hidden="1">
      <c r="B1561" s="25"/>
      <c r="C1561" s="25"/>
    </row>
    <row r="1562" spans="2:3" hidden="1">
      <c r="B1562" s="25"/>
      <c r="C1562" s="25"/>
    </row>
    <row r="1563" spans="2:3" hidden="1">
      <c r="B1563" s="25"/>
      <c r="C1563" s="25"/>
    </row>
    <row r="1564" spans="2:3" hidden="1">
      <c r="B1564" s="25"/>
      <c r="C1564" s="25"/>
    </row>
    <row r="1565" spans="2:3" hidden="1">
      <c r="B1565" s="25"/>
      <c r="C1565" s="25"/>
    </row>
    <row r="1566" spans="2:3" hidden="1">
      <c r="B1566" s="25"/>
      <c r="C1566" s="25"/>
    </row>
    <row r="1567" spans="2:3" hidden="1">
      <c r="B1567" s="25"/>
      <c r="C1567" s="25"/>
    </row>
    <row r="1568" spans="2:3" hidden="1">
      <c r="B1568" s="25"/>
      <c r="C1568" s="25"/>
    </row>
    <row r="1569" spans="2:3" hidden="1">
      <c r="B1569" s="25"/>
      <c r="C1569" s="25"/>
    </row>
    <row r="1570" spans="2:3" hidden="1">
      <c r="B1570" s="25"/>
      <c r="C1570" s="25"/>
    </row>
    <row r="1571" spans="2:3" hidden="1">
      <c r="B1571" s="25"/>
      <c r="C1571" s="25"/>
    </row>
    <row r="1572" spans="2:3" hidden="1">
      <c r="B1572" s="25"/>
      <c r="C1572" s="25"/>
    </row>
    <row r="1573" spans="2:3" hidden="1">
      <c r="B1573" s="25"/>
      <c r="C1573" s="25"/>
    </row>
    <row r="1574" spans="2:3" hidden="1">
      <c r="B1574" s="25"/>
      <c r="C1574" s="25"/>
    </row>
    <row r="1575" spans="2:3" hidden="1">
      <c r="B1575" s="25"/>
      <c r="C1575" s="25"/>
    </row>
    <row r="1576" spans="2:3" hidden="1">
      <c r="B1576" s="25"/>
      <c r="C1576" s="25"/>
    </row>
    <row r="1577" spans="2:3" hidden="1">
      <c r="B1577" s="25"/>
      <c r="C1577" s="25"/>
    </row>
    <row r="1578" spans="2:3" hidden="1">
      <c r="B1578" s="25"/>
      <c r="C1578" s="25"/>
    </row>
    <row r="1579" spans="2:3" hidden="1">
      <c r="B1579" s="25"/>
      <c r="C1579" s="25"/>
    </row>
    <row r="1580" spans="2:3" hidden="1">
      <c r="B1580" s="25"/>
      <c r="C1580" s="25"/>
    </row>
    <row r="1581" spans="2:3" hidden="1">
      <c r="B1581" s="25"/>
      <c r="C1581" s="25"/>
    </row>
    <row r="1582" spans="2:3" hidden="1">
      <c r="B1582" s="25"/>
      <c r="C1582" s="25"/>
    </row>
    <row r="1583" spans="2:3" hidden="1">
      <c r="B1583" s="25"/>
      <c r="C1583" s="25"/>
    </row>
    <row r="1584" spans="2:3" hidden="1">
      <c r="B1584" s="25"/>
      <c r="C1584" s="25"/>
    </row>
    <row r="1585" spans="2:3" hidden="1">
      <c r="B1585" s="25"/>
      <c r="C1585" s="25"/>
    </row>
    <row r="1586" spans="2:3" hidden="1">
      <c r="B1586" s="25"/>
      <c r="C1586" s="25"/>
    </row>
    <row r="1587" spans="2:3" hidden="1">
      <c r="B1587" s="25"/>
      <c r="C1587" s="25"/>
    </row>
    <row r="1588" spans="2:3" hidden="1">
      <c r="B1588" s="25"/>
      <c r="C1588" s="25"/>
    </row>
    <row r="1589" spans="2:3" hidden="1">
      <c r="B1589" s="25"/>
      <c r="C1589" s="25"/>
    </row>
    <row r="1590" spans="2:3" hidden="1">
      <c r="B1590" s="25"/>
      <c r="C1590" s="25"/>
    </row>
    <row r="1591" spans="2:3" hidden="1">
      <c r="B1591" s="25"/>
      <c r="C1591" s="25"/>
    </row>
    <row r="1592" spans="2:3" hidden="1">
      <c r="B1592" s="25"/>
      <c r="C1592" s="25"/>
    </row>
    <row r="1593" spans="2:3" hidden="1">
      <c r="B1593" s="25"/>
      <c r="C1593" s="25"/>
    </row>
    <row r="1594" spans="2:3" hidden="1">
      <c r="B1594" s="25"/>
      <c r="C1594" s="25"/>
    </row>
    <row r="1595" spans="2:3" hidden="1">
      <c r="B1595" s="25"/>
      <c r="C1595" s="25"/>
    </row>
    <row r="1596" spans="2:3" hidden="1">
      <c r="B1596" s="25"/>
      <c r="C1596" s="25"/>
    </row>
    <row r="1597" spans="2:3" hidden="1">
      <c r="B1597" s="25"/>
      <c r="C1597" s="25"/>
    </row>
    <row r="1598" spans="2:3" hidden="1">
      <c r="B1598" s="25"/>
      <c r="C1598" s="25"/>
    </row>
    <row r="1599" spans="2:3" hidden="1">
      <c r="B1599" s="25"/>
      <c r="C1599" s="25"/>
    </row>
    <row r="1600" spans="2:3" hidden="1">
      <c r="B1600" s="25"/>
      <c r="C1600" s="25"/>
    </row>
    <row r="1601" spans="2:3" hidden="1">
      <c r="B1601" s="25"/>
      <c r="C1601" s="25"/>
    </row>
    <row r="1602" spans="2:3" hidden="1">
      <c r="B1602" s="25"/>
      <c r="C1602" s="25"/>
    </row>
    <row r="1603" spans="2:3" hidden="1">
      <c r="B1603" s="25"/>
      <c r="C1603" s="25"/>
    </row>
    <row r="1604" spans="2:3" hidden="1">
      <c r="B1604" s="25"/>
      <c r="C1604" s="25"/>
    </row>
    <row r="1605" spans="2:3" hidden="1">
      <c r="B1605" s="25"/>
      <c r="C1605" s="25"/>
    </row>
    <row r="1606" spans="2:3" hidden="1">
      <c r="B1606" s="25"/>
      <c r="C1606" s="25"/>
    </row>
    <row r="1607" spans="2:3" hidden="1">
      <c r="B1607" s="25"/>
      <c r="C1607" s="25"/>
    </row>
    <row r="1608" spans="2:3" hidden="1">
      <c r="B1608" s="25"/>
      <c r="C1608" s="25"/>
    </row>
    <row r="1609" spans="2:3" hidden="1">
      <c r="B1609" s="25"/>
      <c r="C1609" s="25"/>
    </row>
    <row r="1610" spans="2:3" hidden="1">
      <c r="B1610" s="25"/>
      <c r="C1610" s="25"/>
    </row>
    <row r="1611" spans="2:3" hidden="1">
      <c r="B1611" s="25"/>
      <c r="C1611" s="25"/>
    </row>
    <row r="1612" spans="2:3" hidden="1">
      <c r="B1612" s="25"/>
      <c r="C1612" s="25"/>
    </row>
    <row r="1613" spans="2:3" hidden="1">
      <c r="B1613" s="25"/>
      <c r="C1613" s="25"/>
    </row>
    <row r="1614" spans="2:3" hidden="1">
      <c r="B1614" s="25"/>
      <c r="C1614" s="25"/>
    </row>
    <row r="1615" spans="2:3" hidden="1">
      <c r="B1615" s="25"/>
      <c r="C1615" s="25"/>
    </row>
    <row r="1616" spans="2:3" hidden="1">
      <c r="B1616" s="25"/>
      <c r="C1616" s="25"/>
    </row>
    <row r="1617" spans="2:3" hidden="1">
      <c r="B1617" s="25"/>
      <c r="C1617" s="25"/>
    </row>
    <row r="1618" spans="2:3" hidden="1">
      <c r="B1618" s="25"/>
      <c r="C1618" s="25"/>
    </row>
    <row r="1619" spans="2:3" hidden="1">
      <c r="B1619" s="25"/>
      <c r="C1619" s="25"/>
    </row>
    <row r="1620" spans="2:3" hidden="1">
      <c r="B1620" s="25"/>
      <c r="C1620" s="25"/>
    </row>
    <row r="1621" spans="2:3" hidden="1">
      <c r="B1621" s="25"/>
      <c r="C1621" s="25"/>
    </row>
    <row r="1622" spans="2:3" hidden="1">
      <c r="B1622" s="25"/>
      <c r="C1622" s="25"/>
    </row>
    <row r="1623" spans="2:3" hidden="1">
      <c r="B1623" s="25"/>
      <c r="C1623" s="25"/>
    </row>
    <row r="1624" spans="2:3" hidden="1">
      <c r="B1624" s="25"/>
      <c r="C1624" s="25"/>
    </row>
    <row r="1625" spans="2:3" hidden="1">
      <c r="B1625" s="25"/>
      <c r="C1625" s="25"/>
    </row>
    <row r="1626" spans="2:3" hidden="1">
      <c r="B1626" s="25"/>
      <c r="C1626" s="25"/>
    </row>
    <row r="1627" spans="2:3" hidden="1">
      <c r="B1627" s="25"/>
      <c r="C1627" s="25"/>
    </row>
    <row r="1628" spans="2:3" hidden="1">
      <c r="B1628" s="25"/>
      <c r="C1628" s="25"/>
    </row>
    <row r="1629" spans="2:3" hidden="1">
      <c r="B1629" s="25"/>
      <c r="C1629" s="25"/>
    </row>
    <row r="1630" spans="2:3" hidden="1">
      <c r="B1630" s="25"/>
      <c r="C1630" s="25"/>
    </row>
    <row r="1631" spans="2:3" hidden="1">
      <c r="B1631" s="25"/>
      <c r="C1631" s="25"/>
    </row>
    <row r="1632" spans="2:3" hidden="1">
      <c r="B1632" s="25"/>
      <c r="C1632" s="25"/>
    </row>
    <row r="1633" spans="2:3" hidden="1">
      <c r="B1633" s="25"/>
      <c r="C1633" s="25"/>
    </row>
    <row r="1634" spans="2:3" hidden="1">
      <c r="B1634" s="25"/>
      <c r="C1634" s="25"/>
    </row>
    <row r="1635" spans="2:3" hidden="1">
      <c r="B1635" s="25"/>
      <c r="C1635" s="25"/>
    </row>
    <row r="1636" spans="2:3" hidden="1">
      <c r="B1636" s="25"/>
      <c r="C1636" s="25"/>
    </row>
    <row r="1637" spans="2:3" hidden="1">
      <c r="B1637" s="25"/>
      <c r="C1637" s="25"/>
    </row>
    <row r="1638" spans="2:3" hidden="1">
      <c r="B1638" s="25"/>
      <c r="C1638" s="25"/>
    </row>
    <row r="1639" spans="2:3" hidden="1">
      <c r="B1639" s="25"/>
      <c r="C1639" s="25"/>
    </row>
    <row r="1640" spans="2:3" hidden="1">
      <c r="B1640" s="25"/>
      <c r="C1640" s="25"/>
    </row>
    <row r="1641" spans="2:3" hidden="1">
      <c r="B1641" s="25"/>
      <c r="C1641" s="25"/>
    </row>
    <row r="1642" spans="2:3" hidden="1">
      <c r="B1642" s="25"/>
      <c r="C1642" s="25"/>
    </row>
    <row r="1643" spans="2:3" hidden="1">
      <c r="B1643" s="25"/>
      <c r="C1643" s="25"/>
    </row>
    <row r="1644" spans="2:3" hidden="1">
      <c r="B1644" s="25"/>
      <c r="C1644" s="25"/>
    </row>
    <row r="1645" spans="2:3" hidden="1">
      <c r="B1645" s="25"/>
      <c r="C1645" s="25"/>
    </row>
    <row r="1646" spans="2:3" hidden="1">
      <c r="B1646" s="25"/>
      <c r="C1646" s="25"/>
    </row>
    <row r="1647" spans="2:3" hidden="1">
      <c r="B1647" s="25"/>
      <c r="C1647" s="25"/>
    </row>
    <row r="1648" spans="2:3" hidden="1">
      <c r="B1648" s="25"/>
      <c r="C1648" s="25"/>
    </row>
    <row r="1649" spans="2:3" hidden="1">
      <c r="B1649" s="25"/>
      <c r="C1649" s="25"/>
    </row>
    <row r="1650" spans="2:3" hidden="1">
      <c r="B1650" s="25"/>
      <c r="C1650" s="25"/>
    </row>
    <row r="1651" spans="2:3" hidden="1">
      <c r="B1651" s="25"/>
      <c r="C1651" s="25"/>
    </row>
    <row r="1652" spans="2:3" hidden="1">
      <c r="B1652" s="25"/>
      <c r="C1652" s="25"/>
    </row>
    <row r="1653" spans="2:3" hidden="1">
      <c r="B1653" s="25"/>
      <c r="C1653" s="25"/>
    </row>
    <row r="1654" spans="2:3" hidden="1">
      <c r="B1654" s="25"/>
      <c r="C1654" s="25"/>
    </row>
    <row r="1655" spans="2:3" hidden="1">
      <c r="B1655" s="25"/>
      <c r="C1655" s="25"/>
    </row>
    <row r="1656" spans="2:3" hidden="1">
      <c r="B1656" s="25"/>
      <c r="C1656" s="25"/>
    </row>
    <row r="1657" spans="2:3" hidden="1">
      <c r="B1657" s="25"/>
      <c r="C1657" s="25"/>
    </row>
    <row r="1658" spans="2:3" hidden="1">
      <c r="B1658" s="25"/>
      <c r="C1658" s="25"/>
    </row>
    <row r="1659" spans="2:3" hidden="1">
      <c r="B1659" s="25"/>
      <c r="C1659" s="25"/>
    </row>
    <row r="1660" spans="2:3" hidden="1">
      <c r="B1660" s="25"/>
      <c r="C1660" s="25"/>
    </row>
    <row r="1661" spans="2:3" hidden="1">
      <c r="B1661" s="25"/>
      <c r="C1661" s="25"/>
    </row>
    <row r="1662" spans="2:3" hidden="1">
      <c r="B1662" s="25"/>
      <c r="C1662" s="25"/>
    </row>
    <row r="1663" spans="2:3" hidden="1">
      <c r="B1663" s="25"/>
      <c r="C1663" s="25"/>
    </row>
    <row r="1664" spans="2:3" hidden="1">
      <c r="B1664" s="25"/>
      <c r="C1664" s="25"/>
    </row>
    <row r="1665" spans="2:3" hidden="1">
      <c r="B1665" s="25"/>
      <c r="C1665" s="25"/>
    </row>
    <row r="1666" spans="2:3" hidden="1">
      <c r="B1666" s="25"/>
      <c r="C1666" s="25"/>
    </row>
    <row r="1667" spans="2:3" hidden="1">
      <c r="B1667" s="25"/>
      <c r="C1667" s="25"/>
    </row>
    <row r="1668" spans="2:3" hidden="1">
      <c r="B1668" s="25"/>
      <c r="C1668" s="25"/>
    </row>
    <row r="1669" spans="2:3" hidden="1">
      <c r="B1669" s="25"/>
      <c r="C1669" s="25"/>
    </row>
    <row r="1670" spans="2:3" hidden="1">
      <c r="B1670" s="25"/>
      <c r="C1670" s="25"/>
    </row>
    <row r="1671" spans="2:3" hidden="1">
      <c r="B1671" s="25"/>
      <c r="C1671" s="25"/>
    </row>
    <row r="1672" spans="2:3" hidden="1">
      <c r="B1672" s="25"/>
      <c r="C1672" s="25"/>
    </row>
    <row r="1673" spans="2:3" hidden="1">
      <c r="B1673" s="25"/>
      <c r="C1673" s="25"/>
    </row>
    <row r="1674" spans="2:3" hidden="1">
      <c r="B1674" s="25"/>
      <c r="C1674" s="25"/>
    </row>
    <row r="1675" spans="2:3" hidden="1">
      <c r="B1675" s="25"/>
      <c r="C1675" s="25"/>
    </row>
    <row r="1676" spans="2:3" hidden="1">
      <c r="B1676" s="25"/>
      <c r="C1676" s="25"/>
    </row>
    <row r="1677" spans="2:3" hidden="1">
      <c r="B1677" s="25"/>
      <c r="C1677" s="25"/>
    </row>
    <row r="1678" spans="2:3" hidden="1">
      <c r="B1678" s="25"/>
      <c r="C1678" s="25"/>
    </row>
    <row r="1679" spans="2:3" hidden="1">
      <c r="B1679" s="25"/>
      <c r="C1679" s="25"/>
    </row>
    <row r="1680" spans="2:3" hidden="1">
      <c r="B1680" s="25"/>
      <c r="C1680" s="25"/>
    </row>
    <row r="1681" spans="2:3" hidden="1">
      <c r="B1681" s="25"/>
      <c r="C1681" s="25"/>
    </row>
    <row r="1682" spans="2:3" hidden="1">
      <c r="B1682" s="25"/>
      <c r="C1682" s="25"/>
    </row>
    <row r="1683" spans="2:3" hidden="1">
      <c r="B1683" s="25"/>
      <c r="C1683" s="25"/>
    </row>
    <row r="1684" spans="2:3" hidden="1">
      <c r="B1684" s="25"/>
      <c r="C1684" s="25"/>
    </row>
    <row r="1685" spans="2:3" hidden="1">
      <c r="B1685" s="25"/>
      <c r="C1685" s="25"/>
    </row>
    <row r="1686" spans="2:3" hidden="1">
      <c r="B1686" s="25"/>
      <c r="C1686" s="25"/>
    </row>
    <row r="1687" spans="2:3" hidden="1">
      <c r="B1687" s="25"/>
      <c r="C1687" s="25"/>
    </row>
    <row r="1688" spans="2:3" hidden="1">
      <c r="B1688" s="25"/>
      <c r="C1688" s="25"/>
    </row>
    <row r="1689" spans="2:3" hidden="1">
      <c r="B1689" s="25"/>
      <c r="C1689" s="25"/>
    </row>
    <row r="1690" spans="2:3" hidden="1">
      <c r="B1690" s="25"/>
      <c r="C1690" s="25"/>
    </row>
    <row r="1691" spans="2:3" hidden="1">
      <c r="B1691" s="25"/>
      <c r="C1691" s="25"/>
    </row>
    <row r="1692" spans="2:3" hidden="1">
      <c r="B1692" s="25"/>
      <c r="C1692" s="25"/>
    </row>
    <row r="1693" spans="2:3" hidden="1">
      <c r="B1693" s="25"/>
      <c r="C1693" s="25"/>
    </row>
    <row r="1694" spans="2:3" hidden="1">
      <c r="B1694" s="25"/>
      <c r="C1694" s="25"/>
    </row>
    <row r="1695" spans="2:3" hidden="1">
      <c r="B1695" s="25"/>
      <c r="C1695" s="25"/>
    </row>
    <row r="1696" spans="2:3" hidden="1">
      <c r="B1696" s="25"/>
      <c r="C1696" s="25"/>
    </row>
    <row r="1697" spans="2:3" hidden="1">
      <c r="B1697" s="25"/>
      <c r="C1697" s="25"/>
    </row>
    <row r="1698" spans="2:3" hidden="1">
      <c r="B1698" s="25"/>
      <c r="C1698" s="25"/>
    </row>
    <row r="1699" spans="2:3" hidden="1">
      <c r="B1699" s="25"/>
      <c r="C1699" s="25"/>
    </row>
    <row r="1700" spans="2:3" hidden="1">
      <c r="B1700" s="25"/>
      <c r="C1700" s="25"/>
    </row>
    <row r="1701" spans="2:3" hidden="1">
      <c r="B1701" s="25"/>
      <c r="C1701" s="25"/>
    </row>
    <row r="1702" spans="2:3" hidden="1">
      <c r="B1702" s="25"/>
      <c r="C1702" s="25"/>
    </row>
    <row r="1703" spans="2:3" hidden="1">
      <c r="B1703" s="25"/>
      <c r="C1703" s="25"/>
    </row>
    <row r="1704" spans="2:3" hidden="1">
      <c r="B1704" s="25"/>
      <c r="C1704" s="25"/>
    </row>
    <row r="1705" spans="2:3" hidden="1">
      <c r="B1705" s="25"/>
      <c r="C1705" s="25"/>
    </row>
    <row r="1706" spans="2:3" hidden="1">
      <c r="B1706" s="25"/>
      <c r="C1706" s="25"/>
    </row>
    <row r="1707" spans="2:3" hidden="1">
      <c r="B1707" s="25"/>
      <c r="C1707" s="25"/>
    </row>
    <row r="1708" spans="2:3" hidden="1">
      <c r="B1708" s="25"/>
      <c r="C1708" s="25"/>
    </row>
    <row r="1709" spans="2:3" hidden="1">
      <c r="B1709" s="25"/>
      <c r="C1709" s="25"/>
    </row>
    <row r="1710" spans="2:3" hidden="1">
      <c r="B1710" s="25"/>
      <c r="C1710" s="25"/>
    </row>
    <row r="1711" spans="2:3" hidden="1">
      <c r="B1711" s="25"/>
      <c r="C1711" s="25"/>
    </row>
    <row r="1712" spans="2:3" hidden="1">
      <c r="B1712" s="25"/>
      <c r="C1712" s="25"/>
    </row>
    <row r="1713" spans="2:3" hidden="1">
      <c r="B1713" s="25"/>
      <c r="C1713" s="25"/>
    </row>
    <row r="1714" spans="2:3" hidden="1">
      <c r="B1714" s="25"/>
      <c r="C1714" s="25"/>
    </row>
    <row r="1715" spans="2:3" hidden="1">
      <c r="B1715" s="25"/>
      <c r="C1715" s="25"/>
    </row>
    <row r="1716" spans="2:3" hidden="1">
      <c r="B1716" s="25"/>
      <c r="C1716" s="25"/>
    </row>
    <row r="1717" spans="2:3" hidden="1">
      <c r="B1717" s="25"/>
      <c r="C1717" s="25"/>
    </row>
    <row r="1718" spans="2:3" hidden="1">
      <c r="B1718" s="25"/>
      <c r="C1718" s="25"/>
    </row>
    <row r="1719" spans="2:3" hidden="1">
      <c r="B1719" s="25"/>
      <c r="C1719" s="25"/>
    </row>
    <row r="1720" spans="2:3" hidden="1">
      <c r="B1720" s="25"/>
      <c r="C1720" s="25"/>
    </row>
    <row r="1721" spans="2:3" hidden="1">
      <c r="B1721" s="25"/>
      <c r="C1721" s="25"/>
    </row>
    <row r="1722" spans="2:3" hidden="1">
      <c r="B1722" s="25"/>
      <c r="C1722" s="25"/>
    </row>
    <row r="1723" spans="2:3" hidden="1">
      <c r="B1723" s="25"/>
      <c r="C1723" s="25"/>
    </row>
    <row r="1724" spans="2:3" hidden="1">
      <c r="B1724" s="25"/>
      <c r="C1724" s="25"/>
    </row>
    <row r="1725" spans="2:3" hidden="1">
      <c r="B1725" s="25"/>
      <c r="C1725" s="25"/>
    </row>
    <row r="1726" spans="2:3" hidden="1">
      <c r="B1726" s="25"/>
      <c r="C1726" s="25"/>
    </row>
    <row r="1727" spans="2:3" hidden="1">
      <c r="B1727" s="25"/>
      <c r="C1727" s="25"/>
    </row>
    <row r="1728" spans="2:3" hidden="1">
      <c r="B1728" s="25"/>
      <c r="C1728" s="25"/>
    </row>
    <row r="1729" spans="2:3" hidden="1">
      <c r="B1729" s="25"/>
      <c r="C1729" s="25"/>
    </row>
    <row r="1730" spans="2:3" hidden="1">
      <c r="B1730" s="25"/>
      <c r="C1730" s="25"/>
    </row>
    <row r="1731" spans="2:3" hidden="1">
      <c r="B1731" s="25"/>
      <c r="C1731" s="25"/>
    </row>
    <row r="1732" spans="2:3" hidden="1">
      <c r="B1732" s="25"/>
      <c r="C1732" s="25"/>
    </row>
    <row r="1733" spans="2:3" hidden="1">
      <c r="B1733" s="25"/>
      <c r="C1733" s="25"/>
    </row>
    <row r="1734" spans="2:3" hidden="1">
      <c r="B1734" s="25"/>
      <c r="C1734" s="25"/>
    </row>
    <row r="1735" spans="2:3" hidden="1">
      <c r="B1735" s="25"/>
      <c r="C1735" s="25"/>
    </row>
    <row r="1736" spans="2:3" hidden="1">
      <c r="B1736" s="25"/>
      <c r="C1736" s="25"/>
    </row>
    <row r="1737" spans="2:3" hidden="1">
      <c r="B1737" s="25"/>
      <c r="C1737" s="25"/>
    </row>
    <row r="1738" spans="2:3" hidden="1">
      <c r="B1738" s="25"/>
      <c r="C1738" s="25"/>
    </row>
    <row r="1739" spans="2:3" hidden="1">
      <c r="B1739" s="25"/>
      <c r="C1739" s="25"/>
    </row>
    <row r="1740" spans="2:3" hidden="1">
      <c r="B1740" s="25"/>
      <c r="C1740" s="25"/>
    </row>
    <row r="1741" spans="2:3" hidden="1">
      <c r="B1741" s="25"/>
      <c r="C1741" s="25"/>
    </row>
    <row r="1742" spans="2:3" hidden="1">
      <c r="B1742" s="25"/>
      <c r="C1742" s="25"/>
    </row>
    <row r="1743" spans="2:3" hidden="1">
      <c r="B1743" s="25"/>
      <c r="C1743" s="25"/>
    </row>
    <row r="1744" spans="2:3" hidden="1">
      <c r="B1744" s="25"/>
      <c r="C1744" s="25"/>
    </row>
    <row r="1745" spans="2:3" hidden="1">
      <c r="B1745" s="25"/>
      <c r="C1745" s="25"/>
    </row>
    <row r="1746" spans="2:3" hidden="1">
      <c r="B1746" s="25"/>
      <c r="C1746" s="25"/>
    </row>
    <row r="1747" spans="2:3" hidden="1">
      <c r="B1747" s="25"/>
      <c r="C1747" s="25"/>
    </row>
    <row r="1748" spans="2:3" hidden="1">
      <c r="B1748" s="25"/>
      <c r="C1748" s="25"/>
    </row>
    <row r="1749" spans="2:3" hidden="1">
      <c r="B1749" s="25"/>
      <c r="C1749" s="25"/>
    </row>
    <row r="1750" spans="2:3" hidden="1">
      <c r="B1750" s="25"/>
      <c r="C1750" s="25"/>
    </row>
    <row r="1751" spans="2:3" hidden="1">
      <c r="B1751" s="25"/>
      <c r="C1751" s="25"/>
    </row>
    <row r="1752" spans="2:3" hidden="1">
      <c r="B1752" s="25"/>
      <c r="C1752" s="25"/>
    </row>
    <row r="1753" spans="2:3" hidden="1">
      <c r="B1753" s="25"/>
      <c r="C1753" s="25"/>
    </row>
    <row r="1754" spans="2:3" hidden="1">
      <c r="B1754" s="25"/>
      <c r="C1754" s="25"/>
    </row>
    <row r="1755" spans="2:3" hidden="1">
      <c r="B1755" s="25"/>
      <c r="C1755" s="25"/>
    </row>
    <row r="1756" spans="2:3" hidden="1">
      <c r="B1756" s="25"/>
      <c r="C1756" s="25"/>
    </row>
    <row r="1757" spans="2:3" hidden="1">
      <c r="B1757" s="25"/>
      <c r="C1757" s="25"/>
    </row>
    <row r="1758" spans="2:3" hidden="1">
      <c r="B1758" s="25"/>
      <c r="C1758" s="25"/>
    </row>
    <row r="1759" spans="2:3" hidden="1">
      <c r="B1759" s="25"/>
      <c r="C1759" s="25"/>
    </row>
    <row r="1760" spans="2:3" hidden="1">
      <c r="B1760" s="25"/>
      <c r="C1760" s="25"/>
    </row>
    <row r="1761" spans="2:3" hidden="1">
      <c r="B1761" s="25"/>
      <c r="C1761" s="25"/>
    </row>
    <row r="1762" spans="2:3" hidden="1">
      <c r="B1762" s="25"/>
      <c r="C1762" s="25"/>
    </row>
    <row r="1763" spans="2:3" hidden="1">
      <c r="B1763" s="25"/>
      <c r="C1763" s="25"/>
    </row>
    <row r="1764" spans="2:3" hidden="1">
      <c r="B1764" s="25"/>
      <c r="C1764" s="25"/>
    </row>
    <row r="1765" spans="2:3" hidden="1">
      <c r="B1765" s="25"/>
      <c r="C1765" s="25"/>
    </row>
    <row r="1766" spans="2:3" hidden="1">
      <c r="B1766" s="25"/>
      <c r="C1766" s="25"/>
    </row>
    <row r="1767" spans="2:3" hidden="1">
      <c r="B1767" s="25"/>
      <c r="C1767" s="25"/>
    </row>
    <row r="1768" spans="2:3" hidden="1">
      <c r="B1768" s="25"/>
      <c r="C1768" s="25"/>
    </row>
    <row r="1769" spans="2:3" hidden="1">
      <c r="B1769" s="25"/>
      <c r="C1769" s="25"/>
    </row>
    <row r="1770" spans="2:3" hidden="1">
      <c r="B1770" s="25"/>
      <c r="C1770" s="25"/>
    </row>
    <row r="1771" spans="2:3" hidden="1">
      <c r="B1771" s="25"/>
      <c r="C1771" s="25"/>
    </row>
    <row r="1772" spans="2:3" hidden="1">
      <c r="B1772" s="25"/>
      <c r="C1772" s="25"/>
    </row>
    <row r="1773" spans="2:3" hidden="1">
      <c r="B1773" s="25"/>
      <c r="C1773" s="25"/>
    </row>
    <row r="1774" spans="2:3" hidden="1">
      <c r="B1774" s="25"/>
      <c r="C1774" s="25"/>
    </row>
    <row r="1775" spans="2:3" hidden="1">
      <c r="B1775" s="25"/>
      <c r="C1775" s="25"/>
    </row>
    <row r="1776" spans="2:3" hidden="1">
      <c r="B1776" s="25"/>
      <c r="C1776" s="25"/>
    </row>
    <row r="1777" spans="2:3" hidden="1">
      <c r="B1777" s="25"/>
      <c r="C1777" s="25"/>
    </row>
    <row r="1778" spans="2:3" hidden="1">
      <c r="B1778" s="25"/>
      <c r="C1778" s="25"/>
    </row>
    <row r="1779" spans="2:3" hidden="1">
      <c r="B1779" s="25"/>
      <c r="C1779" s="25"/>
    </row>
    <row r="1780" spans="2:3" hidden="1">
      <c r="B1780" s="25"/>
      <c r="C1780" s="25"/>
    </row>
    <row r="1781" spans="2:3" hidden="1">
      <c r="B1781" s="25"/>
      <c r="C1781" s="25"/>
    </row>
    <row r="1782" spans="2:3" hidden="1">
      <c r="B1782" s="25"/>
      <c r="C1782" s="25"/>
    </row>
    <row r="1783" spans="2:3" hidden="1">
      <c r="B1783" s="25"/>
      <c r="C1783" s="25"/>
    </row>
    <row r="1784" spans="2:3" hidden="1">
      <c r="B1784" s="25"/>
      <c r="C1784" s="25"/>
    </row>
    <row r="1785" spans="2:3" hidden="1">
      <c r="B1785" s="25"/>
      <c r="C1785" s="25"/>
    </row>
    <row r="1786" spans="2:3" hidden="1">
      <c r="B1786" s="25"/>
      <c r="C1786" s="25"/>
    </row>
    <row r="1787" spans="2:3" hidden="1">
      <c r="B1787" s="25"/>
      <c r="C1787" s="25"/>
    </row>
    <row r="1788" spans="2:3" hidden="1">
      <c r="B1788" s="25"/>
      <c r="C1788" s="25"/>
    </row>
    <row r="1789" spans="2:3" hidden="1">
      <c r="B1789" s="25"/>
      <c r="C1789" s="25"/>
    </row>
    <row r="1790" spans="2:3" hidden="1">
      <c r="B1790" s="25"/>
      <c r="C1790" s="25"/>
    </row>
    <row r="1791" spans="2:3" hidden="1">
      <c r="B1791" s="25"/>
      <c r="C1791" s="25"/>
    </row>
    <row r="1792" spans="2:3" hidden="1">
      <c r="B1792" s="25"/>
      <c r="C1792" s="25"/>
    </row>
    <row r="1793" spans="2:3" hidden="1">
      <c r="B1793" s="25"/>
      <c r="C1793" s="25"/>
    </row>
    <row r="1794" spans="2:3" hidden="1">
      <c r="B1794" s="25"/>
      <c r="C1794" s="25"/>
    </row>
    <row r="1795" spans="2:3" hidden="1">
      <c r="B1795" s="25"/>
      <c r="C1795" s="25"/>
    </row>
    <row r="1796" spans="2:3" hidden="1">
      <c r="B1796" s="25"/>
      <c r="C1796" s="25"/>
    </row>
    <row r="1797" spans="2:3" hidden="1">
      <c r="B1797" s="25"/>
      <c r="C1797" s="25"/>
    </row>
    <row r="1798" spans="2:3" hidden="1">
      <c r="B1798" s="25"/>
      <c r="C1798" s="25"/>
    </row>
    <row r="1799" spans="2:3" hidden="1">
      <c r="B1799" s="25"/>
      <c r="C1799" s="25"/>
    </row>
    <row r="1800" spans="2:3" hidden="1">
      <c r="B1800" s="25"/>
      <c r="C1800" s="25"/>
    </row>
    <row r="1801" spans="2:3" hidden="1">
      <c r="B1801" s="25"/>
      <c r="C1801" s="25"/>
    </row>
    <row r="1802" spans="2:3" hidden="1">
      <c r="B1802" s="25"/>
      <c r="C1802" s="25"/>
    </row>
    <row r="1803" spans="2:3" hidden="1">
      <c r="B1803" s="25"/>
      <c r="C1803" s="25"/>
    </row>
    <row r="1804" spans="2:3" hidden="1">
      <c r="B1804" s="25"/>
      <c r="C1804" s="25"/>
    </row>
    <row r="1805" spans="2:3" hidden="1">
      <c r="B1805" s="25"/>
      <c r="C1805" s="25"/>
    </row>
    <row r="1806" spans="2:3" hidden="1">
      <c r="B1806" s="25"/>
      <c r="C1806" s="25"/>
    </row>
    <row r="1807" spans="2:3" hidden="1">
      <c r="B1807" s="25"/>
      <c r="C1807" s="25"/>
    </row>
    <row r="1808" spans="2:3" hidden="1">
      <c r="B1808" s="25"/>
      <c r="C1808" s="25"/>
    </row>
    <row r="1809" spans="2:3" hidden="1">
      <c r="B1809" s="25"/>
      <c r="C1809" s="25"/>
    </row>
    <row r="1810" spans="2:3" hidden="1">
      <c r="B1810" s="25"/>
      <c r="C1810" s="25"/>
    </row>
    <row r="1811" spans="2:3" hidden="1">
      <c r="B1811" s="25"/>
      <c r="C1811" s="25"/>
    </row>
    <row r="1812" spans="2:3" hidden="1">
      <c r="B1812" s="25"/>
      <c r="C1812" s="25"/>
    </row>
    <row r="1813" spans="2:3" hidden="1">
      <c r="B1813" s="25"/>
      <c r="C1813" s="25"/>
    </row>
    <row r="1814" spans="2:3" hidden="1">
      <c r="B1814" s="25"/>
      <c r="C1814" s="25"/>
    </row>
    <row r="1815" spans="2:3" hidden="1">
      <c r="B1815" s="25"/>
      <c r="C1815" s="25"/>
    </row>
    <row r="1816" spans="2:3" hidden="1">
      <c r="B1816" s="25"/>
      <c r="C1816" s="25"/>
    </row>
    <row r="1817" spans="2:3" hidden="1">
      <c r="B1817" s="25"/>
      <c r="C1817" s="25"/>
    </row>
    <row r="1818" spans="2:3" hidden="1">
      <c r="B1818" s="25"/>
      <c r="C1818" s="25"/>
    </row>
    <row r="1819" spans="2:3" hidden="1">
      <c r="B1819" s="25"/>
      <c r="C1819" s="25"/>
    </row>
    <row r="1820" spans="2:3" hidden="1">
      <c r="B1820" s="25"/>
      <c r="C1820" s="25"/>
    </row>
    <row r="1821" spans="2:3" hidden="1">
      <c r="B1821" s="25"/>
      <c r="C1821" s="25"/>
    </row>
    <row r="1822" spans="2:3" hidden="1">
      <c r="B1822" s="25"/>
      <c r="C1822" s="25"/>
    </row>
    <row r="1823" spans="2:3" hidden="1">
      <c r="B1823" s="25"/>
      <c r="C1823" s="25"/>
    </row>
    <row r="1824" spans="2:3" hidden="1">
      <c r="B1824" s="25"/>
      <c r="C1824" s="25"/>
    </row>
    <row r="1825" spans="2:3" hidden="1">
      <c r="B1825" s="25"/>
      <c r="C1825" s="25"/>
    </row>
    <row r="1826" spans="2:3" hidden="1">
      <c r="B1826" s="25"/>
      <c r="C1826" s="25"/>
    </row>
    <row r="1827" spans="2:3" hidden="1">
      <c r="B1827" s="25"/>
      <c r="C1827" s="25"/>
    </row>
    <row r="1828" spans="2:3" hidden="1">
      <c r="B1828" s="25"/>
      <c r="C1828" s="25"/>
    </row>
    <row r="1829" spans="2:3" hidden="1">
      <c r="B1829" s="25"/>
      <c r="C1829" s="25"/>
    </row>
    <row r="1830" spans="2:3" hidden="1">
      <c r="B1830" s="25"/>
      <c r="C1830" s="25"/>
    </row>
    <row r="1831" spans="2:3" hidden="1">
      <c r="B1831" s="25"/>
      <c r="C1831" s="25"/>
    </row>
    <row r="1832" spans="2:3" hidden="1">
      <c r="B1832" s="25"/>
      <c r="C1832" s="25"/>
    </row>
    <row r="1833" spans="2:3" hidden="1">
      <c r="B1833" s="25"/>
      <c r="C1833" s="25"/>
    </row>
    <row r="1834" spans="2:3" hidden="1">
      <c r="B1834" s="25"/>
      <c r="C1834" s="25"/>
    </row>
    <row r="1835" spans="2:3" hidden="1">
      <c r="B1835" s="25"/>
      <c r="C1835" s="25"/>
    </row>
    <row r="1836" spans="2:3" hidden="1">
      <c r="B1836" s="25"/>
      <c r="C1836" s="25"/>
    </row>
    <row r="1837" spans="2:3" hidden="1">
      <c r="B1837" s="25"/>
      <c r="C1837" s="25"/>
    </row>
    <row r="1838" spans="2:3" hidden="1">
      <c r="B1838" s="25"/>
      <c r="C1838" s="25"/>
    </row>
    <row r="1839" spans="2:3" hidden="1">
      <c r="B1839" s="25"/>
      <c r="C1839" s="25"/>
    </row>
    <row r="1840" spans="2:3" hidden="1">
      <c r="B1840" s="25"/>
      <c r="C1840" s="25"/>
    </row>
    <row r="1841" spans="2:3" hidden="1">
      <c r="B1841" s="25"/>
      <c r="C1841" s="25"/>
    </row>
    <row r="1842" spans="2:3" hidden="1">
      <c r="B1842" s="25"/>
      <c r="C1842" s="25"/>
    </row>
    <row r="1843" spans="2:3" hidden="1">
      <c r="B1843" s="25"/>
      <c r="C1843" s="25"/>
    </row>
    <row r="1844" spans="2:3" hidden="1">
      <c r="B1844" s="25"/>
      <c r="C1844" s="25"/>
    </row>
    <row r="1845" spans="2:3" hidden="1">
      <c r="B1845" s="25"/>
      <c r="C1845" s="25"/>
    </row>
    <row r="1846" spans="2:3" hidden="1">
      <c r="B1846" s="25"/>
      <c r="C1846" s="25"/>
    </row>
    <row r="1847" spans="2:3" hidden="1">
      <c r="B1847" s="25"/>
      <c r="C1847" s="25"/>
    </row>
    <row r="1848" spans="2:3" hidden="1">
      <c r="B1848" s="25"/>
      <c r="C1848" s="25"/>
    </row>
    <row r="1849" spans="2:3" hidden="1">
      <c r="B1849" s="25"/>
      <c r="C1849" s="25"/>
    </row>
    <row r="1850" spans="2:3" hidden="1">
      <c r="B1850" s="25"/>
      <c r="C1850" s="25"/>
    </row>
    <row r="1851" spans="2:3" hidden="1">
      <c r="B1851" s="25"/>
      <c r="C1851" s="25"/>
    </row>
    <row r="1852" spans="2:3" hidden="1">
      <c r="B1852" s="25"/>
      <c r="C1852" s="25"/>
    </row>
    <row r="1853" spans="2:3" hidden="1">
      <c r="B1853" s="25"/>
      <c r="C1853" s="25"/>
    </row>
    <row r="1854" spans="2:3" hidden="1">
      <c r="B1854" s="25"/>
      <c r="C1854" s="25"/>
    </row>
    <row r="1855" spans="2:3" hidden="1">
      <c r="B1855" s="25"/>
      <c r="C1855" s="25"/>
    </row>
    <row r="1856" spans="2:3" hidden="1">
      <c r="B1856" s="25"/>
      <c r="C1856" s="25"/>
    </row>
    <row r="1857" spans="2:3" hidden="1">
      <c r="B1857" s="25"/>
      <c r="C1857" s="25"/>
    </row>
    <row r="1858" spans="2:3" hidden="1">
      <c r="B1858" s="25"/>
      <c r="C1858" s="25"/>
    </row>
    <row r="1859" spans="2:3" hidden="1">
      <c r="B1859" s="25"/>
      <c r="C1859" s="25"/>
    </row>
    <row r="1860" spans="2:3" hidden="1">
      <c r="B1860" s="25"/>
      <c r="C1860" s="25"/>
    </row>
    <row r="1861" spans="2:3" hidden="1">
      <c r="B1861" s="25"/>
      <c r="C1861" s="25"/>
    </row>
    <row r="1862" spans="2:3" hidden="1">
      <c r="B1862" s="25"/>
      <c r="C1862" s="25"/>
    </row>
    <row r="1863" spans="2:3" hidden="1">
      <c r="B1863" s="25"/>
      <c r="C1863" s="25"/>
    </row>
    <row r="1864" spans="2:3" hidden="1">
      <c r="B1864" s="25"/>
      <c r="C1864" s="25"/>
    </row>
    <row r="1865" spans="2:3" hidden="1">
      <c r="B1865" s="25"/>
      <c r="C1865" s="25"/>
    </row>
    <row r="1866" spans="2:3" hidden="1">
      <c r="B1866" s="25"/>
      <c r="C1866" s="25"/>
    </row>
    <row r="1867" spans="2:3" hidden="1">
      <c r="B1867" s="25"/>
      <c r="C1867" s="25"/>
    </row>
    <row r="1868" spans="2:3" hidden="1">
      <c r="B1868" s="25"/>
      <c r="C1868" s="25"/>
    </row>
    <row r="1869" spans="2:3" hidden="1">
      <c r="B1869" s="25"/>
      <c r="C1869" s="25"/>
    </row>
    <row r="1870" spans="2:3" hidden="1">
      <c r="B1870" s="25"/>
      <c r="C1870" s="25"/>
    </row>
    <row r="1871" spans="2:3" hidden="1">
      <c r="B1871" s="25"/>
      <c r="C1871" s="25"/>
    </row>
    <row r="1872" spans="2:3" hidden="1">
      <c r="B1872" s="25"/>
      <c r="C1872" s="25"/>
    </row>
    <row r="1873" spans="2:3" hidden="1">
      <c r="B1873" s="25"/>
      <c r="C1873" s="25"/>
    </row>
    <row r="1874" spans="2:3" hidden="1">
      <c r="B1874" s="25"/>
      <c r="C1874" s="25"/>
    </row>
    <row r="1875" spans="2:3" hidden="1">
      <c r="B1875" s="25"/>
      <c r="C1875" s="25"/>
    </row>
    <row r="1876" spans="2:3" hidden="1">
      <c r="B1876" s="25"/>
      <c r="C1876" s="25"/>
    </row>
    <row r="1877" spans="2:3" hidden="1">
      <c r="B1877" s="25"/>
      <c r="C1877" s="25"/>
    </row>
    <row r="1878" spans="2:3" hidden="1">
      <c r="B1878" s="25"/>
      <c r="C1878" s="25"/>
    </row>
    <row r="1879" spans="2:3" hidden="1">
      <c r="B1879" s="25"/>
      <c r="C1879" s="25"/>
    </row>
    <row r="1880" spans="2:3" hidden="1">
      <c r="B1880" s="25"/>
      <c r="C1880" s="25"/>
    </row>
    <row r="1881" spans="2:3" hidden="1">
      <c r="B1881" s="25"/>
      <c r="C1881" s="25"/>
    </row>
    <row r="1882" spans="2:3" hidden="1">
      <c r="B1882" s="25"/>
      <c r="C1882" s="25"/>
    </row>
    <row r="1883" spans="2:3" hidden="1">
      <c r="B1883" s="25"/>
      <c r="C1883" s="25"/>
    </row>
    <row r="1884" spans="2:3" hidden="1">
      <c r="B1884" s="25"/>
      <c r="C1884" s="25"/>
    </row>
    <row r="1885" spans="2:3" hidden="1">
      <c r="B1885" s="25"/>
      <c r="C1885" s="25"/>
    </row>
    <row r="1886" spans="2:3" hidden="1">
      <c r="B1886" s="25"/>
      <c r="C1886" s="25"/>
    </row>
    <row r="1887" spans="2:3" hidden="1">
      <c r="B1887" s="25"/>
      <c r="C1887" s="25"/>
    </row>
    <row r="1888" spans="2:3" hidden="1">
      <c r="B1888" s="25"/>
      <c r="C1888" s="25"/>
    </row>
    <row r="1889" spans="2:3" hidden="1">
      <c r="B1889" s="25"/>
      <c r="C1889" s="25"/>
    </row>
    <row r="1890" spans="2:3" hidden="1">
      <c r="B1890" s="25"/>
      <c r="C1890" s="25"/>
    </row>
    <row r="1891" spans="2:3" hidden="1">
      <c r="B1891" s="25"/>
      <c r="C1891" s="25"/>
    </row>
    <row r="1892" spans="2:3" hidden="1">
      <c r="B1892" s="25"/>
      <c r="C1892" s="25"/>
    </row>
    <row r="1893" spans="2:3" hidden="1">
      <c r="B1893" s="25"/>
      <c r="C1893" s="25"/>
    </row>
    <row r="1894" spans="2:3" hidden="1">
      <c r="B1894" s="25"/>
      <c r="C1894" s="25"/>
    </row>
    <row r="1895" spans="2:3" hidden="1">
      <c r="B1895" s="25"/>
      <c r="C1895" s="25"/>
    </row>
    <row r="1896" spans="2:3" hidden="1">
      <c r="B1896" s="25"/>
      <c r="C1896" s="25"/>
    </row>
    <row r="1897" spans="2:3" hidden="1">
      <c r="B1897" s="25"/>
      <c r="C1897" s="25"/>
    </row>
    <row r="1898" spans="2:3" hidden="1">
      <c r="B1898" s="25"/>
      <c r="C1898" s="25"/>
    </row>
    <row r="1899" spans="2:3" hidden="1">
      <c r="B1899" s="25"/>
      <c r="C1899" s="25"/>
    </row>
    <row r="1900" spans="2:3" hidden="1">
      <c r="B1900" s="25"/>
      <c r="C1900" s="25"/>
    </row>
    <row r="1901" spans="2:3" hidden="1">
      <c r="B1901" s="25"/>
      <c r="C1901" s="25"/>
    </row>
    <row r="1902" spans="2:3" hidden="1">
      <c r="B1902" s="25"/>
      <c r="C1902" s="25"/>
    </row>
    <row r="1903" spans="2:3" hidden="1">
      <c r="B1903" s="25"/>
      <c r="C1903" s="25"/>
    </row>
    <row r="1904" spans="2:3" hidden="1">
      <c r="B1904" s="25"/>
      <c r="C1904" s="25"/>
    </row>
    <row r="1905" spans="2:3" hidden="1">
      <c r="B1905" s="25"/>
      <c r="C1905" s="25"/>
    </row>
    <row r="1906" spans="2:3" hidden="1">
      <c r="B1906" s="25"/>
      <c r="C1906" s="25"/>
    </row>
    <row r="1907" spans="2:3" hidden="1">
      <c r="B1907" s="25"/>
      <c r="C1907" s="25"/>
    </row>
    <row r="1908" spans="2:3" hidden="1">
      <c r="B1908" s="25"/>
      <c r="C1908" s="25"/>
    </row>
    <row r="1909" spans="2:3" hidden="1">
      <c r="B1909" s="25"/>
      <c r="C1909" s="25"/>
    </row>
    <row r="1910" spans="2:3" hidden="1">
      <c r="B1910" s="25"/>
      <c r="C1910" s="25"/>
    </row>
    <row r="1911" spans="2:3" hidden="1">
      <c r="B1911" s="25"/>
      <c r="C1911" s="25"/>
    </row>
    <row r="1912" spans="2:3" hidden="1">
      <c r="B1912" s="25"/>
      <c r="C1912" s="25"/>
    </row>
    <row r="1913" spans="2:3" hidden="1">
      <c r="B1913" s="25"/>
      <c r="C1913" s="25"/>
    </row>
    <row r="1914" spans="2:3" hidden="1">
      <c r="B1914" s="25"/>
      <c r="C1914" s="25"/>
    </row>
    <row r="1915" spans="2:3" hidden="1">
      <c r="B1915" s="25"/>
      <c r="C1915" s="25"/>
    </row>
    <row r="1916" spans="2:3" hidden="1">
      <c r="B1916" s="25"/>
      <c r="C1916" s="25"/>
    </row>
    <row r="1917" spans="2:3" hidden="1">
      <c r="B1917" s="25"/>
      <c r="C1917" s="25"/>
    </row>
    <row r="1918" spans="2:3" hidden="1">
      <c r="B1918" s="25"/>
      <c r="C1918" s="25"/>
    </row>
    <row r="1919" spans="2:3" hidden="1">
      <c r="B1919" s="25"/>
      <c r="C1919" s="25"/>
    </row>
    <row r="1920" spans="2:3" hidden="1">
      <c r="B1920" s="25"/>
      <c r="C1920" s="25"/>
    </row>
    <row r="1921" spans="2:3" hidden="1">
      <c r="B1921" s="25"/>
      <c r="C1921" s="25"/>
    </row>
    <row r="1922" spans="2:3" hidden="1">
      <c r="B1922" s="25"/>
      <c r="C1922" s="25"/>
    </row>
    <row r="1923" spans="2:3" hidden="1">
      <c r="B1923" s="25"/>
      <c r="C1923" s="25"/>
    </row>
    <row r="1924" spans="2:3" hidden="1">
      <c r="B1924" s="25"/>
      <c r="C1924" s="25"/>
    </row>
    <row r="1925" spans="2:3" hidden="1">
      <c r="B1925" s="25"/>
      <c r="C1925" s="25"/>
    </row>
    <row r="1926" spans="2:3" hidden="1">
      <c r="B1926" s="25"/>
      <c r="C1926" s="25"/>
    </row>
    <row r="1927" spans="2:3" hidden="1">
      <c r="B1927" s="25"/>
      <c r="C1927" s="25"/>
    </row>
    <row r="1928" spans="2:3" hidden="1">
      <c r="B1928" s="25"/>
      <c r="C1928" s="25"/>
    </row>
    <row r="1929" spans="2:3" hidden="1">
      <c r="B1929" s="25"/>
      <c r="C1929" s="25"/>
    </row>
    <row r="1930" spans="2:3" hidden="1">
      <c r="B1930" s="25"/>
      <c r="C1930" s="25"/>
    </row>
    <row r="1931" spans="2:3" hidden="1">
      <c r="B1931" s="25"/>
      <c r="C1931" s="25"/>
    </row>
    <row r="1932" spans="2:3" hidden="1">
      <c r="B1932" s="25"/>
      <c r="C1932" s="25"/>
    </row>
    <row r="1933" spans="2:3" hidden="1">
      <c r="B1933" s="25"/>
      <c r="C1933" s="25"/>
    </row>
    <row r="1934" spans="2:3" hidden="1">
      <c r="B1934" s="25"/>
      <c r="C1934" s="25"/>
    </row>
    <row r="1935" spans="2:3" hidden="1">
      <c r="B1935" s="25"/>
      <c r="C1935" s="25"/>
    </row>
    <row r="1936" spans="2:3" hidden="1">
      <c r="B1936" s="25"/>
      <c r="C1936" s="25"/>
    </row>
    <row r="1937" spans="2:3" hidden="1">
      <c r="B1937" s="25"/>
      <c r="C1937" s="25"/>
    </row>
    <row r="1938" spans="2:3" hidden="1">
      <c r="B1938" s="25"/>
      <c r="C1938" s="25"/>
    </row>
    <row r="1939" spans="2:3" hidden="1">
      <c r="B1939" s="25"/>
      <c r="C1939" s="25"/>
    </row>
    <row r="1940" spans="2:3" hidden="1">
      <c r="B1940" s="25"/>
      <c r="C1940" s="25"/>
    </row>
    <row r="1941" spans="2:3" hidden="1">
      <c r="B1941" s="25"/>
      <c r="C1941" s="25"/>
    </row>
    <row r="1942" spans="2:3" hidden="1">
      <c r="B1942" s="25"/>
      <c r="C1942" s="25"/>
    </row>
    <row r="1943" spans="2:3" hidden="1">
      <c r="B1943" s="25"/>
      <c r="C1943" s="25"/>
    </row>
    <row r="1944" spans="2:3" hidden="1">
      <c r="B1944" s="25"/>
      <c r="C1944" s="25"/>
    </row>
    <row r="1945" spans="2:3" hidden="1">
      <c r="B1945" s="25"/>
      <c r="C1945" s="25"/>
    </row>
    <row r="1946" spans="2:3" hidden="1">
      <c r="B1946" s="25"/>
      <c r="C1946" s="25"/>
    </row>
    <row r="1947" spans="2:3" hidden="1">
      <c r="B1947" s="25"/>
      <c r="C1947" s="25"/>
    </row>
    <row r="1948" spans="2:3" hidden="1">
      <c r="B1948" s="25"/>
      <c r="C1948" s="25"/>
    </row>
    <row r="1949" spans="2:3" hidden="1">
      <c r="B1949" s="25"/>
      <c r="C1949" s="25"/>
    </row>
    <row r="1950" spans="2:3" hidden="1">
      <c r="B1950" s="25"/>
      <c r="C1950" s="25"/>
    </row>
    <row r="1951" spans="2:3" hidden="1">
      <c r="B1951" s="25"/>
      <c r="C1951" s="25"/>
    </row>
    <row r="1952" spans="2:3" hidden="1">
      <c r="B1952" s="25"/>
      <c r="C1952" s="25"/>
    </row>
    <row r="1953" spans="2:3" hidden="1">
      <c r="B1953" s="25"/>
      <c r="C1953" s="25"/>
    </row>
    <row r="1954" spans="2:3" hidden="1">
      <c r="B1954" s="25"/>
      <c r="C1954" s="25"/>
    </row>
    <row r="1955" spans="2:3" hidden="1">
      <c r="B1955" s="25"/>
      <c r="C1955" s="25"/>
    </row>
    <row r="1956" spans="2:3" hidden="1">
      <c r="B1956" s="25"/>
      <c r="C1956" s="25"/>
    </row>
    <row r="1957" spans="2:3" hidden="1">
      <c r="B1957" s="25"/>
      <c r="C1957" s="25"/>
    </row>
    <row r="1958" spans="2:3" hidden="1">
      <c r="B1958" s="25"/>
      <c r="C1958" s="25"/>
    </row>
    <row r="1959" spans="2:3" hidden="1">
      <c r="B1959" s="25"/>
      <c r="C1959" s="25"/>
    </row>
    <row r="1960" spans="2:3" hidden="1">
      <c r="B1960" s="25"/>
      <c r="C1960" s="25"/>
    </row>
    <row r="1961" spans="2:3" hidden="1">
      <c r="B1961" s="25"/>
      <c r="C1961" s="25"/>
    </row>
    <row r="1962" spans="2:3" hidden="1">
      <c r="B1962" s="25"/>
      <c r="C1962" s="25"/>
    </row>
    <row r="1963" spans="2:3" hidden="1">
      <c r="B1963" s="25"/>
      <c r="C1963" s="25"/>
    </row>
    <row r="1964" spans="2:3" hidden="1">
      <c r="B1964" s="25"/>
      <c r="C1964" s="25"/>
    </row>
    <row r="1965" spans="2:3" hidden="1">
      <c r="B1965" s="25"/>
      <c r="C1965" s="25"/>
    </row>
    <row r="1966" spans="2:3" hidden="1">
      <c r="B1966" s="25"/>
      <c r="C1966" s="25"/>
    </row>
    <row r="1967" spans="2:3" hidden="1">
      <c r="B1967" s="25"/>
      <c r="C1967" s="25"/>
    </row>
    <row r="1968" spans="2:3" hidden="1">
      <c r="B1968" s="25"/>
      <c r="C1968" s="25"/>
    </row>
    <row r="1969" spans="2:3" hidden="1">
      <c r="B1969" s="25"/>
      <c r="C1969" s="25"/>
    </row>
    <row r="1970" spans="2:3" hidden="1">
      <c r="B1970" s="25"/>
      <c r="C1970" s="25"/>
    </row>
    <row r="1971" spans="2:3" hidden="1">
      <c r="B1971" s="25"/>
      <c r="C1971" s="25"/>
    </row>
    <row r="1972" spans="2:3" hidden="1">
      <c r="B1972" s="25"/>
      <c r="C1972" s="25"/>
    </row>
    <row r="1973" spans="2:3" hidden="1">
      <c r="B1973" s="25"/>
      <c r="C1973" s="25"/>
    </row>
    <row r="1974" spans="2:3" hidden="1">
      <c r="B1974" s="25"/>
      <c r="C1974" s="25"/>
    </row>
    <row r="1975" spans="2:3" hidden="1">
      <c r="B1975" s="25"/>
      <c r="C1975" s="25"/>
    </row>
    <row r="1976" spans="2:3" hidden="1">
      <c r="B1976" s="25"/>
      <c r="C1976" s="25"/>
    </row>
    <row r="1977" spans="2:3" hidden="1">
      <c r="B1977" s="25"/>
      <c r="C1977" s="25"/>
    </row>
    <row r="1978" spans="2:3" hidden="1">
      <c r="B1978" s="25"/>
      <c r="C1978" s="25"/>
    </row>
    <row r="1979" spans="2:3" hidden="1">
      <c r="B1979" s="25"/>
      <c r="C1979" s="25"/>
    </row>
    <row r="1980" spans="2:3" hidden="1">
      <c r="B1980" s="25"/>
      <c r="C1980" s="25"/>
    </row>
    <row r="1981" spans="2:3" hidden="1">
      <c r="B1981" s="25"/>
      <c r="C1981" s="25"/>
    </row>
    <row r="1982" spans="2:3" hidden="1">
      <c r="B1982" s="25"/>
      <c r="C1982" s="25"/>
    </row>
    <row r="1983" spans="2:3" hidden="1">
      <c r="B1983" s="25"/>
      <c r="C1983" s="25"/>
    </row>
    <row r="1984" spans="2:3" hidden="1">
      <c r="B1984" s="25"/>
      <c r="C1984" s="25"/>
    </row>
    <row r="1985" spans="2:3" hidden="1">
      <c r="B1985" s="25"/>
      <c r="C1985" s="25"/>
    </row>
    <row r="1986" spans="2:3" hidden="1">
      <c r="B1986" s="25"/>
      <c r="C1986" s="25"/>
    </row>
    <row r="1987" spans="2:3" hidden="1">
      <c r="B1987" s="25"/>
      <c r="C1987" s="25"/>
    </row>
    <row r="1988" spans="2:3" hidden="1">
      <c r="B1988" s="25"/>
      <c r="C1988" s="25"/>
    </row>
    <row r="1989" spans="2:3" hidden="1">
      <c r="B1989" s="25"/>
      <c r="C1989" s="25"/>
    </row>
    <row r="1990" spans="2:3" hidden="1">
      <c r="B1990" s="25"/>
      <c r="C1990" s="25"/>
    </row>
    <row r="1991" spans="2:3" hidden="1">
      <c r="B1991" s="25"/>
      <c r="C1991" s="25"/>
    </row>
    <row r="1992" spans="2:3" hidden="1">
      <c r="B1992" s="25"/>
      <c r="C1992" s="25"/>
    </row>
    <row r="1993" spans="2:3" hidden="1">
      <c r="B1993" s="25"/>
      <c r="C1993" s="25"/>
    </row>
    <row r="1994" spans="2:3" hidden="1">
      <c r="B1994" s="25"/>
      <c r="C1994" s="25"/>
    </row>
    <row r="1995" spans="2:3" hidden="1">
      <c r="B1995" s="25"/>
      <c r="C1995" s="25"/>
    </row>
    <row r="1996" spans="2:3" hidden="1">
      <c r="B1996" s="25"/>
      <c r="C1996" s="25"/>
    </row>
    <row r="1997" spans="2:3" hidden="1">
      <c r="B1997" s="25"/>
      <c r="C1997" s="25"/>
    </row>
    <row r="1998" spans="2:3" hidden="1">
      <c r="B1998" s="25"/>
      <c r="C1998" s="25"/>
    </row>
    <row r="1999" spans="2:3" hidden="1">
      <c r="B1999" s="25"/>
      <c r="C1999" s="25"/>
    </row>
    <row r="2000" spans="2:3" hidden="1">
      <c r="B2000" s="25"/>
      <c r="C2000" s="25"/>
    </row>
    <row r="2001" spans="2:3" hidden="1">
      <c r="B2001" s="25"/>
      <c r="C2001" s="25"/>
    </row>
    <row r="2002" spans="2:3" hidden="1">
      <c r="B2002" s="25"/>
      <c r="C2002" s="25"/>
    </row>
    <row r="2003" spans="2:3" hidden="1">
      <c r="B2003" s="25"/>
      <c r="C2003" s="25"/>
    </row>
    <row r="2004" spans="2:3" hidden="1">
      <c r="B2004" s="25"/>
      <c r="C2004" s="25"/>
    </row>
    <row r="2005" spans="2:3" hidden="1">
      <c r="B2005" s="25"/>
      <c r="C2005" s="25"/>
    </row>
    <row r="2006" spans="2:3" hidden="1">
      <c r="B2006" s="25"/>
      <c r="C2006" s="25"/>
    </row>
    <row r="2007" spans="2:3" hidden="1">
      <c r="B2007" s="25"/>
      <c r="C2007" s="25"/>
    </row>
    <row r="2008" spans="2:3" hidden="1">
      <c r="B2008" s="25"/>
      <c r="C2008" s="25"/>
    </row>
    <row r="2009" spans="2:3" hidden="1">
      <c r="B2009" s="25"/>
      <c r="C2009" s="25"/>
    </row>
    <row r="2010" spans="2:3" hidden="1">
      <c r="B2010" s="25"/>
      <c r="C2010" s="25"/>
    </row>
    <row r="2011" spans="2:3" hidden="1">
      <c r="B2011" s="25"/>
      <c r="C2011" s="25"/>
    </row>
    <row r="2012" spans="2:3" hidden="1">
      <c r="B2012" s="25"/>
      <c r="C2012" s="25"/>
    </row>
    <row r="2013" spans="2:3" hidden="1">
      <c r="B2013" s="25"/>
      <c r="C2013" s="25"/>
    </row>
    <row r="2014" spans="2:3" hidden="1">
      <c r="B2014" s="25"/>
      <c r="C2014" s="25"/>
    </row>
    <row r="2015" spans="2:3" hidden="1">
      <c r="B2015" s="25"/>
      <c r="C2015" s="25"/>
    </row>
    <row r="2016" spans="2:3" hidden="1">
      <c r="B2016" s="25"/>
      <c r="C2016" s="25"/>
    </row>
    <row r="2017" spans="2:3" hidden="1">
      <c r="B2017" s="25"/>
      <c r="C2017" s="25"/>
    </row>
    <row r="2018" spans="2:3" hidden="1">
      <c r="B2018" s="25"/>
      <c r="C2018" s="25"/>
    </row>
    <row r="2019" spans="2:3" hidden="1">
      <c r="B2019" s="25"/>
      <c r="C2019" s="25"/>
    </row>
    <row r="2020" spans="2:3" hidden="1">
      <c r="B2020" s="25"/>
      <c r="C2020" s="25"/>
    </row>
    <row r="2021" spans="2:3" hidden="1">
      <c r="B2021" s="25"/>
      <c r="C2021" s="25"/>
    </row>
    <row r="2022" spans="2:3" hidden="1">
      <c r="B2022" s="25"/>
      <c r="C2022" s="25"/>
    </row>
    <row r="2023" spans="2:3" hidden="1">
      <c r="B2023" s="25"/>
      <c r="C2023" s="25"/>
    </row>
    <row r="2024" spans="2:3" hidden="1">
      <c r="B2024" s="25"/>
      <c r="C2024" s="25"/>
    </row>
    <row r="2025" spans="2:3" hidden="1">
      <c r="B2025" s="25"/>
      <c r="C2025" s="25"/>
    </row>
    <row r="2026" spans="2:3" hidden="1">
      <c r="B2026" s="25"/>
      <c r="C2026" s="25"/>
    </row>
    <row r="2027" spans="2:3" hidden="1">
      <c r="B2027" s="25"/>
      <c r="C2027" s="25"/>
    </row>
    <row r="2028" spans="2:3" hidden="1">
      <c r="B2028" s="25"/>
      <c r="C2028" s="25"/>
    </row>
    <row r="2029" spans="2:3" hidden="1">
      <c r="B2029" s="25"/>
      <c r="C2029" s="25"/>
    </row>
    <row r="2030" spans="2:3" hidden="1">
      <c r="B2030" s="25"/>
      <c r="C2030" s="25"/>
    </row>
    <row r="2031" spans="2:3" hidden="1">
      <c r="B2031" s="25"/>
      <c r="C2031" s="25"/>
    </row>
    <row r="2032" spans="2:3" hidden="1">
      <c r="B2032" s="25"/>
      <c r="C2032" s="25"/>
    </row>
    <row r="2033" spans="2:3" hidden="1">
      <c r="B2033" s="25"/>
      <c r="C2033" s="25"/>
    </row>
    <row r="2034" spans="2:3" hidden="1">
      <c r="B2034" s="25"/>
      <c r="C2034" s="25"/>
    </row>
    <row r="2035" spans="2:3" hidden="1">
      <c r="B2035" s="25"/>
      <c r="C2035" s="25"/>
    </row>
    <row r="2036" spans="2:3" hidden="1">
      <c r="B2036" s="25"/>
      <c r="C2036" s="25"/>
    </row>
    <row r="2037" spans="2:3" hidden="1">
      <c r="B2037" s="25"/>
      <c r="C2037" s="25"/>
    </row>
    <row r="2038" spans="2:3" hidden="1">
      <c r="B2038" s="25"/>
      <c r="C2038" s="25"/>
    </row>
    <row r="2039" spans="2:3" hidden="1">
      <c r="B2039" s="25"/>
      <c r="C2039" s="25"/>
    </row>
    <row r="2040" spans="2:3" hidden="1">
      <c r="B2040" s="25"/>
      <c r="C2040" s="25"/>
    </row>
    <row r="2041" spans="2:3" hidden="1">
      <c r="B2041" s="25"/>
      <c r="C2041" s="25"/>
    </row>
    <row r="2042" spans="2:3" hidden="1">
      <c r="B2042" s="25"/>
      <c r="C2042" s="25"/>
    </row>
    <row r="2043" spans="2:3" hidden="1">
      <c r="B2043" s="25"/>
      <c r="C2043" s="25"/>
    </row>
    <row r="2044" spans="2:3" hidden="1">
      <c r="B2044" s="25"/>
      <c r="C2044" s="25"/>
    </row>
    <row r="2045" spans="2:3" hidden="1">
      <c r="B2045" s="25"/>
      <c r="C2045" s="25"/>
    </row>
    <row r="2046" spans="2:3" hidden="1">
      <c r="B2046" s="25"/>
      <c r="C2046" s="25"/>
    </row>
    <row r="2047" spans="2:3" hidden="1">
      <c r="B2047" s="25"/>
      <c r="C2047" s="25"/>
    </row>
    <row r="2048" spans="2:3" hidden="1">
      <c r="B2048" s="25"/>
      <c r="C2048" s="25"/>
    </row>
    <row r="2049" spans="2:3" hidden="1">
      <c r="B2049" s="25"/>
      <c r="C2049" s="25"/>
    </row>
    <row r="2050" spans="2:3" hidden="1">
      <c r="B2050" s="25"/>
      <c r="C2050" s="25"/>
    </row>
    <row r="2051" spans="2:3" hidden="1">
      <c r="B2051" s="25"/>
      <c r="C2051" s="25"/>
    </row>
    <row r="2052" spans="2:3" hidden="1">
      <c r="B2052" s="25"/>
      <c r="C2052" s="25"/>
    </row>
    <row r="2053" spans="2:3" hidden="1">
      <c r="B2053" s="25"/>
      <c r="C2053" s="25"/>
    </row>
    <row r="2054" spans="2:3" hidden="1">
      <c r="B2054" s="25"/>
      <c r="C2054" s="25"/>
    </row>
    <row r="2055" spans="2:3" hidden="1">
      <c r="B2055" s="25"/>
      <c r="C2055" s="25"/>
    </row>
    <row r="2056" spans="2:3" hidden="1">
      <c r="B2056" s="25"/>
      <c r="C2056" s="25"/>
    </row>
    <row r="2057" spans="2:3" hidden="1">
      <c r="B2057" s="25"/>
      <c r="C2057" s="25"/>
    </row>
    <row r="2058" spans="2:3" hidden="1">
      <c r="B2058" s="25"/>
      <c r="C2058" s="25"/>
    </row>
    <row r="2059" spans="2:3" hidden="1">
      <c r="B2059" s="25"/>
      <c r="C2059" s="25"/>
    </row>
    <row r="2060" spans="2:3" hidden="1">
      <c r="B2060" s="25"/>
      <c r="C2060" s="25"/>
    </row>
    <row r="2061" spans="2:3" hidden="1">
      <c r="B2061" s="25"/>
      <c r="C2061" s="25"/>
    </row>
    <row r="2062" spans="2:3" hidden="1">
      <c r="B2062" s="25"/>
      <c r="C2062" s="25"/>
    </row>
    <row r="2063" spans="2:3" hidden="1">
      <c r="B2063" s="25"/>
      <c r="C2063" s="25"/>
    </row>
    <row r="2064" spans="2:3" hidden="1">
      <c r="B2064" s="25"/>
      <c r="C2064" s="25"/>
    </row>
    <row r="2065" spans="2:3" hidden="1">
      <c r="B2065" s="25"/>
      <c r="C2065" s="25"/>
    </row>
    <row r="2066" spans="2:3" hidden="1">
      <c r="B2066" s="25"/>
      <c r="C2066" s="25"/>
    </row>
    <row r="2067" spans="2:3" hidden="1">
      <c r="B2067" s="25"/>
      <c r="C2067" s="25"/>
    </row>
    <row r="2068" spans="2:3" hidden="1">
      <c r="B2068" s="25"/>
      <c r="C2068" s="25"/>
    </row>
    <row r="2069" spans="2:3" hidden="1">
      <c r="B2069" s="25"/>
      <c r="C2069" s="25"/>
    </row>
    <row r="2070" spans="2:3" hidden="1">
      <c r="B2070" s="25"/>
      <c r="C2070" s="25"/>
    </row>
    <row r="2071" spans="2:3" hidden="1">
      <c r="B2071" s="25"/>
      <c r="C2071" s="25"/>
    </row>
    <row r="2072" spans="2:3" hidden="1">
      <c r="B2072" s="25"/>
      <c r="C2072" s="25"/>
    </row>
    <row r="2073" spans="2:3" hidden="1">
      <c r="B2073" s="25"/>
      <c r="C2073" s="25"/>
    </row>
    <row r="2074" spans="2:3" hidden="1">
      <c r="B2074" s="25"/>
      <c r="C2074" s="25"/>
    </row>
    <row r="2075" spans="2:3" hidden="1">
      <c r="B2075" s="25"/>
      <c r="C2075" s="25"/>
    </row>
    <row r="2076" spans="2:3" hidden="1">
      <c r="B2076" s="25"/>
      <c r="C2076" s="25"/>
    </row>
    <row r="2077" spans="2:3" hidden="1">
      <c r="B2077" s="25"/>
      <c r="C2077" s="25"/>
    </row>
    <row r="2078" spans="2:3" hidden="1">
      <c r="B2078" s="25"/>
      <c r="C2078" s="25"/>
    </row>
    <row r="2079" spans="2:3" hidden="1">
      <c r="B2079" s="25"/>
      <c r="C2079" s="25"/>
    </row>
    <row r="2080" spans="2:3" hidden="1">
      <c r="B2080" s="25"/>
      <c r="C2080" s="25"/>
    </row>
    <row r="2081" spans="2:3" hidden="1">
      <c r="B2081" s="25"/>
      <c r="C2081" s="25"/>
    </row>
    <row r="2082" spans="2:3" hidden="1">
      <c r="B2082" s="25"/>
      <c r="C2082" s="25"/>
    </row>
    <row r="2083" spans="2:3" hidden="1">
      <c r="B2083" s="25"/>
      <c r="C2083" s="25"/>
    </row>
    <row r="2084" spans="2:3" hidden="1">
      <c r="B2084" s="25"/>
      <c r="C2084" s="25"/>
    </row>
    <row r="2085" spans="2:3" hidden="1">
      <c r="B2085" s="25"/>
      <c r="C2085" s="25"/>
    </row>
    <row r="2086" spans="2:3" hidden="1">
      <c r="B2086" s="25"/>
      <c r="C2086" s="25"/>
    </row>
    <row r="2087" spans="2:3" hidden="1">
      <c r="B2087" s="25"/>
      <c r="C2087" s="25"/>
    </row>
    <row r="2088" spans="2:3" hidden="1">
      <c r="B2088" s="25"/>
      <c r="C2088" s="25"/>
    </row>
    <row r="2089" spans="2:3" hidden="1">
      <c r="B2089" s="25"/>
      <c r="C2089" s="25"/>
    </row>
    <row r="2090" spans="2:3" hidden="1">
      <c r="B2090" s="25"/>
      <c r="C2090" s="25"/>
    </row>
    <row r="2091" spans="2:3" hidden="1">
      <c r="B2091" s="25"/>
      <c r="C2091" s="25"/>
    </row>
    <row r="2092" spans="2:3" hidden="1">
      <c r="B2092" s="25"/>
      <c r="C2092" s="25"/>
    </row>
    <row r="2093" spans="2:3" hidden="1">
      <c r="B2093" s="25"/>
      <c r="C2093" s="25"/>
    </row>
    <row r="2094" spans="2:3" hidden="1">
      <c r="B2094" s="25"/>
      <c r="C2094" s="25"/>
    </row>
    <row r="2095" spans="2:3" hidden="1">
      <c r="B2095" s="25"/>
      <c r="C2095" s="25"/>
    </row>
    <row r="2096" spans="2:3" hidden="1">
      <c r="B2096" s="25"/>
      <c r="C2096" s="25"/>
    </row>
    <row r="2097" spans="2:3" hidden="1">
      <c r="B2097" s="25"/>
      <c r="C2097" s="25"/>
    </row>
    <row r="2098" spans="2:3" hidden="1">
      <c r="B2098" s="25"/>
      <c r="C2098" s="25"/>
    </row>
    <row r="2099" spans="2:3" hidden="1">
      <c r="B2099" s="25"/>
      <c r="C2099" s="25"/>
    </row>
    <row r="2100" spans="2:3" hidden="1">
      <c r="B2100" s="25"/>
      <c r="C2100" s="25"/>
    </row>
    <row r="2101" spans="2:3" hidden="1">
      <c r="B2101" s="25"/>
      <c r="C2101" s="25"/>
    </row>
    <row r="2102" spans="2:3" hidden="1">
      <c r="B2102" s="25"/>
      <c r="C2102" s="25"/>
    </row>
    <row r="2103" spans="2:3" hidden="1">
      <c r="B2103" s="25"/>
      <c r="C2103" s="25"/>
    </row>
    <row r="2104" spans="2:3" hidden="1">
      <c r="B2104" s="25"/>
      <c r="C2104" s="25"/>
    </row>
    <row r="2105" spans="2:3" hidden="1">
      <c r="B2105" s="25"/>
      <c r="C2105" s="25"/>
    </row>
    <row r="2106" spans="2:3" hidden="1">
      <c r="B2106" s="25"/>
      <c r="C2106" s="25"/>
    </row>
    <row r="2107" spans="2:3" hidden="1">
      <c r="B2107" s="25"/>
      <c r="C2107" s="25"/>
    </row>
    <row r="2108" spans="2:3" hidden="1">
      <c r="B2108" s="25"/>
      <c r="C2108" s="25"/>
    </row>
    <row r="2109" spans="2:3" hidden="1">
      <c r="B2109" s="25"/>
      <c r="C2109" s="25"/>
    </row>
    <row r="2110" spans="2:3" hidden="1">
      <c r="B2110" s="25"/>
      <c r="C2110" s="25"/>
    </row>
    <row r="2111" spans="2:3" hidden="1">
      <c r="B2111" s="25"/>
      <c r="C2111" s="25"/>
    </row>
    <row r="2112" spans="2:3" hidden="1">
      <c r="B2112" s="25"/>
      <c r="C2112" s="25"/>
    </row>
    <row r="2113" spans="2:3" hidden="1">
      <c r="B2113" s="25"/>
      <c r="C2113" s="25"/>
    </row>
    <row r="2114" spans="2:3" hidden="1">
      <c r="B2114" s="25"/>
      <c r="C2114" s="25"/>
    </row>
    <row r="2115" spans="2:3" hidden="1">
      <c r="B2115" s="25"/>
      <c r="C2115" s="25"/>
    </row>
    <row r="2116" spans="2:3" hidden="1">
      <c r="B2116" s="25"/>
      <c r="C2116" s="25"/>
    </row>
    <row r="2117" spans="2:3" hidden="1">
      <c r="B2117" s="25"/>
      <c r="C2117" s="25"/>
    </row>
    <row r="2118" spans="2:3" hidden="1">
      <c r="B2118" s="25"/>
      <c r="C2118" s="25"/>
    </row>
    <row r="2119" spans="2:3" hidden="1">
      <c r="B2119" s="25"/>
      <c r="C2119" s="25"/>
    </row>
    <row r="2120" spans="2:3" hidden="1">
      <c r="B2120" s="25"/>
      <c r="C2120" s="25"/>
    </row>
    <row r="2121" spans="2:3" hidden="1">
      <c r="B2121" s="25"/>
      <c r="C2121" s="25"/>
    </row>
    <row r="2122" spans="2:3" hidden="1">
      <c r="B2122" s="25"/>
      <c r="C2122" s="25"/>
    </row>
    <row r="2123" spans="2:3" hidden="1">
      <c r="B2123" s="25"/>
      <c r="C2123" s="25"/>
    </row>
    <row r="2124" spans="2:3" hidden="1">
      <c r="B2124" s="25"/>
      <c r="C2124" s="25"/>
    </row>
    <row r="2125" spans="2:3" hidden="1">
      <c r="B2125" s="25"/>
      <c r="C2125" s="25"/>
    </row>
    <row r="2126" spans="2:3" hidden="1">
      <c r="B2126" s="25"/>
      <c r="C2126" s="25"/>
    </row>
    <row r="2127" spans="2:3" hidden="1">
      <c r="B2127" s="25"/>
      <c r="C2127" s="25"/>
    </row>
    <row r="2128" spans="2:3" hidden="1">
      <c r="B2128" s="25"/>
      <c r="C2128" s="25"/>
    </row>
    <row r="2129" spans="2:3" hidden="1">
      <c r="B2129" s="25"/>
      <c r="C2129" s="25"/>
    </row>
    <row r="2130" spans="2:3" hidden="1">
      <c r="B2130" s="25"/>
      <c r="C2130" s="25"/>
    </row>
    <row r="2131" spans="2:3" hidden="1">
      <c r="B2131" s="25"/>
      <c r="C2131" s="25"/>
    </row>
    <row r="2132" spans="2:3" hidden="1">
      <c r="B2132" s="25"/>
      <c r="C2132" s="25"/>
    </row>
    <row r="2133" spans="2:3" hidden="1">
      <c r="B2133" s="25"/>
      <c r="C2133" s="25"/>
    </row>
    <row r="2134" spans="2:3" hidden="1">
      <c r="B2134" s="25"/>
      <c r="C2134" s="25"/>
    </row>
    <row r="2135" spans="2:3" hidden="1">
      <c r="B2135" s="25"/>
      <c r="C2135" s="25"/>
    </row>
    <row r="2136" spans="2:3" hidden="1">
      <c r="B2136" s="25"/>
      <c r="C2136" s="25"/>
    </row>
    <row r="2137" spans="2:3" hidden="1">
      <c r="B2137" s="25"/>
      <c r="C2137" s="25"/>
    </row>
    <row r="2138" spans="2:3" hidden="1">
      <c r="B2138" s="25"/>
      <c r="C2138" s="25"/>
    </row>
    <row r="2139" spans="2:3" hidden="1">
      <c r="B2139" s="25"/>
      <c r="C2139" s="25"/>
    </row>
    <row r="2140" spans="2:3" hidden="1">
      <c r="B2140" s="25"/>
      <c r="C2140" s="25"/>
    </row>
    <row r="2141" spans="2:3" hidden="1">
      <c r="B2141" s="25"/>
      <c r="C2141" s="25"/>
    </row>
    <row r="2142" spans="2:3" hidden="1">
      <c r="B2142" s="25"/>
      <c r="C2142" s="25"/>
    </row>
    <row r="2143" spans="2:3" hidden="1">
      <c r="B2143" s="25"/>
      <c r="C2143" s="25"/>
    </row>
    <row r="2144" spans="2:3" hidden="1">
      <c r="B2144" s="25"/>
      <c r="C2144" s="25"/>
    </row>
    <row r="2145" spans="2:3" hidden="1">
      <c r="B2145" s="25"/>
      <c r="C2145" s="25"/>
    </row>
    <row r="2146" spans="2:3" hidden="1">
      <c r="B2146" s="25"/>
      <c r="C2146" s="25"/>
    </row>
    <row r="2147" spans="2:3" hidden="1">
      <c r="B2147" s="25"/>
      <c r="C2147" s="25"/>
    </row>
    <row r="2148" spans="2:3" hidden="1">
      <c r="B2148" s="25"/>
      <c r="C2148" s="25"/>
    </row>
    <row r="2149" spans="2:3" hidden="1">
      <c r="B2149" s="25"/>
      <c r="C2149" s="25"/>
    </row>
    <row r="2150" spans="2:3" hidden="1">
      <c r="B2150" s="25"/>
      <c r="C2150" s="25"/>
    </row>
    <row r="2151" spans="2:3" hidden="1">
      <c r="B2151" s="25"/>
      <c r="C2151" s="25"/>
    </row>
    <row r="2152" spans="2:3" hidden="1">
      <c r="B2152" s="25"/>
      <c r="C2152" s="25"/>
    </row>
    <row r="2153" spans="2:3" hidden="1">
      <c r="B2153" s="25"/>
      <c r="C2153" s="25"/>
    </row>
    <row r="2154" spans="2:3" hidden="1">
      <c r="B2154" s="25"/>
      <c r="C2154" s="25"/>
    </row>
    <row r="2155" spans="2:3" hidden="1">
      <c r="B2155" s="25"/>
      <c r="C2155" s="25"/>
    </row>
    <row r="2156" spans="2:3" hidden="1">
      <c r="B2156" s="25"/>
      <c r="C2156" s="25"/>
    </row>
    <row r="2157" spans="2:3" hidden="1">
      <c r="B2157" s="25"/>
      <c r="C2157" s="25"/>
    </row>
    <row r="2158" spans="2:3" hidden="1">
      <c r="B2158" s="25"/>
      <c r="C2158" s="25"/>
    </row>
    <row r="2159" spans="2:3" hidden="1">
      <c r="B2159" s="25"/>
      <c r="C2159" s="25"/>
    </row>
    <row r="2160" spans="2:3" hidden="1">
      <c r="B2160" s="25"/>
      <c r="C2160" s="25"/>
    </row>
    <row r="2161" spans="2:3" hidden="1">
      <c r="B2161" s="25"/>
      <c r="C2161" s="25"/>
    </row>
    <row r="2162" spans="2:3" hidden="1">
      <c r="B2162" s="25"/>
      <c r="C2162" s="25"/>
    </row>
    <row r="2163" spans="2:3" hidden="1">
      <c r="B2163" s="25"/>
      <c r="C2163" s="25"/>
    </row>
    <row r="2164" spans="2:3" hidden="1">
      <c r="B2164" s="25"/>
      <c r="C2164" s="25"/>
    </row>
    <row r="2165" spans="2:3" hidden="1">
      <c r="B2165" s="25"/>
      <c r="C2165" s="25"/>
    </row>
    <row r="2166" spans="2:3" hidden="1">
      <c r="B2166" s="25"/>
      <c r="C2166" s="25"/>
    </row>
    <row r="2167" spans="2:3" hidden="1">
      <c r="B2167" s="25"/>
      <c r="C2167" s="25"/>
    </row>
    <row r="2168" spans="2:3" hidden="1">
      <c r="B2168" s="25"/>
      <c r="C2168" s="25"/>
    </row>
    <row r="2169" spans="2:3" hidden="1">
      <c r="B2169" s="25"/>
      <c r="C2169" s="25"/>
    </row>
    <row r="2170" spans="2:3" hidden="1">
      <c r="B2170" s="25"/>
      <c r="C2170" s="25"/>
    </row>
    <row r="2171" spans="2:3" hidden="1">
      <c r="B2171" s="25"/>
      <c r="C2171" s="25"/>
    </row>
    <row r="2172" spans="2:3" hidden="1">
      <c r="B2172" s="25"/>
      <c r="C2172" s="25"/>
    </row>
    <row r="2173" spans="2:3" hidden="1">
      <c r="B2173" s="25"/>
      <c r="C2173" s="25"/>
    </row>
    <row r="2174" spans="2:3" hidden="1">
      <c r="B2174" s="25"/>
      <c r="C2174" s="25"/>
    </row>
    <row r="2175" spans="2:3" hidden="1">
      <c r="B2175" s="25"/>
      <c r="C2175" s="25"/>
    </row>
    <row r="2176" spans="2:3" hidden="1">
      <c r="B2176" s="25"/>
      <c r="C2176" s="25"/>
    </row>
    <row r="2177" spans="2:3" hidden="1">
      <c r="B2177" s="25"/>
      <c r="C2177" s="25"/>
    </row>
    <row r="2178" spans="2:3" hidden="1">
      <c r="B2178" s="25"/>
      <c r="C2178" s="25"/>
    </row>
    <row r="2179" spans="2:3" hidden="1">
      <c r="B2179" s="25"/>
      <c r="C2179" s="25"/>
    </row>
    <row r="2180" spans="2:3" hidden="1">
      <c r="B2180" s="25"/>
      <c r="C2180" s="25"/>
    </row>
    <row r="2181" spans="2:3" hidden="1">
      <c r="B2181" s="25"/>
      <c r="C2181" s="25"/>
    </row>
    <row r="2182" spans="2:3" hidden="1">
      <c r="B2182" s="25"/>
      <c r="C2182" s="25"/>
    </row>
    <row r="2183" spans="2:3" hidden="1">
      <c r="B2183" s="25"/>
      <c r="C2183" s="25"/>
    </row>
    <row r="2184" spans="2:3" hidden="1">
      <c r="B2184" s="25"/>
      <c r="C2184" s="25"/>
    </row>
    <row r="2185" spans="2:3" hidden="1">
      <c r="B2185" s="25"/>
      <c r="C2185" s="25"/>
    </row>
    <row r="2186" spans="2:3" hidden="1">
      <c r="B2186" s="25"/>
      <c r="C2186" s="25"/>
    </row>
    <row r="2187" spans="2:3" hidden="1">
      <c r="B2187" s="25"/>
      <c r="C2187" s="25"/>
    </row>
    <row r="2188" spans="2:3" hidden="1">
      <c r="B2188" s="25"/>
      <c r="C2188" s="25"/>
    </row>
    <row r="2189" spans="2:3" hidden="1">
      <c r="B2189" s="25"/>
      <c r="C2189" s="25"/>
    </row>
    <row r="2190" spans="2:3" hidden="1">
      <c r="B2190" s="25"/>
      <c r="C2190" s="25"/>
    </row>
    <row r="2191" spans="2:3" hidden="1">
      <c r="B2191" s="25"/>
      <c r="C2191" s="25"/>
    </row>
    <row r="2192" spans="2:3" hidden="1">
      <c r="B2192" s="25"/>
      <c r="C2192" s="25"/>
    </row>
    <row r="2193" spans="2:3" hidden="1">
      <c r="B2193" s="25"/>
      <c r="C2193" s="25"/>
    </row>
    <row r="2194" spans="2:3" hidden="1">
      <c r="B2194" s="25"/>
      <c r="C2194" s="25"/>
    </row>
    <row r="2195" spans="2:3" hidden="1">
      <c r="B2195" s="25"/>
      <c r="C2195" s="25"/>
    </row>
    <row r="2196" spans="2:3" hidden="1">
      <c r="B2196" s="25"/>
      <c r="C2196" s="25"/>
    </row>
    <row r="2197" spans="2:3" hidden="1">
      <c r="B2197" s="25"/>
      <c r="C2197" s="25"/>
    </row>
    <row r="2198" spans="2:3" hidden="1">
      <c r="B2198" s="25"/>
      <c r="C2198" s="25"/>
    </row>
    <row r="2199" spans="2:3" hidden="1">
      <c r="B2199" s="25"/>
      <c r="C2199" s="25"/>
    </row>
    <row r="2200" spans="2:3" hidden="1">
      <c r="B2200" s="25"/>
      <c r="C2200" s="25"/>
    </row>
    <row r="2201" spans="2:3" hidden="1">
      <c r="B2201" s="25"/>
      <c r="C2201" s="25"/>
    </row>
    <row r="2202" spans="2:3" hidden="1">
      <c r="B2202" s="25"/>
      <c r="C2202" s="25"/>
    </row>
    <row r="2203" spans="2:3" hidden="1">
      <c r="B2203" s="25"/>
      <c r="C2203" s="25"/>
    </row>
    <row r="2204" spans="2:3" hidden="1">
      <c r="B2204" s="25"/>
      <c r="C2204" s="25"/>
    </row>
    <row r="2205" spans="2:3" hidden="1">
      <c r="B2205" s="25"/>
      <c r="C2205" s="25"/>
    </row>
    <row r="2206" spans="2:3" hidden="1">
      <c r="B2206" s="25"/>
      <c r="C2206" s="25"/>
    </row>
    <row r="2207" spans="2:3" hidden="1">
      <c r="B2207" s="25"/>
      <c r="C2207" s="25"/>
    </row>
    <row r="2208" spans="2:3" hidden="1">
      <c r="B2208" s="25"/>
      <c r="C2208" s="25"/>
    </row>
    <row r="2209" spans="2:3" hidden="1">
      <c r="B2209" s="25"/>
      <c r="C2209" s="25"/>
    </row>
    <row r="2210" spans="2:3" hidden="1">
      <c r="B2210" s="25"/>
      <c r="C2210" s="25"/>
    </row>
    <row r="2211" spans="2:3" hidden="1">
      <c r="B2211" s="25"/>
      <c r="C2211" s="25"/>
    </row>
    <row r="2212" spans="2:3" hidden="1">
      <c r="B2212" s="25"/>
      <c r="C2212" s="25"/>
    </row>
    <row r="2213" spans="2:3" hidden="1">
      <c r="B2213" s="25"/>
      <c r="C2213" s="25"/>
    </row>
    <row r="2214" spans="2:3" hidden="1">
      <c r="B2214" s="25"/>
      <c r="C2214" s="25"/>
    </row>
    <row r="2215" spans="2:3" hidden="1">
      <c r="B2215" s="25"/>
      <c r="C2215" s="25"/>
    </row>
    <row r="2216" spans="2:3" hidden="1">
      <c r="B2216" s="25"/>
      <c r="C2216" s="25"/>
    </row>
    <row r="2217" spans="2:3" hidden="1">
      <c r="B2217" s="25"/>
      <c r="C2217" s="25"/>
    </row>
    <row r="2218" spans="2:3" hidden="1">
      <c r="B2218" s="25"/>
      <c r="C2218" s="25"/>
    </row>
    <row r="2219" spans="2:3" hidden="1">
      <c r="B2219" s="25"/>
      <c r="C2219" s="25"/>
    </row>
    <row r="2220" spans="2:3" hidden="1">
      <c r="B2220" s="25"/>
      <c r="C2220" s="25"/>
    </row>
    <row r="2221" spans="2:3" hidden="1">
      <c r="B2221" s="25"/>
      <c r="C2221" s="25"/>
    </row>
    <row r="2222" spans="2:3" hidden="1">
      <c r="B2222" s="25"/>
      <c r="C2222" s="25"/>
    </row>
    <row r="2223" spans="2:3" hidden="1">
      <c r="B2223" s="25"/>
      <c r="C2223" s="25"/>
    </row>
    <row r="2224" spans="2:3" hidden="1">
      <c r="B2224" s="25"/>
      <c r="C2224" s="25"/>
    </row>
    <row r="2225" spans="2:3" hidden="1">
      <c r="B2225" s="25"/>
      <c r="C2225" s="25"/>
    </row>
    <row r="2226" spans="2:3" hidden="1">
      <c r="B2226" s="25"/>
      <c r="C2226" s="25"/>
    </row>
    <row r="2227" spans="2:3" hidden="1">
      <c r="B2227" s="25"/>
      <c r="C2227" s="25"/>
    </row>
    <row r="2228" spans="2:3" hidden="1">
      <c r="B2228" s="25"/>
      <c r="C2228" s="25"/>
    </row>
    <row r="2229" spans="2:3" hidden="1">
      <c r="B2229" s="25"/>
      <c r="C2229" s="25"/>
    </row>
    <row r="2230" spans="2:3" hidden="1">
      <c r="B2230" s="25"/>
      <c r="C2230" s="25"/>
    </row>
    <row r="2231" spans="2:3" hidden="1">
      <c r="B2231" s="25"/>
      <c r="C2231" s="25"/>
    </row>
    <row r="2232" spans="2:3" hidden="1">
      <c r="B2232" s="25"/>
      <c r="C2232" s="25"/>
    </row>
    <row r="2233" spans="2:3" hidden="1">
      <c r="B2233" s="25"/>
      <c r="C2233" s="25"/>
    </row>
    <row r="2234" spans="2:3" hidden="1">
      <c r="B2234" s="25"/>
      <c r="C2234" s="25"/>
    </row>
    <row r="2235" spans="2:3" hidden="1">
      <c r="B2235" s="25"/>
      <c r="C2235" s="25"/>
    </row>
    <row r="2236" spans="2:3" hidden="1">
      <c r="B2236" s="25"/>
      <c r="C2236" s="25"/>
    </row>
    <row r="2237" spans="2:3" hidden="1">
      <c r="B2237" s="25"/>
      <c r="C2237" s="25"/>
    </row>
    <row r="2238" spans="2:3" hidden="1">
      <c r="B2238" s="25"/>
      <c r="C2238" s="25"/>
    </row>
    <row r="2239" spans="2:3" hidden="1">
      <c r="B2239" s="25"/>
      <c r="C2239" s="25"/>
    </row>
    <row r="2240" spans="2:3" hidden="1">
      <c r="B2240" s="25"/>
      <c r="C2240" s="25"/>
    </row>
    <row r="2241" spans="2:3" hidden="1">
      <c r="B2241" s="25"/>
      <c r="C2241" s="25"/>
    </row>
    <row r="2242" spans="2:3" hidden="1">
      <c r="B2242" s="25"/>
      <c r="C2242" s="25"/>
    </row>
    <row r="2243" spans="2:3" hidden="1">
      <c r="B2243" s="25"/>
      <c r="C2243" s="25"/>
    </row>
    <row r="2244" spans="2:3" hidden="1">
      <c r="B2244" s="25"/>
      <c r="C2244" s="25"/>
    </row>
    <row r="2245" spans="2:3" hidden="1">
      <c r="B2245" s="25"/>
      <c r="C2245" s="25"/>
    </row>
    <row r="2246" spans="2:3" hidden="1">
      <c r="B2246" s="25"/>
      <c r="C2246" s="25"/>
    </row>
    <row r="2247" spans="2:3" hidden="1">
      <c r="B2247" s="25"/>
      <c r="C2247" s="25"/>
    </row>
    <row r="2248" spans="2:3" hidden="1">
      <c r="B2248" s="25"/>
      <c r="C2248" s="25"/>
    </row>
    <row r="2249" spans="2:3" hidden="1">
      <c r="B2249" s="25"/>
      <c r="C2249" s="25"/>
    </row>
    <row r="2250" spans="2:3" hidden="1">
      <c r="B2250" s="25"/>
      <c r="C2250" s="25"/>
    </row>
    <row r="2251" spans="2:3" hidden="1">
      <c r="B2251" s="25"/>
      <c r="C2251" s="25"/>
    </row>
    <row r="2252" spans="2:3" hidden="1">
      <c r="B2252" s="25"/>
      <c r="C2252" s="25"/>
    </row>
    <row r="2253" spans="2:3" hidden="1">
      <c r="B2253" s="25"/>
      <c r="C2253" s="25"/>
    </row>
    <row r="2254" spans="2:3" hidden="1">
      <c r="B2254" s="25"/>
      <c r="C2254" s="25"/>
    </row>
    <row r="2255" spans="2:3" hidden="1">
      <c r="B2255" s="25"/>
      <c r="C2255" s="25"/>
    </row>
    <row r="2256" spans="2:3" hidden="1">
      <c r="B2256" s="25"/>
      <c r="C2256" s="25"/>
    </row>
    <row r="2257" spans="2:3" hidden="1">
      <c r="B2257" s="25"/>
      <c r="C2257" s="25"/>
    </row>
    <row r="2258" spans="2:3" hidden="1">
      <c r="B2258" s="25"/>
      <c r="C2258" s="25"/>
    </row>
    <row r="2259" spans="2:3" hidden="1">
      <c r="B2259" s="25"/>
      <c r="C2259" s="25"/>
    </row>
    <row r="2260" spans="2:3" hidden="1">
      <c r="B2260" s="25"/>
      <c r="C2260" s="25"/>
    </row>
    <row r="2261" spans="2:3" hidden="1">
      <c r="B2261" s="25"/>
      <c r="C2261" s="25"/>
    </row>
    <row r="2262" spans="2:3" hidden="1">
      <c r="B2262" s="25"/>
      <c r="C2262" s="25"/>
    </row>
    <row r="2263" spans="2:3" hidden="1">
      <c r="B2263" s="25"/>
      <c r="C2263" s="25"/>
    </row>
    <row r="2264" spans="2:3" hidden="1">
      <c r="B2264" s="25"/>
      <c r="C2264" s="25"/>
    </row>
    <row r="2265" spans="2:3" hidden="1">
      <c r="B2265" s="25"/>
      <c r="C2265" s="25"/>
    </row>
    <row r="2266" spans="2:3" hidden="1">
      <c r="B2266" s="25"/>
      <c r="C2266" s="25"/>
    </row>
    <row r="2267" spans="2:3" hidden="1">
      <c r="B2267" s="25"/>
      <c r="C2267" s="25"/>
    </row>
    <row r="2268" spans="2:3" hidden="1">
      <c r="B2268" s="25"/>
      <c r="C2268" s="25"/>
    </row>
    <row r="2269" spans="2:3" hidden="1">
      <c r="B2269" s="25"/>
      <c r="C2269" s="25"/>
    </row>
    <row r="2270" spans="2:3" hidden="1">
      <c r="B2270" s="25"/>
      <c r="C2270" s="25"/>
    </row>
    <row r="2271" spans="2:3" hidden="1">
      <c r="B2271" s="25"/>
      <c r="C2271" s="25"/>
    </row>
    <row r="2272" spans="2:3" hidden="1">
      <c r="B2272" s="25"/>
      <c r="C2272" s="25"/>
    </row>
    <row r="2273" spans="2:3" hidden="1">
      <c r="B2273" s="25"/>
      <c r="C2273" s="25"/>
    </row>
    <row r="2274" spans="2:3" hidden="1">
      <c r="B2274" s="25"/>
      <c r="C2274" s="25"/>
    </row>
    <row r="2275" spans="2:3" hidden="1">
      <c r="B2275" s="25"/>
      <c r="C2275" s="25"/>
    </row>
    <row r="2276" spans="2:3" hidden="1">
      <c r="B2276" s="25"/>
      <c r="C2276" s="25"/>
    </row>
    <row r="2277" spans="2:3" hidden="1">
      <c r="B2277" s="25"/>
      <c r="C2277" s="25"/>
    </row>
    <row r="2278" spans="2:3" hidden="1">
      <c r="B2278" s="25"/>
      <c r="C2278" s="25"/>
    </row>
    <row r="2279" spans="2:3" hidden="1">
      <c r="B2279" s="25"/>
      <c r="C2279" s="25"/>
    </row>
    <row r="2280" spans="2:3" hidden="1">
      <c r="B2280" s="25"/>
      <c r="C2280" s="25"/>
    </row>
    <row r="2281" spans="2:3" hidden="1">
      <c r="B2281" s="25"/>
      <c r="C2281" s="25"/>
    </row>
    <row r="2282" spans="2:3" hidden="1">
      <c r="B2282" s="25"/>
      <c r="C2282" s="25"/>
    </row>
    <row r="2283" spans="2:3" hidden="1">
      <c r="B2283" s="25"/>
      <c r="C2283" s="25"/>
    </row>
    <row r="2284" spans="2:3" hidden="1">
      <c r="B2284" s="25"/>
      <c r="C2284" s="25"/>
    </row>
    <row r="2285" spans="2:3" hidden="1">
      <c r="B2285" s="25"/>
      <c r="C2285" s="25"/>
    </row>
    <row r="2286" spans="2:3" hidden="1">
      <c r="B2286" s="25"/>
      <c r="C2286" s="25"/>
    </row>
    <row r="2287" spans="2:3" hidden="1">
      <c r="B2287" s="25"/>
      <c r="C2287" s="25"/>
    </row>
    <row r="2288" spans="2:3" hidden="1">
      <c r="B2288" s="25"/>
      <c r="C2288" s="25"/>
    </row>
    <row r="2289" spans="2:3" hidden="1">
      <c r="B2289" s="25"/>
      <c r="C2289" s="25"/>
    </row>
    <row r="2290" spans="2:3" hidden="1">
      <c r="B2290" s="25"/>
      <c r="C2290" s="25"/>
    </row>
    <row r="2291" spans="2:3" hidden="1">
      <c r="B2291" s="25"/>
      <c r="C2291" s="25"/>
    </row>
    <row r="2292" spans="2:3" hidden="1">
      <c r="B2292" s="25"/>
      <c r="C2292" s="25"/>
    </row>
    <row r="2293" spans="2:3" hidden="1">
      <c r="B2293" s="25"/>
      <c r="C2293" s="25"/>
    </row>
    <row r="2294" spans="2:3" hidden="1">
      <c r="B2294" s="25"/>
      <c r="C2294" s="25"/>
    </row>
    <row r="2295" spans="2:3" hidden="1">
      <c r="B2295" s="25"/>
      <c r="C2295" s="25"/>
    </row>
    <row r="2296" spans="2:3" hidden="1">
      <c r="B2296" s="25"/>
      <c r="C2296" s="25"/>
    </row>
    <row r="2297" spans="2:3" hidden="1">
      <c r="B2297" s="25"/>
      <c r="C2297" s="25"/>
    </row>
    <row r="2298" spans="2:3" hidden="1">
      <c r="B2298" s="25"/>
      <c r="C2298" s="25"/>
    </row>
    <row r="2299" spans="2:3" hidden="1">
      <c r="B2299" s="25"/>
      <c r="C2299" s="25"/>
    </row>
    <row r="2300" spans="2:3" hidden="1">
      <c r="B2300" s="25"/>
      <c r="C2300" s="25"/>
    </row>
    <row r="2301" spans="2:3" hidden="1">
      <c r="B2301" s="25"/>
      <c r="C2301" s="25"/>
    </row>
    <row r="2302" spans="2:3" hidden="1">
      <c r="B2302" s="25"/>
      <c r="C2302" s="25"/>
    </row>
    <row r="2303" spans="2:3" hidden="1">
      <c r="B2303" s="25"/>
      <c r="C2303" s="25"/>
    </row>
    <row r="2304" spans="2:3" hidden="1">
      <c r="B2304" s="25"/>
      <c r="C2304" s="25"/>
    </row>
    <row r="2305" spans="2:3" hidden="1">
      <c r="B2305" s="25"/>
      <c r="C2305" s="25"/>
    </row>
    <row r="2306" spans="2:3" hidden="1">
      <c r="B2306" s="25"/>
      <c r="C2306" s="25"/>
    </row>
    <row r="2307" spans="2:3" hidden="1">
      <c r="B2307" s="25"/>
      <c r="C2307" s="25"/>
    </row>
    <row r="2308" spans="2:3" hidden="1">
      <c r="B2308" s="25"/>
      <c r="C2308" s="25"/>
    </row>
    <row r="2309" spans="2:3" hidden="1">
      <c r="B2309" s="25"/>
      <c r="C2309" s="25"/>
    </row>
    <row r="2310" spans="2:3" hidden="1">
      <c r="B2310" s="25"/>
      <c r="C2310" s="25"/>
    </row>
    <row r="2311" spans="2:3" hidden="1">
      <c r="B2311" s="25"/>
      <c r="C2311" s="25"/>
    </row>
    <row r="2312" spans="2:3" hidden="1">
      <c r="B2312" s="25"/>
      <c r="C2312" s="25"/>
    </row>
    <row r="2313" spans="2:3" hidden="1">
      <c r="B2313" s="25"/>
      <c r="C2313" s="25"/>
    </row>
    <row r="2314" spans="2:3" hidden="1">
      <c r="B2314" s="25"/>
      <c r="C2314" s="25"/>
    </row>
    <row r="2315" spans="2:3" hidden="1">
      <c r="B2315" s="25"/>
      <c r="C2315" s="25"/>
    </row>
    <row r="2316" spans="2:3" hidden="1">
      <c r="B2316" s="25"/>
      <c r="C2316" s="25"/>
    </row>
    <row r="2317" spans="2:3" hidden="1">
      <c r="B2317" s="25"/>
      <c r="C2317" s="25"/>
    </row>
    <row r="2318" spans="2:3" hidden="1">
      <c r="B2318" s="25"/>
      <c r="C2318" s="25"/>
    </row>
    <row r="2319" spans="2:3" hidden="1">
      <c r="B2319" s="25"/>
      <c r="C2319" s="25"/>
    </row>
    <row r="2320" spans="2:3" hidden="1">
      <c r="B2320" s="25"/>
      <c r="C2320" s="25"/>
    </row>
    <row r="2321" spans="2:3" hidden="1">
      <c r="B2321" s="25"/>
      <c r="C2321" s="25"/>
    </row>
    <row r="2322" spans="2:3" hidden="1">
      <c r="B2322" s="25"/>
      <c r="C2322" s="25"/>
    </row>
    <row r="2323" spans="2:3" hidden="1">
      <c r="B2323" s="25"/>
      <c r="C2323" s="25"/>
    </row>
    <row r="2324" spans="2:3" hidden="1">
      <c r="B2324" s="25"/>
      <c r="C2324" s="25"/>
    </row>
    <row r="2325" spans="2:3" hidden="1">
      <c r="B2325" s="25"/>
      <c r="C2325" s="25"/>
    </row>
    <row r="2326" spans="2:3" hidden="1">
      <c r="B2326" s="25"/>
      <c r="C2326" s="25"/>
    </row>
    <row r="2327" spans="2:3" hidden="1">
      <c r="B2327" s="25"/>
      <c r="C2327" s="25"/>
    </row>
    <row r="2328" spans="2:3" hidden="1">
      <c r="B2328" s="25"/>
      <c r="C2328" s="25"/>
    </row>
    <row r="2329" spans="2:3" hidden="1">
      <c r="B2329" s="25"/>
      <c r="C2329" s="25"/>
    </row>
    <row r="2330" spans="2:3" hidden="1">
      <c r="B2330" s="25"/>
      <c r="C2330" s="25"/>
    </row>
    <row r="2331" spans="2:3" hidden="1">
      <c r="B2331" s="25"/>
      <c r="C2331" s="25"/>
    </row>
    <row r="2332" spans="2:3" hidden="1">
      <c r="B2332" s="25"/>
      <c r="C2332" s="25"/>
    </row>
    <row r="2333" spans="2:3" hidden="1">
      <c r="B2333" s="25"/>
      <c r="C2333" s="25"/>
    </row>
    <row r="2334" spans="2:3" hidden="1">
      <c r="B2334" s="25"/>
      <c r="C2334" s="25"/>
    </row>
    <row r="2335" spans="2:3" hidden="1">
      <c r="B2335" s="25"/>
      <c r="C2335" s="25"/>
    </row>
    <row r="2336" spans="2:3" hidden="1">
      <c r="B2336" s="25"/>
      <c r="C2336" s="25"/>
    </row>
    <row r="2337" spans="2:3" hidden="1">
      <c r="B2337" s="25"/>
      <c r="C2337" s="25"/>
    </row>
    <row r="2338" spans="2:3" hidden="1">
      <c r="B2338" s="25"/>
      <c r="C2338" s="25"/>
    </row>
    <row r="2339" spans="2:3" hidden="1">
      <c r="B2339" s="25"/>
      <c r="C2339" s="25"/>
    </row>
    <row r="2340" spans="2:3" hidden="1">
      <c r="B2340" s="25"/>
      <c r="C2340" s="25"/>
    </row>
    <row r="2341" spans="2:3" hidden="1">
      <c r="B2341" s="25"/>
      <c r="C2341" s="25"/>
    </row>
    <row r="2342" spans="2:3" hidden="1">
      <c r="B2342" s="25"/>
      <c r="C2342" s="25"/>
    </row>
    <row r="2343" spans="2:3" hidden="1">
      <c r="B2343" s="25"/>
      <c r="C2343" s="25"/>
    </row>
    <row r="2344" spans="2:3" hidden="1">
      <c r="B2344" s="25"/>
      <c r="C2344" s="25"/>
    </row>
    <row r="2345" spans="2:3" hidden="1">
      <c r="B2345" s="25"/>
      <c r="C2345" s="25"/>
    </row>
    <row r="2346" spans="2:3" hidden="1">
      <c r="B2346" s="25"/>
      <c r="C2346" s="25"/>
    </row>
    <row r="2347" spans="2:3" hidden="1">
      <c r="B2347" s="25"/>
      <c r="C2347" s="25"/>
    </row>
    <row r="2348" spans="2:3" hidden="1">
      <c r="B2348" s="25"/>
      <c r="C2348" s="25"/>
    </row>
    <row r="2349" spans="2:3" hidden="1">
      <c r="B2349" s="25"/>
      <c r="C2349" s="25"/>
    </row>
    <row r="2350" spans="2:3" hidden="1">
      <c r="B2350" s="25"/>
      <c r="C2350" s="25"/>
    </row>
    <row r="2351" spans="2:3" hidden="1">
      <c r="B2351" s="25"/>
      <c r="C2351" s="25"/>
    </row>
    <row r="2352" spans="2:3" hidden="1">
      <c r="B2352" s="25"/>
      <c r="C2352" s="25"/>
    </row>
    <row r="2353" spans="2:3" hidden="1">
      <c r="B2353" s="25"/>
      <c r="C2353" s="25"/>
    </row>
    <row r="2354" spans="2:3" hidden="1">
      <c r="B2354" s="25"/>
      <c r="C2354" s="25"/>
    </row>
    <row r="2355" spans="2:3" hidden="1">
      <c r="B2355" s="25"/>
      <c r="C2355" s="25"/>
    </row>
    <row r="2356" spans="2:3" hidden="1">
      <c r="B2356" s="25"/>
      <c r="C2356" s="25"/>
    </row>
    <row r="2357" spans="2:3" hidden="1">
      <c r="B2357" s="25"/>
      <c r="C2357" s="25"/>
    </row>
    <row r="2358" spans="2:3" hidden="1">
      <c r="B2358" s="25"/>
      <c r="C2358" s="25"/>
    </row>
    <row r="2359" spans="2:3" hidden="1">
      <c r="B2359" s="25"/>
      <c r="C2359" s="25"/>
    </row>
    <row r="2360" spans="2:3" hidden="1">
      <c r="B2360" s="25"/>
      <c r="C2360" s="25"/>
    </row>
    <row r="2361" spans="2:3" hidden="1">
      <c r="B2361" s="25"/>
      <c r="C2361" s="25"/>
    </row>
    <row r="2362" spans="2:3" hidden="1">
      <c r="B2362" s="25"/>
      <c r="C2362" s="25"/>
    </row>
    <row r="2363" spans="2:3" hidden="1">
      <c r="B2363" s="25"/>
      <c r="C2363" s="25"/>
    </row>
    <row r="2364" spans="2:3" hidden="1">
      <c r="B2364" s="25"/>
      <c r="C2364" s="25"/>
    </row>
    <row r="2365" spans="2:3" hidden="1">
      <c r="B2365" s="25"/>
      <c r="C2365" s="25"/>
    </row>
    <row r="2366" spans="2:3" hidden="1">
      <c r="B2366" s="25"/>
      <c r="C2366" s="25"/>
    </row>
    <row r="2367" spans="2:3" hidden="1">
      <c r="B2367" s="25"/>
      <c r="C2367" s="25"/>
    </row>
    <row r="2368" spans="2:3" hidden="1">
      <c r="B2368" s="25"/>
      <c r="C2368" s="25"/>
    </row>
    <row r="2369" spans="2:3" hidden="1">
      <c r="B2369" s="25"/>
      <c r="C2369" s="25"/>
    </row>
    <row r="2370" spans="2:3" hidden="1">
      <c r="B2370" s="25"/>
      <c r="C2370" s="25"/>
    </row>
    <row r="2371" spans="2:3" hidden="1">
      <c r="B2371" s="25"/>
      <c r="C2371" s="25"/>
    </row>
    <row r="2372" spans="2:3" hidden="1">
      <c r="B2372" s="25"/>
      <c r="C2372" s="25"/>
    </row>
    <row r="2373" spans="2:3" hidden="1">
      <c r="B2373" s="25"/>
      <c r="C2373" s="25"/>
    </row>
    <row r="2374" spans="2:3" hidden="1">
      <c r="B2374" s="25"/>
      <c r="C2374" s="25"/>
    </row>
    <row r="2375" spans="2:3" hidden="1">
      <c r="B2375" s="25"/>
      <c r="C2375" s="25"/>
    </row>
    <row r="2376" spans="2:3" hidden="1">
      <c r="B2376" s="25"/>
      <c r="C2376" s="25"/>
    </row>
    <row r="2377" spans="2:3" hidden="1">
      <c r="B2377" s="25"/>
      <c r="C2377" s="25"/>
    </row>
    <row r="2378" spans="2:3" hidden="1">
      <c r="B2378" s="25"/>
      <c r="C2378" s="25"/>
    </row>
    <row r="2379" spans="2:3" hidden="1">
      <c r="B2379" s="25"/>
      <c r="C2379" s="25"/>
    </row>
    <row r="2380" spans="2:3" hidden="1">
      <c r="B2380" s="25"/>
      <c r="C2380" s="25"/>
    </row>
    <row r="2381" spans="2:3" hidden="1">
      <c r="B2381" s="25"/>
      <c r="C2381" s="25"/>
    </row>
    <row r="2382" spans="2:3" hidden="1">
      <c r="B2382" s="25"/>
      <c r="C2382" s="25"/>
    </row>
    <row r="2383" spans="2:3" hidden="1">
      <c r="B2383" s="25"/>
      <c r="C2383" s="25"/>
    </row>
    <row r="2384" spans="2:3" hidden="1">
      <c r="B2384" s="25"/>
      <c r="C2384" s="25"/>
    </row>
    <row r="2385" spans="2:3" hidden="1">
      <c r="B2385" s="25"/>
      <c r="C2385" s="25"/>
    </row>
    <row r="2386" spans="2:3" hidden="1">
      <c r="B2386" s="25"/>
      <c r="C2386" s="25"/>
    </row>
    <row r="2387" spans="2:3" hidden="1">
      <c r="B2387" s="25"/>
      <c r="C2387" s="25"/>
    </row>
    <row r="2388" spans="2:3" hidden="1">
      <c r="B2388" s="25"/>
      <c r="C2388" s="25"/>
    </row>
    <row r="2389" spans="2:3" hidden="1">
      <c r="B2389" s="25"/>
      <c r="C2389" s="25"/>
    </row>
    <row r="2390" spans="2:3" hidden="1">
      <c r="B2390" s="25"/>
      <c r="C2390" s="25"/>
    </row>
    <row r="2391" spans="2:3" hidden="1">
      <c r="B2391" s="25"/>
      <c r="C2391" s="25"/>
    </row>
    <row r="2392" spans="2:3" hidden="1">
      <c r="B2392" s="25"/>
      <c r="C2392" s="25"/>
    </row>
    <row r="2393" spans="2:3" hidden="1">
      <c r="B2393" s="25"/>
      <c r="C2393" s="25"/>
    </row>
    <row r="2394" spans="2:3" hidden="1">
      <c r="B2394" s="25"/>
      <c r="C2394" s="25"/>
    </row>
    <row r="2395" spans="2:3" hidden="1">
      <c r="B2395" s="25"/>
      <c r="C2395" s="25"/>
    </row>
    <row r="2396" spans="2:3" hidden="1">
      <c r="B2396" s="25"/>
      <c r="C2396" s="25"/>
    </row>
    <row r="2397" spans="2:3" hidden="1">
      <c r="B2397" s="25"/>
      <c r="C2397" s="25"/>
    </row>
    <row r="2398" spans="2:3" hidden="1">
      <c r="B2398" s="25"/>
      <c r="C2398" s="25"/>
    </row>
    <row r="2399" spans="2:3" hidden="1">
      <c r="B2399" s="25"/>
      <c r="C2399" s="25"/>
    </row>
    <row r="2400" spans="2:3" hidden="1">
      <c r="B2400" s="25"/>
      <c r="C2400" s="25"/>
    </row>
    <row r="2401" spans="2:3" hidden="1">
      <c r="B2401" s="25"/>
      <c r="C2401" s="25"/>
    </row>
    <row r="2402" spans="2:3" hidden="1">
      <c r="B2402" s="25"/>
      <c r="C2402" s="25"/>
    </row>
    <row r="2403" spans="2:3" hidden="1">
      <c r="B2403" s="25"/>
      <c r="C2403" s="25"/>
    </row>
    <row r="2404" spans="2:3" hidden="1">
      <c r="B2404" s="25"/>
      <c r="C2404" s="25"/>
    </row>
    <row r="2405" spans="2:3" hidden="1">
      <c r="B2405" s="25"/>
      <c r="C2405" s="25"/>
    </row>
    <row r="2406" spans="2:3" hidden="1">
      <c r="B2406" s="25"/>
      <c r="C2406" s="25"/>
    </row>
    <row r="2407" spans="2:3" hidden="1">
      <c r="B2407" s="25"/>
      <c r="C2407" s="25"/>
    </row>
    <row r="2408" spans="2:3" hidden="1">
      <c r="B2408" s="25"/>
      <c r="C2408" s="25"/>
    </row>
    <row r="2409" spans="2:3" hidden="1">
      <c r="B2409" s="25"/>
      <c r="C2409" s="25"/>
    </row>
    <row r="2410" spans="2:3" hidden="1">
      <c r="B2410" s="25"/>
      <c r="C2410" s="25"/>
    </row>
    <row r="2411" spans="2:3" hidden="1">
      <c r="B2411" s="25"/>
      <c r="C2411" s="25"/>
    </row>
    <row r="2412" spans="2:3" hidden="1">
      <c r="B2412" s="25"/>
      <c r="C2412" s="25"/>
    </row>
    <row r="2413" spans="2:3" hidden="1">
      <c r="B2413" s="25"/>
      <c r="C2413" s="25"/>
    </row>
    <row r="2414" spans="2:3" hidden="1">
      <c r="B2414" s="25"/>
      <c r="C2414" s="25"/>
    </row>
    <row r="2415" spans="2:3" hidden="1">
      <c r="B2415" s="25"/>
      <c r="C2415" s="25"/>
    </row>
    <row r="2416" spans="2:3" hidden="1">
      <c r="B2416" s="25"/>
      <c r="C2416" s="25"/>
    </row>
    <row r="2417" spans="2:3" hidden="1">
      <c r="B2417" s="25"/>
      <c r="C2417" s="25"/>
    </row>
    <row r="2418" spans="2:3" hidden="1">
      <c r="B2418" s="25"/>
      <c r="C2418" s="25"/>
    </row>
    <row r="2419" spans="2:3" hidden="1">
      <c r="B2419" s="25"/>
      <c r="C2419" s="25"/>
    </row>
    <row r="2420" spans="2:3" hidden="1">
      <c r="B2420" s="25"/>
      <c r="C2420" s="25"/>
    </row>
    <row r="2421" spans="2:3" hidden="1">
      <c r="B2421" s="25"/>
      <c r="C2421" s="25"/>
    </row>
    <row r="2422" spans="2:3" hidden="1">
      <c r="B2422" s="25"/>
      <c r="C2422" s="25"/>
    </row>
    <row r="2423" spans="2:3" hidden="1">
      <c r="B2423" s="25"/>
      <c r="C2423" s="25"/>
    </row>
    <row r="2424" spans="2:3" hidden="1">
      <c r="B2424" s="25"/>
      <c r="C2424" s="25"/>
    </row>
    <row r="2425" spans="2:3" hidden="1">
      <c r="B2425" s="25"/>
      <c r="C2425" s="25"/>
    </row>
    <row r="2426" spans="2:3" hidden="1">
      <c r="B2426" s="25"/>
      <c r="C2426" s="25"/>
    </row>
    <row r="2427" spans="2:3" hidden="1">
      <c r="B2427" s="25"/>
      <c r="C2427" s="25"/>
    </row>
    <row r="2428" spans="2:3" hidden="1">
      <c r="B2428" s="25"/>
      <c r="C2428" s="25"/>
    </row>
    <row r="2429" spans="2:3" hidden="1">
      <c r="B2429" s="25"/>
      <c r="C2429" s="25"/>
    </row>
    <row r="2430" spans="2:3" hidden="1">
      <c r="B2430" s="25"/>
      <c r="C2430" s="25"/>
    </row>
    <row r="2431" spans="2:3" hidden="1">
      <c r="B2431" s="25"/>
      <c r="C2431" s="25"/>
    </row>
    <row r="2432" spans="2:3" hidden="1">
      <c r="B2432" s="25"/>
      <c r="C2432" s="25"/>
    </row>
    <row r="2433" spans="2:3" hidden="1">
      <c r="B2433" s="25"/>
      <c r="C2433" s="25"/>
    </row>
    <row r="2434" spans="2:3" hidden="1">
      <c r="B2434" s="25"/>
      <c r="C2434" s="25"/>
    </row>
    <row r="2435" spans="2:3" hidden="1">
      <c r="B2435" s="25"/>
      <c r="C2435" s="25"/>
    </row>
    <row r="2436" spans="2:3" hidden="1">
      <c r="B2436" s="25"/>
      <c r="C2436" s="25"/>
    </row>
    <row r="2437" spans="2:3" hidden="1">
      <c r="B2437" s="25"/>
      <c r="C2437" s="25"/>
    </row>
    <row r="2438" spans="2:3" hidden="1">
      <c r="B2438" s="25"/>
      <c r="C2438" s="25"/>
    </row>
    <row r="2439" spans="2:3" hidden="1">
      <c r="B2439" s="25"/>
      <c r="C2439" s="25"/>
    </row>
    <row r="2440" spans="2:3" hidden="1">
      <c r="B2440" s="25"/>
      <c r="C2440" s="25"/>
    </row>
    <row r="2441" spans="2:3" hidden="1">
      <c r="B2441" s="25"/>
      <c r="C2441" s="25"/>
    </row>
    <row r="2442" spans="2:3" hidden="1">
      <c r="B2442" s="25"/>
      <c r="C2442" s="25"/>
    </row>
    <row r="2443" spans="2:3" hidden="1">
      <c r="B2443" s="25"/>
      <c r="C2443" s="25"/>
    </row>
    <row r="2444" spans="2:3" hidden="1">
      <c r="B2444" s="25"/>
      <c r="C2444" s="25"/>
    </row>
    <row r="2445" spans="2:3" hidden="1">
      <c r="B2445" s="25"/>
      <c r="C2445" s="25"/>
    </row>
    <row r="2446" spans="2:3" hidden="1">
      <c r="B2446" s="25"/>
      <c r="C2446" s="25"/>
    </row>
    <row r="2447" spans="2:3" hidden="1">
      <c r="B2447" s="25"/>
      <c r="C2447" s="25"/>
    </row>
    <row r="2448" spans="2:3" hidden="1">
      <c r="B2448" s="25"/>
      <c r="C2448" s="25"/>
    </row>
    <row r="2449" spans="2:3" hidden="1">
      <c r="B2449" s="25"/>
      <c r="C2449" s="25"/>
    </row>
    <row r="2450" spans="2:3" hidden="1">
      <c r="B2450" s="25"/>
      <c r="C2450" s="25"/>
    </row>
    <row r="2451" spans="2:3" hidden="1">
      <c r="B2451" s="25"/>
      <c r="C2451" s="25"/>
    </row>
    <row r="2452" spans="2:3" hidden="1">
      <c r="B2452" s="25"/>
      <c r="C2452" s="25"/>
    </row>
    <row r="2453" spans="2:3" hidden="1">
      <c r="B2453" s="25"/>
      <c r="C2453" s="25"/>
    </row>
    <row r="2454" spans="2:3" hidden="1">
      <c r="B2454" s="25"/>
      <c r="C2454" s="25"/>
    </row>
    <row r="2455" spans="2:3" hidden="1">
      <c r="B2455" s="25"/>
      <c r="C2455" s="25"/>
    </row>
    <row r="2456" spans="2:3" hidden="1">
      <c r="B2456" s="25"/>
      <c r="C2456" s="25"/>
    </row>
    <row r="2457" spans="2:3" hidden="1">
      <c r="B2457" s="25"/>
      <c r="C2457" s="25"/>
    </row>
    <row r="2458" spans="2:3" hidden="1">
      <c r="B2458" s="25"/>
      <c r="C2458" s="25"/>
    </row>
    <row r="2459" spans="2:3" hidden="1">
      <c r="B2459" s="25"/>
      <c r="C2459" s="25"/>
    </row>
    <row r="2460" spans="2:3" hidden="1">
      <c r="B2460" s="25"/>
      <c r="C2460" s="25"/>
    </row>
    <row r="2461" spans="2:3" hidden="1">
      <c r="B2461" s="25"/>
      <c r="C2461" s="25"/>
    </row>
    <row r="2462" spans="2:3" hidden="1">
      <c r="B2462" s="25"/>
      <c r="C2462" s="25"/>
    </row>
    <row r="2463" spans="2:3" hidden="1">
      <c r="B2463" s="25"/>
      <c r="C2463" s="25"/>
    </row>
    <row r="2464" spans="2:3" hidden="1">
      <c r="B2464" s="25"/>
      <c r="C2464" s="25"/>
    </row>
    <row r="2465" spans="2:3" hidden="1">
      <c r="B2465" s="25"/>
      <c r="C2465" s="25"/>
    </row>
    <row r="2466" spans="2:3" hidden="1">
      <c r="B2466" s="25"/>
      <c r="C2466" s="25"/>
    </row>
    <row r="2467" spans="2:3" hidden="1">
      <c r="B2467" s="25"/>
      <c r="C2467" s="25"/>
    </row>
    <row r="2468" spans="2:3" hidden="1">
      <c r="B2468" s="25"/>
      <c r="C2468" s="25"/>
    </row>
    <row r="2469" spans="2:3" hidden="1">
      <c r="B2469" s="25"/>
      <c r="C2469" s="25"/>
    </row>
    <row r="2470" spans="2:3" hidden="1">
      <c r="B2470" s="25"/>
      <c r="C2470" s="25"/>
    </row>
    <row r="2471" spans="2:3" hidden="1">
      <c r="B2471" s="25"/>
      <c r="C2471" s="25"/>
    </row>
    <row r="2472" spans="2:3" hidden="1">
      <c r="B2472" s="25"/>
      <c r="C2472" s="25"/>
    </row>
    <row r="2473" spans="2:3" hidden="1">
      <c r="B2473" s="25"/>
      <c r="C2473" s="25"/>
    </row>
    <row r="2474" spans="2:3" hidden="1">
      <c r="B2474" s="25"/>
      <c r="C2474" s="25"/>
    </row>
    <row r="2475" spans="2:3" hidden="1">
      <c r="B2475" s="25"/>
      <c r="C2475" s="25"/>
    </row>
    <row r="2476" spans="2:3" hidden="1">
      <c r="B2476" s="25"/>
      <c r="C2476" s="25"/>
    </row>
    <row r="2477" spans="2:3" hidden="1">
      <c r="B2477" s="25"/>
      <c r="C2477" s="25"/>
    </row>
    <row r="2478" spans="2:3" hidden="1">
      <c r="B2478" s="25"/>
      <c r="C2478" s="25"/>
    </row>
    <row r="2479" spans="2:3" hidden="1">
      <c r="B2479" s="25"/>
      <c r="C2479" s="25"/>
    </row>
    <row r="2480" spans="2:3" hidden="1">
      <c r="B2480" s="25"/>
      <c r="C2480" s="25"/>
    </row>
    <row r="2481" spans="2:3" hidden="1">
      <c r="B2481" s="25"/>
      <c r="C2481" s="25"/>
    </row>
    <row r="2482" spans="2:3" hidden="1">
      <c r="B2482" s="25"/>
      <c r="C2482" s="25"/>
    </row>
    <row r="2483" spans="2:3" hidden="1">
      <c r="B2483" s="25"/>
      <c r="C2483" s="25"/>
    </row>
    <row r="2484" spans="2:3" hidden="1">
      <c r="B2484" s="25"/>
      <c r="C2484" s="25"/>
    </row>
    <row r="2485" spans="2:3" hidden="1">
      <c r="B2485" s="25"/>
      <c r="C2485" s="25"/>
    </row>
    <row r="2486" spans="2:3" hidden="1">
      <c r="B2486" s="25"/>
      <c r="C2486" s="25"/>
    </row>
    <row r="2487" spans="2:3" hidden="1">
      <c r="B2487" s="25"/>
      <c r="C2487" s="25"/>
    </row>
    <row r="2488" spans="2:3" hidden="1">
      <c r="B2488" s="25"/>
      <c r="C2488" s="25"/>
    </row>
    <row r="2489" spans="2:3" hidden="1">
      <c r="B2489" s="25"/>
      <c r="C2489" s="25"/>
    </row>
    <row r="2490" spans="2:3" hidden="1">
      <c r="B2490" s="25"/>
      <c r="C2490" s="25"/>
    </row>
    <row r="2491" spans="2:3" hidden="1">
      <c r="B2491" s="25"/>
      <c r="C2491" s="25"/>
    </row>
    <row r="2492" spans="2:3" hidden="1">
      <c r="B2492" s="25"/>
      <c r="C2492" s="25"/>
    </row>
    <row r="2493" spans="2:3" hidden="1">
      <c r="B2493" s="25"/>
      <c r="C2493" s="25"/>
    </row>
    <row r="2494" spans="2:3" hidden="1">
      <c r="B2494" s="25"/>
      <c r="C2494" s="25"/>
    </row>
    <row r="2495" spans="2:3" hidden="1">
      <c r="B2495" s="25"/>
      <c r="C2495" s="25"/>
    </row>
    <row r="2496" spans="2:3" hidden="1">
      <c r="B2496" s="25"/>
      <c r="C2496" s="25"/>
    </row>
    <row r="2497" spans="2:3" hidden="1">
      <c r="B2497" s="25"/>
      <c r="C2497" s="25"/>
    </row>
    <row r="2498" spans="2:3" hidden="1">
      <c r="B2498" s="25"/>
      <c r="C2498" s="25"/>
    </row>
    <row r="2499" spans="2:3" hidden="1">
      <c r="B2499" s="25"/>
      <c r="C2499" s="25"/>
    </row>
    <row r="2500" spans="2:3" hidden="1">
      <c r="B2500" s="25"/>
      <c r="C2500" s="25"/>
    </row>
    <row r="2501" spans="2:3" hidden="1">
      <c r="B2501" s="25"/>
      <c r="C2501" s="25"/>
    </row>
    <row r="2502" spans="2:3" hidden="1">
      <c r="B2502" s="25"/>
      <c r="C2502" s="25"/>
    </row>
    <row r="2503" spans="2:3" hidden="1">
      <c r="B2503" s="25"/>
      <c r="C2503" s="25"/>
    </row>
    <row r="2504" spans="2:3" hidden="1">
      <c r="B2504" s="25"/>
      <c r="C2504" s="25"/>
    </row>
    <row r="2505" spans="2:3" hidden="1">
      <c r="B2505" s="25"/>
      <c r="C2505" s="25"/>
    </row>
    <row r="2506" spans="2:3" hidden="1">
      <c r="B2506" s="25"/>
      <c r="C2506" s="25"/>
    </row>
    <row r="2507" spans="2:3" hidden="1">
      <c r="B2507" s="25"/>
      <c r="C2507" s="25"/>
    </row>
    <row r="2508" spans="2:3" hidden="1">
      <c r="B2508" s="25"/>
      <c r="C2508" s="25"/>
    </row>
    <row r="2509" spans="2:3" hidden="1">
      <c r="B2509" s="25"/>
      <c r="C2509" s="25"/>
    </row>
    <row r="2510" spans="2:3" hidden="1">
      <c r="B2510" s="25"/>
      <c r="C2510" s="25"/>
    </row>
    <row r="2511" spans="2:3" hidden="1">
      <c r="B2511" s="25"/>
      <c r="C2511" s="25"/>
    </row>
    <row r="2512" spans="2:3" hidden="1">
      <c r="B2512" s="25"/>
      <c r="C2512" s="25"/>
    </row>
    <row r="2513" spans="2:3" hidden="1">
      <c r="B2513" s="25"/>
      <c r="C2513" s="25"/>
    </row>
    <row r="2514" spans="2:3" hidden="1">
      <c r="B2514" s="25"/>
      <c r="C2514" s="25"/>
    </row>
    <row r="2515" spans="2:3" hidden="1">
      <c r="B2515" s="25"/>
      <c r="C2515" s="25"/>
    </row>
    <row r="2516" spans="2:3" hidden="1">
      <c r="B2516" s="25"/>
      <c r="C2516" s="25"/>
    </row>
    <row r="2517" spans="2:3" hidden="1">
      <c r="B2517" s="25"/>
      <c r="C2517" s="25"/>
    </row>
    <row r="2518" spans="2:3" hidden="1">
      <c r="B2518" s="25"/>
      <c r="C2518" s="25"/>
    </row>
    <row r="2519" spans="2:3" hidden="1">
      <c r="B2519" s="25"/>
      <c r="C2519" s="25"/>
    </row>
    <row r="2520" spans="2:3" hidden="1">
      <c r="B2520" s="25"/>
      <c r="C2520" s="25"/>
    </row>
    <row r="2521" spans="2:3" hidden="1">
      <c r="B2521" s="25"/>
      <c r="C2521" s="25"/>
    </row>
    <row r="2522" spans="2:3" hidden="1">
      <c r="B2522" s="25"/>
      <c r="C2522" s="25"/>
    </row>
    <row r="2523" spans="2:3" hidden="1">
      <c r="B2523" s="25"/>
      <c r="C2523" s="25"/>
    </row>
    <row r="2524" spans="2:3" hidden="1">
      <c r="B2524" s="25"/>
      <c r="C2524" s="25"/>
    </row>
    <row r="2525" spans="2:3" hidden="1">
      <c r="B2525" s="25"/>
      <c r="C2525" s="25"/>
    </row>
    <row r="2526" spans="2:3" hidden="1">
      <c r="B2526" s="25"/>
      <c r="C2526" s="25"/>
    </row>
    <row r="2527" spans="2:3" hidden="1">
      <c r="B2527" s="25"/>
      <c r="C2527" s="25"/>
    </row>
    <row r="2528" spans="2:3" hidden="1">
      <c r="B2528" s="25"/>
      <c r="C2528" s="25"/>
    </row>
    <row r="2529" spans="2:3" hidden="1">
      <c r="B2529" s="25"/>
      <c r="C2529" s="25"/>
    </row>
    <row r="2530" spans="2:3" hidden="1">
      <c r="B2530" s="25"/>
      <c r="C2530" s="25"/>
    </row>
    <row r="2531" spans="2:3" hidden="1">
      <c r="B2531" s="25"/>
      <c r="C2531" s="25"/>
    </row>
    <row r="2532" spans="2:3" hidden="1">
      <c r="B2532" s="25"/>
      <c r="C2532" s="25"/>
    </row>
    <row r="2533" spans="2:3" hidden="1">
      <c r="B2533" s="25"/>
      <c r="C2533" s="25"/>
    </row>
    <row r="2534" spans="2:3" hidden="1">
      <c r="B2534" s="25"/>
      <c r="C2534" s="25"/>
    </row>
    <row r="2535" spans="2:3" hidden="1">
      <c r="B2535" s="25"/>
      <c r="C2535" s="25"/>
    </row>
    <row r="2536" spans="2:3" hidden="1">
      <c r="B2536" s="25"/>
      <c r="C2536" s="25"/>
    </row>
    <row r="2537" spans="2:3" hidden="1">
      <c r="B2537" s="25"/>
      <c r="C2537" s="25"/>
    </row>
    <row r="2538" spans="2:3" hidden="1">
      <c r="B2538" s="25"/>
      <c r="C2538" s="25"/>
    </row>
    <row r="2539" spans="2:3" hidden="1">
      <c r="B2539" s="25"/>
      <c r="C2539" s="25"/>
    </row>
    <row r="2540" spans="2:3" hidden="1">
      <c r="B2540" s="25"/>
      <c r="C2540" s="25"/>
    </row>
    <row r="2541" spans="2:3" hidden="1">
      <c r="B2541" s="25"/>
      <c r="C2541" s="25"/>
    </row>
    <row r="2542" spans="2:3" hidden="1">
      <c r="B2542" s="25"/>
      <c r="C2542" s="25"/>
    </row>
    <row r="2543" spans="2:3" hidden="1">
      <c r="B2543" s="25"/>
      <c r="C2543" s="25"/>
    </row>
    <row r="2544" spans="2:3" hidden="1">
      <c r="B2544" s="25"/>
      <c r="C2544" s="25"/>
    </row>
    <row r="2545" spans="2:3" hidden="1">
      <c r="B2545" s="25"/>
      <c r="C2545" s="25"/>
    </row>
    <row r="2546" spans="2:3" hidden="1">
      <c r="B2546" s="25"/>
      <c r="C2546" s="25"/>
    </row>
    <row r="2547" spans="2:3" hidden="1">
      <c r="B2547" s="25"/>
      <c r="C2547" s="25"/>
    </row>
    <row r="2548" spans="2:3" hidden="1">
      <c r="B2548" s="25"/>
      <c r="C2548" s="25"/>
    </row>
    <row r="2549" spans="2:3" hidden="1">
      <c r="B2549" s="25"/>
      <c r="C2549" s="25"/>
    </row>
    <row r="2550" spans="2:3" hidden="1">
      <c r="B2550" s="25"/>
      <c r="C2550" s="25"/>
    </row>
    <row r="2551" spans="2:3" hidden="1">
      <c r="B2551" s="25"/>
      <c r="C2551" s="25"/>
    </row>
    <row r="2552" spans="2:3" hidden="1">
      <c r="B2552" s="25"/>
      <c r="C2552" s="25"/>
    </row>
    <row r="2553" spans="2:3" hidden="1">
      <c r="B2553" s="25"/>
      <c r="C2553" s="25"/>
    </row>
    <row r="2554" spans="2:3" hidden="1">
      <c r="B2554" s="25"/>
      <c r="C2554" s="25"/>
    </row>
    <row r="2555" spans="2:3" hidden="1">
      <c r="B2555" s="25"/>
      <c r="C2555" s="25"/>
    </row>
    <row r="2556" spans="2:3" hidden="1">
      <c r="B2556" s="25"/>
      <c r="C2556" s="25"/>
    </row>
    <row r="2557" spans="2:3" hidden="1">
      <c r="B2557" s="25"/>
      <c r="C2557" s="25"/>
    </row>
    <row r="2558" spans="2:3" hidden="1">
      <c r="B2558" s="25"/>
      <c r="C2558" s="25"/>
    </row>
    <row r="2559" spans="2:3" hidden="1">
      <c r="B2559" s="25"/>
      <c r="C2559" s="25"/>
    </row>
    <row r="2560" spans="2:3" hidden="1">
      <c r="B2560" s="25"/>
      <c r="C2560" s="25"/>
    </row>
    <row r="2561" spans="2:3" hidden="1">
      <c r="B2561" s="25"/>
      <c r="C2561" s="25"/>
    </row>
    <row r="2562" spans="2:3" hidden="1">
      <c r="B2562" s="25"/>
      <c r="C2562" s="25"/>
    </row>
    <row r="2563" spans="2:3" hidden="1">
      <c r="B2563" s="25"/>
      <c r="C2563" s="25"/>
    </row>
    <row r="2564" spans="2:3" hidden="1">
      <c r="B2564" s="25"/>
      <c r="C2564" s="25"/>
    </row>
    <row r="2565" spans="2:3" hidden="1">
      <c r="B2565" s="25"/>
      <c r="C2565" s="25"/>
    </row>
    <row r="2566" spans="2:3" hidden="1">
      <c r="B2566" s="25"/>
      <c r="C2566" s="25"/>
    </row>
    <row r="2567" spans="2:3" hidden="1">
      <c r="B2567" s="25"/>
      <c r="C2567" s="25"/>
    </row>
    <row r="2568" spans="2:3" hidden="1">
      <c r="B2568" s="25"/>
      <c r="C2568" s="25"/>
    </row>
    <row r="2569" spans="2:3" hidden="1">
      <c r="B2569" s="25"/>
      <c r="C2569" s="25"/>
    </row>
    <row r="2570" spans="2:3" hidden="1">
      <c r="B2570" s="25"/>
      <c r="C2570" s="25"/>
    </row>
    <row r="2571" spans="2:3" hidden="1">
      <c r="B2571" s="25"/>
      <c r="C2571" s="25"/>
    </row>
    <row r="2572" spans="2:3" hidden="1">
      <c r="B2572" s="25"/>
      <c r="C2572" s="25"/>
    </row>
    <row r="2573" spans="2:3" hidden="1">
      <c r="B2573" s="25"/>
      <c r="C2573" s="25"/>
    </row>
    <row r="2574" spans="2:3" hidden="1">
      <c r="B2574" s="25"/>
      <c r="C2574" s="25"/>
    </row>
    <row r="2575" spans="2:3" hidden="1">
      <c r="B2575" s="25"/>
      <c r="C2575" s="25"/>
    </row>
    <row r="2576" spans="2:3" hidden="1">
      <c r="B2576" s="25"/>
      <c r="C2576" s="25"/>
    </row>
    <row r="2577" spans="2:3" hidden="1">
      <c r="B2577" s="25"/>
      <c r="C2577" s="25"/>
    </row>
    <row r="2578" spans="2:3" hidden="1">
      <c r="B2578" s="25"/>
      <c r="C2578" s="25"/>
    </row>
    <row r="2579" spans="2:3" hidden="1">
      <c r="B2579" s="25"/>
      <c r="C2579" s="25"/>
    </row>
    <row r="2580" spans="2:3" hidden="1">
      <c r="B2580" s="25"/>
      <c r="C2580" s="25"/>
    </row>
    <row r="2581" spans="2:3" hidden="1">
      <c r="B2581" s="25"/>
      <c r="C2581" s="25"/>
    </row>
    <row r="2582" spans="2:3" hidden="1">
      <c r="B2582" s="25"/>
      <c r="C2582" s="25"/>
    </row>
    <row r="2583" spans="2:3" hidden="1">
      <c r="B2583" s="25"/>
      <c r="C2583" s="25"/>
    </row>
    <row r="2584" spans="2:3" hidden="1">
      <c r="B2584" s="25"/>
      <c r="C2584" s="25"/>
    </row>
    <row r="2585" spans="2:3" hidden="1">
      <c r="B2585" s="25"/>
      <c r="C2585" s="25"/>
    </row>
    <row r="2586" spans="2:3" hidden="1">
      <c r="B2586" s="25"/>
      <c r="C2586" s="25"/>
    </row>
    <row r="2587" spans="2:3" hidden="1">
      <c r="B2587" s="25"/>
      <c r="C2587" s="25"/>
    </row>
    <row r="2588" spans="2:3" hidden="1">
      <c r="B2588" s="25"/>
      <c r="C2588" s="25"/>
    </row>
    <row r="2589" spans="2:3" hidden="1">
      <c r="B2589" s="25"/>
      <c r="C2589" s="25"/>
    </row>
    <row r="2590" spans="2:3" hidden="1">
      <c r="B2590" s="25"/>
      <c r="C2590" s="25"/>
    </row>
    <row r="2591" spans="2:3" hidden="1">
      <c r="B2591" s="25"/>
      <c r="C2591" s="25"/>
    </row>
    <row r="2592" spans="2:3" hidden="1">
      <c r="B2592" s="25"/>
      <c r="C2592" s="25"/>
    </row>
    <row r="2593" spans="2:3" hidden="1">
      <c r="B2593" s="25"/>
      <c r="C2593" s="25"/>
    </row>
    <row r="2594" spans="2:3" hidden="1">
      <c r="B2594" s="25"/>
      <c r="C2594" s="25"/>
    </row>
    <row r="2595" spans="2:3" hidden="1">
      <c r="B2595" s="25"/>
      <c r="C2595" s="25"/>
    </row>
    <row r="2596" spans="2:3" hidden="1">
      <c r="B2596" s="25"/>
      <c r="C2596" s="25"/>
    </row>
    <row r="2597" spans="2:3" hidden="1">
      <c r="B2597" s="25"/>
      <c r="C2597" s="25"/>
    </row>
    <row r="2598" spans="2:3" hidden="1">
      <c r="B2598" s="25"/>
      <c r="C2598" s="25"/>
    </row>
    <row r="2599" spans="2:3" hidden="1">
      <c r="B2599" s="25"/>
      <c r="C2599" s="25"/>
    </row>
    <row r="2600" spans="2:3" hidden="1">
      <c r="B2600" s="25"/>
      <c r="C2600" s="25"/>
    </row>
    <row r="2601" spans="2:3" hidden="1">
      <c r="B2601" s="25"/>
      <c r="C2601" s="25"/>
    </row>
    <row r="2602" spans="2:3" hidden="1">
      <c r="B2602" s="25"/>
      <c r="C2602" s="25"/>
    </row>
    <row r="2603" spans="2:3" hidden="1">
      <c r="B2603" s="25"/>
      <c r="C2603" s="25"/>
    </row>
    <row r="2604" spans="2:3" hidden="1">
      <c r="B2604" s="25"/>
      <c r="C2604" s="25"/>
    </row>
    <row r="2605" spans="2:3" hidden="1">
      <c r="B2605" s="25"/>
      <c r="C2605" s="25"/>
    </row>
    <row r="2606" spans="2:3" hidden="1">
      <c r="B2606" s="25"/>
      <c r="C2606" s="25"/>
    </row>
    <row r="2607" spans="2:3" hidden="1">
      <c r="B2607" s="25"/>
      <c r="C2607" s="25"/>
    </row>
    <row r="2608" spans="2:3" hidden="1">
      <c r="B2608" s="25"/>
      <c r="C2608" s="25"/>
    </row>
    <row r="2609" spans="2:3" hidden="1">
      <c r="B2609" s="25"/>
      <c r="C2609" s="25"/>
    </row>
    <row r="2610" spans="2:3" hidden="1">
      <c r="B2610" s="25"/>
      <c r="C2610" s="25"/>
    </row>
    <row r="2611" spans="2:3" hidden="1">
      <c r="B2611" s="25"/>
      <c r="C2611" s="25"/>
    </row>
    <row r="2612" spans="2:3" hidden="1">
      <c r="B2612" s="25"/>
      <c r="C2612" s="25"/>
    </row>
    <row r="2613" spans="2:3" hidden="1">
      <c r="B2613" s="25"/>
      <c r="C2613" s="25"/>
    </row>
    <row r="2614" spans="2:3" hidden="1">
      <c r="B2614" s="25"/>
      <c r="C2614" s="25"/>
    </row>
    <row r="2615" spans="2:3" hidden="1">
      <c r="B2615" s="25"/>
      <c r="C2615" s="25"/>
    </row>
    <row r="2616" spans="2:3" hidden="1">
      <c r="B2616" s="25"/>
      <c r="C2616" s="25"/>
    </row>
    <row r="2617" spans="2:3" hidden="1">
      <c r="B2617" s="25"/>
      <c r="C2617" s="25"/>
    </row>
    <row r="2618" spans="2:3" hidden="1">
      <c r="B2618" s="25"/>
      <c r="C2618" s="25"/>
    </row>
    <row r="2619" spans="2:3" hidden="1">
      <c r="B2619" s="25"/>
      <c r="C2619" s="25"/>
    </row>
    <row r="2620" spans="2:3" hidden="1">
      <c r="B2620" s="25"/>
      <c r="C2620" s="25"/>
    </row>
    <row r="2621" spans="2:3" hidden="1">
      <c r="B2621" s="25"/>
      <c r="C2621" s="25"/>
    </row>
    <row r="2622" spans="2:3" hidden="1">
      <c r="B2622" s="25"/>
      <c r="C2622" s="25"/>
    </row>
    <row r="2623" spans="2:3" hidden="1">
      <c r="B2623" s="25"/>
      <c r="C2623" s="25"/>
    </row>
    <row r="2624" spans="2:3" hidden="1">
      <c r="B2624" s="25"/>
      <c r="C2624" s="25"/>
    </row>
    <row r="2625" spans="2:3" hidden="1">
      <c r="B2625" s="25"/>
      <c r="C2625" s="25"/>
    </row>
    <row r="2626" spans="2:3" hidden="1">
      <c r="B2626" s="25"/>
      <c r="C2626" s="25"/>
    </row>
    <row r="2627" spans="2:3" hidden="1">
      <c r="B2627" s="25"/>
      <c r="C2627" s="25"/>
    </row>
    <row r="2628" spans="2:3" hidden="1">
      <c r="B2628" s="25"/>
      <c r="C2628" s="25"/>
    </row>
    <row r="2629" spans="2:3" hidden="1">
      <c r="B2629" s="25"/>
      <c r="C2629" s="25"/>
    </row>
    <row r="2630" spans="2:3" hidden="1">
      <c r="B2630" s="25"/>
      <c r="C2630" s="25"/>
    </row>
    <row r="2631" spans="2:3" hidden="1">
      <c r="B2631" s="25"/>
      <c r="C2631" s="25"/>
    </row>
    <row r="2632" spans="2:3" hidden="1">
      <c r="B2632" s="25"/>
      <c r="C2632" s="25"/>
    </row>
    <row r="2633" spans="2:3" hidden="1">
      <c r="B2633" s="25"/>
      <c r="C2633" s="25"/>
    </row>
    <row r="2634" spans="2:3" hidden="1">
      <c r="B2634" s="25"/>
      <c r="C2634" s="25"/>
    </row>
    <row r="2635" spans="2:3" hidden="1">
      <c r="B2635" s="25"/>
      <c r="C2635" s="25"/>
    </row>
    <row r="2636" spans="2:3" hidden="1">
      <c r="B2636" s="25"/>
      <c r="C2636" s="25"/>
    </row>
    <row r="2637" spans="2:3" hidden="1">
      <c r="B2637" s="25"/>
      <c r="C2637" s="25"/>
    </row>
    <row r="2638" spans="2:3" hidden="1">
      <c r="B2638" s="25"/>
      <c r="C2638" s="25"/>
    </row>
    <row r="2639" spans="2:3" hidden="1">
      <c r="B2639" s="25"/>
      <c r="C2639" s="25"/>
    </row>
    <row r="2640" spans="2:3" hidden="1">
      <c r="B2640" s="25"/>
      <c r="C2640" s="25"/>
    </row>
    <row r="2641" spans="2:3" hidden="1">
      <c r="B2641" s="25"/>
      <c r="C2641" s="25"/>
    </row>
    <row r="2642" spans="2:3" hidden="1">
      <c r="B2642" s="25"/>
      <c r="C2642" s="25"/>
    </row>
    <row r="2643" spans="2:3" hidden="1">
      <c r="B2643" s="25"/>
      <c r="C2643" s="25"/>
    </row>
    <row r="2644" spans="2:3" hidden="1">
      <c r="B2644" s="25"/>
      <c r="C2644" s="25"/>
    </row>
    <row r="2645" spans="2:3" hidden="1">
      <c r="B2645" s="25"/>
      <c r="C2645" s="25"/>
    </row>
    <row r="2646" spans="2:3" hidden="1">
      <c r="B2646" s="25"/>
      <c r="C2646" s="25"/>
    </row>
    <row r="2647" spans="2:3" hidden="1">
      <c r="B2647" s="25"/>
      <c r="C2647" s="25"/>
    </row>
    <row r="2648" spans="2:3" hidden="1">
      <c r="B2648" s="25"/>
      <c r="C2648" s="25"/>
    </row>
    <row r="2649" spans="2:3" hidden="1">
      <c r="B2649" s="25"/>
      <c r="C2649" s="25"/>
    </row>
    <row r="2650" spans="2:3" hidden="1">
      <c r="B2650" s="25"/>
      <c r="C2650" s="25"/>
    </row>
    <row r="2651" spans="2:3" hidden="1">
      <c r="B2651" s="25"/>
      <c r="C2651" s="25"/>
    </row>
    <row r="2652" spans="2:3" hidden="1">
      <c r="B2652" s="25"/>
      <c r="C2652" s="25"/>
    </row>
    <row r="2653" spans="2:3" hidden="1">
      <c r="B2653" s="25"/>
      <c r="C2653" s="25"/>
    </row>
    <row r="2654" spans="2:3" hidden="1">
      <c r="B2654" s="25"/>
      <c r="C2654" s="25"/>
    </row>
    <row r="2655" spans="2:3" hidden="1">
      <c r="B2655" s="25"/>
      <c r="C2655" s="25"/>
    </row>
    <row r="2656" spans="2:3" hidden="1">
      <c r="B2656" s="25"/>
      <c r="C2656" s="25"/>
    </row>
    <row r="2657" spans="2:3" hidden="1">
      <c r="B2657" s="25"/>
      <c r="C2657" s="25"/>
    </row>
    <row r="2658" spans="2:3" hidden="1">
      <c r="B2658" s="25"/>
      <c r="C2658" s="25"/>
    </row>
    <row r="2659" spans="2:3" hidden="1">
      <c r="B2659" s="25"/>
      <c r="C2659" s="25"/>
    </row>
    <row r="2660" spans="2:3" hidden="1">
      <c r="B2660" s="25"/>
      <c r="C2660" s="25"/>
    </row>
    <row r="2661" spans="2:3" hidden="1">
      <c r="B2661" s="25"/>
      <c r="C2661" s="25"/>
    </row>
    <row r="2662" spans="2:3" hidden="1">
      <c r="B2662" s="25"/>
      <c r="C2662" s="25"/>
    </row>
    <row r="2663" spans="2:3" hidden="1">
      <c r="B2663" s="25"/>
      <c r="C2663" s="25"/>
    </row>
    <row r="2664" spans="2:3" hidden="1">
      <c r="B2664" s="25"/>
      <c r="C2664" s="25"/>
    </row>
    <row r="2665" spans="2:3" hidden="1">
      <c r="B2665" s="25"/>
      <c r="C2665" s="25"/>
    </row>
    <row r="2666" spans="2:3" hidden="1">
      <c r="B2666" s="25"/>
      <c r="C2666" s="25"/>
    </row>
    <row r="2667" spans="2:3" hidden="1">
      <c r="B2667" s="25"/>
      <c r="C2667" s="25"/>
    </row>
    <row r="2668" spans="2:3" hidden="1">
      <c r="B2668" s="25"/>
      <c r="C2668" s="25"/>
    </row>
    <row r="2669" spans="2:3" hidden="1">
      <c r="B2669" s="25"/>
      <c r="C2669" s="25"/>
    </row>
    <row r="2670" spans="2:3" hidden="1">
      <c r="B2670" s="25"/>
      <c r="C2670" s="25"/>
    </row>
    <row r="2671" spans="2:3" hidden="1">
      <c r="B2671" s="25"/>
      <c r="C2671" s="25"/>
    </row>
    <row r="2672" spans="2:3" hidden="1">
      <c r="B2672" s="25"/>
      <c r="C2672" s="25"/>
    </row>
    <row r="2673" spans="2:3" hidden="1">
      <c r="B2673" s="25"/>
      <c r="C2673" s="25"/>
    </row>
    <row r="2674" spans="2:3" hidden="1">
      <c r="B2674" s="25"/>
      <c r="C2674" s="25"/>
    </row>
    <row r="2675" spans="2:3" hidden="1">
      <c r="B2675" s="25"/>
      <c r="C2675" s="25"/>
    </row>
    <row r="2676" spans="2:3" hidden="1">
      <c r="B2676" s="25"/>
      <c r="C2676" s="25"/>
    </row>
    <row r="2677" spans="2:3" hidden="1">
      <c r="B2677" s="25"/>
      <c r="C2677" s="25"/>
    </row>
    <row r="2678" spans="2:3" hidden="1">
      <c r="B2678" s="25"/>
      <c r="C2678" s="25"/>
    </row>
    <row r="2679" spans="2:3" hidden="1">
      <c r="B2679" s="25"/>
      <c r="C2679" s="25"/>
    </row>
    <row r="2680" spans="2:3" hidden="1">
      <c r="B2680" s="25"/>
      <c r="C2680" s="25"/>
    </row>
    <row r="2681" spans="2:3" hidden="1">
      <c r="B2681" s="25"/>
      <c r="C2681" s="25"/>
    </row>
    <row r="2682" spans="2:3" hidden="1">
      <c r="B2682" s="25"/>
      <c r="C2682" s="25"/>
    </row>
    <row r="2683" spans="2:3" hidden="1">
      <c r="B2683" s="25"/>
      <c r="C2683" s="25"/>
    </row>
    <row r="2684" spans="2:3" hidden="1">
      <c r="B2684" s="25"/>
      <c r="C2684" s="25"/>
    </row>
    <row r="2685" spans="2:3" hidden="1">
      <c r="B2685" s="25"/>
      <c r="C2685" s="25"/>
    </row>
    <row r="2686" spans="2:3" hidden="1">
      <c r="B2686" s="25"/>
      <c r="C2686" s="25"/>
    </row>
    <row r="2687" spans="2:3" hidden="1">
      <c r="B2687" s="25"/>
      <c r="C2687" s="25"/>
    </row>
    <row r="2688" spans="2:3" hidden="1">
      <c r="B2688" s="25"/>
      <c r="C2688" s="25"/>
    </row>
    <row r="2689" spans="2:3" hidden="1">
      <c r="B2689" s="25"/>
      <c r="C2689" s="25"/>
    </row>
    <row r="2690" spans="2:3" hidden="1">
      <c r="B2690" s="25"/>
      <c r="C2690" s="25"/>
    </row>
    <row r="2691" spans="2:3" hidden="1">
      <c r="B2691" s="25"/>
      <c r="C2691" s="25"/>
    </row>
    <row r="2692" spans="2:3" hidden="1">
      <c r="B2692" s="25"/>
      <c r="C2692" s="25"/>
    </row>
    <row r="2693" spans="2:3" hidden="1">
      <c r="B2693" s="25"/>
      <c r="C2693" s="25"/>
    </row>
    <row r="2694" spans="2:3" hidden="1">
      <c r="B2694" s="25"/>
      <c r="C2694" s="25"/>
    </row>
    <row r="2695" spans="2:3" hidden="1">
      <c r="B2695" s="25"/>
      <c r="C2695" s="25"/>
    </row>
    <row r="2696" spans="2:3" hidden="1">
      <c r="B2696" s="25"/>
      <c r="C2696" s="25"/>
    </row>
    <row r="2697" spans="2:3" hidden="1">
      <c r="B2697" s="25"/>
      <c r="C2697" s="25"/>
    </row>
    <row r="2698" spans="2:3" hidden="1">
      <c r="B2698" s="25"/>
      <c r="C2698" s="25"/>
    </row>
    <row r="2699" spans="2:3" hidden="1">
      <c r="B2699" s="25"/>
      <c r="C2699" s="25"/>
    </row>
    <row r="2700" spans="2:3" hidden="1">
      <c r="B2700" s="25"/>
      <c r="C2700" s="25"/>
    </row>
    <row r="2701" spans="2:3" hidden="1">
      <c r="B2701" s="25"/>
      <c r="C2701" s="25"/>
    </row>
    <row r="2702" spans="2:3" hidden="1">
      <c r="B2702" s="25"/>
      <c r="C2702" s="25"/>
    </row>
    <row r="2703" spans="2:3" hidden="1">
      <c r="B2703" s="25"/>
      <c r="C2703" s="25"/>
    </row>
    <row r="2704" spans="2:3" hidden="1">
      <c r="B2704" s="25"/>
      <c r="C2704" s="25"/>
    </row>
    <row r="2705" spans="2:3" hidden="1">
      <c r="B2705" s="25"/>
      <c r="C2705" s="25"/>
    </row>
    <row r="2706" spans="2:3" hidden="1">
      <c r="B2706" s="25"/>
      <c r="C2706" s="25"/>
    </row>
    <row r="2707" spans="2:3" hidden="1">
      <c r="B2707" s="25"/>
      <c r="C2707" s="25"/>
    </row>
    <row r="2708" spans="2:3" hidden="1">
      <c r="B2708" s="25"/>
      <c r="C2708" s="25"/>
    </row>
    <row r="2709" spans="2:3" hidden="1">
      <c r="B2709" s="25"/>
      <c r="C2709" s="25"/>
    </row>
    <row r="2710" spans="2:3" hidden="1">
      <c r="B2710" s="25"/>
      <c r="C2710" s="25"/>
    </row>
    <row r="2711" spans="2:3" hidden="1">
      <c r="B2711" s="25"/>
      <c r="C2711" s="25"/>
    </row>
    <row r="2712" spans="2:3" hidden="1">
      <c r="B2712" s="25"/>
      <c r="C2712" s="25"/>
    </row>
    <row r="2713" spans="2:3" hidden="1">
      <c r="B2713" s="25"/>
      <c r="C2713" s="25"/>
    </row>
    <row r="2714" spans="2:3" hidden="1">
      <c r="B2714" s="25"/>
      <c r="C2714" s="25"/>
    </row>
    <row r="2715" spans="2:3" hidden="1">
      <c r="B2715" s="25"/>
      <c r="C2715" s="25"/>
    </row>
    <row r="2716" spans="2:3" hidden="1">
      <c r="B2716" s="25"/>
      <c r="C2716" s="25"/>
    </row>
    <row r="2717" spans="2:3" hidden="1">
      <c r="B2717" s="25"/>
      <c r="C2717" s="25"/>
    </row>
    <row r="2718" spans="2:3" hidden="1">
      <c r="B2718" s="25"/>
      <c r="C2718" s="25"/>
    </row>
    <row r="2719" spans="2:3" hidden="1">
      <c r="B2719" s="25"/>
      <c r="C2719" s="25"/>
    </row>
    <row r="2720" spans="2:3" hidden="1">
      <c r="B2720" s="25"/>
      <c r="C2720" s="25"/>
    </row>
    <row r="2721" spans="2:3" hidden="1">
      <c r="B2721" s="25"/>
      <c r="C2721" s="25"/>
    </row>
    <row r="2722" spans="2:3" hidden="1">
      <c r="B2722" s="25"/>
      <c r="C2722" s="25"/>
    </row>
    <row r="2723" spans="2:3" hidden="1">
      <c r="B2723" s="25"/>
      <c r="C2723" s="25"/>
    </row>
    <row r="2724" spans="2:3" hidden="1">
      <c r="B2724" s="25"/>
      <c r="C2724" s="25"/>
    </row>
    <row r="2725" spans="2:3" hidden="1">
      <c r="B2725" s="25"/>
      <c r="C2725" s="25"/>
    </row>
    <row r="2726" spans="2:3" hidden="1">
      <c r="B2726" s="25"/>
      <c r="C2726" s="25"/>
    </row>
    <row r="2727" spans="2:3" hidden="1">
      <c r="B2727" s="25"/>
      <c r="C2727" s="25"/>
    </row>
    <row r="2728" spans="2:3" hidden="1">
      <c r="B2728" s="25"/>
      <c r="C2728" s="25"/>
    </row>
    <row r="2729" spans="2:3" hidden="1">
      <c r="B2729" s="25"/>
      <c r="C2729" s="25"/>
    </row>
    <row r="2730" spans="2:3" hidden="1">
      <c r="B2730" s="25"/>
      <c r="C2730" s="25"/>
    </row>
    <row r="2731" spans="2:3" hidden="1">
      <c r="B2731" s="25"/>
      <c r="C2731" s="25"/>
    </row>
    <row r="2732" spans="2:3" hidden="1">
      <c r="B2732" s="25"/>
      <c r="C2732" s="25"/>
    </row>
    <row r="2733" spans="2:3" hidden="1">
      <c r="B2733" s="25"/>
      <c r="C2733" s="25"/>
    </row>
    <row r="2734" spans="2:3" hidden="1">
      <c r="B2734" s="25"/>
      <c r="C2734" s="25"/>
    </row>
    <row r="2735" spans="2:3" hidden="1">
      <c r="B2735" s="25"/>
      <c r="C2735" s="25"/>
    </row>
    <row r="2736" spans="2:3" hidden="1">
      <c r="B2736" s="25"/>
      <c r="C2736" s="25"/>
    </row>
    <row r="2737" spans="2:3" hidden="1">
      <c r="B2737" s="25"/>
      <c r="C2737" s="25"/>
    </row>
    <row r="2738" spans="2:3" hidden="1">
      <c r="B2738" s="25"/>
      <c r="C2738" s="25"/>
    </row>
    <row r="2739" spans="2:3" hidden="1">
      <c r="B2739" s="25"/>
      <c r="C2739" s="25"/>
    </row>
    <row r="2740" spans="2:3" hidden="1">
      <c r="B2740" s="25"/>
      <c r="C2740" s="25"/>
    </row>
    <row r="2741" spans="2:3" hidden="1">
      <c r="B2741" s="25"/>
      <c r="C2741" s="25"/>
    </row>
    <row r="2742" spans="2:3" hidden="1">
      <c r="B2742" s="25"/>
      <c r="C2742" s="25"/>
    </row>
    <row r="2743" spans="2:3" hidden="1">
      <c r="B2743" s="25"/>
      <c r="C2743" s="25"/>
    </row>
    <row r="2744" spans="2:3" hidden="1">
      <c r="B2744" s="25"/>
      <c r="C2744" s="25"/>
    </row>
    <row r="2745" spans="2:3" hidden="1">
      <c r="B2745" s="25"/>
      <c r="C2745" s="25"/>
    </row>
    <row r="2746" spans="2:3" hidden="1">
      <c r="B2746" s="25"/>
      <c r="C2746" s="25"/>
    </row>
    <row r="2747" spans="2:3" hidden="1">
      <c r="B2747" s="25"/>
      <c r="C2747" s="25"/>
    </row>
    <row r="2748" spans="2:3" hidden="1">
      <c r="B2748" s="25"/>
      <c r="C2748" s="25"/>
    </row>
    <row r="2749" spans="2:3" hidden="1">
      <c r="B2749" s="25"/>
      <c r="C2749" s="25"/>
    </row>
    <row r="2750" spans="2:3" hidden="1">
      <c r="B2750" s="25"/>
      <c r="C2750" s="25"/>
    </row>
    <row r="2751" spans="2:3" hidden="1">
      <c r="B2751" s="25"/>
      <c r="C2751" s="25"/>
    </row>
    <row r="2752" spans="2:3" hidden="1">
      <c r="B2752" s="25"/>
      <c r="C2752" s="25"/>
    </row>
    <row r="2753" spans="2:3" hidden="1">
      <c r="B2753" s="25"/>
      <c r="C2753" s="25"/>
    </row>
    <row r="2754" spans="2:3" hidden="1">
      <c r="B2754" s="25"/>
      <c r="C2754" s="25"/>
    </row>
    <row r="2755" spans="2:3" hidden="1">
      <c r="B2755" s="25"/>
      <c r="C2755" s="25"/>
    </row>
    <row r="2756" spans="2:3" hidden="1">
      <c r="B2756" s="25"/>
      <c r="C2756" s="25"/>
    </row>
    <row r="2757" spans="2:3" hidden="1">
      <c r="B2757" s="25"/>
      <c r="C2757" s="25"/>
    </row>
    <row r="2758" spans="2:3" hidden="1">
      <c r="B2758" s="25"/>
      <c r="C2758" s="25"/>
    </row>
    <row r="2759" spans="2:3" hidden="1">
      <c r="B2759" s="25"/>
      <c r="C2759" s="25"/>
    </row>
    <row r="2760" spans="2:3" hidden="1">
      <c r="B2760" s="25"/>
      <c r="C2760" s="25"/>
    </row>
    <row r="2761" spans="2:3" hidden="1">
      <c r="B2761" s="25"/>
      <c r="C2761" s="25"/>
    </row>
    <row r="2762" spans="2:3" hidden="1">
      <c r="B2762" s="25"/>
      <c r="C2762" s="25"/>
    </row>
    <row r="2763" spans="2:3" hidden="1">
      <c r="B2763" s="25"/>
      <c r="C2763" s="25"/>
    </row>
    <row r="2764" spans="2:3" hidden="1">
      <c r="B2764" s="25"/>
      <c r="C2764" s="25"/>
    </row>
    <row r="2765" spans="2:3" hidden="1">
      <c r="B2765" s="25"/>
      <c r="C2765" s="25"/>
    </row>
    <row r="2766" spans="2:3" hidden="1">
      <c r="B2766" s="25"/>
      <c r="C2766" s="25"/>
    </row>
    <row r="2767" spans="2:3" hidden="1">
      <c r="B2767" s="25"/>
      <c r="C2767" s="25"/>
    </row>
    <row r="2768" spans="2:3" hidden="1">
      <c r="B2768" s="25"/>
      <c r="C2768" s="25"/>
    </row>
    <row r="2769" spans="2:3" hidden="1">
      <c r="B2769" s="25"/>
      <c r="C2769" s="25"/>
    </row>
    <row r="2770" spans="2:3" hidden="1">
      <c r="B2770" s="25"/>
      <c r="C2770" s="25"/>
    </row>
    <row r="2771" spans="2:3" hidden="1">
      <c r="B2771" s="25"/>
      <c r="C2771" s="25"/>
    </row>
    <row r="2772" spans="2:3" hidden="1">
      <c r="B2772" s="25"/>
      <c r="C2772" s="25"/>
    </row>
    <row r="2773" spans="2:3" hidden="1">
      <c r="B2773" s="25"/>
      <c r="C2773" s="25"/>
    </row>
    <row r="2774" spans="2:3" hidden="1">
      <c r="B2774" s="25"/>
      <c r="C2774" s="25"/>
    </row>
    <row r="2775" spans="2:3" hidden="1">
      <c r="B2775" s="25"/>
      <c r="C2775" s="25"/>
    </row>
    <row r="2776" spans="2:3" hidden="1">
      <c r="B2776" s="25"/>
      <c r="C2776" s="25"/>
    </row>
    <row r="2777" spans="2:3" hidden="1">
      <c r="B2777" s="25"/>
      <c r="C2777" s="25"/>
    </row>
    <row r="2778" spans="2:3" hidden="1">
      <c r="B2778" s="25"/>
      <c r="C2778" s="25"/>
    </row>
    <row r="2779" spans="2:3" hidden="1">
      <c r="B2779" s="25"/>
      <c r="C2779" s="25"/>
    </row>
    <row r="2780" spans="2:3" hidden="1">
      <c r="B2780" s="25"/>
      <c r="C2780" s="25"/>
    </row>
    <row r="2781" spans="2:3" hidden="1">
      <c r="B2781" s="25"/>
      <c r="C2781" s="25"/>
    </row>
    <row r="2782" spans="2:3" hidden="1">
      <c r="B2782" s="25"/>
      <c r="C2782" s="25"/>
    </row>
    <row r="2783" spans="2:3" hidden="1">
      <c r="B2783" s="25"/>
      <c r="C2783" s="25"/>
    </row>
    <row r="2784" spans="2:3" hidden="1">
      <c r="B2784" s="25"/>
      <c r="C2784" s="25"/>
    </row>
    <row r="2785" spans="2:3" hidden="1">
      <c r="B2785" s="25"/>
      <c r="C2785" s="25"/>
    </row>
    <row r="2786" spans="2:3" hidden="1">
      <c r="B2786" s="25"/>
      <c r="C2786" s="25"/>
    </row>
    <row r="2787" spans="2:3" hidden="1">
      <c r="B2787" s="25"/>
      <c r="C2787" s="25"/>
    </row>
    <row r="2788" spans="2:3" hidden="1">
      <c r="B2788" s="25"/>
      <c r="C2788" s="25"/>
    </row>
    <row r="2789" spans="2:3" hidden="1">
      <c r="B2789" s="25"/>
      <c r="C2789" s="25"/>
    </row>
    <row r="2790" spans="2:3" hidden="1">
      <c r="B2790" s="25"/>
      <c r="C2790" s="25"/>
    </row>
    <row r="2791" spans="2:3" hidden="1">
      <c r="B2791" s="25"/>
      <c r="C2791" s="25"/>
    </row>
    <row r="2792" spans="2:3" hidden="1">
      <c r="B2792" s="25"/>
      <c r="C2792" s="25"/>
    </row>
    <row r="2793" spans="2:3" hidden="1">
      <c r="B2793" s="25"/>
      <c r="C2793" s="25"/>
    </row>
    <row r="2794" spans="2:3" hidden="1">
      <c r="B2794" s="25"/>
      <c r="C2794" s="25"/>
    </row>
    <row r="2795" spans="2:3" hidden="1">
      <c r="B2795" s="25"/>
      <c r="C2795" s="25"/>
    </row>
    <row r="2796" spans="2:3" hidden="1">
      <c r="B2796" s="25"/>
      <c r="C2796" s="25"/>
    </row>
    <row r="2797" spans="2:3" hidden="1">
      <c r="B2797" s="25"/>
      <c r="C2797" s="25"/>
    </row>
    <row r="2798" spans="2:3" hidden="1">
      <c r="B2798" s="25"/>
      <c r="C2798" s="25"/>
    </row>
    <row r="2799" spans="2:3" hidden="1">
      <c r="B2799" s="25"/>
      <c r="C2799" s="25"/>
    </row>
    <row r="2800" spans="2:3" hidden="1">
      <c r="B2800" s="25"/>
      <c r="C2800" s="25"/>
    </row>
    <row r="2801" spans="2:3" hidden="1">
      <c r="B2801" s="25"/>
      <c r="C2801" s="25"/>
    </row>
    <row r="2802" spans="2:3" hidden="1">
      <c r="B2802" s="25"/>
      <c r="C2802" s="25"/>
    </row>
    <row r="2803" spans="2:3" hidden="1">
      <c r="B2803" s="25"/>
      <c r="C2803" s="25"/>
    </row>
    <row r="2804" spans="2:3" hidden="1">
      <c r="B2804" s="25"/>
      <c r="C2804" s="25"/>
    </row>
    <row r="2805" spans="2:3" hidden="1">
      <c r="B2805" s="25"/>
      <c r="C2805" s="25"/>
    </row>
    <row r="2806" spans="2:3" hidden="1">
      <c r="B2806" s="25"/>
      <c r="C2806" s="25"/>
    </row>
    <row r="2807" spans="2:3" hidden="1">
      <c r="B2807" s="25"/>
      <c r="C2807" s="25"/>
    </row>
    <row r="2808" spans="2:3" hidden="1">
      <c r="B2808" s="25"/>
      <c r="C2808" s="25"/>
    </row>
    <row r="2809" spans="2:3" hidden="1">
      <c r="B2809" s="25"/>
      <c r="C2809" s="25"/>
    </row>
    <row r="2810" spans="2:3" hidden="1">
      <c r="B2810" s="25"/>
      <c r="C2810" s="25"/>
    </row>
    <row r="2811" spans="2:3" hidden="1">
      <c r="B2811" s="25"/>
      <c r="C2811" s="25"/>
    </row>
    <row r="2812" spans="2:3" hidden="1">
      <c r="B2812" s="25"/>
      <c r="C2812" s="25"/>
    </row>
    <row r="2813" spans="2:3" hidden="1">
      <c r="B2813" s="25"/>
      <c r="C2813" s="25"/>
    </row>
    <row r="2814" spans="2:3" hidden="1">
      <c r="B2814" s="25"/>
      <c r="C2814" s="25"/>
    </row>
    <row r="2815" spans="2:3" hidden="1">
      <c r="B2815" s="25"/>
      <c r="C2815" s="25"/>
    </row>
    <row r="2816" spans="2:3" hidden="1">
      <c r="B2816" s="25"/>
      <c r="C2816" s="25"/>
    </row>
    <row r="2817" spans="2:3" hidden="1">
      <c r="B2817" s="25"/>
      <c r="C2817" s="25"/>
    </row>
    <row r="2818" spans="2:3" hidden="1">
      <c r="B2818" s="25"/>
      <c r="C2818" s="25"/>
    </row>
    <row r="2819" spans="2:3" hidden="1">
      <c r="B2819" s="25"/>
      <c r="C2819" s="25"/>
    </row>
    <row r="2820" spans="2:3" hidden="1">
      <c r="B2820" s="25"/>
      <c r="C2820" s="25"/>
    </row>
    <row r="2821" spans="2:3" hidden="1">
      <c r="B2821" s="25"/>
      <c r="C2821" s="25"/>
    </row>
    <row r="2822" spans="2:3" hidden="1">
      <c r="B2822" s="25"/>
      <c r="C2822" s="25"/>
    </row>
    <row r="2823" spans="2:3" hidden="1">
      <c r="B2823" s="25"/>
      <c r="C2823" s="25"/>
    </row>
    <row r="2824" spans="2:3" hidden="1">
      <c r="B2824" s="25"/>
      <c r="C2824" s="25"/>
    </row>
    <row r="2825" spans="2:3" hidden="1">
      <c r="B2825" s="25"/>
      <c r="C2825" s="25"/>
    </row>
    <row r="2826" spans="2:3" hidden="1">
      <c r="B2826" s="25"/>
      <c r="C2826" s="25"/>
    </row>
    <row r="2827" spans="2:3" hidden="1">
      <c r="B2827" s="25"/>
      <c r="C2827" s="25"/>
    </row>
    <row r="2828" spans="2:3" hidden="1">
      <c r="B2828" s="25"/>
      <c r="C2828" s="25"/>
    </row>
    <row r="2829" spans="2:3" hidden="1">
      <c r="B2829" s="25"/>
      <c r="C2829" s="25"/>
    </row>
    <row r="2830" spans="2:3" hidden="1">
      <c r="B2830" s="25"/>
      <c r="C2830" s="25"/>
    </row>
    <row r="2831" spans="2:3" hidden="1">
      <c r="B2831" s="25"/>
      <c r="C2831" s="25"/>
    </row>
    <row r="2832" spans="2:3" hidden="1">
      <c r="B2832" s="25"/>
      <c r="C2832" s="25"/>
    </row>
    <row r="2833" spans="2:3" hidden="1">
      <c r="B2833" s="25"/>
      <c r="C2833" s="25"/>
    </row>
    <row r="2834" spans="2:3" hidden="1">
      <c r="B2834" s="25"/>
      <c r="C2834" s="25"/>
    </row>
    <row r="2835" spans="2:3" hidden="1">
      <c r="B2835" s="25"/>
      <c r="C2835" s="25"/>
    </row>
    <row r="2836" spans="2:3" hidden="1">
      <c r="B2836" s="25"/>
      <c r="C2836" s="25"/>
    </row>
    <row r="2837" spans="2:3" hidden="1">
      <c r="B2837" s="25"/>
      <c r="C2837" s="25"/>
    </row>
    <row r="2838" spans="2:3" hidden="1">
      <c r="B2838" s="25"/>
      <c r="C2838" s="25"/>
    </row>
    <row r="2839" spans="2:3" hidden="1">
      <c r="B2839" s="25"/>
      <c r="C2839" s="25"/>
    </row>
    <row r="2840" spans="2:3" hidden="1">
      <c r="B2840" s="25"/>
      <c r="C2840" s="25"/>
    </row>
    <row r="2841" spans="2:3" hidden="1">
      <c r="B2841" s="25"/>
      <c r="C2841" s="25"/>
    </row>
    <row r="2842" spans="2:3" hidden="1">
      <c r="B2842" s="25"/>
      <c r="C2842" s="25"/>
    </row>
    <row r="2843" spans="2:3" hidden="1">
      <c r="B2843" s="25"/>
      <c r="C2843" s="25"/>
    </row>
    <row r="2844" spans="2:3" hidden="1">
      <c r="B2844" s="25"/>
      <c r="C2844" s="25"/>
    </row>
    <row r="2845" spans="2:3" hidden="1">
      <c r="B2845" s="25"/>
      <c r="C2845" s="25"/>
    </row>
    <row r="2846" spans="2:3" hidden="1">
      <c r="B2846" s="25"/>
      <c r="C2846" s="25"/>
    </row>
    <row r="2847" spans="2:3" hidden="1">
      <c r="B2847" s="25"/>
      <c r="C2847" s="25"/>
    </row>
    <row r="2848" spans="2:3" hidden="1">
      <c r="B2848" s="25"/>
      <c r="C2848" s="25"/>
    </row>
    <row r="2849" spans="2:3" hidden="1">
      <c r="B2849" s="25"/>
      <c r="C2849" s="25"/>
    </row>
    <row r="2850" spans="2:3" hidden="1">
      <c r="B2850" s="25"/>
      <c r="C2850" s="25"/>
    </row>
    <row r="2851" spans="2:3" hidden="1">
      <c r="B2851" s="25"/>
      <c r="C2851" s="25"/>
    </row>
    <row r="2852" spans="2:3" hidden="1">
      <c r="B2852" s="25"/>
      <c r="C2852" s="25"/>
    </row>
    <row r="2853" spans="2:3" hidden="1">
      <c r="B2853" s="25"/>
      <c r="C2853" s="25"/>
    </row>
    <row r="2854" spans="2:3" hidden="1">
      <c r="B2854" s="25"/>
      <c r="C2854" s="25"/>
    </row>
    <row r="2855" spans="2:3" hidden="1">
      <c r="B2855" s="25"/>
      <c r="C2855" s="25"/>
    </row>
    <row r="2856" spans="2:3" hidden="1">
      <c r="B2856" s="25"/>
      <c r="C2856" s="25"/>
    </row>
    <row r="2857" spans="2:3" hidden="1">
      <c r="B2857" s="25"/>
      <c r="C2857" s="25"/>
    </row>
    <row r="2858" spans="2:3" hidden="1">
      <c r="B2858" s="25"/>
      <c r="C2858" s="25"/>
    </row>
    <row r="2859" spans="2:3" hidden="1">
      <c r="B2859" s="25"/>
      <c r="C2859" s="25"/>
    </row>
    <row r="2860" spans="2:3" hidden="1">
      <c r="B2860" s="25"/>
      <c r="C2860" s="25"/>
    </row>
    <row r="2861" spans="2:3" hidden="1">
      <c r="B2861" s="25"/>
      <c r="C2861" s="25"/>
    </row>
    <row r="2862" spans="2:3" hidden="1">
      <c r="B2862" s="25"/>
      <c r="C2862" s="25"/>
    </row>
    <row r="2863" spans="2:3" hidden="1">
      <c r="B2863" s="25"/>
      <c r="C2863" s="25"/>
    </row>
    <row r="2864" spans="2:3" hidden="1">
      <c r="B2864" s="25"/>
      <c r="C2864" s="25"/>
    </row>
    <row r="2865" spans="2:3" hidden="1">
      <c r="B2865" s="25"/>
      <c r="C2865" s="25"/>
    </row>
    <row r="2866" spans="2:3" hidden="1">
      <c r="B2866" s="25"/>
      <c r="C2866" s="25"/>
    </row>
    <row r="2867" spans="2:3" hidden="1">
      <c r="B2867" s="25"/>
      <c r="C2867" s="25"/>
    </row>
    <row r="2868" spans="2:3" hidden="1">
      <c r="B2868" s="25"/>
      <c r="C2868" s="25"/>
    </row>
    <row r="2869" spans="2:3" hidden="1">
      <c r="B2869" s="25"/>
      <c r="C2869" s="25"/>
    </row>
    <row r="2870" spans="2:3" hidden="1">
      <c r="B2870" s="25"/>
      <c r="C2870" s="25"/>
    </row>
    <row r="2871" spans="2:3" hidden="1">
      <c r="B2871" s="25"/>
      <c r="C2871" s="25"/>
    </row>
    <row r="2872" spans="2:3" hidden="1">
      <c r="B2872" s="25"/>
      <c r="C2872" s="25"/>
    </row>
    <row r="2873" spans="2:3" hidden="1">
      <c r="B2873" s="25"/>
      <c r="C2873" s="25"/>
    </row>
    <row r="2874" spans="2:3" hidden="1">
      <c r="B2874" s="25"/>
      <c r="C2874" s="25"/>
    </row>
    <row r="2875" spans="2:3" hidden="1">
      <c r="B2875" s="25"/>
      <c r="C2875" s="25"/>
    </row>
    <row r="2876" spans="2:3" hidden="1">
      <c r="B2876" s="25"/>
      <c r="C2876" s="25"/>
    </row>
    <row r="2877" spans="2:3" hidden="1">
      <c r="B2877" s="25"/>
      <c r="C2877" s="25"/>
    </row>
    <row r="2878" spans="2:3" hidden="1">
      <c r="B2878" s="25"/>
      <c r="C2878" s="25"/>
    </row>
    <row r="2879" spans="2:3" hidden="1">
      <c r="B2879" s="25"/>
      <c r="C2879" s="25"/>
    </row>
    <row r="2880" spans="2:3" hidden="1">
      <c r="B2880" s="25"/>
      <c r="C2880" s="25"/>
    </row>
    <row r="2881" spans="2:3" hidden="1">
      <c r="B2881" s="25"/>
      <c r="C2881" s="25"/>
    </row>
    <row r="2882" spans="2:3" hidden="1">
      <c r="B2882" s="25"/>
      <c r="C2882" s="25"/>
    </row>
    <row r="2883" spans="2:3" hidden="1">
      <c r="B2883" s="25"/>
      <c r="C2883" s="25"/>
    </row>
    <row r="2884" spans="2:3" hidden="1">
      <c r="B2884" s="25"/>
      <c r="C2884" s="25"/>
    </row>
    <row r="2885" spans="2:3" hidden="1">
      <c r="B2885" s="25"/>
      <c r="C2885" s="25"/>
    </row>
    <row r="2886" spans="2:3" hidden="1">
      <c r="B2886" s="25"/>
      <c r="C2886" s="25"/>
    </row>
    <row r="2887" spans="2:3" hidden="1">
      <c r="B2887" s="25"/>
      <c r="C2887" s="25"/>
    </row>
    <row r="2888" spans="2:3" hidden="1">
      <c r="B2888" s="25"/>
      <c r="C2888" s="25"/>
    </row>
    <row r="2889" spans="2:3" hidden="1">
      <c r="B2889" s="25"/>
      <c r="C2889" s="25"/>
    </row>
    <row r="2890" spans="2:3" hidden="1">
      <c r="B2890" s="25"/>
      <c r="C2890" s="25"/>
    </row>
    <row r="2891" spans="2:3" hidden="1">
      <c r="B2891" s="25"/>
      <c r="C2891" s="25"/>
    </row>
    <row r="2892" spans="2:3" hidden="1">
      <c r="B2892" s="25"/>
      <c r="C2892" s="25"/>
    </row>
    <row r="2893" spans="2:3" hidden="1">
      <c r="B2893" s="25"/>
      <c r="C2893" s="25"/>
    </row>
    <row r="2894" spans="2:3" hidden="1">
      <c r="B2894" s="25"/>
      <c r="C2894" s="25"/>
    </row>
    <row r="2895" spans="2:3" hidden="1">
      <c r="B2895" s="25"/>
      <c r="C2895" s="25"/>
    </row>
    <row r="2896" spans="2:3" hidden="1">
      <c r="B2896" s="25"/>
      <c r="C2896" s="25"/>
    </row>
    <row r="2897" spans="2:3" hidden="1">
      <c r="B2897" s="25"/>
      <c r="C2897" s="25"/>
    </row>
    <row r="2898" spans="2:3" hidden="1">
      <c r="B2898" s="25"/>
      <c r="C2898" s="25"/>
    </row>
    <row r="2899" spans="2:3" hidden="1">
      <c r="B2899" s="25"/>
      <c r="C2899" s="25"/>
    </row>
    <row r="2900" spans="2:3" hidden="1">
      <c r="B2900" s="25"/>
      <c r="C2900" s="25"/>
    </row>
    <row r="2901" spans="2:3" hidden="1">
      <c r="B2901" s="25"/>
      <c r="C2901" s="25"/>
    </row>
    <row r="2902" spans="2:3" hidden="1">
      <c r="B2902" s="25"/>
      <c r="C2902" s="25"/>
    </row>
    <row r="2903" spans="2:3" hidden="1">
      <c r="B2903" s="25"/>
      <c r="C2903" s="25"/>
    </row>
    <row r="2904" spans="2:3" hidden="1">
      <c r="B2904" s="25"/>
      <c r="C2904" s="25"/>
    </row>
    <row r="2905" spans="2:3" hidden="1">
      <c r="B2905" s="25"/>
      <c r="C2905" s="25"/>
    </row>
    <row r="2906" spans="2:3" hidden="1">
      <c r="B2906" s="25"/>
      <c r="C2906" s="25"/>
    </row>
    <row r="2907" spans="2:3" hidden="1">
      <c r="B2907" s="25"/>
      <c r="C2907" s="25"/>
    </row>
    <row r="2908" spans="2:3" hidden="1">
      <c r="B2908" s="25"/>
      <c r="C2908" s="25"/>
    </row>
    <row r="2909" spans="2:3" hidden="1">
      <c r="B2909" s="25"/>
      <c r="C2909" s="25"/>
    </row>
    <row r="2910" spans="2:3" hidden="1">
      <c r="B2910" s="25"/>
      <c r="C2910" s="25"/>
    </row>
    <row r="2911" spans="2:3" hidden="1">
      <c r="B2911" s="25"/>
      <c r="C2911" s="25"/>
    </row>
    <row r="2912" spans="2:3" hidden="1">
      <c r="B2912" s="25"/>
      <c r="C2912" s="25"/>
    </row>
    <row r="2913" spans="2:3" hidden="1">
      <c r="B2913" s="25"/>
      <c r="C2913" s="25"/>
    </row>
    <row r="2914" spans="2:3" hidden="1">
      <c r="B2914" s="25"/>
      <c r="C2914" s="25"/>
    </row>
    <row r="2915" spans="2:3" hidden="1">
      <c r="B2915" s="25"/>
      <c r="C2915" s="25"/>
    </row>
    <row r="2916" spans="2:3" hidden="1">
      <c r="B2916" s="25"/>
      <c r="C2916" s="25"/>
    </row>
    <row r="2917" spans="2:3" hidden="1">
      <c r="B2917" s="25"/>
      <c r="C2917" s="25"/>
    </row>
    <row r="2918" spans="2:3" hidden="1">
      <c r="B2918" s="25"/>
      <c r="C2918" s="25"/>
    </row>
    <row r="2919" spans="2:3" hidden="1">
      <c r="B2919" s="25"/>
      <c r="C2919" s="25"/>
    </row>
    <row r="2920" spans="2:3" hidden="1">
      <c r="B2920" s="25"/>
      <c r="C2920" s="25"/>
    </row>
    <row r="2921" spans="2:3" hidden="1">
      <c r="B2921" s="25"/>
      <c r="C2921" s="25"/>
    </row>
    <row r="2922" spans="2:3" hidden="1">
      <c r="B2922" s="25"/>
      <c r="C2922" s="25"/>
    </row>
    <row r="2923" spans="2:3" hidden="1">
      <c r="B2923" s="25"/>
      <c r="C2923" s="25"/>
    </row>
    <row r="2924" spans="2:3" hidden="1">
      <c r="B2924" s="25"/>
      <c r="C2924" s="25"/>
    </row>
    <row r="2925" spans="2:3" hidden="1">
      <c r="B2925" s="25"/>
      <c r="C2925" s="25"/>
    </row>
    <row r="2926" spans="2:3" hidden="1">
      <c r="B2926" s="25"/>
      <c r="C2926" s="25"/>
    </row>
    <row r="2927" spans="2:3" hidden="1">
      <c r="B2927" s="25"/>
      <c r="C2927" s="25"/>
    </row>
    <row r="2928" spans="2:3" hidden="1">
      <c r="B2928" s="25"/>
      <c r="C2928" s="25"/>
    </row>
    <row r="2929" spans="2:3" hidden="1">
      <c r="B2929" s="25"/>
      <c r="C2929" s="25"/>
    </row>
    <row r="2930" spans="2:3" hidden="1">
      <c r="B2930" s="25"/>
      <c r="C2930" s="25"/>
    </row>
    <row r="2931" spans="2:3" hidden="1">
      <c r="B2931" s="25"/>
      <c r="C2931" s="25"/>
    </row>
    <row r="2932" spans="2:3" hidden="1">
      <c r="B2932" s="25"/>
      <c r="C2932" s="25"/>
    </row>
    <row r="2933" spans="2:3" hidden="1">
      <c r="B2933" s="25"/>
      <c r="C2933" s="25"/>
    </row>
    <row r="2934" spans="2:3" hidden="1">
      <c r="B2934" s="25"/>
      <c r="C2934" s="25"/>
    </row>
    <row r="2935" spans="2:3" hidden="1">
      <c r="B2935" s="25"/>
      <c r="C2935" s="25"/>
    </row>
    <row r="2936" spans="2:3" hidden="1">
      <c r="B2936" s="25"/>
      <c r="C2936" s="25"/>
    </row>
    <row r="2937" spans="2:3" hidden="1">
      <c r="B2937" s="25"/>
      <c r="C2937" s="25"/>
    </row>
    <row r="2938" spans="2:3" hidden="1">
      <c r="B2938" s="25"/>
      <c r="C2938" s="25"/>
    </row>
    <row r="2939" spans="2:3" hidden="1">
      <c r="B2939" s="25"/>
      <c r="C2939" s="25"/>
    </row>
    <row r="2940" spans="2:3" hidden="1">
      <c r="B2940" s="25"/>
      <c r="C2940" s="25"/>
    </row>
    <row r="2941" spans="2:3" hidden="1">
      <c r="B2941" s="25"/>
      <c r="C2941" s="25"/>
    </row>
    <row r="2942" spans="2:3" hidden="1">
      <c r="B2942" s="25"/>
      <c r="C2942" s="25"/>
    </row>
    <row r="2943" spans="2:3" hidden="1">
      <c r="B2943" s="25"/>
      <c r="C2943" s="25"/>
    </row>
    <row r="2944" spans="2:3" hidden="1">
      <c r="B2944" s="25"/>
      <c r="C2944" s="25"/>
    </row>
    <row r="2945" spans="2:3" hidden="1">
      <c r="B2945" s="25"/>
      <c r="C2945" s="25"/>
    </row>
    <row r="2946" spans="2:3" hidden="1">
      <c r="B2946" s="25"/>
      <c r="C2946" s="25"/>
    </row>
    <row r="2947" spans="2:3" hidden="1">
      <c r="B2947" s="25"/>
      <c r="C2947" s="25"/>
    </row>
    <row r="2948" spans="2:3" hidden="1">
      <c r="B2948" s="25"/>
      <c r="C2948" s="25"/>
    </row>
    <row r="2949" spans="2:3" hidden="1">
      <c r="B2949" s="25"/>
      <c r="C2949" s="25"/>
    </row>
    <row r="2950" spans="2:3" hidden="1">
      <c r="B2950" s="25"/>
      <c r="C2950" s="25"/>
    </row>
    <row r="2951" spans="2:3" hidden="1">
      <c r="B2951" s="25"/>
      <c r="C2951" s="25"/>
    </row>
    <row r="2952" spans="2:3" hidden="1">
      <c r="B2952" s="25"/>
      <c r="C2952" s="25"/>
    </row>
    <row r="2953" spans="2:3" hidden="1">
      <c r="B2953" s="25"/>
      <c r="C2953" s="25"/>
    </row>
    <row r="2954" spans="2:3" hidden="1">
      <c r="B2954" s="25"/>
      <c r="C2954" s="25"/>
    </row>
    <row r="2955" spans="2:3" hidden="1">
      <c r="B2955" s="25"/>
      <c r="C2955" s="25"/>
    </row>
    <row r="2956" spans="2:3" hidden="1">
      <c r="B2956" s="25"/>
      <c r="C2956" s="25"/>
    </row>
    <row r="2957" spans="2:3" hidden="1">
      <c r="B2957" s="25"/>
      <c r="C2957" s="25"/>
    </row>
    <row r="2958" spans="2:3" hidden="1">
      <c r="B2958" s="25"/>
      <c r="C2958" s="25"/>
    </row>
    <row r="2959" spans="2:3" hidden="1">
      <c r="B2959" s="25"/>
      <c r="C2959" s="25"/>
    </row>
    <row r="2960" spans="2:3" hidden="1">
      <c r="B2960" s="25"/>
      <c r="C2960" s="25"/>
    </row>
    <row r="2961" spans="2:3" hidden="1">
      <c r="B2961" s="25"/>
      <c r="C2961" s="25"/>
    </row>
    <row r="2962" spans="2:3" hidden="1">
      <c r="B2962" s="25"/>
      <c r="C2962" s="25"/>
    </row>
    <row r="2963" spans="2:3" hidden="1">
      <c r="B2963" s="25"/>
      <c r="C2963" s="25"/>
    </row>
    <row r="2964" spans="2:3" hidden="1">
      <c r="B2964" s="25"/>
      <c r="C2964" s="25"/>
    </row>
    <row r="2965" spans="2:3" hidden="1">
      <c r="B2965" s="25"/>
      <c r="C2965" s="25"/>
    </row>
    <row r="2966" spans="2:3" hidden="1">
      <c r="B2966" s="25"/>
      <c r="C2966" s="25"/>
    </row>
    <row r="2967" spans="2:3" hidden="1">
      <c r="B2967" s="25"/>
      <c r="C2967" s="25"/>
    </row>
    <row r="2968" spans="2:3" hidden="1">
      <c r="B2968" s="25"/>
      <c r="C2968" s="25"/>
    </row>
    <row r="2969" spans="2:3" hidden="1">
      <c r="B2969" s="25"/>
      <c r="C2969" s="25"/>
    </row>
    <row r="2970" spans="2:3" hidden="1">
      <c r="B2970" s="25"/>
      <c r="C2970" s="25"/>
    </row>
    <row r="2971" spans="2:3" hidden="1">
      <c r="B2971" s="25"/>
      <c r="C2971" s="25"/>
    </row>
    <row r="2972" spans="2:3" hidden="1">
      <c r="B2972" s="25"/>
      <c r="C2972" s="25"/>
    </row>
    <row r="2973" spans="2:3" hidden="1">
      <c r="B2973" s="25"/>
      <c r="C2973" s="25"/>
    </row>
    <row r="2974" spans="2:3" hidden="1">
      <c r="B2974" s="25"/>
      <c r="C2974" s="25"/>
    </row>
    <row r="2975" spans="2:3" hidden="1">
      <c r="B2975" s="25"/>
      <c r="C2975" s="25"/>
    </row>
    <row r="2976" spans="2:3" hidden="1">
      <c r="B2976" s="25"/>
      <c r="C2976" s="25"/>
    </row>
    <row r="2977" spans="2:3" hidden="1">
      <c r="B2977" s="25"/>
      <c r="C2977" s="25"/>
    </row>
    <row r="2978" spans="2:3" hidden="1">
      <c r="B2978" s="25"/>
      <c r="C2978" s="25"/>
    </row>
    <row r="2979" spans="2:3" hidden="1">
      <c r="B2979" s="25"/>
      <c r="C2979" s="25"/>
    </row>
    <row r="2980" spans="2:3" hidden="1">
      <c r="B2980" s="25"/>
      <c r="C2980" s="25"/>
    </row>
    <row r="2981" spans="2:3" hidden="1">
      <c r="B2981" s="25"/>
      <c r="C2981" s="25"/>
    </row>
    <row r="2982" spans="2:3" hidden="1">
      <c r="B2982" s="25"/>
      <c r="C2982" s="25"/>
    </row>
    <row r="2983" spans="2:3" hidden="1">
      <c r="B2983" s="25"/>
      <c r="C2983" s="25"/>
    </row>
    <row r="2984" spans="2:3" hidden="1">
      <c r="B2984" s="25"/>
      <c r="C2984" s="25"/>
    </row>
    <row r="2985" spans="2:3" hidden="1">
      <c r="B2985" s="25"/>
      <c r="C2985" s="25"/>
    </row>
    <row r="2986" spans="2:3" hidden="1">
      <c r="B2986" s="25"/>
      <c r="C2986" s="25"/>
    </row>
    <row r="2987" spans="2:3" hidden="1">
      <c r="B2987" s="25"/>
      <c r="C2987" s="25"/>
    </row>
    <row r="2988" spans="2:3" hidden="1">
      <c r="B2988" s="25"/>
      <c r="C2988" s="25"/>
    </row>
    <row r="2989" spans="2:3" hidden="1">
      <c r="B2989" s="25"/>
      <c r="C2989" s="25"/>
    </row>
    <row r="2990" spans="2:3" hidden="1">
      <c r="B2990" s="25"/>
      <c r="C2990" s="25"/>
    </row>
    <row r="2991" spans="2:3" hidden="1">
      <c r="B2991" s="25"/>
      <c r="C2991" s="25"/>
    </row>
    <row r="2992" spans="2:3" hidden="1">
      <c r="B2992" s="25"/>
      <c r="C2992" s="25"/>
    </row>
    <row r="2993" spans="2:3" hidden="1">
      <c r="B2993" s="25"/>
      <c r="C2993" s="25"/>
    </row>
    <row r="2994" spans="2:3" hidden="1">
      <c r="B2994" s="25"/>
      <c r="C2994" s="25"/>
    </row>
    <row r="2995" spans="2:3" hidden="1">
      <c r="B2995" s="25"/>
      <c r="C2995" s="25"/>
    </row>
    <row r="2996" spans="2:3" hidden="1">
      <c r="B2996" s="25"/>
      <c r="C2996" s="25"/>
    </row>
    <row r="2997" spans="2:3" hidden="1">
      <c r="B2997" s="25"/>
      <c r="C2997" s="25"/>
    </row>
    <row r="2998" spans="2:3" hidden="1">
      <c r="B2998" s="25"/>
      <c r="C2998" s="25"/>
    </row>
    <row r="2999" spans="2:3" hidden="1">
      <c r="B2999" s="25"/>
      <c r="C2999" s="25"/>
    </row>
    <row r="3000" spans="2:3" hidden="1">
      <c r="B3000" s="25"/>
      <c r="C3000" s="25"/>
    </row>
    <row r="3001" spans="2:3" hidden="1">
      <c r="B3001" s="25"/>
      <c r="C3001" s="25"/>
    </row>
    <row r="3002" spans="2:3" hidden="1">
      <c r="B3002" s="25"/>
      <c r="C3002" s="25"/>
    </row>
    <row r="3003" spans="2:3" hidden="1">
      <c r="B3003" s="25"/>
      <c r="C3003" s="25"/>
    </row>
    <row r="3004" spans="2:3" hidden="1">
      <c r="B3004" s="25"/>
      <c r="C3004" s="25"/>
    </row>
    <row r="3005" spans="2:3" hidden="1">
      <c r="B3005" s="25"/>
      <c r="C3005" s="25"/>
    </row>
    <row r="3006" spans="2:3" hidden="1">
      <c r="B3006" s="25"/>
      <c r="C3006" s="25"/>
    </row>
    <row r="3007" spans="2:3" hidden="1">
      <c r="B3007" s="25"/>
      <c r="C3007" s="25"/>
    </row>
    <row r="3008" spans="2:3" hidden="1">
      <c r="B3008" s="25"/>
      <c r="C3008" s="25"/>
    </row>
    <row r="3009" spans="2:3" hidden="1">
      <c r="B3009" s="25"/>
      <c r="C3009" s="25"/>
    </row>
    <row r="3010" spans="2:3" hidden="1">
      <c r="B3010" s="25"/>
      <c r="C3010" s="25"/>
    </row>
    <row r="3011" spans="2:3" hidden="1">
      <c r="B3011" s="25"/>
      <c r="C3011" s="25"/>
    </row>
    <row r="3012" spans="2:3" hidden="1">
      <c r="B3012" s="25"/>
      <c r="C3012" s="25"/>
    </row>
    <row r="3013" spans="2:3" hidden="1">
      <c r="B3013" s="25"/>
      <c r="C3013" s="25"/>
    </row>
    <row r="3014" spans="2:3" hidden="1">
      <c r="B3014" s="25"/>
      <c r="C3014" s="25"/>
    </row>
    <row r="3015" spans="2:3" hidden="1">
      <c r="B3015" s="25"/>
      <c r="C3015" s="25"/>
    </row>
    <row r="3016" spans="2:3" hidden="1">
      <c r="B3016" s="25"/>
      <c r="C3016" s="25"/>
    </row>
    <row r="3017" spans="2:3" hidden="1">
      <c r="B3017" s="25"/>
      <c r="C3017" s="25"/>
    </row>
    <row r="3018" spans="2:3" hidden="1">
      <c r="B3018" s="25"/>
      <c r="C3018" s="25"/>
    </row>
    <row r="3019" spans="2:3" hidden="1">
      <c r="B3019" s="25"/>
      <c r="C3019" s="25"/>
    </row>
    <row r="3020" spans="2:3" hidden="1">
      <c r="B3020" s="25"/>
      <c r="C3020" s="25"/>
    </row>
    <row r="3021" spans="2:3" hidden="1">
      <c r="B3021" s="25"/>
      <c r="C3021" s="25"/>
    </row>
    <row r="3022" spans="2:3" hidden="1">
      <c r="B3022" s="25"/>
      <c r="C3022" s="25"/>
    </row>
    <row r="3023" spans="2:3" hidden="1">
      <c r="B3023" s="25"/>
      <c r="C3023" s="25"/>
    </row>
    <row r="3024" spans="2:3" hidden="1">
      <c r="B3024" s="25"/>
      <c r="C3024" s="25"/>
    </row>
    <row r="3025" spans="2:3" hidden="1">
      <c r="B3025" s="25"/>
      <c r="C3025" s="25"/>
    </row>
    <row r="3026" spans="2:3" hidden="1">
      <c r="B3026" s="25"/>
      <c r="C3026" s="25"/>
    </row>
    <row r="3027" spans="2:3" hidden="1">
      <c r="B3027" s="25"/>
      <c r="C3027" s="25"/>
    </row>
    <row r="3028" spans="2:3" hidden="1">
      <c r="B3028" s="25"/>
      <c r="C3028" s="25"/>
    </row>
    <row r="3029" spans="2:3" hidden="1">
      <c r="B3029" s="25"/>
      <c r="C3029" s="25"/>
    </row>
    <row r="3030" spans="2:3" hidden="1">
      <c r="B3030" s="25"/>
      <c r="C3030" s="25"/>
    </row>
    <row r="3031" spans="2:3" hidden="1">
      <c r="B3031" s="25"/>
      <c r="C3031" s="25"/>
    </row>
    <row r="3032" spans="2:3" hidden="1">
      <c r="B3032" s="25"/>
      <c r="C3032" s="25"/>
    </row>
    <row r="3033" spans="2:3" hidden="1">
      <c r="B3033" s="25"/>
      <c r="C3033" s="25"/>
    </row>
    <row r="3034" spans="2:3" hidden="1">
      <c r="B3034" s="25"/>
      <c r="C3034" s="25"/>
    </row>
    <row r="3035" spans="2:3" hidden="1">
      <c r="B3035" s="25"/>
      <c r="C3035" s="25"/>
    </row>
    <row r="3036" spans="2:3" hidden="1">
      <c r="B3036" s="25"/>
      <c r="C3036" s="25"/>
    </row>
    <row r="3037" spans="2:3" hidden="1">
      <c r="B3037" s="25"/>
      <c r="C3037" s="25"/>
    </row>
    <row r="3038" spans="2:3" hidden="1">
      <c r="B3038" s="25"/>
      <c r="C3038" s="25"/>
    </row>
    <row r="3039" spans="2:3" hidden="1">
      <c r="B3039" s="25"/>
      <c r="C3039" s="25"/>
    </row>
    <row r="3040" spans="2:3" hidden="1">
      <c r="B3040" s="25"/>
      <c r="C3040" s="25"/>
    </row>
    <row r="3041" spans="2:3" hidden="1">
      <c r="B3041" s="25"/>
      <c r="C3041" s="25"/>
    </row>
    <row r="3042" spans="2:3" hidden="1">
      <c r="B3042" s="25"/>
      <c r="C3042" s="25"/>
    </row>
    <row r="3043" spans="2:3" hidden="1">
      <c r="B3043" s="25"/>
      <c r="C3043" s="25"/>
    </row>
    <row r="3044" spans="2:3" hidden="1">
      <c r="B3044" s="25"/>
      <c r="C3044" s="25"/>
    </row>
    <row r="3045" spans="2:3" hidden="1">
      <c r="B3045" s="25"/>
      <c r="C3045" s="25"/>
    </row>
    <row r="3046" spans="2:3" hidden="1">
      <c r="B3046" s="25"/>
      <c r="C3046" s="25"/>
    </row>
    <row r="3047" spans="2:3" hidden="1">
      <c r="B3047" s="25"/>
      <c r="C3047" s="25"/>
    </row>
    <row r="3048" spans="2:3" hidden="1">
      <c r="B3048" s="25"/>
      <c r="C3048" s="25"/>
    </row>
    <row r="3049" spans="2:3" hidden="1">
      <c r="B3049" s="25"/>
      <c r="C3049" s="25"/>
    </row>
    <row r="3050" spans="2:3" hidden="1">
      <c r="B3050" s="25"/>
      <c r="C3050" s="25"/>
    </row>
    <row r="3051" spans="2:3" hidden="1">
      <c r="B3051" s="25"/>
      <c r="C3051" s="25"/>
    </row>
    <row r="3052" spans="2:3" hidden="1">
      <c r="B3052" s="25"/>
      <c r="C3052" s="25"/>
    </row>
    <row r="3053" spans="2:3" hidden="1">
      <c r="B3053" s="25"/>
      <c r="C3053" s="25"/>
    </row>
    <row r="3054" spans="2:3" hidden="1">
      <c r="B3054" s="25"/>
      <c r="C3054" s="25"/>
    </row>
    <row r="3055" spans="2:3" hidden="1">
      <c r="B3055" s="25"/>
      <c r="C3055" s="25"/>
    </row>
    <row r="3056" spans="2:3" hidden="1">
      <c r="B3056" s="25"/>
      <c r="C3056" s="25"/>
    </row>
    <row r="3057" spans="2:3" hidden="1">
      <c r="B3057" s="25"/>
      <c r="C3057" s="25"/>
    </row>
    <row r="3058" spans="2:3" hidden="1">
      <c r="B3058" s="25"/>
      <c r="C3058" s="25"/>
    </row>
    <row r="3059" spans="2:3" hidden="1">
      <c r="B3059" s="25"/>
      <c r="C3059" s="25"/>
    </row>
    <row r="3060" spans="2:3" hidden="1">
      <c r="B3060" s="25"/>
      <c r="C3060" s="25"/>
    </row>
    <row r="3061" spans="2:3" hidden="1">
      <c r="B3061" s="25"/>
      <c r="C3061" s="25"/>
    </row>
    <row r="3062" spans="2:3" hidden="1">
      <c r="B3062" s="25"/>
      <c r="C3062" s="25"/>
    </row>
    <row r="3063" spans="2:3" hidden="1">
      <c r="B3063" s="25"/>
      <c r="C3063" s="25"/>
    </row>
    <row r="3064" spans="2:3" hidden="1">
      <c r="B3064" s="25"/>
      <c r="C3064" s="25"/>
    </row>
    <row r="3065" spans="2:3" hidden="1">
      <c r="B3065" s="25"/>
      <c r="C3065" s="25"/>
    </row>
    <row r="3066" spans="2:3" hidden="1">
      <c r="B3066" s="25"/>
      <c r="C3066" s="25"/>
    </row>
    <row r="3067" spans="2:3" hidden="1">
      <c r="B3067" s="25"/>
      <c r="C3067" s="25"/>
    </row>
    <row r="3068" spans="2:3" hidden="1">
      <c r="B3068" s="25"/>
      <c r="C3068" s="25"/>
    </row>
    <row r="3069" spans="2:3" hidden="1">
      <c r="B3069" s="25"/>
      <c r="C3069" s="25"/>
    </row>
    <row r="3070" spans="2:3" hidden="1">
      <c r="B3070" s="25"/>
      <c r="C3070" s="25"/>
    </row>
    <row r="3071" spans="2:3" hidden="1">
      <c r="B3071" s="25"/>
      <c r="C3071" s="25"/>
    </row>
    <row r="3072" spans="2:3" hidden="1">
      <c r="B3072" s="25"/>
      <c r="C3072" s="25"/>
    </row>
    <row r="3073" spans="2:3" hidden="1">
      <c r="B3073" s="25"/>
      <c r="C3073" s="25"/>
    </row>
    <row r="3074" spans="2:3" hidden="1">
      <c r="B3074" s="25"/>
      <c r="C3074" s="25"/>
    </row>
    <row r="3075" spans="2:3" hidden="1">
      <c r="B3075" s="25"/>
      <c r="C3075" s="25"/>
    </row>
    <row r="3076" spans="2:3" hidden="1">
      <c r="B3076" s="25"/>
      <c r="C3076" s="25"/>
    </row>
    <row r="3077" spans="2:3" hidden="1">
      <c r="B3077" s="25"/>
      <c r="C3077" s="25"/>
    </row>
    <row r="3078" spans="2:3" hidden="1">
      <c r="B3078" s="25"/>
      <c r="C3078" s="25"/>
    </row>
    <row r="3079" spans="2:3" hidden="1">
      <c r="B3079" s="25"/>
      <c r="C3079" s="25"/>
    </row>
    <row r="3080" spans="2:3" hidden="1">
      <c r="B3080" s="25"/>
      <c r="C3080" s="25"/>
    </row>
    <row r="3081" spans="2:3" hidden="1">
      <c r="B3081" s="25"/>
      <c r="C3081" s="25"/>
    </row>
    <row r="3082" spans="2:3" hidden="1">
      <c r="B3082" s="25"/>
      <c r="C3082" s="25"/>
    </row>
    <row r="3083" spans="2:3" hidden="1">
      <c r="B3083" s="25"/>
      <c r="C3083" s="25"/>
    </row>
    <row r="3084" spans="2:3" hidden="1">
      <c r="B3084" s="25"/>
      <c r="C3084" s="25"/>
    </row>
    <row r="3085" spans="2:3" hidden="1">
      <c r="B3085" s="25"/>
      <c r="C3085" s="25"/>
    </row>
    <row r="3086" spans="2:3" hidden="1">
      <c r="B3086" s="25"/>
      <c r="C3086" s="25"/>
    </row>
    <row r="3087" spans="2:3" hidden="1">
      <c r="B3087" s="25"/>
      <c r="C3087" s="25"/>
    </row>
    <row r="3088" spans="2:3" hidden="1">
      <c r="B3088" s="25"/>
      <c r="C3088" s="25"/>
    </row>
    <row r="3089" spans="2:3" hidden="1">
      <c r="B3089" s="25"/>
      <c r="C3089" s="25"/>
    </row>
    <row r="3090" spans="2:3" hidden="1">
      <c r="B3090" s="25"/>
      <c r="C3090" s="25"/>
    </row>
    <row r="3091" spans="2:3" hidden="1">
      <c r="B3091" s="25"/>
      <c r="C3091" s="25"/>
    </row>
    <row r="3092" spans="2:3" hidden="1">
      <c r="B3092" s="25"/>
      <c r="C3092" s="25"/>
    </row>
    <row r="3093" spans="2:3" hidden="1">
      <c r="B3093" s="25"/>
      <c r="C3093" s="25"/>
    </row>
    <row r="3094" spans="2:3" hidden="1">
      <c r="B3094" s="25"/>
      <c r="C3094" s="25"/>
    </row>
    <row r="3095" spans="2:3" hidden="1">
      <c r="B3095" s="25"/>
      <c r="C3095" s="25"/>
    </row>
    <row r="3096" spans="2:3" hidden="1">
      <c r="B3096" s="25"/>
      <c r="C3096" s="25"/>
    </row>
    <row r="3097" spans="2:3" hidden="1">
      <c r="B3097" s="25"/>
      <c r="C3097" s="25"/>
    </row>
    <row r="3098" spans="2:3" hidden="1">
      <c r="B3098" s="25"/>
      <c r="C3098" s="25"/>
    </row>
    <row r="3099" spans="2:3" hidden="1">
      <c r="B3099" s="25"/>
      <c r="C3099" s="25"/>
    </row>
    <row r="3100" spans="2:3" hidden="1">
      <c r="B3100" s="25"/>
      <c r="C3100" s="25"/>
    </row>
    <row r="3101" spans="2:3" hidden="1">
      <c r="B3101" s="25"/>
      <c r="C3101" s="25"/>
    </row>
    <row r="3102" spans="2:3" hidden="1">
      <c r="B3102" s="25"/>
      <c r="C3102" s="25"/>
    </row>
    <row r="3103" spans="2:3" hidden="1">
      <c r="B3103" s="25"/>
      <c r="C3103" s="25"/>
    </row>
    <row r="3104" spans="2:3" hidden="1">
      <c r="B3104" s="25"/>
      <c r="C3104" s="25"/>
    </row>
    <row r="3105" spans="2:3" hidden="1">
      <c r="B3105" s="25"/>
      <c r="C3105" s="25"/>
    </row>
    <row r="3106" spans="2:3" hidden="1">
      <c r="B3106" s="25"/>
      <c r="C3106" s="25"/>
    </row>
    <row r="3107" spans="2:3" hidden="1">
      <c r="B3107" s="25"/>
      <c r="C3107" s="25"/>
    </row>
    <row r="3108" spans="2:3" hidden="1">
      <c r="B3108" s="25"/>
      <c r="C3108" s="25"/>
    </row>
    <row r="3109" spans="2:3" hidden="1">
      <c r="B3109" s="25"/>
      <c r="C3109" s="25"/>
    </row>
    <row r="3110" spans="2:3" hidden="1">
      <c r="B3110" s="25"/>
      <c r="C3110" s="25"/>
    </row>
    <row r="3111" spans="2:3" hidden="1">
      <c r="B3111" s="25"/>
      <c r="C3111" s="25"/>
    </row>
    <row r="3112" spans="2:3" hidden="1">
      <c r="B3112" s="25"/>
      <c r="C3112" s="25"/>
    </row>
    <row r="3113" spans="2:3" hidden="1">
      <c r="B3113" s="25"/>
      <c r="C3113" s="25"/>
    </row>
    <row r="3114" spans="2:3" hidden="1">
      <c r="B3114" s="25"/>
      <c r="C3114" s="25"/>
    </row>
    <row r="3115" spans="2:3" hidden="1">
      <c r="B3115" s="25"/>
      <c r="C3115" s="25"/>
    </row>
    <row r="3116" spans="2:3" hidden="1">
      <c r="B3116" s="25"/>
      <c r="C3116" s="25"/>
    </row>
    <row r="3117" spans="2:3" hidden="1">
      <c r="B3117" s="25"/>
      <c r="C3117" s="25"/>
    </row>
    <row r="3118" spans="2:3" hidden="1">
      <c r="B3118" s="25"/>
      <c r="C3118" s="25"/>
    </row>
    <row r="3119" spans="2:3" hidden="1">
      <c r="B3119" s="25"/>
      <c r="C3119" s="25"/>
    </row>
    <row r="3120" spans="2:3" hidden="1">
      <c r="B3120" s="25"/>
      <c r="C3120" s="25"/>
    </row>
    <row r="3121" spans="2:3" hidden="1">
      <c r="B3121" s="25"/>
      <c r="C3121" s="25"/>
    </row>
    <row r="3122" spans="2:3" hidden="1">
      <c r="B3122" s="25"/>
      <c r="C3122" s="25"/>
    </row>
    <row r="3123" spans="2:3" hidden="1">
      <c r="B3123" s="25"/>
      <c r="C3123" s="25"/>
    </row>
    <row r="3124" spans="2:3" hidden="1">
      <c r="B3124" s="25"/>
      <c r="C3124" s="25"/>
    </row>
    <row r="3125" spans="2:3" hidden="1">
      <c r="B3125" s="25"/>
      <c r="C3125" s="25"/>
    </row>
    <row r="3126" spans="2:3" hidden="1">
      <c r="B3126" s="25"/>
      <c r="C3126" s="25"/>
    </row>
    <row r="3127" spans="2:3" hidden="1">
      <c r="B3127" s="25"/>
      <c r="C3127" s="25"/>
    </row>
    <row r="3128" spans="2:3" hidden="1">
      <c r="B3128" s="25"/>
      <c r="C3128" s="25"/>
    </row>
    <row r="3129" spans="2:3" hidden="1">
      <c r="B3129" s="25"/>
      <c r="C3129" s="25"/>
    </row>
    <row r="3130" spans="2:3" hidden="1">
      <c r="B3130" s="25"/>
      <c r="C3130" s="25"/>
    </row>
    <row r="3131" spans="2:3" hidden="1">
      <c r="B3131" s="25"/>
      <c r="C3131" s="25"/>
    </row>
    <row r="3132" spans="2:3" hidden="1">
      <c r="B3132" s="25"/>
      <c r="C3132" s="25"/>
    </row>
    <row r="3133" spans="2:3" hidden="1">
      <c r="B3133" s="25"/>
      <c r="C3133" s="25"/>
    </row>
    <row r="3134" spans="2:3" hidden="1">
      <c r="B3134" s="25"/>
      <c r="C3134" s="25"/>
    </row>
    <row r="3135" spans="2:3" hidden="1">
      <c r="B3135" s="25"/>
      <c r="C3135" s="25"/>
    </row>
    <row r="3136" spans="2:3" hidden="1">
      <c r="B3136" s="25"/>
      <c r="C3136" s="25"/>
    </row>
    <row r="3137" spans="2:3" hidden="1">
      <c r="B3137" s="25"/>
      <c r="C3137" s="25"/>
    </row>
    <row r="3138" spans="2:3" hidden="1">
      <c r="B3138" s="25"/>
      <c r="C3138" s="25"/>
    </row>
    <row r="3139" spans="2:3" hidden="1">
      <c r="B3139" s="25"/>
      <c r="C3139" s="25"/>
    </row>
    <row r="3140" spans="2:3" hidden="1">
      <c r="B3140" s="25"/>
      <c r="C3140" s="25"/>
    </row>
    <row r="3141" spans="2:3" hidden="1">
      <c r="B3141" s="25"/>
      <c r="C3141" s="25"/>
    </row>
    <row r="3142" spans="2:3" hidden="1">
      <c r="B3142" s="25"/>
      <c r="C3142" s="25"/>
    </row>
    <row r="3143" spans="2:3" hidden="1">
      <c r="B3143" s="25"/>
      <c r="C3143" s="25"/>
    </row>
    <row r="3144" spans="2:3" hidden="1">
      <c r="B3144" s="25"/>
      <c r="C3144" s="25"/>
    </row>
    <row r="3145" spans="2:3" hidden="1">
      <c r="B3145" s="25"/>
      <c r="C3145" s="25"/>
    </row>
    <row r="3146" spans="2:3" hidden="1">
      <c r="B3146" s="25"/>
      <c r="C3146" s="25"/>
    </row>
    <row r="3147" spans="2:3" hidden="1">
      <c r="B3147" s="25"/>
      <c r="C3147" s="25"/>
    </row>
    <row r="3148" spans="2:3" hidden="1">
      <c r="B3148" s="25"/>
      <c r="C3148" s="25"/>
    </row>
    <row r="3149" spans="2:3" hidden="1">
      <c r="B3149" s="25"/>
      <c r="C3149" s="25"/>
    </row>
    <row r="3150" spans="2:3" hidden="1">
      <c r="B3150" s="25"/>
      <c r="C3150" s="25"/>
    </row>
    <row r="3151" spans="2:3" hidden="1">
      <c r="B3151" s="25"/>
      <c r="C3151" s="25"/>
    </row>
    <row r="3152" spans="2:3" hidden="1">
      <c r="B3152" s="25"/>
      <c r="C3152" s="25"/>
    </row>
    <row r="3153" spans="2:3" hidden="1">
      <c r="B3153" s="25"/>
      <c r="C3153" s="25"/>
    </row>
    <row r="3154" spans="2:3" hidden="1">
      <c r="B3154" s="25"/>
      <c r="C3154" s="25"/>
    </row>
    <row r="3155" spans="2:3" hidden="1">
      <c r="B3155" s="25"/>
      <c r="C3155" s="25"/>
    </row>
    <row r="3156" spans="2:3" hidden="1">
      <c r="B3156" s="25"/>
      <c r="C3156" s="25"/>
    </row>
    <row r="3157" spans="2:3" hidden="1">
      <c r="B3157" s="25"/>
      <c r="C3157" s="25"/>
    </row>
    <row r="3158" spans="2:3" hidden="1">
      <c r="B3158" s="25"/>
      <c r="C3158" s="25"/>
    </row>
    <row r="3159" spans="2:3" hidden="1">
      <c r="B3159" s="25"/>
      <c r="C3159" s="25"/>
    </row>
    <row r="3160" spans="2:3" hidden="1">
      <c r="B3160" s="25"/>
      <c r="C3160" s="25"/>
    </row>
    <row r="3161" spans="2:3" hidden="1">
      <c r="B3161" s="25"/>
      <c r="C3161" s="25"/>
    </row>
    <row r="3162" spans="2:3" hidden="1">
      <c r="B3162" s="25"/>
      <c r="C3162" s="25"/>
    </row>
    <row r="3163" spans="2:3" hidden="1">
      <c r="B3163" s="25"/>
      <c r="C3163" s="25"/>
    </row>
    <row r="3164" spans="2:3" hidden="1">
      <c r="B3164" s="25"/>
      <c r="C3164" s="25"/>
    </row>
    <row r="3165" spans="2:3" hidden="1">
      <c r="B3165" s="25"/>
      <c r="C3165" s="25"/>
    </row>
    <row r="3166" spans="2:3" hidden="1">
      <c r="B3166" s="25"/>
      <c r="C3166" s="25"/>
    </row>
    <row r="3167" spans="2:3" hidden="1">
      <c r="B3167" s="25"/>
      <c r="C3167" s="25"/>
    </row>
    <row r="3168" spans="2:3" hidden="1">
      <c r="B3168" s="25"/>
      <c r="C3168" s="25"/>
    </row>
    <row r="3169" spans="2:3" hidden="1">
      <c r="B3169" s="25"/>
      <c r="C3169" s="25"/>
    </row>
    <row r="3170" spans="2:3" hidden="1">
      <c r="B3170" s="25"/>
      <c r="C3170" s="25"/>
    </row>
    <row r="3171" spans="2:3" hidden="1">
      <c r="B3171" s="25"/>
      <c r="C3171" s="25"/>
    </row>
    <row r="3172" spans="2:3" hidden="1">
      <c r="B3172" s="25"/>
      <c r="C3172" s="25"/>
    </row>
    <row r="3173" spans="2:3" hidden="1">
      <c r="B3173" s="25"/>
      <c r="C3173" s="25"/>
    </row>
    <row r="3174" spans="2:3" hidden="1">
      <c r="B3174" s="25"/>
      <c r="C3174" s="25"/>
    </row>
    <row r="3175" spans="2:3" hidden="1">
      <c r="B3175" s="25"/>
      <c r="C3175" s="25"/>
    </row>
    <row r="3176" spans="2:3" hidden="1">
      <c r="B3176" s="25"/>
      <c r="C3176" s="25"/>
    </row>
    <row r="3177" spans="2:3" hidden="1">
      <c r="B3177" s="25"/>
      <c r="C3177" s="25"/>
    </row>
    <row r="3178" spans="2:3" hidden="1">
      <c r="B3178" s="25"/>
      <c r="C3178" s="25"/>
    </row>
    <row r="3179" spans="2:3" hidden="1">
      <c r="B3179" s="25"/>
      <c r="C3179" s="25"/>
    </row>
    <row r="3180" spans="2:3" hidden="1">
      <c r="B3180" s="25"/>
      <c r="C3180" s="25"/>
    </row>
    <row r="3181" spans="2:3" hidden="1">
      <c r="B3181" s="25"/>
      <c r="C3181" s="25"/>
    </row>
    <row r="3182" spans="2:3" hidden="1">
      <c r="B3182" s="25"/>
      <c r="C3182" s="25"/>
    </row>
    <row r="3183" spans="2:3" hidden="1">
      <c r="B3183" s="25"/>
      <c r="C3183" s="25"/>
    </row>
    <row r="3184" spans="2:3" hidden="1">
      <c r="B3184" s="25"/>
      <c r="C3184" s="25"/>
    </row>
    <row r="3185" spans="2:3" hidden="1">
      <c r="B3185" s="25"/>
      <c r="C3185" s="25"/>
    </row>
    <row r="3186" spans="2:3" hidden="1">
      <c r="B3186" s="25"/>
      <c r="C3186" s="25"/>
    </row>
    <row r="3187" spans="2:3" hidden="1">
      <c r="B3187" s="25"/>
      <c r="C3187" s="25"/>
    </row>
    <row r="3188" spans="2:3" hidden="1">
      <c r="B3188" s="25"/>
      <c r="C3188" s="25"/>
    </row>
    <row r="3189" spans="2:3" hidden="1">
      <c r="B3189" s="25"/>
      <c r="C3189" s="25"/>
    </row>
    <row r="3190" spans="2:3" hidden="1">
      <c r="B3190" s="25"/>
      <c r="C3190" s="25"/>
    </row>
    <row r="3191" spans="2:3" hidden="1">
      <c r="B3191" s="25"/>
      <c r="C3191" s="25"/>
    </row>
    <row r="3192" spans="2:3" hidden="1">
      <c r="B3192" s="25"/>
      <c r="C3192" s="25"/>
    </row>
    <row r="3193" spans="2:3" hidden="1">
      <c r="B3193" s="25"/>
      <c r="C3193" s="25"/>
    </row>
    <row r="3194" spans="2:3" hidden="1">
      <c r="B3194" s="25"/>
      <c r="C3194" s="25"/>
    </row>
    <row r="3195" spans="2:3" hidden="1">
      <c r="B3195" s="25"/>
      <c r="C3195" s="25"/>
    </row>
    <row r="3196" spans="2:3" hidden="1">
      <c r="B3196" s="25"/>
      <c r="C3196" s="25"/>
    </row>
    <row r="3197" spans="2:3" hidden="1">
      <c r="B3197" s="25"/>
      <c r="C3197" s="25"/>
    </row>
    <row r="3198" spans="2:3" hidden="1">
      <c r="B3198" s="25"/>
      <c r="C3198" s="25"/>
    </row>
    <row r="3199" spans="2:3" hidden="1">
      <c r="B3199" s="25"/>
      <c r="C3199" s="25"/>
    </row>
    <row r="3200" spans="2:3" hidden="1">
      <c r="B3200" s="25"/>
      <c r="C3200" s="25"/>
    </row>
    <row r="3201" spans="2:3" hidden="1">
      <c r="B3201" s="25"/>
      <c r="C3201" s="25"/>
    </row>
    <row r="3202" spans="2:3" hidden="1">
      <c r="B3202" s="25"/>
      <c r="C3202" s="25"/>
    </row>
    <row r="3203" spans="2:3" hidden="1">
      <c r="B3203" s="25"/>
      <c r="C3203" s="25"/>
    </row>
    <row r="3204" spans="2:3" hidden="1">
      <c r="B3204" s="25"/>
      <c r="C3204" s="25"/>
    </row>
    <row r="3205" spans="2:3" hidden="1">
      <c r="B3205" s="25"/>
      <c r="C3205" s="25"/>
    </row>
    <row r="3206" spans="2:3" hidden="1">
      <c r="B3206" s="25"/>
      <c r="C3206" s="25"/>
    </row>
    <row r="3207" spans="2:3" hidden="1">
      <c r="B3207" s="25"/>
      <c r="C3207" s="25"/>
    </row>
    <row r="3208" spans="2:3" hidden="1">
      <c r="B3208" s="25"/>
      <c r="C3208" s="25"/>
    </row>
    <row r="3209" spans="2:3" hidden="1">
      <c r="B3209" s="25"/>
      <c r="C3209" s="25"/>
    </row>
    <row r="3210" spans="2:3" hidden="1">
      <c r="B3210" s="25"/>
      <c r="C3210" s="25"/>
    </row>
    <row r="3211" spans="2:3" hidden="1">
      <c r="B3211" s="25"/>
      <c r="C3211" s="25"/>
    </row>
    <row r="3212" spans="2:3" hidden="1">
      <c r="B3212" s="25"/>
      <c r="C3212" s="25"/>
    </row>
    <row r="3213" spans="2:3" hidden="1">
      <c r="B3213" s="25"/>
      <c r="C3213" s="25"/>
    </row>
    <row r="3214" spans="2:3" hidden="1">
      <c r="B3214" s="25"/>
      <c r="C3214" s="25"/>
    </row>
    <row r="3215" spans="2:3" hidden="1">
      <c r="B3215" s="25"/>
      <c r="C3215" s="25"/>
    </row>
    <row r="3216" spans="2:3" hidden="1">
      <c r="B3216" s="25"/>
      <c r="C3216" s="25"/>
    </row>
    <row r="3217" spans="2:3" hidden="1">
      <c r="B3217" s="25"/>
      <c r="C3217" s="25"/>
    </row>
    <row r="3218" spans="2:3" hidden="1">
      <c r="B3218" s="25"/>
      <c r="C3218" s="25"/>
    </row>
    <row r="3219" spans="2:3" hidden="1">
      <c r="B3219" s="25"/>
      <c r="C3219" s="25"/>
    </row>
    <row r="3220" spans="2:3" hidden="1">
      <c r="B3220" s="25"/>
      <c r="C3220" s="25"/>
    </row>
    <row r="3221" spans="2:3" hidden="1">
      <c r="B3221" s="25"/>
      <c r="C3221" s="25"/>
    </row>
    <row r="3222" spans="2:3" hidden="1">
      <c r="B3222" s="25"/>
      <c r="C3222" s="25"/>
    </row>
    <row r="3223" spans="2:3" hidden="1">
      <c r="B3223" s="25"/>
      <c r="C3223" s="25"/>
    </row>
    <row r="3224" spans="2:3" hidden="1">
      <c r="B3224" s="25"/>
      <c r="C3224" s="25"/>
    </row>
    <row r="3225" spans="2:3" hidden="1">
      <c r="B3225" s="25"/>
      <c r="C3225" s="25"/>
    </row>
    <row r="3226" spans="2:3" hidden="1">
      <c r="B3226" s="25"/>
      <c r="C3226" s="25"/>
    </row>
    <row r="3227" spans="2:3" hidden="1">
      <c r="B3227" s="25"/>
      <c r="C3227" s="25"/>
    </row>
    <row r="3228" spans="2:3" hidden="1">
      <c r="B3228" s="25"/>
      <c r="C3228" s="25"/>
    </row>
    <row r="3229" spans="2:3" hidden="1">
      <c r="B3229" s="25"/>
      <c r="C3229" s="25"/>
    </row>
    <row r="3230" spans="2:3" hidden="1">
      <c r="B3230" s="25"/>
      <c r="C3230" s="25"/>
    </row>
    <row r="3231" spans="2:3" hidden="1">
      <c r="B3231" s="25"/>
      <c r="C3231" s="25"/>
    </row>
    <row r="3232" spans="2:3" hidden="1">
      <c r="B3232" s="25"/>
      <c r="C3232" s="25"/>
    </row>
    <row r="3233" spans="2:3" hidden="1">
      <c r="B3233" s="25"/>
      <c r="C3233" s="25"/>
    </row>
    <row r="3234" spans="2:3" hidden="1">
      <c r="B3234" s="25"/>
      <c r="C3234" s="25"/>
    </row>
    <row r="3235" spans="2:3" hidden="1">
      <c r="B3235" s="25"/>
      <c r="C3235" s="25"/>
    </row>
    <row r="3236" spans="2:3" hidden="1">
      <c r="B3236" s="25"/>
      <c r="C3236" s="25"/>
    </row>
    <row r="3237" spans="2:3" hidden="1">
      <c r="B3237" s="25"/>
      <c r="C3237" s="25"/>
    </row>
    <row r="3238" spans="2:3" hidden="1">
      <c r="B3238" s="25"/>
      <c r="C3238" s="25"/>
    </row>
    <row r="3239" spans="2:3" hidden="1">
      <c r="B3239" s="25"/>
      <c r="C3239" s="25"/>
    </row>
    <row r="3240" spans="2:3" hidden="1">
      <c r="B3240" s="25"/>
      <c r="C3240" s="25"/>
    </row>
    <row r="3241" spans="2:3" hidden="1">
      <c r="B3241" s="25"/>
      <c r="C3241" s="25"/>
    </row>
    <row r="3242" spans="2:3" hidden="1">
      <c r="B3242" s="25"/>
      <c r="C3242" s="25"/>
    </row>
    <row r="3243" spans="2:3" hidden="1">
      <c r="B3243" s="25"/>
      <c r="C3243" s="25"/>
    </row>
    <row r="3244" spans="2:3" hidden="1">
      <c r="B3244" s="25"/>
      <c r="C3244" s="25"/>
    </row>
    <row r="3245" spans="2:3" hidden="1">
      <c r="B3245" s="25"/>
      <c r="C3245" s="25"/>
    </row>
    <row r="3246" spans="2:3" hidden="1">
      <c r="B3246" s="25"/>
      <c r="C3246" s="25"/>
    </row>
    <row r="3247" spans="2:3" hidden="1">
      <c r="B3247" s="25"/>
      <c r="C3247" s="25"/>
    </row>
    <row r="3248" spans="2:3" hidden="1">
      <c r="B3248" s="25"/>
      <c r="C3248" s="25"/>
    </row>
    <row r="3249" spans="2:3" hidden="1">
      <c r="B3249" s="25"/>
      <c r="C3249" s="25"/>
    </row>
    <row r="3250" spans="2:3" hidden="1">
      <c r="B3250" s="25"/>
      <c r="C3250" s="25"/>
    </row>
    <row r="3251" spans="2:3" hidden="1">
      <c r="B3251" s="25"/>
      <c r="C3251" s="25"/>
    </row>
    <row r="3252" spans="2:3" hidden="1">
      <c r="B3252" s="25"/>
      <c r="C3252" s="25"/>
    </row>
    <row r="3253" spans="2:3" hidden="1">
      <c r="B3253" s="25"/>
      <c r="C3253" s="25"/>
    </row>
    <row r="3254" spans="2:3" hidden="1">
      <c r="B3254" s="25"/>
      <c r="C3254" s="25"/>
    </row>
    <row r="3255" spans="2:3" hidden="1">
      <c r="B3255" s="25"/>
      <c r="C3255" s="25"/>
    </row>
    <row r="3256" spans="2:3" hidden="1">
      <c r="B3256" s="25"/>
      <c r="C3256" s="25"/>
    </row>
    <row r="3257" spans="2:3" hidden="1">
      <c r="B3257" s="25"/>
      <c r="C3257" s="25"/>
    </row>
    <row r="3258" spans="2:3" hidden="1">
      <c r="B3258" s="25"/>
      <c r="C3258" s="25"/>
    </row>
    <row r="3259" spans="2:3" hidden="1">
      <c r="B3259" s="25"/>
      <c r="C3259" s="25"/>
    </row>
    <row r="3260" spans="2:3" hidden="1">
      <c r="B3260" s="25"/>
      <c r="C3260" s="25"/>
    </row>
    <row r="3261" spans="2:3" hidden="1">
      <c r="B3261" s="25"/>
      <c r="C3261" s="25"/>
    </row>
    <row r="3262" spans="2:3" hidden="1">
      <c r="B3262" s="25"/>
      <c r="C3262" s="25"/>
    </row>
    <row r="3263" spans="2:3" hidden="1">
      <c r="B3263" s="25"/>
      <c r="C3263" s="25"/>
    </row>
    <row r="3264" spans="2:3" hidden="1">
      <c r="B3264" s="25"/>
      <c r="C3264" s="25"/>
    </row>
    <row r="3265" spans="2:3" hidden="1">
      <c r="B3265" s="25"/>
      <c r="C3265" s="25"/>
    </row>
    <row r="3266" spans="2:3" hidden="1">
      <c r="B3266" s="25"/>
      <c r="C3266" s="25"/>
    </row>
    <row r="3267" spans="2:3" hidden="1">
      <c r="B3267" s="25"/>
      <c r="C3267" s="25"/>
    </row>
    <row r="3268" spans="2:3" hidden="1">
      <c r="B3268" s="25"/>
      <c r="C3268" s="25"/>
    </row>
    <row r="3269" spans="2:3" hidden="1">
      <c r="B3269" s="25"/>
      <c r="C3269" s="25"/>
    </row>
    <row r="3270" spans="2:3" hidden="1">
      <c r="B3270" s="25"/>
      <c r="C3270" s="25"/>
    </row>
    <row r="3271" spans="2:3" hidden="1">
      <c r="B3271" s="25"/>
      <c r="C3271" s="25"/>
    </row>
    <row r="3272" spans="2:3" hidden="1">
      <c r="B3272" s="25"/>
      <c r="C3272" s="25"/>
    </row>
    <row r="3273" spans="2:3" hidden="1">
      <c r="B3273" s="25"/>
      <c r="C3273" s="25"/>
    </row>
    <row r="3274" spans="2:3" hidden="1">
      <c r="B3274" s="25"/>
      <c r="C3274" s="25"/>
    </row>
    <row r="3275" spans="2:3" hidden="1">
      <c r="B3275" s="25"/>
      <c r="C3275" s="25"/>
    </row>
    <row r="3276" spans="2:3" hidden="1">
      <c r="B3276" s="25"/>
      <c r="C3276" s="25"/>
    </row>
    <row r="3277" spans="2:3" hidden="1">
      <c r="B3277" s="25"/>
      <c r="C3277" s="25"/>
    </row>
    <row r="3278" spans="2:3" hidden="1">
      <c r="B3278" s="25"/>
      <c r="C3278" s="25"/>
    </row>
    <row r="3279" spans="2:3" hidden="1">
      <c r="B3279" s="25"/>
      <c r="C3279" s="25"/>
    </row>
    <row r="3280" spans="2:3" hidden="1">
      <c r="B3280" s="25"/>
      <c r="C3280" s="25"/>
    </row>
    <row r="3281" spans="2:3" hidden="1">
      <c r="B3281" s="25"/>
      <c r="C3281" s="25"/>
    </row>
    <row r="3282" spans="2:3" hidden="1">
      <c r="B3282" s="25"/>
      <c r="C3282" s="25"/>
    </row>
    <row r="3283" spans="2:3" hidden="1">
      <c r="B3283" s="25"/>
      <c r="C3283" s="25"/>
    </row>
    <row r="3284" spans="2:3" hidden="1">
      <c r="B3284" s="25"/>
      <c r="C3284" s="25"/>
    </row>
    <row r="3285" spans="2:3" hidden="1">
      <c r="B3285" s="25"/>
      <c r="C3285" s="25"/>
    </row>
    <row r="3286" spans="2:3" hidden="1">
      <c r="B3286" s="25"/>
      <c r="C3286" s="25"/>
    </row>
    <row r="3287" spans="2:3" hidden="1">
      <c r="B3287" s="25"/>
      <c r="C3287" s="25"/>
    </row>
    <row r="3288" spans="2:3" hidden="1">
      <c r="B3288" s="25"/>
      <c r="C3288" s="25"/>
    </row>
    <row r="3289" spans="2:3" hidden="1">
      <c r="B3289" s="25"/>
      <c r="C3289" s="25"/>
    </row>
    <row r="3290" spans="2:3" hidden="1">
      <c r="B3290" s="25"/>
      <c r="C3290" s="25"/>
    </row>
    <row r="3291" spans="2:3" hidden="1">
      <c r="B3291" s="25"/>
      <c r="C3291" s="25"/>
    </row>
    <row r="3292" spans="2:3" hidden="1">
      <c r="B3292" s="25"/>
      <c r="C3292" s="25"/>
    </row>
    <row r="3293" spans="2:3" hidden="1">
      <c r="B3293" s="25"/>
      <c r="C3293" s="25"/>
    </row>
    <row r="3294" spans="2:3" hidden="1">
      <c r="B3294" s="25"/>
      <c r="C3294" s="25"/>
    </row>
    <row r="3295" spans="2:3" hidden="1">
      <c r="B3295" s="25"/>
      <c r="C3295" s="25"/>
    </row>
    <row r="3296" spans="2:3" hidden="1">
      <c r="B3296" s="25"/>
      <c r="C3296" s="25"/>
    </row>
    <row r="3297" spans="2:3" hidden="1">
      <c r="B3297" s="25"/>
      <c r="C3297" s="25"/>
    </row>
    <row r="3298" spans="2:3" hidden="1">
      <c r="B3298" s="25"/>
      <c r="C3298" s="25"/>
    </row>
    <row r="3299" spans="2:3" hidden="1">
      <c r="B3299" s="25"/>
      <c r="C3299" s="25"/>
    </row>
    <row r="3300" spans="2:3" hidden="1">
      <c r="B3300" s="25"/>
      <c r="C3300" s="25"/>
    </row>
    <row r="3301" spans="2:3" hidden="1">
      <c r="B3301" s="25"/>
      <c r="C3301" s="25"/>
    </row>
    <row r="3302" spans="2:3" hidden="1">
      <c r="B3302" s="25"/>
      <c r="C3302" s="25"/>
    </row>
    <row r="3303" spans="2:3" hidden="1">
      <c r="B3303" s="25"/>
      <c r="C3303" s="25"/>
    </row>
    <row r="3304" spans="2:3" hidden="1">
      <c r="B3304" s="25"/>
      <c r="C3304" s="25"/>
    </row>
    <row r="3305" spans="2:3" hidden="1">
      <c r="B3305" s="25"/>
      <c r="C3305" s="25"/>
    </row>
    <row r="3306" spans="2:3" hidden="1">
      <c r="B3306" s="25"/>
      <c r="C3306" s="25"/>
    </row>
    <row r="3307" spans="2:3" hidden="1">
      <c r="B3307" s="25"/>
      <c r="C3307" s="25"/>
    </row>
    <row r="3308" spans="2:3" hidden="1">
      <c r="B3308" s="25"/>
      <c r="C3308" s="25"/>
    </row>
    <row r="3309" spans="2:3" hidden="1">
      <c r="B3309" s="25"/>
      <c r="C3309" s="25"/>
    </row>
    <row r="3310" spans="2:3" hidden="1">
      <c r="B3310" s="25"/>
      <c r="C3310" s="25"/>
    </row>
    <row r="3311" spans="2:3" hidden="1">
      <c r="B3311" s="25"/>
      <c r="C3311" s="25"/>
    </row>
    <row r="3312" spans="2:3" hidden="1">
      <c r="B3312" s="25"/>
      <c r="C3312" s="25"/>
    </row>
    <row r="3313" spans="2:3" hidden="1">
      <c r="B3313" s="25"/>
      <c r="C3313" s="25"/>
    </row>
    <row r="3314" spans="2:3" hidden="1">
      <c r="B3314" s="25"/>
      <c r="C3314" s="25"/>
    </row>
    <row r="3315" spans="2:3" hidden="1">
      <c r="B3315" s="25"/>
      <c r="C3315" s="25"/>
    </row>
    <row r="3316" spans="2:3" hidden="1">
      <c r="B3316" s="25"/>
      <c r="C3316" s="25"/>
    </row>
    <row r="3317" spans="2:3" hidden="1">
      <c r="B3317" s="25"/>
      <c r="C3317" s="25"/>
    </row>
    <row r="3318" spans="2:3" hidden="1">
      <c r="B3318" s="25"/>
      <c r="C3318" s="25"/>
    </row>
    <row r="3319" spans="2:3" hidden="1">
      <c r="B3319" s="25"/>
      <c r="C3319" s="25"/>
    </row>
    <row r="3320" spans="2:3" hidden="1">
      <c r="B3320" s="25"/>
      <c r="C3320" s="25"/>
    </row>
    <row r="3321" spans="2:3" hidden="1">
      <c r="B3321" s="25"/>
      <c r="C3321" s="25"/>
    </row>
    <row r="3322" spans="2:3" hidden="1">
      <c r="B3322" s="25"/>
      <c r="C3322" s="25"/>
    </row>
    <row r="3323" spans="2:3" hidden="1">
      <c r="B3323" s="25"/>
      <c r="C3323" s="25"/>
    </row>
    <row r="3324" spans="2:3" hidden="1">
      <c r="B3324" s="25"/>
      <c r="C3324" s="25"/>
    </row>
    <row r="3325" spans="2:3" hidden="1">
      <c r="B3325" s="25"/>
      <c r="C3325" s="25"/>
    </row>
    <row r="3326" spans="2:3" hidden="1">
      <c r="B3326" s="25"/>
      <c r="C3326" s="25"/>
    </row>
    <row r="3327" spans="2:3" hidden="1">
      <c r="B3327" s="25"/>
      <c r="C3327" s="25"/>
    </row>
    <row r="3328" spans="2:3" hidden="1">
      <c r="B3328" s="25"/>
      <c r="C3328" s="25"/>
    </row>
    <row r="3329" spans="2:3" hidden="1">
      <c r="B3329" s="25"/>
      <c r="C3329" s="25"/>
    </row>
    <row r="3330" spans="2:3" hidden="1">
      <c r="B3330" s="25"/>
      <c r="C3330" s="25"/>
    </row>
    <row r="3331" spans="2:3" hidden="1">
      <c r="B3331" s="25"/>
      <c r="C3331" s="25"/>
    </row>
    <row r="3332" spans="2:3" hidden="1">
      <c r="B3332" s="25"/>
      <c r="C3332" s="25"/>
    </row>
    <row r="3333" spans="2:3" hidden="1">
      <c r="B3333" s="25"/>
      <c r="C3333" s="25"/>
    </row>
    <row r="3334" spans="2:3" hidden="1">
      <c r="B3334" s="25"/>
      <c r="C3334" s="25"/>
    </row>
    <row r="3335" spans="2:3" hidden="1">
      <c r="B3335" s="25"/>
      <c r="C3335" s="25"/>
    </row>
    <row r="3336" spans="2:3" hidden="1">
      <c r="B3336" s="25"/>
      <c r="C3336" s="25"/>
    </row>
    <row r="3337" spans="2:3" hidden="1">
      <c r="B3337" s="25"/>
      <c r="C3337" s="25"/>
    </row>
    <row r="3338" spans="2:3" hidden="1">
      <c r="B3338" s="25"/>
      <c r="C3338" s="25"/>
    </row>
    <row r="3339" spans="2:3" hidden="1">
      <c r="B3339" s="25"/>
      <c r="C3339" s="25"/>
    </row>
    <row r="3340" spans="2:3" hidden="1">
      <c r="B3340" s="25"/>
      <c r="C3340" s="25"/>
    </row>
    <row r="3341" spans="2:3" hidden="1">
      <c r="B3341" s="25"/>
      <c r="C3341" s="25"/>
    </row>
    <row r="3342" spans="2:3" hidden="1">
      <c r="B3342" s="25"/>
      <c r="C3342" s="25"/>
    </row>
    <row r="3343" spans="2:3" hidden="1">
      <c r="B3343" s="25"/>
      <c r="C3343" s="25"/>
    </row>
    <row r="3344" spans="2:3" hidden="1">
      <c r="B3344" s="25"/>
      <c r="C3344" s="25"/>
    </row>
    <row r="3345" spans="2:3" hidden="1">
      <c r="B3345" s="25"/>
      <c r="C3345" s="25"/>
    </row>
    <row r="3346" spans="2:3" hidden="1">
      <c r="B3346" s="25"/>
      <c r="C3346" s="25"/>
    </row>
    <row r="3347" spans="2:3" hidden="1">
      <c r="B3347" s="25"/>
      <c r="C3347" s="25"/>
    </row>
    <row r="3348" spans="2:3" hidden="1">
      <c r="B3348" s="25"/>
      <c r="C3348" s="25"/>
    </row>
    <row r="3349" spans="2:3" hidden="1">
      <c r="B3349" s="25"/>
      <c r="C3349" s="25"/>
    </row>
    <row r="3350" spans="2:3" hidden="1">
      <c r="B3350" s="25"/>
      <c r="C3350" s="25"/>
    </row>
    <row r="3351" spans="2:3" hidden="1">
      <c r="B3351" s="25"/>
      <c r="C3351" s="25"/>
    </row>
    <row r="3352" spans="2:3" hidden="1">
      <c r="B3352" s="25"/>
      <c r="C3352" s="25"/>
    </row>
    <row r="3353" spans="2:3" hidden="1">
      <c r="B3353" s="25"/>
      <c r="C3353" s="25"/>
    </row>
    <row r="3354" spans="2:3" hidden="1">
      <c r="B3354" s="25"/>
      <c r="C3354" s="25"/>
    </row>
    <row r="3355" spans="2:3" hidden="1">
      <c r="B3355" s="25"/>
      <c r="C3355" s="25"/>
    </row>
    <row r="3356" spans="2:3" hidden="1">
      <c r="B3356" s="25"/>
      <c r="C3356" s="25"/>
    </row>
    <row r="3357" spans="2:3" hidden="1">
      <c r="B3357" s="25"/>
      <c r="C3357" s="25"/>
    </row>
    <row r="3358" spans="2:3" hidden="1">
      <c r="B3358" s="25"/>
      <c r="C3358" s="25"/>
    </row>
    <row r="3359" spans="2:3" hidden="1">
      <c r="B3359" s="25"/>
      <c r="C3359" s="25"/>
    </row>
    <row r="3360" spans="2:3" hidden="1">
      <c r="B3360" s="25"/>
      <c r="C3360" s="25"/>
    </row>
    <row r="3361" spans="2:3" hidden="1">
      <c r="B3361" s="25"/>
      <c r="C3361" s="25"/>
    </row>
    <row r="3362" spans="2:3" hidden="1">
      <c r="B3362" s="25"/>
      <c r="C3362" s="25"/>
    </row>
    <row r="3363" spans="2:3" hidden="1">
      <c r="B3363" s="25"/>
      <c r="C3363" s="25"/>
    </row>
    <row r="3364" spans="2:3" hidden="1">
      <c r="B3364" s="25"/>
      <c r="C3364" s="25"/>
    </row>
    <row r="3365" spans="2:3" hidden="1">
      <c r="B3365" s="25"/>
      <c r="C3365" s="25"/>
    </row>
    <row r="3366" spans="2:3" hidden="1">
      <c r="B3366" s="25"/>
      <c r="C3366" s="25"/>
    </row>
    <row r="3367" spans="2:3" hidden="1">
      <c r="B3367" s="25"/>
      <c r="C3367" s="25"/>
    </row>
    <row r="3368" spans="2:3" hidden="1">
      <c r="B3368" s="25"/>
      <c r="C3368" s="25"/>
    </row>
    <row r="3369" spans="2:3" hidden="1">
      <c r="B3369" s="25"/>
      <c r="C3369" s="25"/>
    </row>
    <row r="3370" spans="2:3" hidden="1">
      <c r="B3370" s="25"/>
      <c r="C3370" s="25"/>
    </row>
    <row r="3371" spans="2:3" hidden="1">
      <c r="B3371" s="25"/>
      <c r="C3371" s="25"/>
    </row>
    <row r="3372" spans="2:3" hidden="1">
      <c r="B3372" s="25"/>
      <c r="C3372" s="25"/>
    </row>
    <row r="3373" spans="2:3" hidden="1">
      <c r="B3373" s="25"/>
      <c r="C3373" s="25"/>
    </row>
    <row r="3374" spans="2:3" hidden="1">
      <c r="B3374" s="25"/>
      <c r="C3374" s="25"/>
    </row>
    <row r="3375" spans="2:3" hidden="1">
      <c r="B3375" s="25"/>
      <c r="C3375" s="25"/>
    </row>
    <row r="3376" spans="2:3" hidden="1">
      <c r="B3376" s="25"/>
      <c r="C3376" s="25"/>
    </row>
    <row r="3377" spans="2:3" hidden="1">
      <c r="B3377" s="25"/>
      <c r="C3377" s="25"/>
    </row>
    <row r="3378" spans="2:3" hidden="1">
      <c r="B3378" s="25"/>
      <c r="C3378" s="25"/>
    </row>
    <row r="3379" spans="2:3" hidden="1">
      <c r="B3379" s="25"/>
      <c r="C3379" s="25"/>
    </row>
    <row r="3380" spans="2:3" hidden="1">
      <c r="B3380" s="25"/>
      <c r="C3380" s="25"/>
    </row>
    <row r="3381" spans="2:3" hidden="1">
      <c r="B3381" s="25"/>
      <c r="C3381" s="25"/>
    </row>
    <row r="3382" spans="2:3" hidden="1">
      <c r="B3382" s="25"/>
      <c r="C3382" s="25"/>
    </row>
    <row r="3383" spans="2:3" hidden="1">
      <c r="B3383" s="25"/>
      <c r="C3383" s="25"/>
    </row>
    <row r="3384" spans="2:3" hidden="1">
      <c r="B3384" s="25"/>
      <c r="C3384" s="25"/>
    </row>
    <row r="3385" spans="2:3" hidden="1">
      <c r="B3385" s="25"/>
      <c r="C3385" s="25"/>
    </row>
    <row r="3386" spans="2:3" hidden="1">
      <c r="B3386" s="25"/>
      <c r="C3386" s="25"/>
    </row>
    <row r="3387" spans="2:3" hidden="1">
      <c r="B3387" s="25"/>
      <c r="C3387" s="25"/>
    </row>
    <row r="3388" spans="2:3" hidden="1">
      <c r="B3388" s="25"/>
      <c r="C3388" s="25"/>
    </row>
    <row r="3389" spans="2:3" hidden="1">
      <c r="B3389" s="25"/>
      <c r="C3389" s="25"/>
    </row>
    <row r="3390" spans="2:3" hidden="1">
      <c r="B3390" s="25"/>
      <c r="C3390" s="25"/>
    </row>
    <row r="3391" spans="2:3" hidden="1">
      <c r="B3391" s="25"/>
      <c r="C3391" s="25"/>
    </row>
    <row r="3392" spans="2:3" hidden="1">
      <c r="B3392" s="25"/>
      <c r="C3392" s="25"/>
    </row>
    <row r="3393" spans="2:3" hidden="1">
      <c r="B3393" s="25"/>
      <c r="C3393" s="25"/>
    </row>
    <row r="3394" spans="2:3" hidden="1">
      <c r="B3394" s="25"/>
      <c r="C3394" s="25"/>
    </row>
    <row r="3395" spans="2:3" hidden="1">
      <c r="B3395" s="25"/>
      <c r="C3395" s="25"/>
    </row>
    <row r="3396" spans="2:3" hidden="1">
      <c r="B3396" s="25"/>
      <c r="C3396" s="25"/>
    </row>
    <row r="3397" spans="2:3" hidden="1">
      <c r="B3397" s="25"/>
      <c r="C3397" s="25"/>
    </row>
    <row r="3398" spans="2:3" hidden="1">
      <c r="B3398" s="25"/>
      <c r="C3398" s="25"/>
    </row>
    <row r="3399" spans="2:3" hidden="1">
      <c r="B3399" s="25"/>
      <c r="C3399" s="25"/>
    </row>
    <row r="3400" spans="2:3" hidden="1">
      <c r="B3400" s="25"/>
      <c r="C3400" s="25"/>
    </row>
    <row r="3401" spans="2:3" hidden="1">
      <c r="B3401" s="25"/>
      <c r="C3401" s="25"/>
    </row>
    <row r="3402" spans="2:3" hidden="1">
      <c r="B3402" s="25"/>
      <c r="C3402" s="25"/>
    </row>
    <row r="3403" spans="2:3" hidden="1">
      <c r="B3403" s="25"/>
      <c r="C3403" s="25"/>
    </row>
    <row r="3404" spans="2:3" hidden="1">
      <c r="B3404" s="25"/>
      <c r="C3404" s="25"/>
    </row>
    <row r="3405" spans="2:3" hidden="1">
      <c r="B3405" s="25"/>
      <c r="C3405" s="25"/>
    </row>
    <row r="3406" spans="2:3" hidden="1">
      <c r="B3406" s="25"/>
      <c r="C3406" s="25"/>
    </row>
    <row r="3407" spans="2:3" hidden="1">
      <c r="B3407" s="25"/>
      <c r="C3407" s="25"/>
    </row>
    <row r="3408" spans="2:3" hidden="1">
      <c r="B3408" s="25"/>
      <c r="C3408" s="25"/>
    </row>
    <row r="3409" spans="2:3" hidden="1">
      <c r="B3409" s="25"/>
      <c r="C3409" s="25"/>
    </row>
    <row r="3410" spans="2:3" hidden="1">
      <c r="B3410" s="25"/>
      <c r="C3410" s="25"/>
    </row>
    <row r="3411" spans="2:3" hidden="1">
      <c r="B3411" s="25"/>
      <c r="C3411" s="25"/>
    </row>
    <row r="3412" spans="2:3" hidden="1">
      <c r="B3412" s="25"/>
      <c r="C3412" s="25"/>
    </row>
    <row r="3413" spans="2:3" hidden="1">
      <c r="B3413" s="25"/>
      <c r="C3413" s="25"/>
    </row>
    <row r="3414" spans="2:3" hidden="1">
      <c r="B3414" s="25"/>
      <c r="C3414" s="25"/>
    </row>
    <row r="3415" spans="2:3" hidden="1">
      <c r="B3415" s="25"/>
      <c r="C3415" s="25"/>
    </row>
    <row r="3416" spans="2:3" hidden="1">
      <c r="B3416" s="25"/>
      <c r="C3416" s="25"/>
    </row>
    <row r="3417" spans="2:3" hidden="1">
      <c r="B3417" s="25"/>
      <c r="C3417" s="25"/>
    </row>
    <row r="3418" spans="2:3" hidden="1">
      <c r="B3418" s="25"/>
      <c r="C3418" s="25"/>
    </row>
    <row r="3419" spans="2:3" hidden="1">
      <c r="B3419" s="25"/>
      <c r="C3419" s="25"/>
    </row>
    <row r="3420" spans="2:3" hidden="1">
      <c r="B3420" s="25"/>
      <c r="C3420" s="25"/>
    </row>
    <row r="3421" spans="2:3" hidden="1">
      <c r="B3421" s="25"/>
      <c r="C3421" s="25"/>
    </row>
    <row r="3422" spans="2:3" hidden="1">
      <c r="B3422" s="25"/>
      <c r="C3422" s="25"/>
    </row>
    <row r="3423" spans="2:3" hidden="1">
      <c r="B3423" s="25"/>
      <c r="C3423" s="25"/>
    </row>
    <row r="3424" spans="2:3" hidden="1">
      <c r="B3424" s="25"/>
      <c r="C3424" s="25"/>
    </row>
    <row r="3425" spans="2:3" hidden="1">
      <c r="B3425" s="25"/>
      <c r="C3425" s="25"/>
    </row>
    <row r="3426" spans="2:3" hidden="1">
      <c r="B3426" s="25"/>
      <c r="C3426" s="25"/>
    </row>
    <row r="3427" spans="2:3" hidden="1">
      <c r="B3427" s="25"/>
      <c r="C3427" s="25"/>
    </row>
    <row r="3428" spans="2:3" hidden="1">
      <c r="B3428" s="25"/>
      <c r="C3428" s="25"/>
    </row>
    <row r="3429" spans="2:3" hidden="1">
      <c r="B3429" s="25"/>
      <c r="C3429" s="25"/>
    </row>
    <row r="3430" spans="2:3" hidden="1">
      <c r="B3430" s="25"/>
      <c r="C3430" s="25"/>
    </row>
    <row r="3431" spans="2:3" hidden="1">
      <c r="B3431" s="25"/>
      <c r="C3431" s="25"/>
    </row>
    <row r="3432" spans="2:3" hidden="1">
      <c r="B3432" s="25"/>
      <c r="C3432" s="25"/>
    </row>
    <row r="3433" spans="2:3" hidden="1">
      <c r="B3433" s="25"/>
      <c r="C3433" s="25"/>
    </row>
    <row r="3434" spans="2:3" hidden="1">
      <c r="B3434" s="25"/>
      <c r="C3434" s="25"/>
    </row>
    <row r="3435" spans="2:3" hidden="1">
      <c r="B3435" s="25"/>
      <c r="C3435" s="25"/>
    </row>
    <row r="3436" spans="2:3" hidden="1">
      <c r="B3436" s="25"/>
      <c r="C3436" s="25"/>
    </row>
    <row r="3437" spans="2:3" hidden="1">
      <c r="B3437" s="25"/>
      <c r="C3437" s="25"/>
    </row>
    <row r="3438" spans="2:3" hidden="1">
      <c r="B3438" s="25"/>
      <c r="C3438" s="25"/>
    </row>
    <row r="3439" spans="2:3" hidden="1">
      <c r="B3439" s="25"/>
      <c r="C3439" s="25"/>
    </row>
    <row r="3440" spans="2:3" hidden="1">
      <c r="B3440" s="25"/>
      <c r="C3440" s="25"/>
    </row>
    <row r="3441" spans="2:3" hidden="1">
      <c r="B3441" s="25"/>
      <c r="C3441" s="25"/>
    </row>
    <row r="3442" spans="2:3" hidden="1">
      <c r="B3442" s="25"/>
      <c r="C3442" s="25"/>
    </row>
    <row r="3443" spans="2:3" hidden="1">
      <c r="B3443" s="25"/>
      <c r="C3443" s="25"/>
    </row>
    <row r="3444" spans="2:3" hidden="1">
      <c r="B3444" s="25"/>
      <c r="C3444" s="25"/>
    </row>
    <row r="3445" spans="2:3" hidden="1">
      <c r="B3445" s="25"/>
      <c r="C3445" s="25"/>
    </row>
    <row r="3446" spans="2:3" hidden="1">
      <c r="B3446" s="25"/>
      <c r="C3446" s="25"/>
    </row>
    <row r="3447" spans="2:3" hidden="1">
      <c r="B3447" s="25"/>
      <c r="C3447" s="25"/>
    </row>
    <row r="3448" spans="2:3" hidden="1">
      <c r="B3448" s="25"/>
      <c r="C3448" s="25"/>
    </row>
    <row r="3449" spans="2:3" hidden="1">
      <c r="B3449" s="25"/>
      <c r="C3449" s="25"/>
    </row>
    <row r="3450" spans="2:3" hidden="1">
      <c r="B3450" s="25"/>
      <c r="C3450" s="25"/>
    </row>
    <row r="3451" spans="2:3" hidden="1">
      <c r="B3451" s="25"/>
      <c r="C3451" s="25"/>
    </row>
    <row r="3452" spans="2:3" hidden="1">
      <c r="B3452" s="25"/>
      <c r="C3452" s="25"/>
    </row>
    <row r="3453" spans="2:3" hidden="1">
      <c r="B3453" s="25"/>
      <c r="C3453" s="25"/>
    </row>
    <row r="3454" spans="2:3" hidden="1">
      <c r="B3454" s="25"/>
      <c r="C3454" s="25"/>
    </row>
    <row r="3455" spans="2:3" hidden="1">
      <c r="B3455" s="25"/>
      <c r="C3455" s="25"/>
    </row>
    <row r="3456" spans="2:3" hidden="1">
      <c r="B3456" s="25"/>
      <c r="C3456" s="25"/>
    </row>
    <row r="3457" spans="2:3" hidden="1">
      <c r="B3457" s="25"/>
      <c r="C3457" s="25"/>
    </row>
    <row r="3458" spans="2:3" hidden="1">
      <c r="B3458" s="25"/>
      <c r="C3458" s="25"/>
    </row>
    <row r="3459" spans="2:3" hidden="1">
      <c r="B3459" s="25"/>
      <c r="C3459" s="25"/>
    </row>
    <row r="3460" spans="2:3" hidden="1">
      <c r="B3460" s="25"/>
      <c r="C3460" s="25"/>
    </row>
    <row r="3461" spans="2:3" hidden="1">
      <c r="B3461" s="25"/>
      <c r="C3461" s="25"/>
    </row>
    <row r="3462" spans="2:3" hidden="1">
      <c r="B3462" s="25"/>
      <c r="C3462" s="25"/>
    </row>
    <row r="3463" spans="2:3" hidden="1">
      <c r="B3463" s="25"/>
      <c r="C3463" s="25"/>
    </row>
    <row r="3464" spans="2:3" hidden="1">
      <c r="B3464" s="25"/>
      <c r="C3464" s="25"/>
    </row>
    <row r="3465" spans="2:3" hidden="1">
      <c r="B3465" s="25"/>
      <c r="C3465" s="25"/>
    </row>
    <row r="3466" spans="2:3" hidden="1">
      <c r="B3466" s="25"/>
      <c r="C3466" s="25"/>
    </row>
    <row r="3467" spans="2:3" hidden="1">
      <c r="B3467" s="25"/>
      <c r="C3467" s="25"/>
    </row>
    <row r="3468" spans="2:3" hidden="1">
      <c r="B3468" s="25"/>
      <c r="C3468" s="25"/>
    </row>
    <row r="3469" spans="2:3" hidden="1">
      <c r="B3469" s="25"/>
      <c r="C3469" s="25"/>
    </row>
    <row r="3470" spans="2:3" hidden="1">
      <c r="B3470" s="25"/>
      <c r="C3470" s="25"/>
    </row>
    <row r="3471" spans="2:3" hidden="1">
      <c r="B3471" s="25"/>
      <c r="C3471" s="25"/>
    </row>
    <row r="3472" spans="2:3" hidden="1">
      <c r="B3472" s="25"/>
      <c r="C3472" s="25"/>
    </row>
    <row r="3473" spans="2:3" hidden="1">
      <c r="B3473" s="25"/>
      <c r="C3473" s="25"/>
    </row>
    <row r="3474" spans="2:3" hidden="1">
      <c r="B3474" s="25"/>
      <c r="C3474" s="25"/>
    </row>
    <row r="3475" spans="2:3" hidden="1">
      <c r="B3475" s="25"/>
      <c r="C3475" s="25"/>
    </row>
    <row r="3476" spans="2:3" hidden="1">
      <c r="B3476" s="25"/>
      <c r="C3476" s="25"/>
    </row>
    <row r="3477" spans="2:3" hidden="1">
      <c r="B3477" s="25"/>
      <c r="C3477" s="25"/>
    </row>
    <row r="3478" spans="2:3" hidden="1">
      <c r="B3478" s="25"/>
      <c r="C3478" s="25"/>
    </row>
    <row r="3479" spans="2:3" hidden="1">
      <c r="B3479" s="25"/>
      <c r="C3479" s="25"/>
    </row>
    <row r="3480" spans="2:3" hidden="1">
      <c r="B3480" s="25"/>
      <c r="C3480" s="25"/>
    </row>
    <row r="3481" spans="2:3" hidden="1">
      <c r="B3481" s="25"/>
      <c r="C3481" s="25"/>
    </row>
    <row r="3482" spans="2:3" hidden="1">
      <c r="B3482" s="25"/>
      <c r="C3482" s="25"/>
    </row>
    <row r="3483" spans="2:3" hidden="1">
      <c r="B3483" s="25"/>
      <c r="C3483" s="25"/>
    </row>
    <row r="3484" spans="2:3" hidden="1">
      <c r="B3484" s="25"/>
      <c r="C3484" s="25"/>
    </row>
    <row r="3485" spans="2:3" hidden="1">
      <c r="B3485" s="25"/>
      <c r="C3485" s="25"/>
    </row>
    <row r="3486" spans="2:3" hidden="1">
      <c r="B3486" s="25"/>
      <c r="C3486" s="25"/>
    </row>
    <row r="3487" spans="2:3" hidden="1">
      <c r="B3487" s="25"/>
      <c r="C3487" s="25"/>
    </row>
    <row r="3488" spans="2:3" hidden="1">
      <c r="B3488" s="25"/>
      <c r="C3488" s="25"/>
    </row>
    <row r="3489" spans="2:3" hidden="1">
      <c r="B3489" s="25"/>
      <c r="C3489" s="25"/>
    </row>
    <row r="3490" spans="2:3" hidden="1">
      <c r="B3490" s="25"/>
      <c r="C3490" s="25"/>
    </row>
    <row r="3491" spans="2:3" hidden="1">
      <c r="B3491" s="25"/>
      <c r="C3491" s="25"/>
    </row>
    <row r="3492" spans="2:3" hidden="1">
      <c r="B3492" s="25"/>
      <c r="C3492" s="25"/>
    </row>
    <row r="3493" spans="2:3" hidden="1">
      <c r="B3493" s="25"/>
      <c r="C3493" s="25"/>
    </row>
    <row r="3494" spans="2:3" hidden="1">
      <c r="B3494" s="25"/>
      <c r="C3494" s="25"/>
    </row>
    <row r="3495" spans="2:3" hidden="1">
      <c r="B3495" s="25"/>
      <c r="C3495" s="25"/>
    </row>
    <row r="3496" spans="2:3" hidden="1">
      <c r="B3496" s="25"/>
      <c r="C3496" s="25"/>
    </row>
    <row r="3497" spans="2:3" hidden="1">
      <c r="B3497" s="25"/>
      <c r="C3497" s="25"/>
    </row>
    <row r="3498" spans="2:3" hidden="1">
      <c r="B3498" s="25"/>
      <c r="C3498" s="25"/>
    </row>
    <row r="3499" spans="2:3" hidden="1">
      <c r="B3499" s="25"/>
      <c r="C3499" s="25"/>
    </row>
    <row r="3500" spans="2:3" hidden="1">
      <c r="B3500" s="25"/>
      <c r="C3500" s="25"/>
    </row>
    <row r="3501" spans="2:3" hidden="1">
      <c r="B3501" s="25"/>
      <c r="C3501" s="25"/>
    </row>
    <row r="3502" spans="2:3" hidden="1">
      <c r="B3502" s="25"/>
      <c r="C3502" s="25"/>
    </row>
    <row r="3503" spans="2:3" hidden="1">
      <c r="B3503" s="25"/>
      <c r="C3503" s="25"/>
    </row>
    <row r="3504" spans="2:3" hidden="1">
      <c r="B3504" s="25"/>
      <c r="C3504" s="25"/>
    </row>
    <row r="3505" spans="2:3" hidden="1">
      <c r="B3505" s="25"/>
      <c r="C3505" s="25"/>
    </row>
    <row r="3506" spans="2:3" hidden="1">
      <c r="B3506" s="25"/>
      <c r="C3506" s="25"/>
    </row>
    <row r="3507" spans="2:3" hidden="1">
      <c r="B3507" s="25"/>
      <c r="C3507" s="25"/>
    </row>
    <row r="3508" spans="2:3" hidden="1">
      <c r="B3508" s="25"/>
      <c r="C3508" s="25"/>
    </row>
    <row r="3509" spans="2:3" hidden="1">
      <c r="B3509" s="25"/>
      <c r="C3509" s="25"/>
    </row>
    <row r="3510" spans="2:3" hidden="1">
      <c r="B3510" s="25"/>
      <c r="C3510" s="25"/>
    </row>
    <row r="3511" spans="2:3" hidden="1">
      <c r="B3511" s="25"/>
      <c r="C3511" s="25"/>
    </row>
    <row r="3512" spans="2:3" hidden="1">
      <c r="B3512" s="25"/>
      <c r="C3512" s="25"/>
    </row>
    <row r="3513" spans="2:3" hidden="1">
      <c r="B3513" s="25"/>
      <c r="C3513" s="25"/>
    </row>
    <row r="3514" spans="2:3" hidden="1">
      <c r="B3514" s="25"/>
      <c r="C3514" s="25"/>
    </row>
    <row r="3515" spans="2:3" hidden="1">
      <c r="B3515" s="25"/>
      <c r="C3515" s="25"/>
    </row>
    <row r="3516" spans="2:3" hidden="1">
      <c r="B3516" s="25"/>
      <c r="C3516" s="25"/>
    </row>
    <row r="3517" spans="2:3" hidden="1">
      <c r="B3517" s="25"/>
      <c r="C3517" s="25"/>
    </row>
    <row r="3518" spans="2:3" hidden="1">
      <c r="B3518" s="25"/>
      <c r="C3518" s="25"/>
    </row>
    <row r="3519" spans="2:3" hidden="1">
      <c r="B3519" s="25"/>
      <c r="C3519" s="25"/>
    </row>
    <row r="3520" spans="2:3" hidden="1">
      <c r="B3520" s="25"/>
      <c r="C3520" s="25"/>
    </row>
    <row r="3521" spans="2:3" hidden="1">
      <c r="B3521" s="25"/>
      <c r="C3521" s="25"/>
    </row>
    <row r="3522" spans="2:3" hidden="1">
      <c r="B3522" s="25"/>
      <c r="C3522" s="25"/>
    </row>
    <row r="3523" spans="2:3" hidden="1">
      <c r="B3523" s="25"/>
      <c r="C3523" s="25"/>
    </row>
    <row r="3524" spans="2:3" hidden="1">
      <c r="B3524" s="25"/>
      <c r="C3524" s="25"/>
    </row>
    <row r="3525" spans="2:3" hidden="1">
      <c r="B3525" s="25"/>
      <c r="C3525" s="25"/>
    </row>
    <row r="3526" spans="2:3" hidden="1">
      <c r="B3526" s="25"/>
      <c r="C3526" s="25"/>
    </row>
    <row r="3527" spans="2:3" hidden="1">
      <c r="B3527" s="25"/>
      <c r="C3527" s="25"/>
    </row>
    <row r="3528" spans="2:3" hidden="1">
      <c r="B3528" s="25"/>
      <c r="C3528" s="25"/>
    </row>
    <row r="3529" spans="2:3" hidden="1">
      <c r="B3529" s="25"/>
      <c r="C3529" s="25"/>
    </row>
    <row r="3530" spans="2:3" hidden="1">
      <c r="B3530" s="25"/>
      <c r="C3530" s="25"/>
    </row>
    <row r="3531" spans="2:3" hidden="1">
      <c r="B3531" s="25"/>
      <c r="C3531" s="25"/>
    </row>
    <row r="3532" spans="2:3" hidden="1">
      <c r="B3532" s="25"/>
      <c r="C3532" s="25"/>
    </row>
    <row r="3533" spans="2:3" hidden="1">
      <c r="B3533" s="25"/>
      <c r="C3533" s="25"/>
    </row>
    <row r="3534" spans="2:3" hidden="1">
      <c r="B3534" s="25"/>
      <c r="C3534" s="25"/>
    </row>
    <row r="3535" spans="2:3" hidden="1">
      <c r="B3535" s="25"/>
      <c r="C3535" s="25"/>
    </row>
    <row r="3536" spans="2:3" hidden="1">
      <c r="B3536" s="25"/>
      <c r="C3536" s="25"/>
    </row>
    <row r="3537" spans="2:3" hidden="1">
      <c r="B3537" s="25"/>
      <c r="C3537" s="25"/>
    </row>
    <row r="3538" spans="2:3" hidden="1">
      <c r="B3538" s="25"/>
      <c r="C3538" s="25"/>
    </row>
    <row r="3539" spans="2:3" hidden="1">
      <c r="B3539" s="25"/>
      <c r="C3539" s="25"/>
    </row>
    <row r="3540" spans="2:3" hidden="1">
      <c r="B3540" s="25"/>
      <c r="C3540" s="25"/>
    </row>
    <row r="3541" spans="2:3" hidden="1">
      <c r="B3541" s="25"/>
      <c r="C3541" s="25"/>
    </row>
    <row r="3542" spans="2:3" hidden="1">
      <c r="B3542" s="25"/>
      <c r="C3542" s="25"/>
    </row>
    <row r="3543" spans="2:3" hidden="1">
      <c r="B3543" s="25"/>
      <c r="C3543" s="25"/>
    </row>
    <row r="3544" spans="2:3" hidden="1">
      <c r="B3544" s="25"/>
      <c r="C3544" s="25"/>
    </row>
    <row r="3545" spans="2:3" hidden="1">
      <c r="B3545" s="25"/>
      <c r="C3545" s="25"/>
    </row>
    <row r="3546" spans="2:3" hidden="1">
      <c r="B3546" s="25"/>
      <c r="C3546" s="25"/>
    </row>
    <row r="3547" spans="2:3" hidden="1">
      <c r="B3547" s="25"/>
      <c r="C3547" s="25"/>
    </row>
    <row r="3548" spans="2:3" hidden="1">
      <c r="B3548" s="25"/>
      <c r="C3548" s="25"/>
    </row>
    <row r="3549" spans="2:3" hidden="1">
      <c r="B3549" s="25"/>
      <c r="C3549" s="25"/>
    </row>
    <row r="3550" spans="2:3" hidden="1">
      <c r="B3550" s="25"/>
      <c r="C3550" s="25"/>
    </row>
    <row r="3551" spans="2:3" hidden="1">
      <c r="B3551" s="25"/>
      <c r="C3551" s="25"/>
    </row>
    <row r="3552" spans="2:3" hidden="1">
      <c r="B3552" s="25"/>
      <c r="C3552" s="25"/>
    </row>
    <row r="3553" spans="2:3" hidden="1">
      <c r="B3553" s="25"/>
      <c r="C3553" s="25"/>
    </row>
    <row r="3554" spans="2:3" hidden="1">
      <c r="B3554" s="25"/>
      <c r="C3554" s="25"/>
    </row>
    <row r="3555" spans="2:3" hidden="1">
      <c r="B3555" s="25"/>
      <c r="C3555" s="25"/>
    </row>
    <row r="3556" spans="2:3" hidden="1">
      <c r="B3556" s="25"/>
      <c r="C3556" s="25"/>
    </row>
    <row r="3557" spans="2:3" hidden="1">
      <c r="B3557" s="25"/>
      <c r="C3557" s="25"/>
    </row>
    <row r="3558" spans="2:3" hidden="1">
      <c r="B3558" s="25"/>
      <c r="C3558" s="25"/>
    </row>
    <row r="3559" spans="2:3" hidden="1">
      <c r="B3559" s="25"/>
      <c r="C3559" s="25"/>
    </row>
    <row r="3560" spans="2:3" hidden="1">
      <c r="B3560" s="25"/>
      <c r="C3560" s="25"/>
    </row>
    <row r="3561" spans="2:3" hidden="1">
      <c r="B3561" s="25"/>
      <c r="C3561" s="25"/>
    </row>
    <row r="3562" spans="2:3" hidden="1">
      <c r="B3562" s="25"/>
      <c r="C3562" s="25"/>
    </row>
    <row r="3563" spans="2:3" hidden="1">
      <c r="B3563" s="25"/>
      <c r="C3563" s="25"/>
    </row>
    <row r="3564" spans="2:3" hidden="1">
      <c r="B3564" s="25"/>
      <c r="C3564" s="25"/>
    </row>
    <row r="3565" spans="2:3" hidden="1">
      <c r="B3565" s="25"/>
      <c r="C3565" s="25"/>
    </row>
    <row r="3566" spans="2:3" hidden="1">
      <c r="B3566" s="25"/>
      <c r="C3566" s="25"/>
    </row>
    <row r="3567" spans="2:3" hidden="1">
      <c r="B3567" s="25"/>
      <c r="C3567" s="25"/>
    </row>
    <row r="3568" spans="2:3" hidden="1">
      <c r="B3568" s="25"/>
      <c r="C3568" s="25"/>
    </row>
    <row r="3569" spans="2:3" hidden="1">
      <c r="B3569" s="25"/>
      <c r="C3569" s="25"/>
    </row>
    <row r="3570" spans="2:3" hidden="1">
      <c r="B3570" s="25"/>
      <c r="C3570" s="25"/>
    </row>
    <row r="3571" spans="2:3" hidden="1">
      <c r="B3571" s="25"/>
      <c r="C3571" s="25"/>
    </row>
    <row r="3572" spans="2:3" hidden="1">
      <c r="B3572" s="25"/>
      <c r="C3572" s="25"/>
    </row>
    <row r="3573" spans="2:3" hidden="1">
      <c r="B3573" s="25"/>
      <c r="C3573" s="25"/>
    </row>
    <row r="3574" spans="2:3" hidden="1">
      <c r="B3574" s="25"/>
      <c r="C3574" s="25"/>
    </row>
    <row r="3575" spans="2:3" hidden="1">
      <c r="B3575" s="25"/>
      <c r="C3575" s="25"/>
    </row>
    <row r="3576" spans="2:3" hidden="1">
      <c r="B3576" s="25"/>
      <c r="C3576" s="25"/>
    </row>
    <row r="3577" spans="2:3" hidden="1">
      <c r="B3577" s="25"/>
      <c r="C3577" s="25"/>
    </row>
    <row r="3578" spans="2:3" hidden="1">
      <c r="B3578" s="25"/>
      <c r="C3578" s="25"/>
    </row>
    <row r="3579" spans="2:3" hidden="1">
      <c r="B3579" s="25"/>
      <c r="C3579" s="25"/>
    </row>
    <row r="3580" spans="2:3" hidden="1">
      <c r="B3580" s="25"/>
      <c r="C3580" s="25"/>
    </row>
    <row r="3581" spans="2:3" hidden="1">
      <c r="B3581" s="25"/>
      <c r="C3581" s="25"/>
    </row>
    <row r="3582" spans="2:3" hidden="1">
      <c r="B3582" s="25"/>
      <c r="C3582" s="25"/>
    </row>
    <row r="3583" spans="2:3" hidden="1">
      <c r="B3583" s="25"/>
      <c r="C3583" s="25"/>
    </row>
    <row r="3584" spans="2:3" hidden="1">
      <c r="B3584" s="25"/>
      <c r="C3584" s="25"/>
    </row>
    <row r="3585" spans="2:3" hidden="1">
      <c r="B3585" s="25"/>
      <c r="C3585" s="25"/>
    </row>
    <row r="3586" spans="2:3" hidden="1">
      <c r="B3586" s="25"/>
      <c r="C3586" s="25"/>
    </row>
    <row r="3587" spans="2:3" hidden="1">
      <c r="B3587" s="25"/>
      <c r="C3587" s="25"/>
    </row>
    <row r="3588" spans="2:3" hidden="1">
      <c r="B3588" s="25"/>
      <c r="C3588" s="25"/>
    </row>
    <row r="3589" spans="2:3" hidden="1">
      <c r="B3589" s="25"/>
      <c r="C3589" s="25"/>
    </row>
    <row r="3590" spans="2:3" hidden="1">
      <c r="B3590" s="25"/>
      <c r="C3590" s="25"/>
    </row>
    <row r="3591" spans="2:3" hidden="1">
      <c r="B3591" s="25"/>
      <c r="C3591" s="25"/>
    </row>
    <row r="3592" spans="2:3" hidden="1">
      <c r="B3592" s="25"/>
      <c r="C3592" s="25"/>
    </row>
    <row r="3593" spans="2:3" hidden="1">
      <c r="B3593" s="25"/>
      <c r="C3593" s="25"/>
    </row>
    <row r="3594" spans="2:3" hidden="1">
      <c r="B3594" s="25"/>
      <c r="C3594" s="25"/>
    </row>
    <row r="3595" spans="2:3" hidden="1">
      <c r="B3595" s="25"/>
      <c r="C3595" s="25"/>
    </row>
    <row r="3596" spans="2:3" hidden="1">
      <c r="B3596" s="25"/>
      <c r="C3596" s="25"/>
    </row>
    <row r="3597" spans="2:3" hidden="1">
      <c r="B3597" s="25"/>
      <c r="C3597" s="25"/>
    </row>
    <row r="3598" spans="2:3" hidden="1">
      <c r="B3598" s="25"/>
      <c r="C3598" s="25"/>
    </row>
    <row r="3599" spans="2:3" hidden="1">
      <c r="B3599" s="25"/>
      <c r="C3599" s="25"/>
    </row>
    <row r="3600" spans="2:3" hidden="1">
      <c r="B3600" s="25"/>
      <c r="C3600" s="25"/>
    </row>
    <row r="3601" spans="2:3" hidden="1">
      <c r="B3601" s="25"/>
      <c r="C3601" s="25"/>
    </row>
    <row r="3602" spans="2:3" hidden="1">
      <c r="B3602" s="25"/>
      <c r="C3602" s="25"/>
    </row>
    <row r="3603" spans="2:3" hidden="1">
      <c r="B3603" s="25"/>
      <c r="C3603" s="25"/>
    </row>
    <row r="3604" spans="2:3" hidden="1">
      <c r="B3604" s="25"/>
      <c r="C3604" s="25"/>
    </row>
    <row r="3605" spans="2:3" hidden="1">
      <c r="B3605" s="25"/>
      <c r="C3605" s="25"/>
    </row>
    <row r="3606" spans="2:3" hidden="1">
      <c r="B3606" s="25"/>
      <c r="C3606" s="25"/>
    </row>
    <row r="3607" spans="2:3" hidden="1">
      <c r="B3607" s="25"/>
      <c r="C3607" s="25"/>
    </row>
    <row r="3608" spans="2:3" hidden="1">
      <c r="B3608" s="25"/>
      <c r="C3608" s="25"/>
    </row>
    <row r="3609" spans="2:3" hidden="1">
      <c r="B3609" s="25"/>
      <c r="C3609" s="25"/>
    </row>
    <row r="3610" spans="2:3" hidden="1">
      <c r="B3610" s="25"/>
      <c r="C3610" s="25"/>
    </row>
    <row r="3611" spans="2:3" hidden="1">
      <c r="B3611" s="25"/>
      <c r="C3611" s="25"/>
    </row>
    <row r="3612" spans="2:3" hidden="1">
      <c r="B3612" s="25"/>
      <c r="C3612" s="25"/>
    </row>
    <row r="3613" spans="2:3" hidden="1">
      <c r="B3613" s="25"/>
      <c r="C3613" s="25"/>
    </row>
    <row r="3614" spans="2:3" hidden="1">
      <c r="B3614" s="25"/>
      <c r="C3614" s="25"/>
    </row>
    <row r="3615" spans="2:3" hidden="1">
      <c r="B3615" s="25"/>
      <c r="C3615" s="25"/>
    </row>
    <row r="3616" spans="2:3" hidden="1">
      <c r="B3616" s="25"/>
      <c r="C3616" s="25"/>
    </row>
    <row r="3617" spans="2:3" hidden="1">
      <c r="B3617" s="25"/>
      <c r="C3617" s="25"/>
    </row>
    <row r="3618" spans="2:3" hidden="1">
      <c r="B3618" s="25"/>
      <c r="C3618" s="25"/>
    </row>
    <row r="3619" spans="2:3" hidden="1">
      <c r="B3619" s="25"/>
      <c r="C3619" s="25"/>
    </row>
    <row r="3620" spans="2:3" hidden="1">
      <c r="B3620" s="25"/>
      <c r="C3620" s="25"/>
    </row>
    <row r="3621" spans="2:3" hidden="1">
      <c r="B3621" s="25"/>
      <c r="C3621" s="25"/>
    </row>
    <row r="3622" spans="2:3" hidden="1">
      <c r="B3622" s="25"/>
      <c r="C3622" s="25"/>
    </row>
    <row r="3623" spans="2:3" hidden="1">
      <c r="B3623" s="25"/>
      <c r="C3623" s="25"/>
    </row>
    <row r="3624" spans="2:3" hidden="1">
      <c r="B3624" s="25"/>
      <c r="C3624" s="25"/>
    </row>
    <row r="3625" spans="2:3" hidden="1">
      <c r="B3625" s="25"/>
      <c r="C3625" s="25"/>
    </row>
    <row r="3626" spans="2:3" hidden="1">
      <c r="B3626" s="25"/>
      <c r="C3626" s="25"/>
    </row>
    <row r="3627" spans="2:3" hidden="1">
      <c r="B3627" s="25"/>
      <c r="C3627" s="25"/>
    </row>
    <row r="3628" spans="2:3" hidden="1">
      <c r="B3628" s="25"/>
      <c r="C3628" s="25"/>
    </row>
    <row r="3629" spans="2:3" hidden="1">
      <c r="B3629" s="25"/>
      <c r="C3629" s="25"/>
    </row>
    <row r="3630" spans="2:3" hidden="1">
      <c r="B3630" s="25"/>
      <c r="C3630" s="25"/>
    </row>
    <row r="3631" spans="2:3" hidden="1">
      <c r="B3631" s="25"/>
      <c r="C3631" s="25"/>
    </row>
    <row r="3632" spans="2:3" hidden="1">
      <c r="B3632" s="25"/>
      <c r="C3632" s="25"/>
    </row>
    <row r="3633" spans="2:3" hidden="1">
      <c r="B3633" s="25"/>
      <c r="C3633" s="25"/>
    </row>
    <row r="3634" spans="2:3" hidden="1">
      <c r="B3634" s="25"/>
      <c r="C3634" s="25"/>
    </row>
    <row r="3635" spans="2:3" hidden="1">
      <c r="B3635" s="25"/>
      <c r="C3635" s="25"/>
    </row>
    <row r="3636" spans="2:3" hidden="1">
      <c r="B3636" s="25"/>
      <c r="C3636" s="25"/>
    </row>
    <row r="3637" spans="2:3" hidden="1">
      <c r="B3637" s="25"/>
      <c r="C3637" s="25"/>
    </row>
    <row r="3638" spans="2:3" hidden="1">
      <c r="B3638" s="25"/>
      <c r="C3638" s="25"/>
    </row>
    <row r="3639" spans="2:3" hidden="1">
      <c r="B3639" s="25"/>
      <c r="C3639" s="25"/>
    </row>
    <row r="3640" spans="2:3" hidden="1">
      <c r="B3640" s="25"/>
      <c r="C3640" s="25"/>
    </row>
    <row r="3641" spans="2:3" hidden="1">
      <c r="B3641" s="25"/>
      <c r="C3641" s="25"/>
    </row>
    <row r="3642" spans="2:3" hidden="1">
      <c r="B3642" s="25"/>
      <c r="C3642" s="25"/>
    </row>
    <row r="3643" spans="2:3" hidden="1">
      <c r="B3643" s="25"/>
      <c r="C3643" s="25"/>
    </row>
    <row r="3644" spans="2:3" hidden="1">
      <c r="B3644" s="25"/>
      <c r="C3644" s="25"/>
    </row>
    <row r="3645" spans="2:3" hidden="1">
      <c r="B3645" s="25"/>
      <c r="C3645" s="25"/>
    </row>
    <row r="3646" spans="2:3" hidden="1">
      <c r="B3646" s="25"/>
      <c r="C3646" s="25"/>
    </row>
    <row r="3647" spans="2:3" hidden="1">
      <c r="B3647" s="25"/>
      <c r="C3647" s="25"/>
    </row>
    <row r="3648" spans="2:3" hidden="1">
      <c r="B3648" s="25"/>
      <c r="C3648" s="25"/>
    </row>
    <row r="3649" spans="2:3" hidden="1">
      <c r="B3649" s="25"/>
      <c r="C3649" s="25"/>
    </row>
    <row r="3650" spans="2:3" hidden="1">
      <c r="B3650" s="25"/>
      <c r="C3650" s="25"/>
    </row>
    <row r="3651" spans="2:3" hidden="1">
      <c r="B3651" s="25"/>
      <c r="C3651" s="25"/>
    </row>
    <row r="3652" spans="2:3" hidden="1">
      <c r="B3652" s="25"/>
      <c r="C3652" s="25"/>
    </row>
    <row r="3653" spans="2:3" hidden="1">
      <c r="B3653" s="25"/>
      <c r="C3653" s="25"/>
    </row>
    <row r="3654" spans="2:3" hidden="1">
      <c r="B3654" s="25"/>
      <c r="C3654" s="25"/>
    </row>
    <row r="3655" spans="2:3" hidden="1">
      <c r="B3655" s="25"/>
      <c r="C3655" s="25"/>
    </row>
    <row r="3656" spans="2:3" hidden="1">
      <c r="B3656" s="25"/>
      <c r="C3656" s="25"/>
    </row>
    <row r="3657" spans="2:3" hidden="1">
      <c r="B3657" s="25"/>
      <c r="C3657" s="25"/>
    </row>
    <row r="3658" spans="2:3" hidden="1">
      <c r="B3658" s="25"/>
      <c r="C3658" s="25"/>
    </row>
    <row r="3659" spans="2:3" hidden="1">
      <c r="B3659" s="25"/>
      <c r="C3659" s="25"/>
    </row>
    <row r="3660" spans="2:3" hidden="1">
      <c r="B3660" s="25"/>
      <c r="C3660" s="25"/>
    </row>
    <row r="3661" spans="2:3" hidden="1">
      <c r="B3661" s="25"/>
      <c r="C3661" s="25"/>
    </row>
    <row r="3662" spans="2:3" hidden="1">
      <c r="B3662" s="25"/>
      <c r="C3662" s="25"/>
    </row>
    <row r="3663" spans="2:3" hidden="1">
      <c r="B3663" s="25"/>
      <c r="C3663" s="25"/>
    </row>
    <row r="3664" spans="2:3" hidden="1">
      <c r="B3664" s="25"/>
      <c r="C3664" s="25"/>
    </row>
    <row r="3665" spans="2:3" hidden="1">
      <c r="B3665" s="25"/>
      <c r="C3665" s="25"/>
    </row>
    <row r="3666" spans="2:3" hidden="1">
      <c r="B3666" s="25"/>
      <c r="C3666" s="25"/>
    </row>
    <row r="3667" spans="2:3" hidden="1">
      <c r="B3667" s="25"/>
      <c r="C3667" s="25"/>
    </row>
    <row r="3668" spans="2:3" hidden="1">
      <c r="B3668" s="25"/>
      <c r="C3668" s="25"/>
    </row>
    <row r="3669" spans="2:3" hidden="1">
      <c r="B3669" s="25"/>
      <c r="C3669" s="25"/>
    </row>
    <row r="3670" spans="2:3" hidden="1">
      <c r="B3670" s="25"/>
      <c r="C3670" s="25"/>
    </row>
    <row r="3671" spans="2:3" hidden="1">
      <c r="B3671" s="25"/>
      <c r="C3671" s="25"/>
    </row>
    <row r="3672" spans="2:3" hidden="1">
      <c r="B3672" s="25"/>
      <c r="C3672" s="25"/>
    </row>
    <row r="3673" spans="2:3" hidden="1">
      <c r="B3673" s="25"/>
      <c r="C3673" s="25"/>
    </row>
    <row r="3674" spans="2:3" hidden="1">
      <c r="B3674" s="25"/>
      <c r="C3674" s="25"/>
    </row>
    <row r="3675" spans="2:3" hidden="1">
      <c r="B3675" s="25"/>
      <c r="C3675" s="25"/>
    </row>
    <row r="3676" spans="2:3" hidden="1">
      <c r="B3676" s="25"/>
      <c r="C3676" s="25"/>
    </row>
    <row r="3677" spans="2:3" hidden="1">
      <c r="B3677" s="25"/>
      <c r="C3677" s="25"/>
    </row>
    <row r="3678" spans="2:3" hidden="1">
      <c r="B3678" s="25"/>
      <c r="C3678" s="25"/>
    </row>
    <row r="3679" spans="2:3" hidden="1">
      <c r="B3679" s="25"/>
      <c r="C3679" s="25"/>
    </row>
    <row r="3680" spans="2:3" hidden="1">
      <c r="B3680" s="25"/>
      <c r="C3680" s="25"/>
    </row>
    <row r="3681" spans="2:3" hidden="1">
      <c r="B3681" s="25"/>
      <c r="C3681" s="25"/>
    </row>
    <row r="3682" spans="2:3" hidden="1">
      <c r="B3682" s="25"/>
      <c r="C3682" s="25"/>
    </row>
    <row r="3683" spans="2:3" hidden="1">
      <c r="B3683" s="25"/>
      <c r="C3683" s="25"/>
    </row>
    <row r="3684" spans="2:3" hidden="1">
      <c r="B3684" s="25"/>
      <c r="C3684" s="25"/>
    </row>
    <row r="3685" spans="2:3" hidden="1">
      <c r="B3685" s="25"/>
      <c r="C3685" s="25"/>
    </row>
    <row r="3686" spans="2:3" hidden="1">
      <c r="B3686" s="25"/>
      <c r="C3686" s="25"/>
    </row>
    <row r="3687" spans="2:3" hidden="1">
      <c r="B3687" s="25"/>
      <c r="C3687" s="25"/>
    </row>
    <row r="3688" spans="2:3" hidden="1">
      <c r="B3688" s="25"/>
      <c r="C3688" s="25"/>
    </row>
    <row r="3689" spans="2:3" hidden="1">
      <c r="B3689" s="25"/>
      <c r="C3689" s="25"/>
    </row>
    <row r="3690" spans="2:3" hidden="1">
      <c r="B3690" s="25"/>
      <c r="C3690" s="25"/>
    </row>
    <row r="3691" spans="2:3" hidden="1">
      <c r="B3691" s="25"/>
      <c r="C3691" s="25"/>
    </row>
    <row r="3692" spans="2:3" hidden="1">
      <c r="B3692" s="25"/>
      <c r="C3692" s="25"/>
    </row>
    <row r="3693" spans="2:3" hidden="1">
      <c r="B3693" s="25"/>
      <c r="C3693" s="25"/>
    </row>
    <row r="3694" spans="2:3" hidden="1">
      <c r="B3694" s="25"/>
      <c r="C3694" s="25"/>
    </row>
    <row r="3695" spans="2:3" hidden="1">
      <c r="B3695" s="25"/>
      <c r="C3695" s="25"/>
    </row>
    <row r="3696" spans="2:3" hidden="1">
      <c r="B3696" s="25"/>
      <c r="C3696" s="25"/>
    </row>
    <row r="3697" spans="2:3" hidden="1">
      <c r="B3697" s="25"/>
      <c r="C3697" s="25"/>
    </row>
    <row r="3698" spans="2:3" hidden="1">
      <c r="B3698" s="25"/>
      <c r="C3698" s="25"/>
    </row>
    <row r="3699" spans="2:3" hidden="1">
      <c r="B3699" s="25"/>
      <c r="C3699" s="25"/>
    </row>
    <row r="3700" spans="2:3" hidden="1">
      <c r="B3700" s="25"/>
      <c r="C3700" s="25"/>
    </row>
    <row r="3701" spans="2:3" hidden="1">
      <c r="B3701" s="25"/>
      <c r="C3701" s="25"/>
    </row>
    <row r="3702" spans="2:3" hidden="1">
      <c r="B3702" s="25"/>
      <c r="C3702" s="25"/>
    </row>
    <row r="3703" spans="2:3" hidden="1">
      <c r="B3703" s="25"/>
      <c r="C3703" s="25"/>
    </row>
    <row r="3704" spans="2:3" hidden="1">
      <c r="B3704" s="25"/>
      <c r="C3704" s="25"/>
    </row>
    <row r="3705" spans="2:3" hidden="1">
      <c r="B3705" s="25"/>
      <c r="C3705" s="25"/>
    </row>
    <row r="3706" spans="2:3" hidden="1">
      <c r="B3706" s="25"/>
      <c r="C3706" s="25"/>
    </row>
    <row r="3707" spans="2:3" hidden="1">
      <c r="B3707" s="25"/>
      <c r="C3707" s="25"/>
    </row>
    <row r="3708" spans="2:3" hidden="1">
      <c r="B3708" s="25"/>
      <c r="C3708" s="25"/>
    </row>
    <row r="3709" spans="2:3" hidden="1">
      <c r="B3709" s="25"/>
      <c r="C3709" s="25"/>
    </row>
    <row r="3710" spans="2:3" hidden="1">
      <c r="B3710" s="25"/>
      <c r="C3710" s="25"/>
    </row>
    <row r="3711" spans="2:3" hidden="1">
      <c r="B3711" s="25"/>
      <c r="C3711" s="25"/>
    </row>
    <row r="3712" spans="2:3" hidden="1">
      <c r="B3712" s="25"/>
      <c r="C3712" s="25"/>
    </row>
    <row r="3713" spans="2:3" hidden="1">
      <c r="B3713" s="25"/>
      <c r="C3713" s="25"/>
    </row>
    <row r="3714" spans="2:3" hidden="1">
      <c r="B3714" s="25"/>
      <c r="C3714" s="25"/>
    </row>
    <row r="3715" spans="2:3" hidden="1">
      <c r="B3715" s="25"/>
      <c r="C3715" s="25"/>
    </row>
    <row r="3716" spans="2:3" hidden="1">
      <c r="B3716" s="25"/>
      <c r="C3716" s="25"/>
    </row>
    <row r="3717" spans="2:3" hidden="1">
      <c r="B3717" s="25"/>
      <c r="C3717" s="25"/>
    </row>
    <row r="3718" spans="2:3" hidden="1">
      <c r="B3718" s="25"/>
      <c r="C3718" s="25"/>
    </row>
    <row r="3719" spans="2:3" hidden="1">
      <c r="B3719" s="25"/>
      <c r="C3719" s="25"/>
    </row>
    <row r="3720" spans="2:3" hidden="1">
      <c r="B3720" s="25"/>
      <c r="C3720" s="25"/>
    </row>
    <row r="3721" spans="2:3" hidden="1">
      <c r="B3721" s="25"/>
      <c r="C3721" s="25"/>
    </row>
    <row r="3722" spans="2:3" hidden="1">
      <c r="B3722" s="25"/>
      <c r="C3722" s="25"/>
    </row>
    <row r="3723" spans="2:3" hidden="1">
      <c r="B3723" s="25"/>
      <c r="C3723" s="25"/>
    </row>
    <row r="3724" spans="2:3" hidden="1">
      <c r="B3724" s="25"/>
      <c r="C3724" s="25"/>
    </row>
    <row r="3725" spans="2:3" hidden="1">
      <c r="B3725" s="25"/>
      <c r="C3725" s="25"/>
    </row>
    <row r="3726" spans="2:3" hidden="1">
      <c r="B3726" s="25"/>
      <c r="C3726" s="25"/>
    </row>
    <row r="3727" spans="2:3" hidden="1">
      <c r="B3727" s="25"/>
      <c r="C3727" s="25"/>
    </row>
    <row r="3728" spans="2:3" hidden="1">
      <c r="B3728" s="25"/>
      <c r="C3728" s="25"/>
    </row>
    <row r="3729" spans="2:3" hidden="1">
      <c r="B3729" s="25"/>
      <c r="C3729" s="25"/>
    </row>
    <row r="3730" spans="2:3" hidden="1">
      <c r="B3730" s="25"/>
      <c r="C3730" s="25"/>
    </row>
    <row r="3731" spans="2:3" hidden="1">
      <c r="B3731" s="25"/>
      <c r="C3731" s="25"/>
    </row>
    <row r="3732" spans="2:3" hidden="1">
      <c r="B3732" s="25"/>
      <c r="C3732" s="25"/>
    </row>
    <row r="3733" spans="2:3" hidden="1">
      <c r="B3733" s="25"/>
      <c r="C3733" s="25"/>
    </row>
    <row r="3734" spans="2:3" hidden="1">
      <c r="B3734" s="25"/>
      <c r="C3734" s="25"/>
    </row>
    <row r="3735" spans="2:3" hidden="1">
      <c r="B3735" s="25"/>
      <c r="C3735" s="25"/>
    </row>
    <row r="3736" spans="2:3" hidden="1">
      <c r="B3736" s="25"/>
      <c r="C3736" s="25"/>
    </row>
    <row r="3737" spans="2:3" hidden="1">
      <c r="B3737" s="25"/>
      <c r="C3737" s="25"/>
    </row>
    <row r="3738" spans="2:3" hidden="1">
      <c r="B3738" s="25"/>
      <c r="C3738" s="25"/>
    </row>
    <row r="3739" spans="2:3" hidden="1">
      <c r="B3739" s="25"/>
      <c r="C3739" s="25"/>
    </row>
    <row r="3740" spans="2:3" hidden="1">
      <c r="B3740" s="25"/>
      <c r="C3740" s="25"/>
    </row>
    <row r="3741" spans="2:3" hidden="1">
      <c r="B3741" s="25"/>
      <c r="C3741" s="25"/>
    </row>
    <row r="3742" spans="2:3" hidden="1">
      <c r="B3742" s="25"/>
      <c r="C3742" s="25"/>
    </row>
    <row r="3743" spans="2:3" hidden="1">
      <c r="B3743" s="25"/>
      <c r="C3743" s="25"/>
    </row>
    <row r="3744" spans="2:3" hidden="1">
      <c r="B3744" s="25"/>
      <c r="C3744" s="25"/>
    </row>
    <row r="3745" spans="2:3" hidden="1">
      <c r="B3745" s="25"/>
      <c r="C3745" s="25"/>
    </row>
    <row r="3746" spans="2:3" hidden="1">
      <c r="B3746" s="25"/>
      <c r="C3746" s="25"/>
    </row>
    <row r="3747" spans="2:3" hidden="1">
      <c r="B3747" s="25"/>
      <c r="C3747" s="25"/>
    </row>
    <row r="3748" spans="2:3" hidden="1">
      <c r="B3748" s="25"/>
      <c r="C3748" s="25"/>
    </row>
    <row r="3749" spans="2:3" hidden="1">
      <c r="B3749" s="25"/>
      <c r="C3749" s="25"/>
    </row>
    <row r="3750" spans="2:3" hidden="1">
      <c r="B3750" s="25"/>
      <c r="C3750" s="25"/>
    </row>
    <row r="3751" spans="2:3" hidden="1">
      <c r="B3751" s="25"/>
      <c r="C3751" s="25"/>
    </row>
    <row r="3752" spans="2:3" hidden="1">
      <c r="B3752" s="25"/>
      <c r="C3752" s="25"/>
    </row>
    <row r="3753" spans="2:3" hidden="1">
      <c r="B3753" s="25"/>
      <c r="C3753" s="25"/>
    </row>
    <row r="3754" spans="2:3" hidden="1">
      <c r="B3754" s="25"/>
      <c r="C3754" s="25"/>
    </row>
    <row r="3755" spans="2:3" hidden="1">
      <c r="B3755" s="25"/>
      <c r="C3755" s="25"/>
    </row>
    <row r="3756" spans="2:3" hidden="1">
      <c r="B3756" s="25"/>
      <c r="C3756" s="25"/>
    </row>
    <row r="3757" spans="2:3" hidden="1">
      <c r="B3757" s="25"/>
      <c r="C3757" s="25"/>
    </row>
    <row r="3758" spans="2:3" hidden="1">
      <c r="B3758" s="25"/>
      <c r="C3758" s="25"/>
    </row>
    <row r="3759" spans="2:3" hidden="1">
      <c r="B3759" s="25"/>
      <c r="C3759" s="25"/>
    </row>
    <row r="3760" spans="2:3" hidden="1">
      <c r="B3760" s="25"/>
      <c r="C3760" s="25"/>
    </row>
    <row r="3761" spans="2:3" hidden="1">
      <c r="B3761" s="25"/>
      <c r="C3761" s="25"/>
    </row>
    <row r="3762" spans="2:3" hidden="1">
      <c r="B3762" s="25"/>
      <c r="C3762" s="25"/>
    </row>
    <row r="3763" spans="2:3" hidden="1">
      <c r="B3763" s="25"/>
      <c r="C3763" s="25"/>
    </row>
    <row r="3764" spans="2:3" hidden="1">
      <c r="B3764" s="25"/>
      <c r="C3764" s="25"/>
    </row>
    <row r="3765" spans="2:3" hidden="1">
      <c r="B3765" s="25"/>
      <c r="C3765" s="25"/>
    </row>
    <row r="3766" spans="2:3" hidden="1">
      <c r="B3766" s="25"/>
      <c r="C3766" s="25"/>
    </row>
    <row r="3767" spans="2:3" hidden="1">
      <c r="B3767" s="25"/>
      <c r="C3767" s="25"/>
    </row>
    <row r="3768" spans="2:3" hidden="1">
      <c r="B3768" s="25"/>
      <c r="C3768" s="25"/>
    </row>
    <row r="3769" spans="2:3" hidden="1">
      <c r="B3769" s="25"/>
      <c r="C3769" s="25"/>
    </row>
    <row r="3770" spans="2:3" hidden="1">
      <c r="B3770" s="25"/>
      <c r="C3770" s="25"/>
    </row>
    <row r="3771" spans="2:3" hidden="1">
      <c r="B3771" s="25"/>
      <c r="C3771" s="25"/>
    </row>
    <row r="3772" spans="2:3" hidden="1">
      <c r="B3772" s="25"/>
      <c r="C3772" s="25"/>
    </row>
    <row r="3773" spans="2:3" hidden="1">
      <c r="B3773" s="25"/>
      <c r="C3773" s="25"/>
    </row>
    <row r="3774" spans="2:3" hidden="1">
      <c r="B3774" s="25"/>
      <c r="C3774" s="25"/>
    </row>
    <row r="3775" spans="2:3" hidden="1">
      <c r="B3775" s="25"/>
      <c r="C3775" s="25"/>
    </row>
    <row r="3776" spans="2:3" hidden="1">
      <c r="B3776" s="25"/>
      <c r="C3776" s="25"/>
    </row>
    <row r="3777" spans="2:3" hidden="1">
      <c r="B3777" s="25"/>
      <c r="C3777" s="25"/>
    </row>
    <row r="3778" spans="2:3" hidden="1">
      <c r="B3778" s="25"/>
      <c r="C3778" s="25"/>
    </row>
    <row r="3779" spans="2:3" hidden="1">
      <c r="B3779" s="25"/>
      <c r="C3779" s="25"/>
    </row>
    <row r="3780" spans="2:3" hidden="1">
      <c r="B3780" s="25"/>
      <c r="C3780" s="25"/>
    </row>
    <row r="3781" spans="2:3" hidden="1">
      <c r="B3781" s="25"/>
      <c r="C3781" s="25"/>
    </row>
    <row r="3782" spans="2:3" hidden="1">
      <c r="B3782" s="25"/>
      <c r="C3782" s="25"/>
    </row>
    <row r="3783" spans="2:3" hidden="1">
      <c r="B3783" s="25"/>
      <c r="C3783" s="25"/>
    </row>
    <row r="3784" spans="2:3" hidden="1">
      <c r="B3784" s="25"/>
      <c r="C3784" s="25"/>
    </row>
    <row r="3785" spans="2:3" hidden="1">
      <c r="B3785" s="25"/>
      <c r="C3785" s="25"/>
    </row>
    <row r="3786" spans="2:3" hidden="1">
      <c r="B3786" s="25"/>
      <c r="C3786" s="25"/>
    </row>
    <row r="3787" spans="2:3" hidden="1">
      <c r="B3787" s="25"/>
      <c r="C3787" s="25"/>
    </row>
    <row r="3788" spans="2:3" hidden="1">
      <c r="B3788" s="25"/>
      <c r="C3788" s="25"/>
    </row>
    <row r="3789" spans="2:3" hidden="1">
      <c r="B3789" s="25"/>
      <c r="C3789" s="25"/>
    </row>
    <row r="3790" spans="2:3" hidden="1">
      <c r="B3790" s="25"/>
      <c r="C3790" s="25"/>
    </row>
    <row r="3791" spans="2:3" hidden="1">
      <c r="B3791" s="25"/>
      <c r="C3791" s="25"/>
    </row>
    <row r="3792" spans="2:3" hidden="1">
      <c r="B3792" s="25"/>
      <c r="C3792" s="25"/>
    </row>
    <row r="3793" spans="2:3" hidden="1">
      <c r="B3793" s="25"/>
      <c r="C3793" s="25"/>
    </row>
    <row r="3794" spans="2:3" hidden="1">
      <c r="B3794" s="25"/>
      <c r="C3794" s="25"/>
    </row>
    <row r="3795" spans="2:3" hidden="1">
      <c r="B3795" s="25"/>
      <c r="C3795" s="25"/>
    </row>
    <row r="3796" spans="2:3" hidden="1">
      <c r="B3796" s="25"/>
      <c r="C3796" s="25"/>
    </row>
    <row r="3797" spans="2:3" hidden="1">
      <c r="B3797" s="25"/>
      <c r="C3797" s="25"/>
    </row>
    <row r="3798" spans="2:3" hidden="1">
      <c r="B3798" s="25"/>
      <c r="C3798" s="25"/>
    </row>
    <row r="3799" spans="2:3" hidden="1">
      <c r="B3799" s="25"/>
      <c r="C3799" s="25"/>
    </row>
    <row r="3800" spans="2:3" hidden="1">
      <c r="B3800" s="25"/>
      <c r="C3800" s="25"/>
    </row>
    <row r="3801" spans="2:3" hidden="1">
      <c r="B3801" s="25"/>
      <c r="C3801" s="25"/>
    </row>
    <row r="3802" spans="2:3" hidden="1">
      <c r="B3802" s="25"/>
      <c r="C3802" s="25"/>
    </row>
    <row r="3803" spans="2:3" hidden="1">
      <c r="B3803" s="25"/>
      <c r="C3803" s="25"/>
    </row>
    <row r="3804" spans="2:3" hidden="1">
      <c r="B3804" s="25"/>
      <c r="C3804" s="25"/>
    </row>
    <row r="3805" spans="2:3" hidden="1">
      <c r="B3805" s="25"/>
      <c r="C3805" s="25"/>
    </row>
    <row r="3806" spans="2:3" hidden="1">
      <c r="B3806" s="25"/>
      <c r="C3806" s="25"/>
    </row>
    <row r="3807" spans="2:3" hidden="1">
      <c r="B3807" s="25"/>
      <c r="C3807" s="25"/>
    </row>
    <row r="3808" spans="2:3" hidden="1">
      <c r="B3808" s="25"/>
      <c r="C3808" s="25"/>
    </row>
    <row r="3809" spans="2:3" hidden="1">
      <c r="B3809" s="25"/>
      <c r="C3809" s="25"/>
    </row>
    <row r="3810" spans="2:3" hidden="1">
      <c r="B3810" s="25"/>
      <c r="C3810" s="25"/>
    </row>
    <row r="3811" spans="2:3" hidden="1">
      <c r="B3811" s="25"/>
      <c r="C3811" s="25"/>
    </row>
    <row r="3812" spans="2:3" hidden="1">
      <c r="B3812" s="25"/>
      <c r="C3812" s="25"/>
    </row>
    <row r="3813" spans="2:3" hidden="1">
      <c r="B3813" s="25"/>
      <c r="C3813" s="25"/>
    </row>
    <row r="3814" spans="2:3" hidden="1">
      <c r="B3814" s="25"/>
      <c r="C3814" s="25"/>
    </row>
    <row r="3815" spans="2:3" hidden="1">
      <c r="B3815" s="25"/>
      <c r="C3815" s="25"/>
    </row>
    <row r="3816" spans="2:3" hidden="1">
      <c r="B3816" s="25"/>
      <c r="C3816" s="25"/>
    </row>
    <row r="3817" spans="2:3" hidden="1">
      <c r="B3817" s="25"/>
      <c r="C3817" s="25"/>
    </row>
    <row r="3818" spans="2:3" hidden="1">
      <c r="B3818" s="25"/>
      <c r="C3818" s="25"/>
    </row>
    <row r="3819" spans="2:3" hidden="1">
      <c r="B3819" s="25"/>
      <c r="C3819" s="25"/>
    </row>
    <row r="3820" spans="2:3" hidden="1">
      <c r="B3820" s="25"/>
      <c r="C3820" s="25"/>
    </row>
    <row r="3821" spans="2:3" hidden="1">
      <c r="B3821" s="25"/>
      <c r="C3821" s="25"/>
    </row>
    <row r="3822" spans="2:3" hidden="1">
      <c r="B3822" s="25"/>
      <c r="C3822" s="25"/>
    </row>
    <row r="3823" spans="2:3" hidden="1">
      <c r="B3823" s="25"/>
      <c r="C3823" s="25"/>
    </row>
    <row r="3824" spans="2:3" hidden="1">
      <c r="B3824" s="25"/>
      <c r="C3824" s="25"/>
    </row>
    <row r="3825" spans="2:3" hidden="1">
      <c r="B3825" s="25"/>
      <c r="C3825" s="25"/>
    </row>
    <row r="3826" spans="2:3" hidden="1">
      <c r="B3826" s="25"/>
      <c r="C3826" s="25"/>
    </row>
    <row r="3827" spans="2:3" hidden="1">
      <c r="B3827" s="25"/>
      <c r="C3827" s="25"/>
    </row>
    <row r="3828" spans="2:3" hidden="1">
      <c r="B3828" s="25"/>
      <c r="C3828" s="25"/>
    </row>
    <row r="3829" spans="2:3" hidden="1">
      <c r="B3829" s="25"/>
      <c r="C3829" s="25"/>
    </row>
    <row r="3830" spans="2:3" hidden="1">
      <c r="B3830" s="25"/>
      <c r="C3830" s="25"/>
    </row>
    <row r="3831" spans="2:3" hidden="1">
      <c r="B3831" s="25"/>
      <c r="C3831" s="25"/>
    </row>
    <row r="3832" spans="2:3" hidden="1">
      <c r="B3832" s="25"/>
      <c r="C3832" s="25"/>
    </row>
    <row r="3833" spans="2:3" hidden="1">
      <c r="B3833" s="25"/>
      <c r="C3833" s="25"/>
    </row>
    <row r="3834" spans="2:3" hidden="1">
      <c r="B3834" s="25"/>
      <c r="C3834" s="25"/>
    </row>
    <row r="3835" spans="2:3" hidden="1">
      <c r="B3835" s="25"/>
      <c r="C3835" s="25"/>
    </row>
    <row r="3836" spans="2:3" hidden="1">
      <c r="B3836" s="25"/>
      <c r="C3836" s="25"/>
    </row>
    <row r="3837" spans="2:3" hidden="1">
      <c r="B3837" s="25"/>
      <c r="C3837" s="25"/>
    </row>
    <row r="3838" spans="2:3" hidden="1">
      <c r="B3838" s="25"/>
      <c r="C3838" s="25"/>
    </row>
    <row r="3839" spans="2:3" hidden="1">
      <c r="B3839" s="25"/>
      <c r="C3839" s="25"/>
    </row>
    <row r="3840" spans="2:3" hidden="1">
      <c r="B3840" s="25"/>
      <c r="C3840" s="25"/>
    </row>
    <row r="3841" spans="2:3" hidden="1">
      <c r="B3841" s="25"/>
      <c r="C3841" s="25"/>
    </row>
    <row r="3842" spans="2:3" hidden="1">
      <c r="B3842" s="25"/>
      <c r="C3842" s="25"/>
    </row>
    <row r="3843" spans="2:3" hidden="1">
      <c r="B3843" s="25"/>
      <c r="C3843" s="25"/>
    </row>
    <row r="3844" spans="2:3" hidden="1">
      <c r="B3844" s="25"/>
      <c r="C3844" s="25"/>
    </row>
    <row r="3845" spans="2:3" hidden="1">
      <c r="B3845" s="25"/>
      <c r="C3845" s="25"/>
    </row>
    <row r="3846" spans="2:3" hidden="1">
      <c r="B3846" s="25"/>
      <c r="C3846" s="25"/>
    </row>
    <row r="3847" spans="2:3" hidden="1">
      <c r="B3847" s="25"/>
      <c r="C3847" s="25"/>
    </row>
    <row r="3848" spans="2:3" hidden="1">
      <c r="B3848" s="25"/>
      <c r="C3848" s="25"/>
    </row>
    <row r="3849" spans="2:3" hidden="1">
      <c r="B3849" s="25"/>
      <c r="C3849" s="25"/>
    </row>
    <row r="3850" spans="2:3" hidden="1">
      <c r="B3850" s="25"/>
      <c r="C3850" s="25"/>
    </row>
    <row r="3851" spans="2:3" hidden="1">
      <c r="B3851" s="25"/>
      <c r="C3851" s="25"/>
    </row>
    <row r="3852" spans="2:3" hidden="1">
      <c r="B3852" s="25"/>
      <c r="C3852" s="25"/>
    </row>
    <row r="3853" spans="2:3" hidden="1">
      <c r="B3853" s="25"/>
      <c r="C3853" s="25"/>
    </row>
    <row r="3854" spans="2:3" hidden="1">
      <c r="B3854" s="25"/>
      <c r="C3854" s="25"/>
    </row>
    <row r="3855" spans="2:3" hidden="1">
      <c r="B3855" s="25"/>
      <c r="C3855" s="25"/>
    </row>
    <row r="3856" spans="2:3" hidden="1">
      <c r="B3856" s="25"/>
      <c r="C3856" s="25"/>
    </row>
    <row r="3857" spans="2:3" hidden="1">
      <c r="B3857" s="25"/>
      <c r="C3857" s="25"/>
    </row>
    <row r="3858" spans="2:3" hidden="1">
      <c r="B3858" s="25"/>
      <c r="C3858" s="25"/>
    </row>
    <row r="3859" spans="2:3" hidden="1">
      <c r="B3859" s="25"/>
      <c r="C3859" s="25"/>
    </row>
    <row r="3860" spans="2:3" hidden="1">
      <c r="B3860" s="25"/>
      <c r="C3860" s="25"/>
    </row>
    <row r="3861" spans="2:3" hidden="1">
      <c r="B3861" s="25"/>
      <c r="C3861" s="25"/>
    </row>
    <row r="3862" spans="2:3" hidden="1">
      <c r="B3862" s="25"/>
      <c r="C3862" s="25"/>
    </row>
    <row r="3863" spans="2:3" hidden="1">
      <c r="B3863" s="25"/>
      <c r="C3863" s="25"/>
    </row>
    <row r="3864" spans="2:3" hidden="1">
      <c r="B3864" s="25"/>
      <c r="C3864" s="25"/>
    </row>
    <row r="3865" spans="2:3" hidden="1">
      <c r="B3865" s="25"/>
      <c r="C3865" s="25"/>
    </row>
    <row r="3866" spans="2:3" hidden="1">
      <c r="B3866" s="25"/>
      <c r="C3866" s="25"/>
    </row>
    <row r="3867" spans="2:3" hidden="1">
      <c r="B3867" s="25"/>
      <c r="C3867" s="25"/>
    </row>
    <row r="3868" spans="2:3" hidden="1">
      <c r="B3868" s="25"/>
      <c r="C3868" s="25"/>
    </row>
    <row r="3869" spans="2:3" hidden="1">
      <c r="B3869" s="25"/>
      <c r="C3869" s="25"/>
    </row>
    <row r="3870" spans="2:3" hidden="1">
      <c r="B3870" s="25"/>
      <c r="C3870" s="25"/>
    </row>
    <row r="3871" spans="2:3" hidden="1">
      <c r="B3871" s="25"/>
      <c r="C3871" s="25"/>
    </row>
    <row r="3872" spans="2:3" hidden="1">
      <c r="B3872" s="25"/>
      <c r="C3872" s="25"/>
    </row>
    <row r="3873" spans="2:3" hidden="1">
      <c r="B3873" s="25"/>
      <c r="C3873" s="25"/>
    </row>
    <row r="3874" spans="2:3" hidden="1">
      <c r="B3874" s="25"/>
      <c r="C3874" s="25"/>
    </row>
    <row r="3875" spans="2:3" hidden="1">
      <c r="B3875" s="25"/>
      <c r="C3875" s="25"/>
    </row>
    <row r="3876" spans="2:3" hidden="1">
      <c r="B3876" s="25"/>
      <c r="C3876" s="25"/>
    </row>
    <row r="3877" spans="2:3" hidden="1">
      <c r="B3877" s="25"/>
      <c r="C3877" s="25"/>
    </row>
    <row r="3878" spans="2:3" hidden="1">
      <c r="B3878" s="25"/>
      <c r="C3878" s="25"/>
    </row>
    <row r="3879" spans="2:3" hidden="1">
      <c r="B3879" s="25"/>
      <c r="C3879" s="25"/>
    </row>
    <row r="3880" spans="2:3" hidden="1">
      <c r="B3880" s="25"/>
      <c r="C3880" s="25"/>
    </row>
    <row r="3881" spans="2:3" hidden="1">
      <c r="B3881" s="25"/>
      <c r="C3881" s="25"/>
    </row>
    <row r="3882" spans="2:3" hidden="1">
      <c r="B3882" s="25"/>
      <c r="C3882" s="25"/>
    </row>
    <row r="3883" spans="2:3" hidden="1">
      <c r="B3883" s="25"/>
      <c r="C3883" s="25"/>
    </row>
    <row r="3884" spans="2:3" hidden="1">
      <c r="B3884" s="25"/>
      <c r="C3884" s="25"/>
    </row>
    <row r="3885" spans="2:3" hidden="1">
      <c r="B3885" s="25"/>
      <c r="C3885" s="25"/>
    </row>
    <row r="3886" spans="2:3" hidden="1">
      <c r="B3886" s="25"/>
      <c r="C3886" s="25"/>
    </row>
    <row r="3887" spans="2:3" hidden="1">
      <c r="B3887" s="25"/>
      <c r="C3887" s="25"/>
    </row>
    <row r="3888" spans="2:3" hidden="1">
      <c r="B3888" s="25"/>
      <c r="C3888" s="25"/>
    </row>
    <row r="3889" spans="2:3" hidden="1">
      <c r="B3889" s="25"/>
      <c r="C3889" s="25"/>
    </row>
    <row r="3890" spans="2:3" hidden="1">
      <c r="B3890" s="25"/>
      <c r="C3890" s="25"/>
    </row>
    <row r="3891" spans="2:3" hidden="1">
      <c r="B3891" s="25"/>
      <c r="C3891" s="25"/>
    </row>
    <row r="3892" spans="2:3" hidden="1">
      <c r="B3892" s="25"/>
      <c r="C3892" s="25"/>
    </row>
    <row r="3893" spans="2:3" hidden="1">
      <c r="B3893" s="25"/>
      <c r="C3893" s="25"/>
    </row>
    <row r="3894" spans="2:3" hidden="1">
      <c r="B3894" s="25"/>
      <c r="C3894" s="25"/>
    </row>
    <row r="3895" spans="2:3" hidden="1">
      <c r="B3895" s="25"/>
      <c r="C3895" s="25"/>
    </row>
    <row r="3896" spans="2:3" hidden="1">
      <c r="B3896" s="25"/>
      <c r="C3896" s="25"/>
    </row>
    <row r="3897" spans="2:3" hidden="1">
      <c r="B3897" s="25"/>
      <c r="C3897" s="25"/>
    </row>
    <row r="3898" spans="2:3" hidden="1">
      <c r="B3898" s="25"/>
      <c r="C3898" s="25"/>
    </row>
    <row r="3899" spans="2:3" hidden="1">
      <c r="B3899" s="25"/>
      <c r="C3899" s="25"/>
    </row>
    <row r="3900" spans="2:3" hidden="1">
      <c r="B3900" s="25"/>
      <c r="C3900" s="25"/>
    </row>
    <row r="3901" spans="2:3" hidden="1">
      <c r="B3901" s="25"/>
      <c r="C3901" s="25"/>
    </row>
    <row r="3902" spans="2:3" hidden="1">
      <c r="B3902" s="25"/>
      <c r="C3902" s="25"/>
    </row>
    <row r="3903" spans="2:3" hidden="1">
      <c r="B3903" s="25"/>
      <c r="C3903" s="25"/>
    </row>
    <row r="3904" spans="2:3" hidden="1">
      <c r="B3904" s="25"/>
      <c r="C3904" s="25"/>
    </row>
    <row r="3905" spans="2:3" hidden="1">
      <c r="B3905" s="25"/>
      <c r="C3905" s="25"/>
    </row>
    <row r="3906" spans="2:3" hidden="1">
      <c r="B3906" s="25"/>
      <c r="C3906" s="25"/>
    </row>
    <row r="3907" spans="2:3" hidden="1">
      <c r="B3907" s="25"/>
      <c r="C3907" s="25"/>
    </row>
    <row r="3908" spans="2:3" hidden="1">
      <c r="B3908" s="25"/>
      <c r="C3908" s="25"/>
    </row>
    <row r="3909" spans="2:3" hidden="1">
      <c r="B3909" s="25"/>
      <c r="C3909" s="25"/>
    </row>
    <row r="3910" spans="2:3" hidden="1">
      <c r="B3910" s="25"/>
      <c r="C3910" s="25"/>
    </row>
    <row r="3911" spans="2:3" hidden="1">
      <c r="B3911" s="25"/>
      <c r="C3911" s="25"/>
    </row>
    <row r="3912" spans="2:3" hidden="1">
      <c r="B3912" s="25"/>
      <c r="C3912" s="25"/>
    </row>
    <row r="3913" spans="2:3" hidden="1">
      <c r="B3913" s="25"/>
      <c r="C3913" s="25"/>
    </row>
    <row r="3914" spans="2:3" hidden="1">
      <c r="B3914" s="25"/>
      <c r="C3914" s="25"/>
    </row>
    <row r="3915" spans="2:3" hidden="1">
      <c r="B3915" s="25"/>
      <c r="C3915" s="25"/>
    </row>
    <row r="3916" spans="2:3" hidden="1">
      <c r="B3916" s="25"/>
      <c r="C3916" s="25"/>
    </row>
    <row r="3917" spans="2:3" hidden="1">
      <c r="B3917" s="25"/>
      <c r="C3917" s="25"/>
    </row>
    <row r="3918" spans="2:3" hidden="1">
      <c r="B3918" s="25"/>
      <c r="C3918" s="25"/>
    </row>
    <row r="3919" spans="2:3" hidden="1">
      <c r="B3919" s="25"/>
      <c r="C3919" s="25"/>
    </row>
    <row r="3920" spans="2:3" hidden="1">
      <c r="B3920" s="25"/>
      <c r="C3920" s="25"/>
    </row>
    <row r="3921" spans="2:3" hidden="1">
      <c r="B3921" s="25"/>
      <c r="C3921" s="25"/>
    </row>
    <row r="3922" spans="2:3" hidden="1">
      <c r="B3922" s="25"/>
      <c r="C3922" s="25"/>
    </row>
    <row r="3923" spans="2:3" hidden="1">
      <c r="B3923" s="25"/>
      <c r="C3923" s="25"/>
    </row>
    <row r="3924" spans="2:3" hidden="1">
      <c r="B3924" s="25"/>
      <c r="C3924" s="25"/>
    </row>
    <row r="3925" spans="2:3" hidden="1">
      <c r="B3925" s="25"/>
      <c r="C3925" s="25"/>
    </row>
    <row r="3926" spans="2:3" hidden="1">
      <c r="B3926" s="25"/>
      <c r="C3926" s="25"/>
    </row>
    <row r="3927" spans="2:3" hidden="1">
      <c r="B3927" s="25"/>
      <c r="C3927" s="25"/>
    </row>
    <row r="3928" spans="2:3" hidden="1">
      <c r="B3928" s="25"/>
      <c r="C3928" s="25"/>
    </row>
    <row r="3929" spans="2:3" hidden="1">
      <c r="B3929" s="25"/>
      <c r="C3929" s="25"/>
    </row>
    <row r="3930" spans="2:3" hidden="1">
      <c r="B3930" s="25"/>
      <c r="C3930" s="25"/>
    </row>
    <row r="3931" spans="2:3" hidden="1">
      <c r="B3931" s="25"/>
      <c r="C3931" s="25"/>
    </row>
    <row r="3932" spans="2:3" hidden="1">
      <c r="B3932" s="25"/>
      <c r="C3932" s="25"/>
    </row>
    <row r="3933" spans="2:3" hidden="1">
      <c r="B3933" s="25"/>
      <c r="C3933" s="25"/>
    </row>
    <row r="3934" spans="2:3" hidden="1">
      <c r="B3934" s="25"/>
      <c r="C3934" s="25"/>
    </row>
    <row r="3935" spans="2:3" hidden="1">
      <c r="B3935" s="25"/>
      <c r="C3935" s="25"/>
    </row>
    <row r="3936" spans="2:3" hidden="1">
      <c r="B3936" s="25"/>
      <c r="C3936" s="25"/>
    </row>
    <row r="3937" spans="2:3" hidden="1">
      <c r="B3937" s="25"/>
      <c r="C3937" s="25"/>
    </row>
    <row r="3938" spans="2:3" hidden="1">
      <c r="B3938" s="25"/>
      <c r="C3938" s="25"/>
    </row>
    <row r="3939" spans="2:3" hidden="1">
      <c r="B3939" s="25"/>
      <c r="C3939" s="25"/>
    </row>
    <row r="3940" spans="2:3" hidden="1">
      <c r="B3940" s="25"/>
      <c r="C3940" s="25"/>
    </row>
    <row r="3941" spans="2:3" hidden="1">
      <c r="B3941" s="25"/>
      <c r="C3941" s="25"/>
    </row>
    <row r="3942" spans="2:3" hidden="1">
      <c r="B3942" s="25"/>
      <c r="C3942" s="25"/>
    </row>
    <row r="3943" spans="2:3" hidden="1">
      <c r="B3943" s="25"/>
      <c r="C3943" s="25"/>
    </row>
    <row r="3944" spans="2:3" hidden="1">
      <c r="B3944" s="25"/>
      <c r="C3944" s="25"/>
    </row>
    <row r="3945" spans="2:3" hidden="1">
      <c r="B3945" s="25"/>
      <c r="C3945" s="25"/>
    </row>
    <row r="3946" spans="2:3" hidden="1">
      <c r="B3946" s="25"/>
      <c r="C3946" s="25"/>
    </row>
    <row r="3947" spans="2:3" hidden="1">
      <c r="B3947" s="25"/>
      <c r="C3947" s="25"/>
    </row>
    <row r="3948" spans="2:3" hidden="1">
      <c r="B3948" s="25"/>
      <c r="C3948" s="25"/>
    </row>
    <row r="3949" spans="2:3" hidden="1">
      <c r="B3949" s="25"/>
      <c r="C3949" s="25"/>
    </row>
    <row r="3950" spans="2:3" hidden="1">
      <c r="B3950" s="25"/>
      <c r="C3950" s="25"/>
    </row>
    <row r="3951" spans="2:3" hidden="1">
      <c r="B3951" s="25"/>
      <c r="C3951" s="25"/>
    </row>
    <row r="3952" spans="2:3" hidden="1">
      <c r="B3952" s="25"/>
      <c r="C3952" s="25"/>
    </row>
    <row r="3953" spans="2:3" hidden="1">
      <c r="B3953" s="25"/>
      <c r="C3953" s="25"/>
    </row>
    <row r="3954" spans="2:3" hidden="1">
      <c r="B3954" s="25"/>
      <c r="C3954" s="25"/>
    </row>
    <row r="3955" spans="2:3" hidden="1">
      <c r="B3955" s="25"/>
      <c r="C3955" s="25"/>
    </row>
    <row r="3956" spans="2:3" hidden="1">
      <c r="B3956" s="25"/>
      <c r="C3956" s="25"/>
    </row>
    <row r="3957" spans="2:3" hidden="1">
      <c r="B3957" s="25"/>
      <c r="C3957" s="25"/>
    </row>
    <row r="3958" spans="2:3" hidden="1">
      <c r="B3958" s="25"/>
      <c r="C3958" s="25"/>
    </row>
    <row r="3959" spans="2:3" hidden="1">
      <c r="B3959" s="25"/>
      <c r="C3959" s="25"/>
    </row>
    <row r="3960" spans="2:3" hidden="1">
      <c r="B3960" s="25"/>
      <c r="C3960" s="25"/>
    </row>
    <row r="3961" spans="2:3" hidden="1">
      <c r="B3961" s="25"/>
      <c r="C3961" s="25"/>
    </row>
    <row r="3962" spans="2:3" hidden="1">
      <c r="B3962" s="25"/>
      <c r="C3962" s="25"/>
    </row>
    <row r="3963" spans="2:3" hidden="1">
      <c r="B3963" s="25"/>
      <c r="C3963" s="25"/>
    </row>
    <row r="3964" spans="2:3" hidden="1">
      <c r="B3964" s="25"/>
      <c r="C3964" s="25"/>
    </row>
    <row r="3965" spans="2:3" hidden="1">
      <c r="B3965" s="25"/>
      <c r="C3965" s="25"/>
    </row>
    <row r="3966" spans="2:3" hidden="1">
      <c r="B3966" s="25"/>
      <c r="C3966" s="25"/>
    </row>
    <row r="3967" spans="2:3" hidden="1">
      <c r="B3967" s="25"/>
      <c r="C3967" s="25"/>
    </row>
    <row r="3968" spans="2:3" hidden="1">
      <c r="B3968" s="25"/>
      <c r="C3968" s="25"/>
    </row>
    <row r="3969" spans="2:3" hidden="1">
      <c r="B3969" s="25"/>
      <c r="C3969" s="25"/>
    </row>
    <row r="3970" spans="2:3" hidden="1">
      <c r="B3970" s="25"/>
      <c r="C3970" s="25"/>
    </row>
    <row r="3971" spans="2:3" hidden="1">
      <c r="B3971" s="25"/>
      <c r="C3971" s="25"/>
    </row>
    <row r="3972" spans="2:3" hidden="1">
      <c r="B3972" s="25"/>
      <c r="C3972" s="25"/>
    </row>
    <row r="3973" spans="2:3" hidden="1">
      <c r="B3973" s="25"/>
      <c r="C3973" s="25"/>
    </row>
    <row r="3974" spans="2:3" hidden="1">
      <c r="B3974" s="25"/>
      <c r="C3974" s="25"/>
    </row>
    <row r="3975" spans="2:3" hidden="1">
      <c r="B3975" s="25"/>
      <c r="C3975" s="25"/>
    </row>
    <row r="3976" spans="2:3" hidden="1">
      <c r="B3976" s="25"/>
      <c r="C3976" s="25"/>
    </row>
    <row r="3977" spans="2:3" hidden="1">
      <c r="B3977" s="25"/>
      <c r="C3977" s="25"/>
    </row>
    <row r="3978" spans="2:3" hidden="1">
      <c r="B3978" s="25"/>
      <c r="C3978" s="25"/>
    </row>
    <row r="3979" spans="2:3" hidden="1">
      <c r="B3979" s="25"/>
      <c r="C3979" s="25"/>
    </row>
    <row r="3980" spans="2:3" hidden="1">
      <c r="B3980" s="25"/>
      <c r="C3980" s="25"/>
    </row>
    <row r="3981" spans="2:3" hidden="1">
      <c r="B3981" s="25"/>
      <c r="C3981" s="25"/>
    </row>
    <row r="3982" spans="2:3" hidden="1">
      <c r="B3982" s="25"/>
      <c r="C3982" s="25"/>
    </row>
    <row r="3983" spans="2:3" hidden="1">
      <c r="B3983" s="25"/>
      <c r="C3983" s="25"/>
    </row>
    <row r="3984" spans="2:3" hidden="1">
      <c r="B3984" s="25"/>
      <c r="C3984" s="25"/>
    </row>
    <row r="3985" spans="2:3" hidden="1">
      <c r="B3985" s="25"/>
      <c r="C3985" s="25"/>
    </row>
    <row r="3986" spans="2:3" hidden="1">
      <c r="B3986" s="25"/>
      <c r="C3986" s="25"/>
    </row>
    <row r="3987" spans="2:3" hidden="1">
      <c r="B3987" s="25"/>
      <c r="C3987" s="25"/>
    </row>
    <row r="3988" spans="2:3" hidden="1">
      <c r="B3988" s="25"/>
      <c r="C3988" s="25"/>
    </row>
    <row r="3989" spans="2:3" hidden="1">
      <c r="B3989" s="25"/>
      <c r="C3989" s="25"/>
    </row>
    <row r="3990" spans="2:3" hidden="1">
      <c r="B3990" s="25"/>
      <c r="C3990" s="25"/>
    </row>
    <row r="3991" spans="2:3" hidden="1">
      <c r="B3991" s="25"/>
      <c r="C3991" s="25"/>
    </row>
    <row r="3992" spans="2:3" hidden="1">
      <c r="B3992" s="25"/>
      <c r="C3992" s="25"/>
    </row>
    <row r="3993" spans="2:3" hidden="1">
      <c r="B3993" s="25"/>
      <c r="C3993" s="25"/>
    </row>
    <row r="3994" spans="2:3" hidden="1">
      <c r="B3994" s="25"/>
      <c r="C3994" s="25"/>
    </row>
    <row r="3995" spans="2:3" hidden="1">
      <c r="B3995" s="25"/>
      <c r="C3995" s="25"/>
    </row>
    <row r="3996" spans="2:3" hidden="1">
      <c r="B3996" s="25"/>
      <c r="C3996" s="25"/>
    </row>
    <row r="3997" spans="2:3" hidden="1">
      <c r="B3997" s="25"/>
      <c r="C3997" s="25"/>
    </row>
    <row r="3998" spans="2:3" hidden="1">
      <c r="B3998" s="25"/>
      <c r="C3998" s="25"/>
    </row>
    <row r="3999" spans="2:3" hidden="1">
      <c r="B3999" s="25"/>
      <c r="C3999" s="25"/>
    </row>
    <row r="4000" spans="2:3" hidden="1">
      <c r="B4000" s="25"/>
      <c r="C4000" s="25"/>
    </row>
    <row r="4001" spans="2:3" hidden="1">
      <c r="B4001" s="25"/>
      <c r="C4001" s="25"/>
    </row>
    <row r="4002" spans="2:3" hidden="1">
      <c r="B4002" s="25"/>
      <c r="C4002" s="25"/>
    </row>
    <row r="4003" spans="2:3" hidden="1">
      <c r="B4003" s="25"/>
      <c r="C4003" s="25"/>
    </row>
    <row r="4004" spans="2:3" hidden="1">
      <c r="B4004" s="25"/>
      <c r="C4004" s="25"/>
    </row>
    <row r="4005" spans="2:3" hidden="1">
      <c r="B4005" s="25"/>
      <c r="C4005" s="25"/>
    </row>
    <row r="4006" spans="2:3" hidden="1">
      <c r="B4006" s="25"/>
      <c r="C4006" s="25"/>
    </row>
    <row r="4007" spans="2:3" hidden="1">
      <c r="B4007" s="25"/>
      <c r="C4007" s="25"/>
    </row>
    <row r="4008" spans="2:3" hidden="1">
      <c r="B4008" s="25"/>
      <c r="C4008" s="25"/>
    </row>
    <row r="4009" spans="2:3" hidden="1">
      <c r="B4009" s="25"/>
      <c r="C4009" s="25"/>
    </row>
    <row r="4010" spans="2:3" hidden="1">
      <c r="B4010" s="25"/>
      <c r="C4010" s="25"/>
    </row>
    <row r="4011" spans="2:3" hidden="1">
      <c r="B4011" s="25"/>
      <c r="C4011" s="25"/>
    </row>
    <row r="4012" spans="2:3" hidden="1">
      <c r="B4012" s="25"/>
      <c r="C4012" s="25"/>
    </row>
    <row r="4013" spans="2:3" hidden="1">
      <c r="B4013" s="25"/>
      <c r="C4013" s="25"/>
    </row>
    <row r="4014" spans="2:3" hidden="1">
      <c r="B4014" s="25"/>
      <c r="C4014" s="25"/>
    </row>
    <row r="4015" spans="2:3" hidden="1">
      <c r="B4015" s="25"/>
      <c r="C4015" s="25"/>
    </row>
    <row r="4016" spans="2:3" hidden="1">
      <c r="B4016" s="25"/>
      <c r="C4016" s="25"/>
    </row>
    <row r="4017" spans="2:3" hidden="1">
      <c r="B4017" s="25"/>
      <c r="C4017" s="25"/>
    </row>
    <row r="4018" spans="2:3" hidden="1">
      <c r="B4018" s="25"/>
      <c r="C4018" s="25"/>
    </row>
    <row r="4019" spans="2:3" hidden="1">
      <c r="B4019" s="25"/>
      <c r="C4019" s="25"/>
    </row>
    <row r="4020" spans="2:3" hidden="1">
      <c r="B4020" s="25"/>
      <c r="C4020" s="25"/>
    </row>
    <row r="4021" spans="2:3" hidden="1">
      <c r="B4021" s="25"/>
      <c r="C4021" s="25"/>
    </row>
    <row r="4022" spans="2:3" hidden="1">
      <c r="B4022" s="25"/>
      <c r="C4022" s="25"/>
    </row>
    <row r="4023" spans="2:3" hidden="1">
      <c r="B4023" s="25"/>
      <c r="C4023" s="25"/>
    </row>
    <row r="4024" spans="2:3" hidden="1">
      <c r="B4024" s="25"/>
      <c r="C4024" s="25"/>
    </row>
    <row r="4025" spans="2:3" hidden="1">
      <c r="B4025" s="25"/>
      <c r="C4025" s="25"/>
    </row>
    <row r="4026" spans="2:3" hidden="1">
      <c r="B4026" s="25"/>
      <c r="C4026" s="25"/>
    </row>
    <row r="4027" spans="2:3" hidden="1">
      <c r="B4027" s="25"/>
      <c r="C4027" s="25"/>
    </row>
    <row r="4028" spans="2:3" hidden="1">
      <c r="B4028" s="25"/>
      <c r="C4028" s="25"/>
    </row>
    <row r="4029" spans="2:3" hidden="1">
      <c r="B4029" s="25"/>
      <c r="C4029" s="25"/>
    </row>
    <row r="4030" spans="2:3" hidden="1">
      <c r="B4030" s="25"/>
      <c r="C4030" s="25"/>
    </row>
    <row r="4031" spans="2:3" hidden="1">
      <c r="B4031" s="25"/>
      <c r="C4031" s="25"/>
    </row>
    <row r="4032" spans="2:3" hidden="1">
      <c r="B4032" s="25"/>
      <c r="C4032" s="25"/>
    </row>
    <row r="4033" spans="2:3" hidden="1">
      <c r="B4033" s="25"/>
      <c r="C4033" s="25"/>
    </row>
    <row r="4034" spans="2:3" hidden="1">
      <c r="B4034" s="25"/>
      <c r="C4034" s="25"/>
    </row>
    <row r="4035" spans="2:3" hidden="1">
      <c r="B4035" s="25"/>
      <c r="C4035" s="25"/>
    </row>
    <row r="4036" spans="2:3" hidden="1">
      <c r="B4036" s="25"/>
      <c r="C4036" s="25"/>
    </row>
    <row r="4037" spans="2:3" hidden="1">
      <c r="B4037" s="25"/>
      <c r="C4037" s="25"/>
    </row>
    <row r="4038" spans="2:3" hidden="1">
      <c r="B4038" s="25"/>
      <c r="C4038" s="25"/>
    </row>
    <row r="4039" spans="2:3" hidden="1">
      <c r="B4039" s="25"/>
      <c r="C4039" s="25"/>
    </row>
    <row r="4040" spans="2:3" hidden="1">
      <c r="B4040" s="25"/>
      <c r="C4040" s="25"/>
    </row>
    <row r="4041" spans="2:3" hidden="1">
      <c r="B4041" s="25"/>
      <c r="C4041" s="25"/>
    </row>
    <row r="4042" spans="2:3" hidden="1">
      <c r="B4042" s="25"/>
      <c r="C4042" s="25"/>
    </row>
    <row r="4043" spans="2:3" hidden="1">
      <c r="B4043" s="25"/>
      <c r="C4043" s="25"/>
    </row>
    <row r="4044" spans="2:3" hidden="1">
      <c r="B4044" s="25"/>
      <c r="C4044" s="25"/>
    </row>
    <row r="4045" spans="2:3" hidden="1">
      <c r="B4045" s="25"/>
      <c r="C4045" s="25"/>
    </row>
    <row r="4046" spans="2:3" hidden="1">
      <c r="B4046" s="25"/>
      <c r="C4046" s="25"/>
    </row>
    <row r="4047" spans="2:3" hidden="1">
      <c r="B4047" s="25"/>
      <c r="C4047" s="25"/>
    </row>
    <row r="4048" spans="2:3" hidden="1">
      <c r="B4048" s="25"/>
      <c r="C4048" s="25"/>
    </row>
    <row r="4049" spans="2:3" hidden="1">
      <c r="B4049" s="25"/>
      <c r="C4049" s="25"/>
    </row>
    <row r="4050" spans="2:3" hidden="1">
      <c r="B4050" s="25"/>
      <c r="C4050" s="25"/>
    </row>
    <row r="4051" spans="2:3" hidden="1">
      <c r="B4051" s="25"/>
      <c r="C4051" s="25"/>
    </row>
    <row r="4052" spans="2:3" hidden="1">
      <c r="B4052" s="25"/>
      <c r="C4052" s="25"/>
    </row>
    <row r="4053" spans="2:3" hidden="1">
      <c r="B4053" s="25"/>
      <c r="C4053" s="25"/>
    </row>
    <row r="4054" spans="2:3" hidden="1">
      <c r="B4054" s="25"/>
      <c r="C4054" s="25"/>
    </row>
    <row r="4055" spans="2:3" hidden="1">
      <c r="B4055" s="25"/>
      <c r="C4055" s="25"/>
    </row>
    <row r="4056" spans="2:3" hidden="1">
      <c r="B4056" s="25"/>
      <c r="C4056" s="25"/>
    </row>
    <row r="4057" spans="2:3" hidden="1">
      <c r="B4057" s="25"/>
      <c r="C4057" s="25"/>
    </row>
    <row r="4058" spans="2:3" hidden="1">
      <c r="B4058" s="25"/>
      <c r="C4058" s="25"/>
    </row>
    <row r="4059" spans="2:3" hidden="1">
      <c r="B4059" s="25"/>
      <c r="C4059" s="25"/>
    </row>
    <row r="4060" spans="2:3" hidden="1">
      <c r="B4060" s="25"/>
      <c r="C4060" s="25"/>
    </row>
    <row r="4061" spans="2:3" hidden="1">
      <c r="B4061" s="25"/>
      <c r="C4061" s="25"/>
    </row>
    <row r="4062" spans="2:3" hidden="1">
      <c r="B4062" s="25"/>
      <c r="C4062" s="25"/>
    </row>
    <row r="4063" spans="2:3" hidden="1">
      <c r="B4063" s="25"/>
      <c r="C4063" s="25"/>
    </row>
    <row r="4064" spans="2:3" hidden="1">
      <c r="B4064" s="25"/>
      <c r="C4064" s="25"/>
    </row>
    <row r="4065" spans="2:3" hidden="1">
      <c r="B4065" s="25"/>
      <c r="C4065" s="25"/>
    </row>
    <row r="4066" spans="2:3" hidden="1">
      <c r="B4066" s="25"/>
      <c r="C4066" s="25"/>
    </row>
    <row r="4067" spans="2:3" hidden="1">
      <c r="B4067" s="25"/>
      <c r="C4067" s="25"/>
    </row>
    <row r="4068" spans="2:3" hidden="1">
      <c r="B4068" s="25"/>
      <c r="C4068" s="25"/>
    </row>
    <row r="4069" spans="2:3" hidden="1">
      <c r="B4069" s="25"/>
      <c r="C4069" s="25"/>
    </row>
    <row r="4070" spans="2:3" hidden="1">
      <c r="B4070" s="25"/>
      <c r="C4070" s="25"/>
    </row>
    <row r="4071" spans="2:3" hidden="1">
      <c r="B4071" s="25"/>
      <c r="C4071" s="25"/>
    </row>
    <row r="4072" spans="2:3" hidden="1">
      <c r="B4072" s="25"/>
      <c r="C4072" s="25"/>
    </row>
    <row r="4073" spans="2:3" hidden="1">
      <c r="B4073" s="25"/>
      <c r="C4073" s="25"/>
    </row>
    <row r="4074" spans="2:3" hidden="1">
      <c r="B4074" s="25"/>
      <c r="C4074" s="25"/>
    </row>
    <row r="4075" spans="2:3" hidden="1">
      <c r="B4075" s="25"/>
      <c r="C4075" s="25"/>
    </row>
    <row r="4076" spans="2:3" hidden="1">
      <c r="B4076" s="25"/>
      <c r="C4076" s="25"/>
    </row>
    <row r="4077" spans="2:3" hidden="1">
      <c r="B4077" s="25"/>
      <c r="C4077" s="25"/>
    </row>
    <row r="4078" spans="2:3" hidden="1">
      <c r="B4078" s="25"/>
      <c r="C4078" s="25"/>
    </row>
    <row r="4079" spans="2:3" hidden="1">
      <c r="B4079" s="25"/>
      <c r="C4079" s="25"/>
    </row>
    <row r="4080" spans="2:3" hidden="1">
      <c r="B4080" s="25"/>
      <c r="C4080" s="25"/>
    </row>
    <row r="4081" spans="2:3" hidden="1">
      <c r="B4081" s="25"/>
      <c r="C4081" s="25"/>
    </row>
    <row r="4082" spans="2:3" hidden="1">
      <c r="B4082" s="25"/>
      <c r="C4082" s="25"/>
    </row>
    <row r="4083" spans="2:3" hidden="1">
      <c r="B4083" s="25"/>
      <c r="C4083" s="25"/>
    </row>
    <row r="4084" spans="2:3" hidden="1">
      <c r="B4084" s="25"/>
      <c r="C4084" s="25"/>
    </row>
    <row r="4085" spans="2:3" hidden="1">
      <c r="B4085" s="25"/>
      <c r="C4085" s="25"/>
    </row>
    <row r="4086" spans="2:3" hidden="1">
      <c r="B4086" s="25"/>
      <c r="C4086" s="25"/>
    </row>
    <row r="4087" spans="2:3" hidden="1">
      <c r="B4087" s="25"/>
      <c r="C4087" s="25"/>
    </row>
    <row r="4088" spans="2:3" hidden="1">
      <c r="B4088" s="25"/>
      <c r="C4088" s="25"/>
    </row>
    <row r="4089" spans="2:3" hidden="1">
      <c r="B4089" s="25"/>
      <c r="C4089" s="25"/>
    </row>
    <row r="4090" spans="2:3" hidden="1">
      <c r="B4090" s="25"/>
      <c r="C4090" s="25"/>
    </row>
    <row r="4091" spans="2:3" hidden="1">
      <c r="B4091" s="25"/>
      <c r="C4091" s="25"/>
    </row>
    <row r="4092" spans="2:3" hidden="1">
      <c r="B4092" s="25"/>
      <c r="C4092" s="25"/>
    </row>
    <row r="4093" spans="2:3" hidden="1">
      <c r="B4093" s="25"/>
      <c r="C4093" s="25"/>
    </row>
    <row r="4094" spans="2:3" hidden="1">
      <c r="B4094" s="25"/>
      <c r="C4094" s="25"/>
    </row>
    <row r="4095" spans="2:3" hidden="1">
      <c r="B4095" s="25"/>
      <c r="C4095" s="25"/>
    </row>
    <row r="4096" spans="2:3" hidden="1">
      <c r="B4096" s="25"/>
      <c r="C4096" s="25"/>
    </row>
    <row r="4097" spans="2:3" hidden="1">
      <c r="B4097" s="25"/>
      <c r="C4097" s="25"/>
    </row>
    <row r="4098" spans="2:3" hidden="1">
      <c r="B4098" s="25"/>
      <c r="C4098" s="25"/>
    </row>
    <row r="4099" spans="2:3" hidden="1">
      <c r="B4099" s="25"/>
      <c r="C4099" s="25"/>
    </row>
    <row r="4100" spans="2:3" hidden="1">
      <c r="B4100" s="25"/>
      <c r="C4100" s="25"/>
    </row>
    <row r="4101" spans="2:3" hidden="1">
      <c r="B4101" s="25"/>
      <c r="C4101" s="25"/>
    </row>
    <row r="4102" spans="2:3" hidden="1">
      <c r="B4102" s="25"/>
      <c r="C4102" s="25"/>
    </row>
    <row r="4103" spans="2:3" hidden="1">
      <c r="B4103" s="25"/>
      <c r="C4103" s="25"/>
    </row>
    <row r="4104" spans="2:3" hidden="1">
      <c r="B4104" s="25"/>
      <c r="C4104" s="25"/>
    </row>
    <row r="4105" spans="2:3" hidden="1">
      <c r="B4105" s="25"/>
      <c r="C4105" s="25"/>
    </row>
    <row r="4106" spans="2:3" hidden="1">
      <c r="B4106" s="25"/>
      <c r="C4106" s="25"/>
    </row>
    <row r="4107" spans="2:3" hidden="1">
      <c r="B4107" s="25"/>
      <c r="C4107" s="25"/>
    </row>
    <row r="4108" spans="2:3" hidden="1">
      <c r="B4108" s="25"/>
      <c r="C4108" s="25"/>
    </row>
    <row r="4109" spans="2:3" hidden="1">
      <c r="B4109" s="25"/>
      <c r="C4109" s="25"/>
    </row>
    <row r="4110" spans="2:3" hidden="1">
      <c r="B4110" s="25"/>
      <c r="C4110" s="25"/>
    </row>
    <row r="4111" spans="2:3" hidden="1">
      <c r="B4111" s="25"/>
      <c r="C4111" s="25"/>
    </row>
    <row r="4112" spans="2:3" hidden="1">
      <c r="B4112" s="25"/>
      <c r="C4112" s="25"/>
    </row>
    <row r="4113" spans="2:3" hidden="1">
      <c r="B4113" s="25"/>
      <c r="C4113" s="25"/>
    </row>
    <row r="4114" spans="2:3" hidden="1">
      <c r="B4114" s="25"/>
      <c r="C4114" s="25"/>
    </row>
    <row r="4115" spans="2:3" hidden="1">
      <c r="B4115" s="25"/>
      <c r="C4115" s="25"/>
    </row>
    <row r="4116" spans="2:3" hidden="1">
      <c r="B4116" s="25"/>
      <c r="C4116" s="25"/>
    </row>
    <row r="4117" spans="2:3" hidden="1">
      <c r="B4117" s="25"/>
      <c r="C4117" s="25"/>
    </row>
    <row r="4118" spans="2:3" hidden="1">
      <c r="B4118" s="25"/>
      <c r="C4118" s="25"/>
    </row>
    <row r="4119" spans="2:3" hidden="1">
      <c r="B4119" s="25"/>
      <c r="C4119" s="25"/>
    </row>
    <row r="4120" spans="2:3" hidden="1">
      <c r="B4120" s="25"/>
      <c r="C4120" s="25"/>
    </row>
    <row r="4121" spans="2:3" hidden="1">
      <c r="B4121" s="25"/>
      <c r="C4121" s="25"/>
    </row>
    <row r="4122" spans="2:3" hidden="1">
      <c r="B4122" s="25"/>
      <c r="C4122" s="25"/>
    </row>
    <row r="4123" spans="2:3" hidden="1">
      <c r="B4123" s="25"/>
      <c r="C4123" s="25"/>
    </row>
    <row r="4124" spans="2:3" hidden="1">
      <c r="B4124" s="25"/>
      <c r="C4124" s="25"/>
    </row>
    <row r="4125" spans="2:3" hidden="1">
      <c r="B4125" s="25"/>
      <c r="C4125" s="25"/>
    </row>
    <row r="4126" spans="2:3" hidden="1">
      <c r="B4126" s="25"/>
      <c r="C4126" s="25"/>
    </row>
    <row r="4127" spans="2:3" hidden="1">
      <c r="B4127" s="25"/>
      <c r="C4127" s="25"/>
    </row>
    <row r="4128" spans="2:3" hidden="1">
      <c r="B4128" s="25"/>
      <c r="C4128" s="25"/>
    </row>
    <row r="4129" spans="2:3" hidden="1">
      <c r="B4129" s="25"/>
      <c r="C4129" s="25"/>
    </row>
    <row r="4130" spans="2:3" hidden="1">
      <c r="B4130" s="25"/>
      <c r="C4130" s="25"/>
    </row>
    <row r="4131" spans="2:3" hidden="1">
      <c r="B4131" s="25"/>
      <c r="C4131" s="25"/>
    </row>
    <row r="4132" spans="2:3" hidden="1">
      <c r="B4132" s="25"/>
      <c r="C4132" s="25"/>
    </row>
    <row r="4133" spans="2:3" hidden="1">
      <c r="B4133" s="25"/>
      <c r="C4133" s="25"/>
    </row>
    <row r="4134" spans="2:3" hidden="1">
      <c r="B4134" s="25"/>
      <c r="C4134" s="25"/>
    </row>
    <row r="4135" spans="2:3" hidden="1">
      <c r="B4135" s="25"/>
      <c r="C4135" s="25"/>
    </row>
    <row r="4136" spans="2:3" hidden="1">
      <c r="B4136" s="25"/>
      <c r="C4136" s="25"/>
    </row>
    <row r="4137" spans="2:3" hidden="1">
      <c r="B4137" s="25"/>
      <c r="C4137" s="25"/>
    </row>
    <row r="4138" spans="2:3" hidden="1">
      <c r="B4138" s="25"/>
      <c r="C4138" s="25"/>
    </row>
    <row r="4139" spans="2:3" hidden="1">
      <c r="B4139" s="25"/>
      <c r="C4139" s="25"/>
    </row>
    <row r="4140" spans="2:3" hidden="1">
      <c r="B4140" s="25"/>
      <c r="C4140" s="25"/>
    </row>
    <row r="4141" spans="2:3" hidden="1">
      <c r="B4141" s="25"/>
      <c r="C4141" s="25"/>
    </row>
    <row r="4142" spans="2:3" hidden="1">
      <c r="B4142" s="25"/>
      <c r="C4142" s="25"/>
    </row>
    <row r="4143" spans="2:3" hidden="1">
      <c r="B4143" s="25"/>
      <c r="C4143" s="25"/>
    </row>
    <row r="4144" spans="2:3" hidden="1">
      <c r="B4144" s="25"/>
      <c r="C4144" s="25"/>
    </row>
    <row r="4145" spans="2:3" hidden="1">
      <c r="B4145" s="25"/>
      <c r="C4145" s="25"/>
    </row>
    <row r="4146" spans="2:3" hidden="1">
      <c r="B4146" s="25"/>
      <c r="C4146" s="25"/>
    </row>
    <row r="4147" spans="2:3" hidden="1">
      <c r="B4147" s="25"/>
      <c r="C4147" s="25"/>
    </row>
    <row r="4148" spans="2:3" hidden="1">
      <c r="B4148" s="25"/>
      <c r="C4148" s="25"/>
    </row>
    <row r="4149" spans="2:3" hidden="1">
      <c r="B4149" s="25"/>
      <c r="C4149" s="25"/>
    </row>
    <row r="4150" spans="2:3" hidden="1">
      <c r="B4150" s="25"/>
      <c r="C4150" s="25"/>
    </row>
    <row r="4151" spans="2:3" hidden="1">
      <c r="B4151" s="25"/>
      <c r="C4151" s="25"/>
    </row>
    <row r="4152" spans="2:3" hidden="1">
      <c r="B4152" s="25"/>
      <c r="C4152" s="25"/>
    </row>
    <row r="4153" spans="2:3" hidden="1">
      <c r="B4153" s="25"/>
      <c r="C4153" s="25"/>
    </row>
    <row r="4154" spans="2:3" hidden="1">
      <c r="B4154" s="25"/>
      <c r="C4154" s="25"/>
    </row>
    <row r="4155" spans="2:3" hidden="1">
      <c r="B4155" s="25"/>
      <c r="C4155" s="25"/>
    </row>
    <row r="4156" spans="2:3" hidden="1">
      <c r="B4156" s="25"/>
      <c r="C4156" s="25"/>
    </row>
    <row r="4157" spans="2:3" hidden="1">
      <c r="B4157" s="25"/>
      <c r="C4157" s="25"/>
    </row>
    <row r="4158" spans="2:3" hidden="1">
      <c r="B4158" s="25"/>
      <c r="C4158" s="25"/>
    </row>
    <row r="4159" spans="2:3" hidden="1">
      <c r="B4159" s="25"/>
      <c r="C4159" s="25"/>
    </row>
    <row r="4160" spans="2:3" hidden="1">
      <c r="B4160" s="25"/>
      <c r="C4160" s="25"/>
    </row>
    <row r="4161" spans="2:3" hidden="1">
      <c r="B4161" s="25"/>
      <c r="C4161" s="25"/>
    </row>
    <row r="4162" spans="2:3" hidden="1">
      <c r="B4162" s="25"/>
      <c r="C4162" s="25"/>
    </row>
    <row r="4163" spans="2:3" hidden="1">
      <c r="B4163" s="25"/>
      <c r="C4163" s="25"/>
    </row>
    <row r="4164" spans="2:3" hidden="1">
      <c r="B4164" s="25"/>
      <c r="C4164" s="25"/>
    </row>
    <row r="4165" spans="2:3" hidden="1">
      <c r="B4165" s="25"/>
      <c r="C4165" s="25"/>
    </row>
    <row r="4166" spans="2:3" hidden="1">
      <c r="B4166" s="25"/>
      <c r="C4166" s="25"/>
    </row>
    <row r="4167" spans="2:3" hidden="1">
      <c r="B4167" s="25"/>
      <c r="C4167" s="25"/>
    </row>
    <row r="4168" spans="2:3" hidden="1">
      <c r="B4168" s="25"/>
      <c r="C4168" s="25"/>
    </row>
    <row r="4169" spans="2:3" hidden="1">
      <c r="B4169" s="25"/>
      <c r="C4169" s="25"/>
    </row>
    <row r="4170" spans="2:3" hidden="1">
      <c r="B4170" s="25"/>
      <c r="C4170" s="25"/>
    </row>
    <row r="4171" spans="2:3" hidden="1">
      <c r="B4171" s="25"/>
      <c r="C4171" s="25"/>
    </row>
    <row r="4172" spans="2:3" hidden="1">
      <c r="B4172" s="25"/>
      <c r="C4172" s="25"/>
    </row>
    <row r="4173" spans="2:3" hidden="1">
      <c r="B4173" s="25"/>
      <c r="C4173" s="25"/>
    </row>
    <row r="4174" spans="2:3" hidden="1">
      <c r="B4174" s="25"/>
      <c r="C4174" s="25"/>
    </row>
    <row r="4175" spans="2:3" hidden="1">
      <c r="B4175" s="25"/>
      <c r="C4175" s="25"/>
    </row>
    <row r="4176" spans="2:3" hidden="1">
      <c r="B4176" s="25"/>
      <c r="C4176" s="25"/>
    </row>
    <row r="4177" spans="2:3" hidden="1">
      <c r="B4177" s="25"/>
      <c r="C4177" s="25"/>
    </row>
    <row r="4178" spans="2:3" hidden="1">
      <c r="B4178" s="25"/>
      <c r="C4178" s="25"/>
    </row>
    <row r="4179" spans="2:3" hidden="1">
      <c r="B4179" s="25"/>
      <c r="C4179" s="25"/>
    </row>
    <row r="4180" spans="2:3" hidden="1">
      <c r="B4180" s="25"/>
      <c r="C4180" s="25"/>
    </row>
    <row r="4181" spans="2:3" hidden="1">
      <c r="B4181" s="25"/>
      <c r="C4181" s="25"/>
    </row>
    <row r="4182" spans="2:3" hidden="1">
      <c r="B4182" s="25"/>
      <c r="C4182" s="25"/>
    </row>
    <row r="4183" spans="2:3" hidden="1">
      <c r="B4183" s="25"/>
      <c r="C4183" s="25"/>
    </row>
    <row r="4184" spans="2:3" hidden="1">
      <c r="B4184" s="25"/>
      <c r="C4184" s="25"/>
    </row>
    <row r="4185" spans="2:3" hidden="1">
      <c r="B4185" s="25"/>
      <c r="C4185" s="25"/>
    </row>
    <row r="4186" spans="2:3" hidden="1">
      <c r="B4186" s="25"/>
      <c r="C4186" s="25"/>
    </row>
    <row r="4187" spans="2:3" hidden="1">
      <c r="B4187" s="25"/>
      <c r="C4187" s="25"/>
    </row>
    <row r="4188" spans="2:3" hidden="1">
      <c r="B4188" s="25"/>
      <c r="C4188" s="25"/>
    </row>
    <row r="4189" spans="2:3" hidden="1">
      <c r="B4189" s="25"/>
      <c r="C4189" s="25"/>
    </row>
    <row r="4190" spans="2:3" hidden="1">
      <c r="B4190" s="25"/>
      <c r="C4190" s="25"/>
    </row>
    <row r="4191" spans="2:3" hidden="1">
      <c r="B4191" s="25"/>
      <c r="C4191" s="25"/>
    </row>
    <row r="4192" spans="2:3" hidden="1">
      <c r="B4192" s="25"/>
      <c r="C4192" s="25"/>
    </row>
    <row r="4193" spans="2:3" hidden="1">
      <c r="B4193" s="25"/>
      <c r="C4193" s="25"/>
    </row>
    <row r="4194" spans="2:3" hidden="1">
      <c r="B4194" s="25"/>
      <c r="C4194" s="25"/>
    </row>
    <row r="4195" spans="2:3" hidden="1">
      <c r="B4195" s="25"/>
      <c r="C4195" s="25"/>
    </row>
    <row r="4196" spans="2:3" hidden="1">
      <c r="B4196" s="25"/>
      <c r="C4196" s="25"/>
    </row>
    <row r="4197" spans="2:3" hidden="1">
      <c r="B4197" s="25"/>
      <c r="C4197" s="25"/>
    </row>
    <row r="4198" spans="2:3" hidden="1">
      <c r="B4198" s="25"/>
      <c r="C4198" s="25"/>
    </row>
    <row r="4199" spans="2:3" hidden="1">
      <c r="B4199" s="25"/>
      <c r="C4199" s="25"/>
    </row>
    <row r="4200" spans="2:3" hidden="1">
      <c r="B4200" s="25"/>
      <c r="C4200" s="25"/>
    </row>
    <row r="4201" spans="2:3" hidden="1">
      <c r="B4201" s="25"/>
      <c r="C4201" s="25"/>
    </row>
    <row r="4202" spans="2:3" hidden="1">
      <c r="B4202" s="25"/>
      <c r="C4202" s="25"/>
    </row>
    <row r="4203" spans="2:3" hidden="1">
      <c r="B4203" s="25"/>
      <c r="C4203" s="25"/>
    </row>
    <row r="4204" spans="2:3" hidden="1">
      <c r="B4204" s="25"/>
      <c r="C4204" s="25"/>
    </row>
    <row r="4205" spans="2:3" hidden="1">
      <c r="B4205" s="25"/>
      <c r="C4205" s="25"/>
    </row>
    <row r="4206" spans="2:3" hidden="1">
      <c r="B4206" s="25"/>
      <c r="C4206" s="25"/>
    </row>
    <row r="4207" spans="2:3" hidden="1">
      <c r="B4207" s="25"/>
      <c r="C4207" s="25"/>
    </row>
    <row r="4208" spans="2:3" hidden="1">
      <c r="B4208" s="25"/>
      <c r="C4208" s="25"/>
    </row>
    <row r="4209" spans="2:3" hidden="1">
      <c r="B4209" s="25"/>
      <c r="C4209" s="25"/>
    </row>
    <row r="4210" spans="2:3" hidden="1">
      <c r="B4210" s="25"/>
      <c r="C4210" s="25"/>
    </row>
    <row r="4211" spans="2:3" hidden="1">
      <c r="B4211" s="25"/>
      <c r="C4211" s="25"/>
    </row>
    <row r="4212" spans="2:3" hidden="1">
      <c r="B4212" s="25"/>
      <c r="C4212" s="25"/>
    </row>
    <row r="4213" spans="2:3" hidden="1">
      <c r="B4213" s="25"/>
      <c r="C4213" s="25"/>
    </row>
    <row r="4214" spans="2:3" hidden="1">
      <c r="B4214" s="25"/>
      <c r="C4214" s="25"/>
    </row>
    <row r="4215" spans="2:3" hidden="1">
      <c r="B4215" s="25"/>
      <c r="C4215" s="25"/>
    </row>
    <row r="4216" spans="2:3" hidden="1">
      <c r="B4216" s="25"/>
      <c r="C4216" s="25"/>
    </row>
    <row r="4217" spans="2:3" hidden="1">
      <c r="B4217" s="25"/>
      <c r="C4217" s="25"/>
    </row>
    <row r="4218" spans="2:3" hidden="1">
      <c r="B4218" s="25"/>
      <c r="C4218" s="25"/>
    </row>
    <row r="4219" spans="2:3" hidden="1">
      <c r="B4219" s="25"/>
      <c r="C4219" s="25"/>
    </row>
    <row r="4220" spans="2:3" hidden="1">
      <c r="B4220" s="25"/>
      <c r="C4220" s="25"/>
    </row>
    <row r="4221" spans="2:3" hidden="1">
      <c r="B4221" s="25"/>
      <c r="C4221" s="25"/>
    </row>
    <row r="4222" spans="2:3" hidden="1">
      <c r="B4222" s="25"/>
      <c r="C4222" s="25"/>
    </row>
    <row r="4223" spans="2:3" hidden="1">
      <c r="B4223" s="25"/>
      <c r="C4223" s="25"/>
    </row>
    <row r="4224" spans="2:3" hidden="1">
      <c r="B4224" s="25"/>
      <c r="C4224" s="25"/>
    </row>
    <row r="4225" spans="2:3" hidden="1">
      <c r="B4225" s="25"/>
      <c r="C4225" s="25"/>
    </row>
    <row r="4226" spans="2:3" hidden="1">
      <c r="B4226" s="25"/>
      <c r="C4226" s="25"/>
    </row>
    <row r="4227" spans="2:3" hidden="1">
      <c r="B4227" s="25"/>
      <c r="C4227" s="25"/>
    </row>
    <row r="4228" spans="2:3" hidden="1">
      <c r="B4228" s="25"/>
      <c r="C4228" s="25"/>
    </row>
    <row r="4229" spans="2:3" hidden="1">
      <c r="B4229" s="25"/>
      <c r="C4229" s="25"/>
    </row>
    <row r="4230" spans="2:3" hidden="1">
      <c r="B4230" s="25"/>
      <c r="C4230" s="25"/>
    </row>
    <row r="4231" spans="2:3" hidden="1">
      <c r="B4231" s="25"/>
      <c r="C4231" s="25"/>
    </row>
    <row r="4232" spans="2:3" hidden="1">
      <c r="B4232" s="25"/>
      <c r="C4232" s="25"/>
    </row>
    <row r="4233" spans="2:3" hidden="1">
      <c r="B4233" s="25"/>
      <c r="C4233" s="25"/>
    </row>
    <row r="4234" spans="2:3" hidden="1">
      <c r="B4234" s="25"/>
      <c r="C4234" s="25"/>
    </row>
    <row r="4235" spans="2:3" hidden="1">
      <c r="B4235" s="25"/>
      <c r="C4235" s="25"/>
    </row>
    <row r="4236" spans="2:3" hidden="1">
      <c r="B4236" s="25"/>
      <c r="C4236" s="25"/>
    </row>
    <row r="4237" spans="2:3" hidden="1">
      <c r="B4237" s="25"/>
      <c r="C4237" s="25"/>
    </row>
    <row r="4238" spans="2:3" hidden="1">
      <c r="B4238" s="25"/>
      <c r="C4238" s="25"/>
    </row>
    <row r="4239" spans="2:3" hidden="1">
      <c r="B4239" s="25"/>
      <c r="C4239" s="25"/>
    </row>
    <row r="4240" spans="2:3" hidden="1">
      <c r="B4240" s="25"/>
      <c r="C4240" s="25"/>
    </row>
    <row r="4241" spans="2:3" hidden="1">
      <c r="B4241" s="25"/>
      <c r="C4241" s="25"/>
    </row>
    <row r="4242" spans="2:3" hidden="1">
      <c r="B4242" s="25"/>
      <c r="C4242" s="25"/>
    </row>
    <row r="4243" spans="2:3" hidden="1">
      <c r="B4243" s="25"/>
      <c r="C4243" s="25"/>
    </row>
    <row r="4244" spans="2:3" hidden="1">
      <c r="B4244" s="25"/>
      <c r="C4244" s="25"/>
    </row>
    <row r="4245" spans="2:3" hidden="1">
      <c r="B4245" s="25"/>
      <c r="C4245" s="25"/>
    </row>
    <row r="4246" spans="2:3" hidden="1">
      <c r="B4246" s="25"/>
      <c r="C4246" s="25"/>
    </row>
    <row r="4247" spans="2:3" hidden="1">
      <c r="B4247" s="25"/>
      <c r="C4247" s="25"/>
    </row>
    <row r="4248" spans="2:3" hidden="1">
      <c r="B4248" s="25"/>
      <c r="C4248" s="25"/>
    </row>
    <row r="4249" spans="2:3" hidden="1">
      <c r="B4249" s="25"/>
      <c r="C4249" s="25"/>
    </row>
    <row r="4250" spans="2:3" hidden="1">
      <c r="B4250" s="25"/>
      <c r="C4250" s="25"/>
    </row>
    <row r="4251" spans="2:3" hidden="1">
      <c r="B4251" s="25"/>
      <c r="C4251" s="25"/>
    </row>
    <row r="4252" spans="2:3" hidden="1">
      <c r="B4252" s="25"/>
      <c r="C4252" s="25"/>
    </row>
    <row r="4253" spans="2:3" hidden="1">
      <c r="B4253" s="25"/>
      <c r="C4253" s="25"/>
    </row>
    <row r="4254" spans="2:3" hidden="1">
      <c r="B4254" s="25"/>
      <c r="C4254" s="25"/>
    </row>
    <row r="4255" spans="2:3" hidden="1">
      <c r="B4255" s="25"/>
      <c r="C4255" s="25"/>
    </row>
    <row r="4256" spans="2:3" hidden="1">
      <c r="B4256" s="25"/>
      <c r="C4256" s="25"/>
    </row>
    <row r="4257" spans="2:3" hidden="1">
      <c r="B4257" s="25"/>
      <c r="C4257" s="25"/>
    </row>
    <row r="4258" spans="2:3" hidden="1">
      <c r="B4258" s="25"/>
      <c r="C4258" s="25"/>
    </row>
    <row r="4259" spans="2:3" hidden="1">
      <c r="B4259" s="25"/>
      <c r="C4259" s="25"/>
    </row>
    <row r="4260" spans="2:3" hidden="1">
      <c r="B4260" s="25"/>
      <c r="C4260" s="25"/>
    </row>
    <row r="4261" spans="2:3" hidden="1">
      <c r="B4261" s="25"/>
      <c r="C4261" s="25"/>
    </row>
    <row r="4262" spans="2:3" hidden="1">
      <c r="B4262" s="25"/>
      <c r="C4262" s="25"/>
    </row>
    <row r="4263" spans="2:3" hidden="1">
      <c r="B4263" s="25"/>
      <c r="C4263" s="25"/>
    </row>
    <row r="4264" spans="2:3" hidden="1">
      <c r="B4264" s="25"/>
      <c r="C4264" s="25"/>
    </row>
    <row r="4265" spans="2:3" hidden="1">
      <c r="B4265" s="25"/>
      <c r="C4265" s="25"/>
    </row>
    <row r="4266" spans="2:3" hidden="1">
      <c r="B4266" s="25"/>
      <c r="C4266" s="25"/>
    </row>
    <row r="4267" spans="2:3" hidden="1">
      <c r="B4267" s="25"/>
      <c r="C4267" s="25"/>
    </row>
    <row r="4268" spans="2:3" hidden="1">
      <c r="B4268" s="25"/>
      <c r="C4268" s="25"/>
    </row>
    <row r="4269" spans="2:3" hidden="1">
      <c r="B4269" s="25"/>
      <c r="C4269" s="25"/>
    </row>
    <row r="4270" spans="2:3" hidden="1">
      <c r="B4270" s="25"/>
      <c r="C4270" s="25"/>
    </row>
    <row r="4271" spans="2:3" hidden="1">
      <c r="B4271" s="25"/>
      <c r="C4271" s="25"/>
    </row>
    <row r="4272" spans="2:3" hidden="1">
      <c r="B4272" s="25"/>
      <c r="C4272" s="25"/>
    </row>
    <row r="4273" spans="2:3" hidden="1">
      <c r="B4273" s="25"/>
      <c r="C4273" s="25"/>
    </row>
    <row r="4274" spans="2:3" hidden="1">
      <c r="B4274" s="25"/>
      <c r="C4274" s="25"/>
    </row>
    <row r="4275" spans="2:3" hidden="1">
      <c r="B4275" s="25"/>
      <c r="C4275" s="25"/>
    </row>
    <row r="4276" spans="2:3" hidden="1">
      <c r="B4276" s="25"/>
      <c r="C4276" s="25"/>
    </row>
    <row r="4277" spans="2:3" hidden="1">
      <c r="B4277" s="25"/>
      <c r="C4277" s="25"/>
    </row>
    <row r="4278" spans="2:3" hidden="1">
      <c r="B4278" s="25"/>
      <c r="C4278" s="25"/>
    </row>
    <row r="4279" spans="2:3" hidden="1">
      <c r="B4279" s="25"/>
      <c r="C4279" s="25"/>
    </row>
    <row r="4280" spans="2:3" hidden="1">
      <c r="B4280" s="25"/>
      <c r="C4280" s="25"/>
    </row>
    <row r="4281" spans="2:3" hidden="1">
      <c r="B4281" s="25"/>
      <c r="C4281" s="25"/>
    </row>
    <row r="4282" spans="2:3" hidden="1">
      <c r="B4282" s="25"/>
      <c r="C4282" s="25"/>
    </row>
    <row r="4283" spans="2:3" hidden="1">
      <c r="B4283" s="25"/>
      <c r="C4283" s="25"/>
    </row>
    <row r="4284" spans="2:3" hidden="1">
      <c r="B4284" s="25"/>
      <c r="C4284" s="25"/>
    </row>
    <row r="4285" spans="2:3" hidden="1">
      <c r="B4285" s="25"/>
      <c r="C4285" s="25"/>
    </row>
    <row r="4286" spans="2:3" hidden="1">
      <c r="B4286" s="25"/>
      <c r="C4286" s="25"/>
    </row>
    <row r="4287" spans="2:3" hidden="1">
      <c r="B4287" s="25"/>
      <c r="C4287" s="25"/>
    </row>
    <row r="4288" spans="2:3" hidden="1">
      <c r="B4288" s="25"/>
      <c r="C4288" s="25"/>
    </row>
    <row r="4289" spans="2:3" hidden="1">
      <c r="B4289" s="25"/>
      <c r="C4289" s="25"/>
    </row>
    <row r="4290" spans="2:3" hidden="1">
      <c r="B4290" s="25"/>
      <c r="C4290" s="25"/>
    </row>
    <row r="4291" spans="2:3" hidden="1">
      <c r="B4291" s="25"/>
      <c r="C4291" s="25"/>
    </row>
    <row r="4292" spans="2:3" hidden="1">
      <c r="B4292" s="25"/>
      <c r="C4292" s="25"/>
    </row>
    <row r="4293" spans="2:3" hidden="1">
      <c r="B4293" s="25"/>
      <c r="C4293" s="25"/>
    </row>
    <row r="4294" spans="2:3" hidden="1">
      <c r="B4294" s="25"/>
      <c r="C4294" s="25"/>
    </row>
    <row r="4295" spans="2:3" hidden="1">
      <c r="B4295" s="25"/>
      <c r="C4295" s="25"/>
    </row>
    <row r="4296" spans="2:3" hidden="1">
      <c r="B4296" s="25"/>
      <c r="C4296" s="25"/>
    </row>
    <row r="4297" spans="2:3" hidden="1">
      <c r="B4297" s="25"/>
      <c r="C4297" s="25"/>
    </row>
    <row r="4298" spans="2:3" hidden="1">
      <c r="B4298" s="25"/>
      <c r="C4298" s="25"/>
    </row>
    <row r="4299" spans="2:3" hidden="1">
      <c r="B4299" s="25"/>
      <c r="C4299" s="25"/>
    </row>
    <row r="4300" spans="2:3" hidden="1">
      <c r="B4300" s="25"/>
      <c r="C4300" s="25"/>
    </row>
    <row r="4301" spans="2:3" hidden="1">
      <c r="B4301" s="25"/>
      <c r="C4301" s="25"/>
    </row>
    <row r="4302" spans="2:3" hidden="1">
      <c r="B4302" s="25"/>
      <c r="C4302" s="25"/>
    </row>
    <row r="4303" spans="2:3" hidden="1">
      <c r="B4303" s="25"/>
      <c r="C4303" s="25"/>
    </row>
    <row r="4304" spans="2:3" hidden="1">
      <c r="B4304" s="25"/>
      <c r="C4304" s="25"/>
    </row>
    <row r="4305" spans="2:3" hidden="1">
      <c r="B4305" s="25"/>
      <c r="C4305" s="25"/>
    </row>
    <row r="4306" spans="2:3" hidden="1">
      <c r="B4306" s="25"/>
      <c r="C4306" s="25"/>
    </row>
    <row r="4307" spans="2:3" hidden="1">
      <c r="B4307" s="25"/>
      <c r="C4307" s="25"/>
    </row>
    <row r="4308" spans="2:3" hidden="1">
      <c r="B4308" s="25"/>
      <c r="C4308" s="25"/>
    </row>
    <row r="4309" spans="2:3" hidden="1">
      <c r="B4309" s="25"/>
      <c r="C4309" s="25"/>
    </row>
    <row r="4310" spans="2:3" hidden="1">
      <c r="B4310" s="25"/>
      <c r="C4310" s="25"/>
    </row>
    <row r="4311" spans="2:3" hidden="1">
      <c r="B4311" s="25"/>
      <c r="C4311" s="25"/>
    </row>
    <row r="4312" spans="2:3" hidden="1">
      <c r="B4312" s="25"/>
      <c r="C4312" s="25"/>
    </row>
    <row r="4313" spans="2:3" hidden="1">
      <c r="B4313" s="25"/>
      <c r="C4313" s="25"/>
    </row>
    <row r="4314" spans="2:3" hidden="1">
      <c r="B4314" s="25"/>
      <c r="C4314" s="25"/>
    </row>
    <row r="4315" spans="2:3" hidden="1">
      <c r="B4315" s="25"/>
      <c r="C4315" s="25"/>
    </row>
    <row r="4316" spans="2:3" hidden="1">
      <c r="B4316" s="25"/>
      <c r="C4316" s="25"/>
    </row>
    <row r="4317" spans="2:3" hidden="1">
      <c r="B4317" s="25"/>
      <c r="C4317" s="25"/>
    </row>
    <row r="4318" spans="2:3" hidden="1">
      <c r="B4318" s="25"/>
      <c r="C4318" s="25"/>
    </row>
    <row r="4319" spans="2:3" hidden="1">
      <c r="B4319" s="25"/>
      <c r="C4319" s="25"/>
    </row>
    <row r="4320" spans="2:3" hidden="1">
      <c r="B4320" s="25"/>
      <c r="C4320" s="25"/>
    </row>
    <row r="4321" spans="2:3" hidden="1">
      <c r="B4321" s="25"/>
      <c r="C4321" s="25"/>
    </row>
    <row r="4322" spans="2:3" hidden="1">
      <c r="B4322" s="25"/>
      <c r="C4322" s="25"/>
    </row>
    <row r="4323" spans="2:3" hidden="1">
      <c r="B4323" s="25"/>
      <c r="C4323" s="25"/>
    </row>
    <row r="4324" spans="2:3" hidden="1">
      <c r="B4324" s="25"/>
      <c r="C4324" s="25"/>
    </row>
    <row r="4325" spans="2:3" hidden="1">
      <c r="B4325" s="25"/>
      <c r="C4325" s="25"/>
    </row>
    <row r="4326" spans="2:3" hidden="1">
      <c r="B4326" s="25"/>
      <c r="C4326" s="25"/>
    </row>
    <row r="4327" spans="2:3" hidden="1">
      <c r="B4327" s="25"/>
      <c r="C4327" s="25"/>
    </row>
    <row r="4328" spans="2:3" hidden="1">
      <c r="B4328" s="25"/>
      <c r="C4328" s="25"/>
    </row>
    <row r="4329" spans="2:3" hidden="1">
      <c r="B4329" s="25"/>
      <c r="C4329" s="25"/>
    </row>
    <row r="4330" spans="2:3" hidden="1">
      <c r="B4330" s="25"/>
      <c r="C4330" s="25"/>
    </row>
    <row r="4331" spans="2:3" hidden="1">
      <c r="B4331" s="25"/>
      <c r="C4331" s="25"/>
    </row>
    <row r="4332" spans="2:3" hidden="1">
      <c r="B4332" s="25"/>
      <c r="C4332" s="25"/>
    </row>
    <row r="4333" spans="2:3" hidden="1">
      <c r="B4333" s="25"/>
      <c r="C4333" s="25"/>
    </row>
    <row r="4334" spans="2:3" hidden="1">
      <c r="B4334" s="25"/>
      <c r="C4334" s="25"/>
    </row>
    <row r="4335" spans="2:3" hidden="1">
      <c r="B4335" s="25"/>
      <c r="C4335" s="25"/>
    </row>
    <row r="4336" spans="2:3" hidden="1">
      <c r="B4336" s="25"/>
      <c r="C4336" s="25"/>
    </row>
    <row r="4337" spans="2:3" hidden="1">
      <c r="B4337" s="25"/>
      <c r="C4337" s="25"/>
    </row>
    <row r="4338" spans="2:3" hidden="1">
      <c r="B4338" s="25"/>
      <c r="C4338" s="25"/>
    </row>
    <row r="4339" spans="2:3" hidden="1">
      <c r="B4339" s="25"/>
      <c r="C4339" s="25"/>
    </row>
    <row r="4340" spans="2:3" hidden="1">
      <c r="B4340" s="25"/>
      <c r="C4340" s="25"/>
    </row>
    <row r="4341" spans="2:3" hidden="1">
      <c r="B4341" s="25"/>
      <c r="C4341" s="25"/>
    </row>
    <row r="4342" spans="2:3" hidden="1">
      <c r="B4342" s="25"/>
      <c r="C4342" s="25"/>
    </row>
    <row r="4343" spans="2:3" hidden="1">
      <c r="B4343" s="25"/>
      <c r="C4343" s="25"/>
    </row>
    <row r="4344" spans="2:3" hidden="1">
      <c r="B4344" s="25"/>
      <c r="C4344" s="25"/>
    </row>
    <row r="4345" spans="2:3" hidden="1">
      <c r="B4345" s="25"/>
      <c r="C4345" s="25"/>
    </row>
    <row r="4346" spans="2:3" hidden="1">
      <c r="B4346" s="25"/>
      <c r="C4346" s="25"/>
    </row>
    <row r="4347" spans="2:3" hidden="1">
      <c r="B4347" s="25"/>
      <c r="C4347" s="25"/>
    </row>
    <row r="4348" spans="2:3" hidden="1">
      <c r="B4348" s="25"/>
      <c r="C4348" s="25"/>
    </row>
    <row r="4349" spans="2:3" hidden="1">
      <c r="B4349" s="25"/>
      <c r="C4349" s="25"/>
    </row>
    <row r="4350" spans="2:3" hidden="1">
      <c r="B4350" s="25"/>
      <c r="C4350" s="25"/>
    </row>
    <row r="4351" spans="2:3" hidden="1">
      <c r="B4351" s="25"/>
      <c r="C4351" s="25"/>
    </row>
    <row r="4352" spans="2:3" hidden="1">
      <c r="B4352" s="25"/>
      <c r="C4352" s="25"/>
    </row>
    <row r="4353" spans="2:3" hidden="1">
      <c r="B4353" s="25"/>
      <c r="C4353" s="25"/>
    </row>
    <row r="4354" spans="2:3" hidden="1">
      <c r="B4354" s="25"/>
      <c r="C4354" s="25"/>
    </row>
    <row r="4355" spans="2:3" hidden="1">
      <c r="B4355" s="25"/>
      <c r="C4355" s="25"/>
    </row>
    <row r="4356" spans="2:3" hidden="1">
      <c r="B4356" s="25"/>
      <c r="C4356" s="25"/>
    </row>
    <row r="4357" spans="2:3" hidden="1">
      <c r="B4357" s="25"/>
      <c r="C4357" s="25"/>
    </row>
    <row r="4358" spans="2:3" hidden="1">
      <c r="B4358" s="25"/>
      <c r="C4358" s="25"/>
    </row>
    <row r="4359" spans="2:3" hidden="1">
      <c r="B4359" s="25"/>
      <c r="C4359" s="25"/>
    </row>
    <row r="4360" spans="2:3" hidden="1">
      <c r="B4360" s="25"/>
      <c r="C4360" s="25"/>
    </row>
    <row r="4361" spans="2:3" hidden="1">
      <c r="B4361" s="25"/>
      <c r="C4361" s="25"/>
    </row>
    <row r="4362" spans="2:3" hidden="1">
      <c r="B4362" s="25"/>
      <c r="C4362" s="25"/>
    </row>
    <row r="4363" spans="2:3" hidden="1">
      <c r="B4363" s="25"/>
      <c r="C4363" s="25"/>
    </row>
    <row r="4364" spans="2:3" hidden="1">
      <c r="B4364" s="25"/>
      <c r="C4364" s="25"/>
    </row>
    <row r="4365" spans="2:3" hidden="1">
      <c r="B4365" s="25"/>
      <c r="C4365" s="25"/>
    </row>
    <row r="4366" spans="2:3" hidden="1">
      <c r="B4366" s="25"/>
      <c r="C4366" s="25"/>
    </row>
    <row r="4367" spans="2:3" hidden="1">
      <c r="B4367" s="25"/>
      <c r="C4367" s="25"/>
    </row>
    <row r="4368" spans="2:3" hidden="1">
      <c r="B4368" s="25"/>
      <c r="C4368" s="25"/>
    </row>
    <row r="4369" spans="2:3" hidden="1">
      <c r="B4369" s="25"/>
      <c r="C4369" s="25"/>
    </row>
    <row r="4370" spans="2:3" hidden="1">
      <c r="B4370" s="25"/>
      <c r="C4370" s="25"/>
    </row>
    <row r="4371" spans="2:3" hidden="1">
      <c r="B4371" s="25"/>
      <c r="C4371" s="25"/>
    </row>
    <row r="4372" spans="2:3" hidden="1">
      <c r="B4372" s="25"/>
      <c r="C4372" s="25"/>
    </row>
    <row r="4373" spans="2:3" hidden="1">
      <c r="B4373" s="25"/>
      <c r="C4373" s="25"/>
    </row>
    <row r="4374" spans="2:3" hidden="1">
      <c r="B4374" s="25"/>
      <c r="C4374" s="25"/>
    </row>
    <row r="4375" spans="2:3" hidden="1">
      <c r="B4375" s="25"/>
      <c r="C4375" s="25"/>
    </row>
    <row r="4376" spans="2:3" hidden="1">
      <c r="B4376" s="25"/>
      <c r="C4376" s="25"/>
    </row>
    <row r="4377" spans="2:3" hidden="1">
      <c r="B4377" s="25"/>
      <c r="C4377" s="25"/>
    </row>
    <row r="4378" spans="2:3" hidden="1">
      <c r="B4378" s="25"/>
      <c r="C4378" s="25"/>
    </row>
    <row r="4379" spans="2:3" hidden="1">
      <c r="B4379" s="25"/>
      <c r="C4379" s="25"/>
    </row>
    <row r="4380" spans="2:3" hidden="1">
      <c r="B4380" s="25"/>
      <c r="C4380" s="25"/>
    </row>
    <row r="4381" spans="2:3" hidden="1">
      <c r="B4381" s="25"/>
      <c r="C4381" s="25"/>
    </row>
    <row r="4382" spans="2:3" hidden="1">
      <c r="B4382" s="25"/>
      <c r="C4382" s="25"/>
    </row>
    <row r="4383" spans="2:3" hidden="1">
      <c r="B4383" s="25"/>
      <c r="C4383" s="25"/>
    </row>
    <row r="4384" spans="2:3" hidden="1">
      <c r="B4384" s="25"/>
      <c r="C4384" s="25"/>
    </row>
    <row r="4385" spans="2:3" hidden="1">
      <c r="B4385" s="25"/>
      <c r="C4385" s="25"/>
    </row>
    <row r="4386" spans="2:3" hidden="1">
      <c r="B4386" s="25"/>
      <c r="C4386" s="25"/>
    </row>
    <row r="4387" spans="2:3" hidden="1">
      <c r="B4387" s="25"/>
      <c r="C4387" s="25"/>
    </row>
    <row r="4388" spans="2:3" hidden="1">
      <c r="B4388" s="25"/>
      <c r="C4388" s="25"/>
    </row>
    <row r="4389" spans="2:3" hidden="1">
      <c r="B4389" s="25"/>
      <c r="C4389" s="25"/>
    </row>
    <row r="4390" spans="2:3" hidden="1">
      <c r="B4390" s="25"/>
      <c r="C4390" s="25"/>
    </row>
    <row r="4391" spans="2:3" hidden="1">
      <c r="B4391" s="25"/>
      <c r="C4391" s="25"/>
    </row>
    <row r="4392" spans="2:3" hidden="1">
      <c r="B4392" s="25"/>
      <c r="C4392" s="25"/>
    </row>
    <row r="4393" spans="2:3" hidden="1">
      <c r="B4393" s="25"/>
      <c r="C4393" s="25"/>
    </row>
    <row r="4394" spans="2:3" hidden="1">
      <c r="B4394" s="25"/>
      <c r="C4394" s="25"/>
    </row>
    <row r="4395" spans="2:3" hidden="1">
      <c r="B4395" s="25"/>
      <c r="C4395" s="25"/>
    </row>
    <row r="4396" spans="2:3" hidden="1">
      <c r="B4396" s="25"/>
      <c r="C4396" s="25"/>
    </row>
    <row r="4397" spans="2:3" hidden="1">
      <c r="B4397" s="25"/>
      <c r="C4397" s="25"/>
    </row>
    <row r="4398" spans="2:3" hidden="1">
      <c r="B4398" s="25"/>
      <c r="C4398" s="25"/>
    </row>
    <row r="4399" spans="2:3" hidden="1">
      <c r="B4399" s="25"/>
      <c r="C4399" s="25"/>
    </row>
    <row r="4400" spans="2:3" hidden="1">
      <c r="B4400" s="25"/>
      <c r="C4400" s="25"/>
    </row>
    <row r="4401" spans="2:3" hidden="1">
      <c r="B4401" s="25"/>
      <c r="C4401" s="25"/>
    </row>
    <row r="4402" spans="2:3" hidden="1">
      <c r="B4402" s="25"/>
      <c r="C4402" s="25"/>
    </row>
    <row r="4403" spans="2:3" hidden="1">
      <c r="B4403" s="25"/>
      <c r="C4403" s="25"/>
    </row>
    <row r="4404" spans="2:3" hidden="1">
      <c r="B4404" s="25"/>
      <c r="C4404" s="25"/>
    </row>
    <row r="4405" spans="2:3" hidden="1">
      <c r="B4405" s="25"/>
      <c r="C4405" s="25"/>
    </row>
    <row r="4406" spans="2:3" hidden="1">
      <c r="B4406" s="25"/>
      <c r="C4406" s="25"/>
    </row>
    <row r="4407" spans="2:3" hidden="1">
      <c r="B4407" s="25"/>
      <c r="C4407" s="25"/>
    </row>
    <row r="4408" spans="2:3" hidden="1">
      <c r="B4408" s="25"/>
      <c r="C4408" s="25"/>
    </row>
    <row r="4409" spans="2:3" hidden="1">
      <c r="B4409" s="25"/>
      <c r="C4409" s="25"/>
    </row>
    <row r="4410" spans="2:3" hidden="1">
      <c r="B4410" s="25"/>
      <c r="C4410" s="25"/>
    </row>
    <row r="4411" spans="2:3" hidden="1">
      <c r="B4411" s="25"/>
      <c r="C4411" s="25"/>
    </row>
    <row r="4412" spans="2:3" hidden="1">
      <c r="B4412" s="25"/>
      <c r="C4412" s="25"/>
    </row>
    <row r="4413" spans="2:3" hidden="1">
      <c r="B4413" s="25"/>
      <c r="C4413" s="25"/>
    </row>
    <row r="4414" spans="2:3" hidden="1">
      <c r="B4414" s="25"/>
      <c r="C4414" s="25"/>
    </row>
    <row r="4415" spans="2:3" hidden="1">
      <c r="B4415" s="25"/>
      <c r="C4415" s="25"/>
    </row>
    <row r="4416" spans="2:3" hidden="1">
      <c r="B4416" s="25"/>
      <c r="C4416" s="25"/>
    </row>
    <row r="4417" spans="2:3" hidden="1">
      <c r="B4417" s="25"/>
      <c r="C4417" s="25"/>
    </row>
    <row r="4418" spans="2:3" hidden="1">
      <c r="B4418" s="25"/>
      <c r="C4418" s="25"/>
    </row>
    <row r="4419" spans="2:3" hidden="1">
      <c r="B4419" s="25"/>
      <c r="C4419" s="25"/>
    </row>
    <row r="4420" spans="2:3" hidden="1">
      <c r="B4420" s="25"/>
      <c r="C4420" s="25"/>
    </row>
    <row r="4421" spans="2:3" hidden="1">
      <c r="B4421" s="25"/>
      <c r="C4421" s="25"/>
    </row>
    <row r="4422" spans="2:3" hidden="1">
      <c r="B4422" s="25"/>
      <c r="C4422" s="25"/>
    </row>
    <row r="4423" spans="2:3" hidden="1">
      <c r="B4423" s="25"/>
      <c r="C4423" s="25"/>
    </row>
    <row r="4424" spans="2:3" hidden="1">
      <c r="B4424" s="25"/>
      <c r="C4424" s="25"/>
    </row>
    <row r="4425" spans="2:3" hidden="1">
      <c r="B4425" s="25"/>
      <c r="C4425" s="25"/>
    </row>
    <row r="4426" spans="2:3" hidden="1">
      <c r="B4426" s="25"/>
      <c r="C4426" s="25"/>
    </row>
    <row r="4427" spans="2:3" hidden="1">
      <c r="B4427" s="25"/>
      <c r="C4427" s="25"/>
    </row>
    <row r="4428" spans="2:3" hidden="1">
      <c r="B4428" s="25"/>
      <c r="C4428" s="25"/>
    </row>
    <row r="4429" spans="2:3" hidden="1">
      <c r="B4429" s="25"/>
      <c r="C4429" s="25"/>
    </row>
    <row r="4430" spans="2:3" hidden="1">
      <c r="B4430" s="25"/>
      <c r="C4430" s="25"/>
    </row>
    <row r="4431" spans="2:3" hidden="1">
      <c r="B4431" s="25"/>
      <c r="C4431" s="25"/>
    </row>
    <row r="4432" spans="2:3" hidden="1">
      <c r="B4432" s="25"/>
      <c r="C4432" s="25"/>
    </row>
    <row r="4433" spans="2:3" hidden="1">
      <c r="B4433" s="25"/>
      <c r="C4433" s="25"/>
    </row>
    <row r="4434" spans="2:3" hidden="1">
      <c r="B4434" s="25"/>
      <c r="C4434" s="25"/>
    </row>
    <row r="4435" spans="2:3" hidden="1">
      <c r="B4435" s="25"/>
      <c r="C4435" s="25"/>
    </row>
    <row r="4436" spans="2:3" hidden="1">
      <c r="B4436" s="25"/>
      <c r="C4436" s="25"/>
    </row>
    <row r="4437" spans="2:3" hidden="1">
      <c r="B4437" s="25"/>
      <c r="C4437" s="25"/>
    </row>
    <row r="4438" spans="2:3" hidden="1">
      <c r="B4438" s="25"/>
      <c r="C4438" s="25"/>
    </row>
    <row r="4439" spans="2:3" hidden="1">
      <c r="B4439" s="25"/>
      <c r="C4439" s="25"/>
    </row>
    <row r="4440" spans="2:3" hidden="1">
      <c r="B4440" s="25"/>
      <c r="C4440" s="25"/>
    </row>
    <row r="4441" spans="2:3" hidden="1">
      <c r="B4441" s="25"/>
      <c r="C4441" s="25"/>
    </row>
    <row r="4442" spans="2:3" hidden="1">
      <c r="B4442" s="25"/>
      <c r="C4442" s="25"/>
    </row>
    <row r="4443" spans="2:3" hidden="1">
      <c r="B4443" s="25"/>
      <c r="C4443" s="25"/>
    </row>
    <row r="4444" spans="2:3" hidden="1">
      <c r="B4444" s="25"/>
      <c r="C4444" s="25"/>
    </row>
    <row r="4445" spans="2:3" hidden="1">
      <c r="B4445" s="25"/>
      <c r="C4445" s="25"/>
    </row>
    <row r="4446" spans="2:3" hidden="1">
      <c r="B4446" s="25"/>
      <c r="C4446" s="25"/>
    </row>
    <row r="4447" spans="2:3" hidden="1">
      <c r="B4447" s="25"/>
      <c r="C4447" s="25"/>
    </row>
    <row r="4448" spans="2:3" hidden="1">
      <c r="B4448" s="25"/>
      <c r="C4448" s="25"/>
    </row>
    <row r="4449" spans="2:3" hidden="1">
      <c r="B4449" s="25"/>
      <c r="C4449" s="25"/>
    </row>
    <row r="4450" spans="2:3" hidden="1">
      <c r="B4450" s="25"/>
      <c r="C4450" s="25"/>
    </row>
    <row r="4451" spans="2:3" hidden="1">
      <c r="B4451" s="25"/>
      <c r="C4451" s="25"/>
    </row>
    <row r="4452" spans="2:3" hidden="1">
      <c r="B4452" s="25"/>
      <c r="C4452" s="25"/>
    </row>
    <row r="4453" spans="2:3" hidden="1">
      <c r="B4453" s="25"/>
      <c r="C4453" s="25"/>
    </row>
    <row r="4454" spans="2:3" hidden="1">
      <c r="B4454" s="25"/>
      <c r="C4454" s="25"/>
    </row>
    <row r="4455" spans="2:3" hidden="1">
      <c r="B4455" s="25"/>
      <c r="C4455" s="25"/>
    </row>
    <row r="4456" spans="2:3" hidden="1">
      <c r="B4456" s="25"/>
      <c r="C4456" s="25"/>
    </row>
    <row r="4457" spans="2:3" hidden="1">
      <c r="B4457" s="25"/>
      <c r="C4457" s="25"/>
    </row>
    <row r="4458" spans="2:3" hidden="1">
      <c r="B4458" s="25"/>
      <c r="C4458" s="25"/>
    </row>
    <row r="4459" spans="2:3" hidden="1">
      <c r="B4459" s="25"/>
      <c r="C4459" s="25"/>
    </row>
    <row r="4460" spans="2:3" hidden="1">
      <c r="B4460" s="25"/>
      <c r="C4460" s="25"/>
    </row>
    <row r="4461" spans="2:3" hidden="1">
      <c r="B4461" s="25"/>
      <c r="C4461" s="25"/>
    </row>
    <row r="4462" spans="2:3" hidden="1">
      <c r="B4462" s="25"/>
      <c r="C4462" s="25"/>
    </row>
    <row r="4463" spans="2:3" hidden="1">
      <c r="B4463" s="25"/>
      <c r="C4463" s="25"/>
    </row>
    <row r="4464" spans="2:3" hidden="1">
      <c r="B4464" s="25"/>
      <c r="C4464" s="25"/>
    </row>
    <row r="4465" spans="2:3" hidden="1">
      <c r="B4465" s="25"/>
      <c r="C4465" s="25"/>
    </row>
    <row r="4466" spans="2:3" hidden="1">
      <c r="B4466" s="25"/>
      <c r="C4466" s="25"/>
    </row>
    <row r="4467" spans="2:3" hidden="1">
      <c r="B4467" s="25"/>
      <c r="C4467" s="25"/>
    </row>
    <row r="4468" spans="2:3" hidden="1">
      <c r="B4468" s="25"/>
      <c r="C4468" s="25"/>
    </row>
    <row r="4469" spans="2:3" hidden="1">
      <c r="B4469" s="25"/>
      <c r="C4469" s="25"/>
    </row>
    <row r="4470" spans="2:3" hidden="1">
      <c r="B4470" s="25"/>
      <c r="C4470" s="25"/>
    </row>
    <row r="4471" spans="2:3" hidden="1">
      <c r="B4471" s="25"/>
      <c r="C4471" s="25"/>
    </row>
    <row r="4472" spans="2:3" hidden="1">
      <c r="B4472" s="25"/>
      <c r="C4472" s="25"/>
    </row>
    <row r="4473" spans="2:3" hidden="1">
      <c r="B4473" s="25"/>
      <c r="C4473" s="25"/>
    </row>
    <row r="4474" spans="2:3" hidden="1">
      <c r="B4474" s="25"/>
      <c r="C4474" s="25"/>
    </row>
    <row r="4475" spans="2:3" hidden="1">
      <c r="B4475" s="25"/>
      <c r="C4475" s="25"/>
    </row>
    <row r="4476" spans="2:3" hidden="1">
      <c r="B4476" s="25"/>
      <c r="C4476" s="25"/>
    </row>
    <row r="4477" spans="2:3" hidden="1">
      <c r="B4477" s="25"/>
      <c r="C4477" s="25"/>
    </row>
    <row r="4478" spans="2:3" hidden="1">
      <c r="B4478" s="25"/>
      <c r="C4478" s="25"/>
    </row>
    <row r="4479" spans="2:3" hidden="1">
      <c r="B4479" s="25"/>
      <c r="C4479" s="25"/>
    </row>
    <row r="4480" spans="2:3" hidden="1">
      <c r="B4480" s="25"/>
      <c r="C4480" s="25"/>
    </row>
    <row r="4481" spans="2:3" hidden="1">
      <c r="B4481" s="25"/>
      <c r="C4481" s="25"/>
    </row>
    <row r="4482" spans="2:3" hidden="1">
      <c r="B4482" s="25"/>
      <c r="C4482" s="25"/>
    </row>
    <row r="4483" spans="2:3" hidden="1">
      <c r="B4483" s="25"/>
      <c r="C4483" s="25"/>
    </row>
    <row r="4484" spans="2:3" hidden="1">
      <c r="B4484" s="25"/>
      <c r="C4484" s="25"/>
    </row>
    <row r="4485" spans="2:3" hidden="1">
      <c r="B4485" s="25"/>
      <c r="C4485" s="25"/>
    </row>
    <row r="4486" spans="2:3" hidden="1">
      <c r="B4486" s="25"/>
      <c r="C4486" s="25"/>
    </row>
    <row r="4487" spans="2:3" hidden="1">
      <c r="B4487" s="25"/>
      <c r="C4487" s="25"/>
    </row>
    <row r="4488" spans="2:3" hidden="1">
      <c r="B4488" s="25"/>
      <c r="C4488" s="25"/>
    </row>
    <row r="4489" spans="2:3" hidden="1">
      <c r="B4489" s="25"/>
      <c r="C4489" s="25"/>
    </row>
    <row r="4490" spans="2:3" hidden="1">
      <c r="B4490" s="25"/>
      <c r="C4490" s="25"/>
    </row>
    <row r="4491" spans="2:3" hidden="1">
      <c r="B4491" s="25"/>
      <c r="C4491" s="25"/>
    </row>
    <row r="4492" spans="2:3" hidden="1">
      <c r="B4492" s="25"/>
      <c r="C4492" s="25"/>
    </row>
    <row r="4493" spans="2:3" hidden="1">
      <c r="B4493" s="25"/>
      <c r="C4493" s="25"/>
    </row>
    <row r="4494" spans="2:3" hidden="1">
      <c r="B4494" s="25"/>
      <c r="C4494" s="25"/>
    </row>
    <row r="4495" spans="2:3" hidden="1">
      <c r="B4495" s="25"/>
      <c r="C4495" s="25"/>
    </row>
    <row r="4496" spans="2:3" hidden="1">
      <c r="B4496" s="25"/>
      <c r="C4496" s="25"/>
    </row>
    <row r="4497" spans="2:3" hidden="1">
      <c r="B4497" s="25"/>
      <c r="C4497" s="25"/>
    </row>
    <row r="4498" spans="2:3" hidden="1">
      <c r="B4498" s="25"/>
      <c r="C4498" s="25"/>
    </row>
    <row r="4499" spans="2:3" hidden="1">
      <c r="B4499" s="25"/>
      <c r="C4499" s="25"/>
    </row>
    <row r="4500" spans="2:3" hidden="1">
      <c r="B4500" s="25"/>
      <c r="C4500" s="25"/>
    </row>
    <row r="4501" spans="2:3" hidden="1">
      <c r="B4501" s="25"/>
      <c r="C4501" s="25"/>
    </row>
    <row r="4502" spans="2:3" hidden="1">
      <c r="B4502" s="25"/>
      <c r="C4502" s="25"/>
    </row>
    <row r="4503" spans="2:3" hidden="1">
      <c r="B4503" s="25"/>
      <c r="C4503" s="25"/>
    </row>
    <row r="4504" spans="2:3" hidden="1">
      <c r="B4504" s="25"/>
      <c r="C4504" s="25"/>
    </row>
    <row r="4505" spans="2:3" hidden="1">
      <c r="B4505" s="25"/>
      <c r="C4505" s="25"/>
    </row>
    <row r="4506" spans="2:3" hidden="1">
      <c r="B4506" s="25"/>
      <c r="C4506" s="25"/>
    </row>
    <row r="4507" spans="2:3" hidden="1">
      <c r="B4507" s="25"/>
      <c r="C4507" s="25"/>
    </row>
    <row r="4508" spans="2:3" hidden="1">
      <c r="B4508" s="25"/>
      <c r="C4508" s="25"/>
    </row>
    <row r="4509" spans="2:3" hidden="1">
      <c r="B4509" s="25"/>
      <c r="C4509" s="25"/>
    </row>
    <row r="4510" spans="2:3" hidden="1">
      <c r="B4510" s="25"/>
      <c r="C4510" s="25"/>
    </row>
    <row r="4511" spans="2:3" hidden="1">
      <c r="B4511" s="25"/>
      <c r="C4511" s="25"/>
    </row>
    <row r="4512" spans="2:3" hidden="1">
      <c r="B4512" s="25"/>
      <c r="C4512" s="25"/>
    </row>
    <row r="4513" spans="2:3" hidden="1">
      <c r="B4513" s="25"/>
      <c r="C4513" s="25"/>
    </row>
    <row r="4514" spans="2:3" hidden="1">
      <c r="B4514" s="25"/>
      <c r="C4514" s="25"/>
    </row>
    <row r="4515" spans="2:3" hidden="1">
      <c r="B4515" s="25"/>
      <c r="C4515" s="25"/>
    </row>
    <row r="4516" spans="2:3" hidden="1">
      <c r="B4516" s="25"/>
      <c r="C4516" s="25"/>
    </row>
    <row r="4517" spans="2:3" hidden="1">
      <c r="B4517" s="25"/>
      <c r="C4517" s="25"/>
    </row>
    <row r="4518" spans="2:3" hidden="1">
      <c r="B4518" s="25"/>
      <c r="C4518" s="25"/>
    </row>
    <row r="4519" spans="2:3" hidden="1">
      <c r="B4519" s="25"/>
      <c r="C4519" s="25"/>
    </row>
    <row r="4520" spans="2:3" hidden="1">
      <c r="B4520" s="25"/>
      <c r="C4520" s="25"/>
    </row>
    <row r="4521" spans="2:3" hidden="1">
      <c r="B4521" s="25"/>
      <c r="C4521" s="25"/>
    </row>
    <row r="4522" spans="2:3" hidden="1">
      <c r="B4522" s="25"/>
      <c r="C4522" s="25"/>
    </row>
    <row r="4523" spans="2:3" hidden="1">
      <c r="B4523" s="25"/>
      <c r="C4523" s="25"/>
    </row>
    <row r="4524" spans="2:3" hidden="1">
      <c r="B4524" s="25"/>
      <c r="C4524" s="25"/>
    </row>
    <row r="4525" spans="2:3" hidden="1">
      <c r="B4525" s="25"/>
      <c r="C4525" s="25"/>
    </row>
    <row r="4526" spans="2:3" hidden="1">
      <c r="B4526" s="25"/>
      <c r="C4526" s="25"/>
    </row>
    <row r="4527" spans="2:3" hidden="1">
      <c r="B4527" s="25"/>
      <c r="C4527" s="25"/>
    </row>
    <row r="4528" spans="2:3" hidden="1">
      <c r="B4528" s="25"/>
      <c r="C4528" s="25"/>
    </row>
    <row r="4529" spans="2:3" hidden="1">
      <c r="B4529" s="25"/>
      <c r="C4529" s="25"/>
    </row>
    <row r="4530" spans="2:3" hidden="1">
      <c r="B4530" s="25"/>
      <c r="C4530" s="25"/>
    </row>
    <row r="4531" spans="2:3" hidden="1">
      <c r="B4531" s="25"/>
      <c r="C4531" s="25"/>
    </row>
    <row r="4532" spans="2:3" hidden="1">
      <c r="B4532" s="25"/>
      <c r="C4532" s="25"/>
    </row>
    <row r="4533" spans="2:3" hidden="1">
      <c r="B4533" s="25"/>
      <c r="C4533" s="25"/>
    </row>
    <row r="4534" spans="2:3" hidden="1">
      <c r="B4534" s="25"/>
      <c r="C4534" s="25"/>
    </row>
    <row r="4535" spans="2:3" hidden="1">
      <c r="B4535" s="25"/>
      <c r="C4535" s="25"/>
    </row>
    <row r="4536" spans="2:3" hidden="1">
      <c r="B4536" s="25"/>
      <c r="C4536" s="25"/>
    </row>
    <row r="4537" spans="2:3" hidden="1">
      <c r="B4537" s="25"/>
      <c r="C4537" s="25"/>
    </row>
    <row r="4538" spans="2:3" hidden="1">
      <c r="B4538" s="25"/>
      <c r="C4538" s="25"/>
    </row>
    <row r="4539" spans="2:3" hidden="1">
      <c r="B4539" s="25"/>
      <c r="C4539" s="25"/>
    </row>
    <row r="4540" spans="2:3" hidden="1">
      <c r="B4540" s="25"/>
      <c r="C4540" s="25"/>
    </row>
    <row r="4541" spans="2:3" hidden="1">
      <c r="B4541" s="25"/>
      <c r="C4541" s="25"/>
    </row>
    <row r="4542" spans="2:3" hidden="1">
      <c r="B4542" s="25"/>
      <c r="C4542" s="25"/>
    </row>
    <row r="4543" spans="2:3" hidden="1">
      <c r="B4543" s="25"/>
      <c r="C4543" s="25"/>
    </row>
    <row r="4544" spans="2:3" hidden="1">
      <c r="B4544" s="25"/>
      <c r="C4544" s="25"/>
    </row>
    <row r="4545" spans="2:3" hidden="1">
      <c r="B4545" s="25"/>
      <c r="C4545" s="25"/>
    </row>
    <row r="4546" spans="2:3" hidden="1">
      <c r="B4546" s="25"/>
      <c r="C4546" s="25"/>
    </row>
    <row r="4547" spans="2:3" hidden="1">
      <c r="B4547" s="25"/>
      <c r="C4547" s="25"/>
    </row>
    <row r="4548" spans="2:3" hidden="1">
      <c r="B4548" s="25"/>
      <c r="C4548" s="25"/>
    </row>
    <row r="4549" spans="2:3" hidden="1">
      <c r="B4549" s="25"/>
      <c r="C4549" s="25"/>
    </row>
    <row r="4550" spans="2:3" hidden="1">
      <c r="B4550" s="25"/>
      <c r="C4550" s="25"/>
    </row>
    <row r="4551" spans="2:3" hidden="1">
      <c r="B4551" s="25"/>
      <c r="C4551" s="25"/>
    </row>
    <row r="4552" spans="2:3" hidden="1">
      <c r="B4552" s="25"/>
      <c r="C4552" s="25"/>
    </row>
    <row r="4553" spans="2:3" hidden="1">
      <c r="B4553" s="25"/>
      <c r="C4553" s="25"/>
    </row>
    <row r="4554" spans="2:3" hidden="1">
      <c r="B4554" s="25"/>
      <c r="C4554" s="25"/>
    </row>
    <row r="4555" spans="2:3" hidden="1">
      <c r="B4555" s="25"/>
      <c r="C4555" s="25"/>
    </row>
    <row r="4556" spans="2:3" hidden="1">
      <c r="B4556" s="25"/>
      <c r="C4556" s="25"/>
    </row>
    <row r="4557" spans="2:3" hidden="1">
      <c r="B4557" s="25"/>
      <c r="C4557" s="25"/>
    </row>
    <row r="4558" spans="2:3" hidden="1">
      <c r="B4558" s="25"/>
      <c r="C4558" s="25"/>
    </row>
    <row r="4559" spans="2:3" hidden="1">
      <c r="B4559" s="25"/>
      <c r="C4559" s="25"/>
    </row>
    <row r="4560" spans="2:3" hidden="1">
      <c r="B4560" s="25"/>
      <c r="C4560" s="25"/>
    </row>
    <row r="4561" spans="2:3" hidden="1">
      <c r="B4561" s="25"/>
      <c r="C4561" s="25"/>
    </row>
    <row r="4562" spans="2:3" hidden="1">
      <c r="B4562" s="25"/>
      <c r="C4562" s="25"/>
    </row>
    <row r="4563" spans="2:3" hidden="1">
      <c r="B4563" s="25"/>
      <c r="C4563" s="25"/>
    </row>
    <row r="4564" spans="2:3" hidden="1">
      <c r="B4564" s="25"/>
      <c r="C4564" s="25"/>
    </row>
    <row r="4565" spans="2:3" hidden="1">
      <c r="B4565" s="25"/>
      <c r="C4565" s="25"/>
    </row>
    <row r="4566" spans="2:3" hidden="1">
      <c r="B4566" s="25"/>
      <c r="C4566" s="25"/>
    </row>
    <row r="4567" spans="2:3" hidden="1">
      <c r="B4567" s="25"/>
      <c r="C4567" s="25"/>
    </row>
    <row r="4568" spans="2:3" hidden="1">
      <c r="B4568" s="25"/>
      <c r="C4568" s="25"/>
    </row>
    <row r="4569" spans="2:3" hidden="1">
      <c r="B4569" s="25"/>
      <c r="C4569" s="25"/>
    </row>
    <row r="4570" spans="2:3" hidden="1">
      <c r="B4570" s="25"/>
      <c r="C4570" s="25"/>
    </row>
    <row r="4571" spans="2:3" hidden="1">
      <c r="B4571" s="25"/>
      <c r="C4571" s="25"/>
    </row>
    <row r="4572" spans="2:3" hidden="1">
      <c r="B4572" s="25"/>
      <c r="C4572" s="25"/>
    </row>
    <row r="4573" spans="2:3" hidden="1">
      <c r="B4573" s="25"/>
      <c r="C4573" s="25"/>
    </row>
    <row r="4574" spans="2:3" hidden="1">
      <c r="B4574" s="25"/>
      <c r="C4574" s="25"/>
    </row>
    <row r="4575" spans="2:3" hidden="1">
      <c r="B4575" s="25"/>
      <c r="C4575" s="25"/>
    </row>
    <row r="4576" spans="2:3" hidden="1">
      <c r="B4576" s="25"/>
      <c r="C4576" s="25"/>
    </row>
    <row r="4577" spans="2:3" hidden="1">
      <c r="B4577" s="25"/>
      <c r="C4577" s="25"/>
    </row>
    <row r="4578" spans="2:3" hidden="1">
      <c r="B4578" s="25"/>
      <c r="C4578" s="25"/>
    </row>
    <row r="4579" spans="2:3" hidden="1">
      <c r="B4579" s="25"/>
      <c r="C4579" s="25"/>
    </row>
    <row r="4580" spans="2:3" hidden="1">
      <c r="B4580" s="25"/>
      <c r="C4580" s="25"/>
    </row>
    <row r="4581" spans="2:3" hidden="1">
      <c r="B4581" s="25"/>
      <c r="C4581" s="25"/>
    </row>
    <row r="4582" spans="2:3" hidden="1">
      <c r="B4582" s="25"/>
      <c r="C4582" s="25"/>
    </row>
    <row r="4583" spans="2:3" hidden="1">
      <c r="B4583" s="25"/>
      <c r="C4583" s="25"/>
    </row>
    <row r="4584" spans="2:3" hidden="1">
      <c r="B4584" s="25"/>
      <c r="C4584" s="25"/>
    </row>
    <row r="4585" spans="2:3" hidden="1">
      <c r="B4585" s="25"/>
      <c r="C4585" s="25"/>
    </row>
    <row r="4586" spans="2:3" hidden="1">
      <c r="B4586" s="25"/>
      <c r="C4586" s="25"/>
    </row>
    <row r="4587" spans="2:3" hidden="1">
      <c r="B4587" s="25"/>
      <c r="C4587" s="25"/>
    </row>
    <row r="4588" spans="2:3" hidden="1">
      <c r="B4588" s="25"/>
      <c r="C4588" s="25"/>
    </row>
    <row r="4589" spans="2:3" hidden="1">
      <c r="B4589" s="25"/>
      <c r="C4589" s="25"/>
    </row>
    <row r="4590" spans="2:3" hidden="1">
      <c r="B4590" s="25"/>
      <c r="C4590" s="25"/>
    </row>
    <row r="4591" spans="2:3" hidden="1">
      <c r="B4591" s="25"/>
      <c r="C4591" s="25"/>
    </row>
    <row r="4592" spans="2:3" hidden="1">
      <c r="B4592" s="25"/>
      <c r="C4592" s="25"/>
    </row>
    <row r="4593" spans="2:3" hidden="1">
      <c r="B4593" s="25"/>
      <c r="C4593" s="25"/>
    </row>
    <row r="4594" spans="2:3" hidden="1">
      <c r="B4594" s="25"/>
      <c r="C4594" s="25"/>
    </row>
    <row r="4595" spans="2:3" hidden="1">
      <c r="B4595" s="25"/>
      <c r="C4595" s="25"/>
    </row>
    <row r="4596" spans="2:3" hidden="1">
      <c r="B4596" s="25"/>
      <c r="C4596" s="25"/>
    </row>
    <row r="4597" spans="2:3" hidden="1">
      <c r="B4597" s="25"/>
      <c r="C4597" s="25"/>
    </row>
    <row r="4598" spans="2:3" hidden="1">
      <c r="B4598" s="25"/>
      <c r="C4598" s="25"/>
    </row>
    <row r="4599" spans="2:3" hidden="1">
      <c r="B4599" s="25"/>
      <c r="C4599" s="25"/>
    </row>
    <row r="4600" spans="2:3" hidden="1">
      <c r="B4600" s="25"/>
      <c r="C4600" s="25"/>
    </row>
    <row r="4601" spans="2:3" hidden="1">
      <c r="B4601" s="25"/>
      <c r="C4601" s="25"/>
    </row>
    <row r="4602" spans="2:3" hidden="1">
      <c r="B4602" s="25"/>
      <c r="C4602" s="25"/>
    </row>
    <row r="4603" spans="2:3" hidden="1">
      <c r="B4603" s="25"/>
      <c r="C4603" s="25"/>
    </row>
    <row r="4604" spans="2:3" hidden="1">
      <c r="B4604" s="25"/>
      <c r="C4604" s="25"/>
    </row>
    <row r="4605" spans="2:3" hidden="1">
      <c r="B4605" s="25"/>
      <c r="C4605" s="25"/>
    </row>
    <row r="4606" spans="2:3" hidden="1">
      <c r="B4606" s="25"/>
      <c r="C4606" s="25"/>
    </row>
    <row r="4607" spans="2:3" hidden="1">
      <c r="B4607" s="25"/>
      <c r="C4607" s="25"/>
    </row>
    <row r="4608" spans="2:3" hidden="1">
      <c r="B4608" s="25"/>
      <c r="C4608" s="25"/>
    </row>
    <row r="4609" spans="2:3" hidden="1">
      <c r="B4609" s="25"/>
      <c r="C4609" s="25"/>
    </row>
    <row r="4610" spans="2:3" hidden="1">
      <c r="B4610" s="25"/>
      <c r="C4610" s="25"/>
    </row>
    <row r="4611" spans="2:3" hidden="1">
      <c r="B4611" s="25"/>
      <c r="C4611" s="25"/>
    </row>
    <row r="4612" spans="2:3" hidden="1">
      <c r="B4612" s="25"/>
      <c r="C4612" s="25"/>
    </row>
    <row r="4613" spans="2:3" hidden="1">
      <c r="B4613" s="25"/>
      <c r="C4613" s="25"/>
    </row>
    <row r="4614" spans="2:3" hidden="1">
      <c r="B4614" s="25"/>
      <c r="C4614" s="25"/>
    </row>
    <row r="4615" spans="2:3" hidden="1">
      <c r="B4615" s="25"/>
      <c r="C4615" s="25"/>
    </row>
    <row r="4616" spans="2:3" hidden="1">
      <c r="B4616" s="25"/>
      <c r="C4616" s="25"/>
    </row>
    <row r="4617" spans="2:3" hidden="1">
      <c r="B4617" s="25"/>
      <c r="C4617" s="25"/>
    </row>
    <row r="4618" spans="2:3" hidden="1">
      <c r="B4618" s="25"/>
      <c r="C4618" s="25"/>
    </row>
    <row r="4619" spans="2:3" hidden="1">
      <c r="B4619" s="25"/>
      <c r="C4619" s="25"/>
    </row>
    <row r="4620" spans="2:3" hidden="1">
      <c r="B4620" s="25"/>
      <c r="C4620" s="25"/>
    </row>
    <row r="4621" spans="2:3" hidden="1">
      <c r="B4621" s="25"/>
      <c r="C4621" s="25"/>
    </row>
    <row r="4622" spans="2:3" hidden="1">
      <c r="B4622" s="25"/>
      <c r="C4622" s="25"/>
    </row>
    <row r="4623" spans="2:3" hidden="1">
      <c r="B4623" s="25"/>
      <c r="C4623" s="25"/>
    </row>
    <row r="4624" spans="2:3" hidden="1">
      <c r="B4624" s="25"/>
      <c r="C4624" s="25"/>
    </row>
    <row r="4625" spans="2:3" hidden="1">
      <c r="B4625" s="25"/>
      <c r="C4625" s="25"/>
    </row>
    <row r="4626" spans="2:3" hidden="1">
      <c r="B4626" s="25"/>
      <c r="C4626" s="25"/>
    </row>
    <row r="4627" spans="2:3" hidden="1">
      <c r="B4627" s="25"/>
      <c r="C4627" s="25"/>
    </row>
    <row r="4628" spans="2:3" hidden="1">
      <c r="B4628" s="25"/>
      <c r="C4628" s="25"/>
    </row>
    <row r="4629" spans="2:3" hidden="1">
      <c r="B4629" s="25"/>
      <c r="C4629" s="25"/>
    </row>
    <row r="4630" spans="2:3" hidden="1">
      <c r="B4630" s="25"/>
      <c r="C4630" s="25"/>
    </row>
    <row r="4631" spans="2:3" hidden="1">
      <c r="B4631" s="25"/>
      <c r="C4631" s="25"/>
    </row>
    <row r="4632" spans="2:3" hidden="1">
      <c r="B4632" s="25"/>
      <c r="C4632" s="25"/>
    </row>
    <row r="4633" spans="2:3" hidden="1">
      <c r="B4633" s="25"/>
      <c r="C4633" s="25"/>
    </row>
    <row r="4634" spans="2:3" hidden="1">
      <c r="B4634" s="25"/>
      <c r="C4634" s="25"/>
    </row>
    <row r="4635" spans="2:3" hidden="1">
      <c r="B4635" s="25"/>
      <c r="C4635" s="25"/>
    </row>
    <row r="4636" spans="2:3" hidden="1">
      <c r="B4636" s="25"/>
      <c r="C4636" s="25"/>
    </row>
    <row r="4637" spans="2:3" hidden="1">
      <c r="B4637" s="25"/>
      <c r="C4637" s="25"/>
    </row>
    <row r="4638" spans="2:3" hidden="1">
      <c r="B4638" s="25"/>
      <c r="C4638" s="25"/>
    </row>
    <row r="4639" spans="2:3" hidden="1">
      <c r="B4639" s="25"/>
      <c r="C4639" s="25"/>
    </row>
    <row r="4640" spans="2:3" hidden="1">
      <c r="B4640" s="25"/>
      <c r="C4640" s="25"/>
    </row>
    <row r="4641" spans="2:3" hidden="1">
      <c r="B4641" s="25"/>
      <c r="C4641" s="25"/>
    </row>
    <row r="4642" spans="2:3" hidden="1">
      <c r="B4642" s="25"/>
      <c r="C4642" s="25"/>
    </row>
    <row r="4643" spans="2:3" hidden="1">
      <c r="B4643" s="25"/>
      <c r="C4643" s="25"/>
    </row>
    <row r="4644" spans="2:3" hidden="1">
      <c r="B4644" s="25"/>
      <c r="C4644" s="25"/>
    </row>
    <row r="4645" spans="2:3" hidden="1">
      <c r="B4645" s="25"/>
      <c r="C4645" s="25"/>
    </row>
    <row r="4646" spans="2:3" hidden="1">
      <c r="B4646" s="25"/>
      <c r="C4646" s="25"/>
    </row>
    <row r="4647" spans="2:3" hidden="1">
      <c r="B4647" s="25"/>
      <c r="C4647" s="25"/>
    </row>
    <row r="4648" spans="2:3" hidden="1">
      <c r="B4648" s="25"/>
      <c r="C4648" s="25"/>
    </row>
    <row r="4649" spans="2:3" hidden="1">
      <c r="B4649" s="25"/>
      <c r="C4649" s="25"/>
    </row>
    <row r="4650" spans="2:3" hidden="1">
      <c r="B4650" s="25"/>
      <c r="C4650" s="25"/>
    </row>
    <row r="4651" spans="2:3" hidden="1">
      <c r="B4651" s="25"/>
      <c r="C4651" s="25"/>
    </row>
    <row r="4652" spans="2:3" hidden="1">
      <c r="B4652" s="25"/>
      <c r="C4652" s="25"/>
    </row>
    <row r="4653" spans="2:3" hidden="1">
      <c r="B4653" s="25"/>
      <c r="C4653" s="25"/>
    </row>
    <row r="4654" spans="2:3" hidden="1">
      <c r="B4654" s="25"/>
      <c r="C4654" s="25"/>
    </row>
    <row r="4655" spans="2:3" hidden="1">
      <c r="B4655" s="25"/>
      <c r="C4655" s="25"/>
    </row>
    <row r="4656" spans="2:3" hidden="1">
      <c r="B4656" s="25"/>
      <c r="C4656" s="25"/>
    </row>
    <row r="4657" spans="2:3" hidden="1">
      <c r="B4657" s="25"/>
      <c r="C4657" s="25"/>
    </row>
    <row r="4658" spans="2:3" hidden="1">
      <c r="B4658" s="25"/>
      <c r="C4658" s="25"/>
    </row>
    <row r="4659" spans="2:3" hidden="1">
      <c r="B4659" s="25"/>
      <c r="C4659" s="25"/>
    </row>
    <row r="4660" spans="2:3" hidden="1">
      <c r="B4660" s="25"/>
      <c r="C4660" s="25"/>
    </row>
    <row r="4661" spans="2:3" hidden="1">
      <c r="B4661" s="25"/>
      <c r="C4661" s="25"/>
    </row>
    <row r="4662" spans="2:3" hidden="1">
      <c r="B4662" s="25"/>
      <c r="C4662" s="25"/>
    </row>
    <row r="4663" spans="2:3" hidden="1">
      <c r="B4663" s="25"/>
      <c r="C4663" s="25"/>
    </row>
    <row r="4664" spans="2:3" hidden="1">
      <c r="B4664" s="25"/>
      <c r="C4664" s="25"/>
    </row>
    <row r="4665" spans="2:3" hidden="1">
      <c r="B4665" s="25"/>
      <c r="C4665" s="25"/>
    </row>
    <row r="4666" spans="2:3" hidden="1">
      <c r="B4666" s="25"/>
      <c r="C4666" s="25"/>
    </row>
    <row r="4667" spans="2:3" hidden="1">
      <c r="B4667" s="25"/>
      <c r="C4667" s="25"/>
    </row>
    <row r="4668" spans="2:3" hidden="1">
      <c r="B4668" s="25"/>
      <c r="C4668" s="25"/>
    </row>
    <row r="4669" spans="2:3" hidden="1">
      <c r="B4669" s="25"/>
      <c r="C4669" s="25"/>
    </row>
    <row r="4670" spans="2:3" hidden="1">
      <c r="B4670" s="25"/>
      <c r="C4670" s="25"/>
    </row>
    <row r="4671" spans="2:3" hidden="1">
      <c r="B4671" s="25"/>
      <c r="C4671" s="25"/>
    </row>
    <row r="4672" spans="2:3" hidden="1">
      <c r="B4672" s="25"/>
      <c r="C4672" s="25"/>
    </row>
    <row r="4673" spans="2:3" hidden="1">
      <c r="B4673" s="25"/>
      <c r="C4673" s="25"/>
    </row>
    <row r="4674" spans="2:3" hidden="1">
      <c r="B4674" s="25"/>
      <c r="C4674" s="25"/>
    </row>
    <row r="4675" spans="2:3" hidden="1">
      <c r="B4675" s="25"/>
      <c r="C4675" s="25"/>
    </row>
    <row r="4676" spans="2:3" hidden="1">
      <c r="B4676" s="25"/>
      <c r="C4676" s="25"/>
    </row>
    <row r="4677" spans="2:3" hidden="1">
      <c r="B4677" s="25"/>
      <c r="C4677" s="25"/>
    </row>
    <row r="4678" spans="2:3" hidden="1">
      <c r="B4678" s="25"/>
      <c r="C4678" s="25"/>
    </row>
    <row r="4679" spans="2:3" hidden="1">
      <c r="B4679" s="25"/>
      <c r="C4679" s="25"/>
    </row>
    <row r="4680" spans="2:3" hidden="1">
      <c r="B4680" s="25"/>
      <c r="C4680" s="25"/>
    </row>
    <row r="4681" spans="2:3" hidden="1">
      <c r="B4681" s="25"/>
      <c r="C4681" s="25"/>
    </row>
    <row r="4682" spans="2:3" hidden="1">
      <c r="B4682" s="25"/>
      <c r="C4682" s="25"/>
    </row>
    <row r="4683" spans="2:3" hidden="1">
      <c r="B4683" s="25"/>
      <c r="C4683" s="25"/>
    </row>
    <row r="4684" spans="2:3" hidden="1">
      <c r="B4684" s="25"/>
      <c r="C4684" s="25"/>
    </row>
    <row r="4685" spans="2:3" hidden="1">
      <c r="B4685" s="25"/>
      <c r="C4685" s="25"/>
    </row>
    <row r="4686" spans="2:3" hidden="1">
      <c r="B4686" s="25"/>
      <c r="C4686" s="25"/>
    </row>
    <row r="4687" spans="2:3" hidden="1">
      <c r="B4687" s="25"/>
      <c r="C4687" s="25"/>
    </row>
    <row r="4688" spans="2:3" hidden="1">
      <c r="B4688" s="25"/>
      <c r="C4688" s="25"/>
    </row>
    <row r="4689" spans="2:3" hidden="1">
      <c r="B4689" s="25"/>
      <c r="C4689" s="25"/>
    </row>
    <row r="4690" spans="2:3" hidden="1">
      <c r="B4690" s="25"/>
      <c r="C4690" s="25"/>
    </row>
    <row r="4691" spans="2:3" hidden="1">
      <c r="B4691" s="25"/>
      <c r="C4691" s="25"/>
    </row>
    <row r="4692" spans="2:3" hidden="1">
      <c r="B4692" s="25"/>
      <c r="C4692" s="25"/>
    </row>
    <row r="4693" spans="2:3" hidden="1">
      <c r="B4693" s="25"/>
      <c r="C4693" s="25"/>
    </row>
    <row r="4694" spans="2:3" hidden="1">
      <c r="B4694" s="25"/>
      <c r="C4694" s="25"/>
    </row>
    <row r="4695" spans="2:3" hidden="1">
      <c r="B4695" s="25"/>
      <c r="C4695" s="25"/>
    </row>
    <row r="4696" spans="2:3" hidden="1">
      <c r="B4696" s="25"/>
      <c r="C4696" s="25"/>
    </row>
    <row r="4697" spans="2:3" hidden="1">
      <c r="B4697" s="25"/>
      <c r="C4697" s="25"/>
    </row>
    <row r="4698" spans="2:3" hidden="1">
      <c r="B4698" s="25"/>
      <c r="C4698" s="25"/>
    </row>
    <row r="4699" spans="2:3" hidden="1">
      <c r="B4699" s="25"/>
      <c r="C4699" s="25"/>
    </row>
    <row r="4700" spans="2:3" hidden="1">
      <c r="B4700" s="25"/>
      <c r="C4700" s="25"/>
    </row>
    <row r="4701" spans="2:3" hidden="1">
      <c r="B4701" s="25"/>
      <c r="C4701" s="25"/>
    </row>
    <row r="4702" spans="2:3" hidden="1">
      <c r="B4702" s="25"/>
      <c r="C4702" s="25"/>
    </row>
    <row r="4703" spans="2:3" hidden="1">
      <c r="B4703" s="25"/>
      <c r="C4703" s="25"/>
    </row>
    <row r="4704" spans="2:3" hidden="1">
      <c r="B4704" s="25"/>
      <c r="C4704" s="25"/>
    </row>
    <row r="4705" spans="2:3" hidden="1">
      <c r="B4705" s="25"/>
      <c r="C4705" s="25"/>
    </row>
    <row r="4706" spans="2:3" hidden="1">
      <c r="B4706" s="25"/>
      <c r="C4706" s="25"/>
    </row>
    <row r="4707" spans="2:3" hidden="1">
      <c r="B4707" s="25"/>
      <c r="C4707" s="25"/>
    </row>
    <row r="4708" spans="2:3" hidden="1">
      <c r="B4708" s="25"/>
      <c r="C4708" s="25"/>
    </row>
    <row r="4709" spans="2:3" hidden="1">
      <c r="B4709" s="25"/>
      <c r="C4709" s="25"/>
    </row>
    <row r="4710" spans="2:3" hidden="1">
      <c r="B4710" s="25"/>
      <c r="C4710" s="25"/>
    </row>
    <row r="4711" spans="2:3" hidden="1">
      <c r="B4711" s="25"/>
      <c r="C4711" s="25"/>
    </row>
    <row r="4712" spans="2:3" hidden="1">
      <c r="B4712" s="25"/>
      <c r="C4712" s="25"/>
    </row>
    <row r="4713" spans="2:3" hidden="1">
      <c r="B4713" s="25"/>
      <c r="C4713" s="25"/>
    </row>
    <row r="4714" spans="2:3" hidden="1">
      <c r="B4714" s="25"/>
      <c r="C4714" s="25"/>
    </row>
    <row r="4715" spans="2:3" hidden="1">
      <c r="B4715" s="25"/>
      <c r="C4715" s="25"/>
    </row>
    <row r="4716" spans="2:3" hidden="1">
      <c r="B4716" s="25"/>
      <c r="C4716" s="25"/>
    </row>
    <row r="4717" spans="2:3" hidden="1">
      <c r="B4717" s="25"/>
      <c r="C4717" s="25"/>
    </row>
    <row r="4718" spans="2:3" hidden="1">
      <c r="B4718" s="25"/>
      <c r="C4718" s="25"/>
    </row>
    <row r="4719" spans="2:3" hidden="1">
      <c r="B4719" s="25"/>
      <c r="C4719" s="25"/>
    </row>
    <row r="4720" spans="2:3" hidden="1">
      <c r="B4720" s="25"/>
      <c r="C4720" s="25"/>
    </row>
    <row r="4721" spans="2:3" hidden="1">
      <c r="B4721" s="25"/>
      <c r="C4721" s="25"/>
    </row>
    <row r="4722" spans="2:3" hidden="1">
      <c r="B4722" s="25"/>
      <c r="C4722" s="25"/>
    </row>
    <row r="4723" spans="2:3" hidden="1">
      <c r="B4723" s="25"/>
      <c r="C4723" s="25"/>
    </row>
    <row r="4724" spans="2:3" hidden="1">
      <c r="B4724" s="25"/>
      <c r="C4724" s="25"/>
    </row>
    <row r="4725" spans="2:3" hidden="1">
      <c r="B4725" s="25"/>
      <c r="C4725" s="25"/>
    </row>
    <row r="4726" spans="2:3" hidden="1">
      <c r="B4726" s="25"/>
      <c r="C4726" s="25"/>
    </row>
    <row r="4727" spans="2:3" hidden="1">
      <c r="B4727" s="25"/>
      <c r="C4727" s="25"/>
    </row>
    <row r="4728" spans="2:3" hidden="1">
      <c r="B4728" s="25"/>
      <c r="C4728" s="25"/>
    </row>
    <row r="4729" spans="2:3" hidden="1">
      <c r="B4729" s="25"/>
      <c r="C4729" s="25"/>
    </row>
    <row r="4730" spans="2:3" hidden="1">
      <c r="B4730" s="25"/>
      <c r="C4730" s="25"/>
    </row>
    <row r="4731" spans="2:3" hidden="1">
      <c r="B4731" s="25"/>
      <c r="C4731" s="25"/>
    </row>
    <row r="4732" spans="2:3" hidden="1">
      <c r="B4732" s="25"/>
      <c r="C4732" s="25"/>
    </row>
    <row r="4733" spans="2:3" hidden="1">
      <c r="B4733" s="25"/>
      <c r="C4733" s="25"/>
    </row>
    <row r="4734" spans="2:3" hidden="1">
      <c r="B4734" s="25"/>
      <c r="C4734" s="25"/>
    </row>
    <row r="4735" spans="2:3" hidden="1">
      <c r="B4735" s="25"/>
      <c r="C4735" s="25"/>
    </row>
    <row r="4736" spans="2:3" hidden="1">
      <c r="B4736" s="25"/>
      <c r="C4736" s="25"/>
    </row>
    <row r="4737" spans="2:3" hidden="1">
      <c r="B4737" s="25"/>
      <c r="C4737" s="25"/>
    </row>
    <row r="4738" spans="2:3" hidden="1">
      <c r="B4738" s="25"/>
      <c r="C4738" s="25"/>
    </row>
    <row r="4739" spans="2:3" hidden="1">
      <c r="B4739" s="25"/>
      <c r="C4739" s="25"/>
    </row>
    <row r="4740" spans="2:3" hidden="1">
      <c r="B4740" s="25"/>
      <c r="C4740" s="25"/>
    </row>
    <row r="4741" spans="2:3" hidden="1">
      <c r="B4741" s="25"/>
      <c r="C4741" s="25"/>
    </row>
    <row r="4742" spans="2:3" hidden="1">
      <c r="B4742" s="25"/>
      <c r="C4742" s="25"/>
    </row>
    <row r="4743" spans="2:3" hidden="1">
      <c r="B4743" s="25"/>
      <c r="C4743" s="25"/>
    </row>
    <row r="4744" spans="2:3" hidden="1">
      <c r="B4744" s="25"/>
      <c r="C4744" s="25"/>
    </row>
    <row r="4745" spans="2:3" hidden="1">
      <c r="B4745" s="25"/>
      <c r="C4745" s="25"/>
    </row>
    <row r="4746" spans="2:3" hidden="1">
      <c r="B4746" s="25"/>
      <c r="C4746" s="25"/>
    </row>
    <row r="4747" spans="2:3" hidden="1">
      <c r="B4747" s="25"/>
      <c r="C4747" s="25"/>
    </row>
    <row r="4748" spans="2:3" hidden="1">
      <c r="B4748" s="25"/>
      <c r="C4748" s="25"/>
    </row>
    <row r="4749" spans="2:3" hidden="1">
      <c r="B4749" s="25"/>
      <c r="C4749" s="25"/>
    </row>
    <row r="4750" spans="2:3" hidden="1">
      <c r="B4750" s="25"/>
      <c r="C4750" s="25"/>
    </row>
    <row r="4751" spans="2:3" hidden="1">
      <c r="B4751" s="25"/>
      <c r="C4751" s="25"/>
    </row>
    <row r="4752" spans="2:3" hidden="1">
      <c r="B4752" s="25"/>
      <c r="C4752" s="25"/>
    </row>
    <row r="4753" spans="2:3" hidden="1">
      <c r="B4753" s="25"/>
      <c r="C4753" s="25"/>
    </row>
    <row r="4754" spans="2:3" hidden="1">
      <c r="B4754" s="25"/>
      <c r="C4754" s="25"/>
    </row>
    <row r="4755" spans="2:3" hidden="1">
      <c r="B4755" s="25"/>
      <c r="C4755" s="25"/>
    </row>
    <row r="4756" spans="2:3" hidden="1">
      <c r="B4756" s="25"/>
      <c r="C4756" s="25"/>
    </row>
    <row r="4757" spans="2:3" hidden="1">
      <c r="B4757" s="25"/>
      <c r="C4757" s="25"/>
    </row>
    <row r="4758" spans="2:3" hidden="1">
      <c r="B4758" s="25"/>
      <c r="C4758" s="25"/>
    </row>
    <row r="4759" spans="2:3" hidden="1">
      <c r="B4759" s="25"/>
      <c r="C4759" s="25"/>
    </row>
    <row r="4760" spans="2:3" hidden="1">
      <c r="B4760" s="25"/>
      <c r="C4760" s="25"/>
    </row>
    <row r="4761" spans="2:3" hidden="1">
      <c r="B4761" s="25"/>
      <c r="C4761" s="25"/>
    </row>
    <row r="4762" spans="2:3" hidden="1">
      <c r="B4762" s="25"/>
      <c r="C4762" s="25"/>
    </row>
    <row r="4763" spans="2:3" hidden="1">
      <c r="B4763" s="25"/>
      <c r="C4763" s="25"/>
    </row>
    <row r="4764" spans="2:3" hidden="1">
      <c r="B4764" s="25"/>
      <c r="C4764" s="25"/>
    </row>
    <row r="4765" spans="2:3" hidden="1">
      <c r="B4765" s="25"/>
      <c r="C4765" s="25"/>
    </row>
    <row r="4766" spans="2:3" hidden="1">
      <c r="B4766" s="25"/>
      <c r="C4766" s="25"/>
    </row>
    <row r="4767" spans="2:3" hidden="1">
      <c r="B4767" s="25"/>
      <c r="C4767" s="25"/>
    </row>
    <row r="4768" spans="2:3" hidden="1">
      <c r="B4768" s="25"/>
      <c r="C4768" s="25"/>
    </row>
    <row r="4769" spans="2:3" hidden="1">
      <c r="B4769" s="25"/>
      <c r="C4769" s="25"/>
    </row>
    <row r="4770" spans="2:3" hidden="1">
      <c r="B4770" s="25"/>
      <c r="C4770" s="25"/>
    </row>
    <row r="4771" spans="2:3" hidden="1">
      <c r="B4771" s="25"/>
      <c r="C4771" s="25"/>
    </row>
    <row r="4772" spans="2:3" hidden="1">
      <c r="B4772" s="25"/>
      <c r="C4772" s="25"/>
    </row>
    <row r="4773" spans="2:3" hidden="1">
      <c r="B4773" s="25"/>
      <c r="C4773" s="25"/>
    </row>
    <row r="4774" spans="2:3" hidden="1">
      <c r="B4774" s="25"/>
      <c r="C4774" s="25"/>
    </row>
    <row r="4775" spans="2:3" hidden="1">
      <c r="B4775" s="25"/>
      <c r="C4775" s="25"/>
    </row>
    <row r="4776" spans="2:3" hidden="1">
      <c r="B4776" s="25"/>
      <c r="C4776" s="25"/>
    </row>
    <row r="4777" spans="2:3" hidden="1">
      <c r="B4777" s="25"/>
      <c r="C4777" s="25"/>
    </row>
    <row r="4778" spans="2:3" hidden="1">
      <c r="B4778" s="25"/>
      <c r="C4778" s="25"/>
    </row>
    <row r="4779" spans="2:3" hidden="1">
      <c r="B4779" s="25"/>
      <c r="C4779" s="25"/>
    </row>
    <row r="4780" spans="2:3" hidden="1">
      <c r="B4780" s="25"/>
      <c r="C4780" s="25"/>
    </row>
    <row r="4781" spans="2:3" hidden="1">
      <c r="B4781" s="25"/>
      <c r="C4781" s="25"/>
    </row>
    <row r="4782" spans="2:3" hidden="1">
      <c r="B4782" s="25"/>
      <c r="C4782" s="25"/>
    </row>
    <row r="4783" spans="2:3" hidden="1">
      <c r="B4783" s="25"/>
      <c r="C4783" s="25"/>
    </row>
    <row r="4784" spans="2:3" hidden="1">
      <c r="B4784" s="25"/>
      <c r="C4784" s="25"/>
    </row>
    <row r="4785" spans="2:3" hidden="1">
      <c r="B4785" s="25"/>
      <c r="C4785" s="25"/>
    </row>
    <row r="4786" spans="2:3" hidden="1">
      <c r="B4786" s="25"/>
      <c r="C4786" s="25"/>
    </row>
    <row r="4787" spans="2:3" hidden="1">
      <c r="B4787" s="25"/>
      <c r="C4787" s="25"/>
    </row>
    <row r="4788" spans="2:3" hidden="1">
      <c r="B4788" s="25"/>
      <c r="C4788" s="25"/>
    </row>
    <row r="4789" spans="2:3" hidden="1">
      <c r="B4789" s="25"/>
      <c r="C4789" s="25"/>
    </row>
    <row r="4790" spans="2:3" hidden="1">
      <c r="B4790" s="25"/>
      <c r="C4790" s="25"/>
    </row>
    <row r="4791" spans="2:3" hidden="1">
      <c r="B4791" s="25"/>
      <c r="C4791" s="25"/>
    </row>
    <row r="4792" spans="2:3" hidden="1">
      <c r="B4792" s="25"/>
      <c r="C4792" s="25"/>
    </row>
    <row r="4793" spans="2:3" hidden="1">
      <c r="B4793" s="25"/>
      <c r="C4793" s="25"/>
    </row>
    <row r="4794" spans="2:3" hidden="1">
      <c r="B4794" s="25"/>
      <c r="C4794" s="25"/>
    </row>
    <row r="4795" spans="2:3" hidden="1">
      <c r="B4795" s="25"/>
      <c r="C4795" s="25"/>
    </row>
    <row r="4796" spans="2:3" hidden="1">
      <c r="B4796" s="25"/>
      <c r="C4796" s="25"/>
    </row>
    <row r="4797" spans="2:3" hidden="1">
      <c r="B4797" s="25"/>
      <c r="C4797" s="25"/>
    </row>
    <row r="4798" spans="2:3" hidden="1">
      <c r="B4798" s="25"/>
      <c r="C4798" s="25"/>
    </row>
    <row r="4799" spans="2:3" hidden="1">
      <c r="B4799" s="25"/>
      <c r="C4799" s="25"/>
    </row>
    <row r="4800" spans="2:3" hidden="1">
      <c r="B4800" s="25"/>
      <c r="C4800" s="25"/>
    </row>
    <row r="4801" spans="2:3" hidden="1">
      <c r="B4801" s="25"/>
      <c r="C4801" s="25"/>
    </row>
    <row r="4802" spans="2:3" hidden="1">
      <c r="B4802" s="25"/>
      <c r="C4802" s="25"/>
    </row>
    <row r="4803" spans="2:3" hidden="1">
      <c r="B4803" s="25"/>
      <c r="C4803" s="25"/>
    </row>
    <row r="4804" spans="2:3" hidden="1">
      <c r="B4804" s="25"/>
      <c r="C4804" s="25"/>
    </row>
    <row r="4805" spans="2:3" hidden="1">
      <c r="B4805" s="25"/>
      <c r="C4805" s="25"/>
    </row>
    <row r="4806" spans="2:3" hidden="1">
      <c r="B4806" s="25"/>
      <c r="C4806" s="25"/>
    </row>
    <row r="4807" spans="2:3" hidden="1">
      <c r="B4807" s="25"/>
      <c r="C4807" s="25"/>
    </row>
    <row r="4808" spans="2:3" hidden="1">
      <c r="B4808" s="25"/>
      <c r="C4808" s="25"/>
    </row>
    <row r="4809" spans="2:3" hidden="1">
      <c r="B4809" s="25"/>
      <c r="C4809" s="25"/>
    </row>
    <row r="4810" spans="2:3" hidden="1">
      <c r="B4810" s="25"/>
      <c r="C4810" s="25"/>
    </row>
    <row r="4811" spans="2:3" hidden="1">
      <c r="B4811" s="25"/>
      <c r="C4811" s="25"/>
    </row>
    <row r="4812" spans="2:3" hidden="1">
      <c r="B4812" s="25"/>
      <c r="C4812" s="25"/>
    </row>
    <row r="4813" spans="2:3" hidden="1">
      <c r="B4813" s="25"/>
      <c r="C4813" s="25"/>
    </row>
    <row r="4814" spans="2:3" hidden="1">
      <c r="B4814" s="25"/>
      <c r="C4814" s="25"/>
    </row>
    <row r="4815" spans="2:3" hidden="1">
      <c r="B4815" s="25"/>
      <c r="C4815" s="25"/>
    </row>
    <row r="4816" spans="2:3" hidden="1">
      <c r="B4816" s="25"/>
      <c r="C4816" s="25"/>
    </row>
    <row r="4817" spans="2:3" hidden="1">
      <c r="B4817" s="25"/>
      <c r="C4817" s="25"/>
    </row>
    <row r="4818" spans="2:3" hidden="1">
      <c r="B4818" s="25"/>
      <c r="C4818" s="25"/>
    </row>
    <row r="4819" spans="2:3" hidden="1">
      <c r="B4819" s="25"/>
      <c r="C4819" s="25"/>
    </row>
    <row r="4820" spans="2:3" hidden="1">
      <c r="B4820" s="25"/>
      <c r="C4820" s="25"/>
    </row>
    <row r="4821" spans="2:3" hidden="1">
      <c r="B4821" s="25"/>
      <c r="C4821" s="25"/>
    </row>
    <row r="4822" spans="2:3" hidden="1">
      <c r="B4822" s="25"/>
      <c r="C4822" s="25"/>
    </row>
    <row r="4823" spans="2:3" hidden="1">
      <c r="B4823" s="25"/>
      <c r="C4823" s="25"/>
    </row>
    <row r="4824" spans="2:3" hidden="1">
      <c r="B4824" s="25"/>
      <c r="C4824" s="25"/>
    </row>
    <row r="4825" spans="2:3" hidden="1">
      <c r="B4825" s="25"/>
      <c r="C4825" s="25"/>
    </row>
    <row r="4826" spans="2:3" hidden="1">
      <c r="B4826" s="25"/>
      <c r="C4826" s="25"/>
    </row>
    <row r="4827" spans="2:3" hidden="1">
      <c r="B4827" s="25"/>
      <c r="C4827" s="25"/>
    </row>
    <row r="4828" spans="2:3" hidden="1">
      <c r="B4828" s="25"/>
      <c r="C4828" s="25"/>
    </row>
    <row r="4829" spans="2:3" hidden="1">
      <c r="B4829" s="25"/>
      <c r="C4829" s="25"/>
    </row>
    <row r="4830" spans="2:3" hidden="1">
      <c r="B4830" s="25"/>
      <c r="C4830" s="25"/>
    </row>
    <row r="4831" spans="2:3" hidden="1">
      <c r="B4831" s="25"/>
      <c r="C4831" s="25"/>
    </row>
    <row r="4832" spans="2:3" hidden="1">
      <c r="B4832" s="25"/>
      <c r="C4832" s="25"/>
    </row>
    <row r="4833" spans="2:3" hidden="1">
      <c r="B4833" s="25"/>
      <c r="C4833" s="25"/>
    </row>
    <row r="4834" spans="2:3" hidden="1">
      <c r="B4834" s="25"/>
      <c r="C4834" s="25"/>
    </row>
    <row r="4835" spans="2:3" hidden="1">
      <c r="B4835" s="25"/>
      <c r="C4835" s="25"/>
    </row>
    <row r="4836" spans="2:3" hidden="1">
      <c r="B4836" s="25"/>
      <c r="C4836" s="25"/>
    </row>
    <row r="4837" spans="2:3" hidden="1">
      <c r="B4837" s="25"/>
      <c r="C4837" s="25"/>
    </row>
    <row r="4838" spans="2:3" hidden="1">
      <c r="B4838" s="25"/>
      <c r="C4838" s="25"/>
    </row>
    <row r="4839" spans="2:3" hidden="1">
      <c r="B4839" s="25"/>
      <c r="C4839" s="25"/>
    </row>
    <row r="4840" spans="2:3" hidden="1">
      <c r="B4840" s="25"/>
      <c r="C4840" s="25"/>
    </row>
    <row r="4841" spans="2:3" hidden="1">
      <c r="B4841" s="25"/>
      <c r="C4841" s="25"/>
    </row>
    <row r="4842" spans="2:3" hidden="1">
      <c r="B4842" s="25"/>
      <c r="C4842" s="25"/>
    </row>
    <row r="4843" spans="2:3" hidden="1">
      <c r="B4843" s="25"/>
      <c r="C4843" s="25"/>
    </row>
    <row r="4844" spans="2:3" hidden="1">
      <c r="B4844" s="25"/>
      <c r="C4844" s="25"/>
    </row>
    <row r="4845" spans="2:3" hidden="1">
      <c r="B4845" s="25"/>
      <c r="C4845" s="25"/>
    </row>
    <row r="4846" spans="2:3" hidden="1">
      <c r="B4846" s="25"/>
      <c r="C4846" s="25"/>
    </row>
    <row r="4847" spans="2:3" hidden="1">
      <c r="B4847" s="25"/>
      <c r="C4847" s="25"/>
    </row>
    <row r="4848" spans="2:3" hidden="1">
      <c r="B4848" s="25"/>
      <c r="C4848" s="25"/>
    </row>
    <row r="4849" spans="2:3" hidden="1">
      <c r="B4849" s="25"/>
      <c r="C4849" s="25"/>
    </row>
    <row r="4850" spans="2:3" hidden="1">
      <c r="B4850" s="25"/>
      <c r="C4850" s="25"/>
    </row>
    <row r="4851" spans="2:3" hidden="1">
      <c r="B4851" s="25"/>
      <c r="C4851" s="25"/>
    </row>
    <row r="4852" spans="2:3" hidden="1">
      <c r="B4852" s="25"/>
      <c r="C4852" s="25"/>
    </row>
    <row r="4853" spans="2:3" hidden="1">
      <c r="B4853" s="25"/>
      <c r="C4853" s="25"/>
    </row>
    <row r="4854" spans="2:3" hidden="1">
      <c r="B4854" s="25"/>
      <c r="C4854" s="25"/>
    </row>
    <row r="4855" spans="2:3" hidden="1">
      <c r="B4855" s="25"/>
      <c r="C4855" s="25"/>
    </row>
    <row r="4856" spans="2:3" hidden="1">
      <c r="B4856" s="25"/>
      <c r="C4856" s="25"/>
    </row>
    <row r="4857" spans="2:3" hidden="1">
      <c r="B4857" s="25"/>
      <c r="C4857" s="25"/>
    </row>
    <row r="4858" spans="2:3" hidden="1">
      <c r="B4858" s="25"/>
      <c r="C4858" s="25"/>
    </row>
    <row r="4859" spans="2:3" hidden="1">
      <c r="B4859" s="25"/>
      <c r="C4859" s="25"/>
    </row>
    <row r="4860" spans="2:3" hidden="1">
      <c r="B4860" s="25"/>
      <c r="C4860" s="25"/>
    </row>
    <row r="4861" spans="2:3" hidden="1">
      <c r="B4861" s="25"/>
      <c r="C4861" s="25"/>
    </row>
    <row r="4862" spans="2:3" hidden="1">
      <c r="B4862" s="25"/>
      <c r="C4862" s="25"/>
    </row>
    <row r="4863" spans="2:3" hidden="1">
      <c r="B4863" s="25"/>
      <c r="C4863" s="25"/>
    </row>
    <row r="4864" spans="2:3" hidden="1">
      <c r="B4864" s="25"/>
      <c r="C4864" s="25"/>
    </row>
    <row r="4865" spans="2:3" hidden="1">
      <c r="B4865" s="25"/>
      <c r="C4865" s="25"/>
    </row>
    <row r="4866" spans="2:3" hidden="1">
      <c r="B4866" s="25"/>
      <c r="C4866" s="25"/>
    </row>
    <row r="4867" spans="2:3" hidden="1">
      <c r="B4867" s="25"/>
      <c r="C4867" s="25"/>
    </row>
    <row r="4868" spans="2:3" hidden="1">
      <c r="B4868" s="25"/>
      <c r="C4868" s="25"/>
    </row>
    <row r="4869" spans="2:3" hidden="1">
      <c r="B4869" s="25"/>
      <c r="C4869" s="25"/>
    </row>
    <row r="4870" spans="2:3" hidden="1">
      <c r="B4870" s="25"/>
      <c r="C4870" s="25"/>
    </row>
    <row r="4871" spans="2:3" hidden="1">
      <c r="B4871" s="25"/>
      <c r="C4871" s="25"/>
    </row>
    <row r="4872" spans="2:3" hidden="1">
      <c r="B4872" s="25"/>
      <c r="C4872" s="25"/>
    </row>
    <row r="4873" spans="2:3" hidden="1">
      <c r="B4873" s="25"/>
      <c r="C4873" s="25"/>
    </row>
    <row r="4874" spans="2:3" hidden="1">
      <c r="B4874" s="25"/>
      <c r="C4874" s="25"/>
    </row>
    <row r="4875" spans="2:3" hidden="1">
      <c r="B4875" s="25"/>
      <c r="C4875" s="25"/>
    </row>
    <row r="4876" spans="2:3" hidden="1">
      <c r="B4876" s="25"/>
      <c r="C4876" s="25"/>
    </row>
    <row r="4877" spans="2:3" hidden="1">
      <c r="B4877" s="25"/>
      <c r="C4877" s="25"/>
    </row>
    <row r="4878" spans="2:3" hidden="1">
      <c r="B4878" s="25"/>
      <c r="C4878" s="25"/>
    </row>
    <row r="4879" spans="2:3" hidden="1">
      <c r="B4879" s="25"/>
      <c r="C4879" s="25"/>
    </row>
    <row r="4880" spans="2:3" hidden="1">
      <c r="B4880" s="25"/>
      <c r="C4880" s="25"/>
    </row>
    <row r="4881" spans="2:3" hidden="1">
      <c r="B4881" s="25"/>
      <c r="C4881" s="25"/>
    </row>
    <row r="4882" spans="2:3" hidden="1">
      <c r="B4882" s="25"/>
      <c r="C4882" s="25"/>
    </row>
    <row r="4883" spans="2:3" hidden="1">
      <c r="B4883" s="25"/>
      <c r="C4883" s="25"/>
    </row>
    <row r="4884" spans="2:3" hidden="1">
      <c r="B4884" s="25"/>
      <c r="C4884" s="25"/>
    </row>
    <row r="4885" spans="2:3" hidden="1">
      <c r="B4885" s="25"/>
      <c r="C4885" s="25"/>
    </row>
    <row r="4886" spans="2:3" hidden="1">
      <c r="B4886" s="25"/>
      <c r="C4886" s="25"/>
    </row>
    <row r="4887" spans="2:3" hidden="1">
      <c r="B4887" s="25"/>
      <c r="C4887" s="25"/>
    </row>
    <row r="4888" spans="2:3" hidden="1">
      <c r="B4888" s="25"/>
      <c r="C4888" s="25"/>
    </row>
    <row r="4889" spans="2:3" hidden="1">
      <c r="B4889" s="25"/>
      <c r="C4889" s="25"/>
    </row>
    <row r="4890" spans="2:3" hidden="1">
      <c r="B4890" s="25"/>
      <c r="C4890" s="25"/>
    </row>
    <row r="4891" spans="2:3" hidden="1">
      <c r="B4891" s="25"/>
      <c r="C4891" s="25"/>
    </row>
    <row r="4892" spans="2:3" hidden="1">
      <c r="B4892" s="25"/>
      <c r="C4892" s="25"/>
    </row>
    <row r="4893" spans="2:3" hidden="1">
      <c r="B4893" s="25"/>
      <c r="C4893" s="25"/>
    </row>
    <row r="4894" spans="2:3" hidden="1">
      <c r="B4894" s="25"/>
      <c r="C4894" s="25"/>
    </row>
    <row r="4895" spans="2:3" hidden="1">
      <c r="B4895" s="25"/>
      <c r="C4895" s="25"/>
    </row>
    <row r="4896" spans="2:3" hidden="1">
      <c r="B4896" s="25"/>
      <c r="C4896" s="25"/>
    </row>
    <row r="4897" spans="2:3" hidden="1">
      <c r="B4897" s="25"/>
      <c r="C4897" s="25"/>
    </row>
    <row r="4898" spans="2:3" hidden="1">
      <c r="B4898" s="25"/>
      <c r="C4898" s="25"/>
    </row>
    <row r="4899" spans="2:3" hidden="1">
      <c r="B4899" s="25"/>
      <c r="C4899" s="25"/>
    </row>
    <row r="4900" spans="2:3" hidden="1">
      <c r="B4900" s="25"/>
      <c r="C4900" s="25"/>
    </row>
    <row r="4901" spans="2:3" hidden="1">
      <c r="B4901" s="25"/>
      <c r="C4901" s="25"/>
    </row>
    <row r="4902" spans="2:3" hidden="1">
      <c r="B4902" s="25"/>
      <c r="C4902" s="25"/>
    </row>
    <row r="4903" spans="2:3" hidden="1">
      <c r="B4903" s="25"/>
      <c r="C4903" s="25"/>
    </row>
    <row r="4904" spans="2:3" hidden="1">
      <c r="B4904" s="25"/>
      <c r="C4904" s="25"/>
    </row>
    <row r="4905" spans="2:3" hidden="1">
      <c r="B4905" s="25"/>
      <c r="C4905" s="25"/>
    </row>
    <row r="4906" spans="2:3" hidden="1">
      <c r="B4906" s="25"/>
      <c r="C4906" s="25"/>
    </row>
    <row r="4907" spans="2:3" hidden="1">
      <c r="B4907" s="25"/>
      <c r="C4907" s="25"/>
    </row>
    <row r="4908" spans="2:3" hidden="1">
      <c r="B4908" s="25"/>
      <c r="C4908" s="25"/>
    </row>
    <row r="4909" spans="2:3" hidden="1">
      <c r="B4909" s="25"/>
      <c r="C4909" s="25"/>
    </row>
    <row r="4910" spans="2:3" hidden="1">
      <c r="B4910" s="25"/>
      <c r="C4910" s="25"/>
    </row>
    <row r="4911" spans="2:3" hidden="1">
      <c r="B4911" s="25"/>
      <c r="C4911" s="25"/>
    </row>
    <row r="4912" spans="2:3" hidden="1">
      <c r="B4912" s="25"/>
      <c r="C4912" s="25"/>
    </row>
    <row r="4913" spans="2:3" hidden="1">
      <c r="B4913" s="25"/>
      <c r="C4913" s="25"/>
    </row>
    <row r="4914" spans="2:3" hidden="1">
      <c r="B4914" s="25"/>
      <c r="C4914" s="25"/>
    </row>
    <row r="4915" spans="2:3" hidden="1">
      <c r="B4915" s="25"/>
      <c r="C4915" s="25"/>
    </row>
    <row r="4916" spans="2:3" hidden="1">
      <c r="B4916" s="25"/>
      <c r="C4916" s="25"/>
    </row>
    <row r="4917" spans="2:3" hidden="1">
      <c r="B4917" s="25"/>
      <c r="C4917" s="25"/>
    </row>
    <row r="4918" spans="2:3" hidden="1">
      <c r="B4918" s="25"/>
      <c r="C4918" s="25"/>
    </row>
    <row r="4919" spans="2:3" hidden="1">
      <c r="B4919" s="25"/>
      <c r="C4919" s="25"/>
    </row>
    <row r="4920" spans="2:3" hidden="1">
      <c r="B4920" s="25"/>
      <c r="C4920" s="25"/>
    </row>
    <row r="4921" spans="2:3" hidden="1">
      <c r="B4921" s="25"/>
      <c r="C4921" s="25"/>
    </row>
    <row r="4922" spans="2:3" hidden="1">
      <c r="B4922" s="25"/>
      <c r="C4922" s="25"/>
    </row>
    <row r="4923" spans="2:3" hidden="1">
      <c r="B4923" s="25"/>
      <c r="C4923" s="25"/>
    </row>
    <row r="4924" spans="2:3" hidden="1">
      <c r="B4924" s="25"/>
      <c r="C4924" s="25"/>
    </row>
    <row r="4925" spans="2:3" hidden="1">
      <c r="B4925" s="25"/>
      <c r="C4925" s="25"/>
    </row>
    <row r="4926" spans="2:3" hidden="1">
      <c r="B4926" s="25"/>
      <c r="C4926" s="25"/>
    </row>
    <row r="4927" spans="2:3" hidden="1">
      <c r="B4927" s="25"/>
      <c r="C4927" s="25"/>
    </row>
    <row r="4928" spans="2:3" hidden="1">
      <c r="B4928" s="25"/>
      <c r="C4928" s="25"/>
    </row>
    <row r="4929" spans="2:3" hidden="1">
      <c r="B4929" s="25"/>
      <c r="C4929" s="25"/>
    </row>
    <row r="4930" spans="2:3" hidden="1">
      <c r="B4930" s="25"/>
      <c r="C4930" s="25"/>
    </row>
    <row r="4931" spans="2:3" hidden="1">
      <c r="B4931" s="25"/>
      <c r="C4931" s="25"/>
    </row>
    <row r="4932" spans="2:3" hidden="1">
      <c r="B4932" s="25"/>
      <c r="C4932" s="25"/>
    </row>
    <row r="4933" spans="2:3" hidden="1">
      <c r="B4933" s="25"/>
      <c r="C4933" s="25"/>
    </row>
    <row r="4934" spans="2:3" hidden="1">
      <c r="B4934" s="25"/>
      <c r="C4934" s="25"/>
    </row>
    <row r="4935" spans="2:3" hidden="1">
      <c r="B4935" s="25"/>
      <c r="C4935" s="25"/>
    </row>
    <row r="4936" spans="2:3" hidden="1">
      <c r="B4936" s="25"/>
      <c r="C4936" s="25"/>
    </row>
    <row r="4937" spans="2:3" hidden="1">
      <c r="B4937" s="25"/>
      <c r="C4937" s="25"/>
    </row>
    <row r="4938" spans="2:3" hidden="1">
      <c r="B4938" s="25"/>
      <c r="C4938" s="25"/>
    </row>
    <row r="4939" spans="2:3" hidden="1">
      <c r="B4939" s="25"/>
      <c r="C4939" s="25"/>
    </row>
    <row r="4940" spans="2:3" hidden="1">
      <c r="B4940" s="25"/>
      <c r="C4940" s="25"/>
    </row>
    <row r="4941" spans="2:3" hidden="1">
      <c r="B4941" s="25"/>
      <c r="C4941" s="25"/>
    </row>
    <row r="4942" spans="2:3" hidden="1">
      <c r="B4942" s="25"/>
      <c r="C4942" s="25"/>
    </row>
    <row r="4943" spans="2:3" hidden="1">
      <c r="B4943" s="25"/>
      <c r="C4943" s="25"/>
    </row>
    <row r="4944" spans="2:3" hidden="1">
      <c r="B4944" s="25"/>
      <c r="C4944" s="25"/>
    </row>
    <row r="4945" spans="2:3" hidden="1">
      <c r="B4945" s="25"/>
      <c r="C4945" s="25"/>
    </row>
    <row r="4946" spans="2:3" hidden="1">
      <c r="B4946" s="25"/>
      <c r="C4946" s="25"/>
    </row>
    <row r="4947" spans="2:3" hidden="1">
      <c r="B4947" s="25"/>
      <c r="C4947" s="25"/>
    </row>
    <row r="4948" spans="2:3" hidden="1">
      <c r="B4948" s="25"/>
      <c r="C4948" s="25"/>
    </row>
    <row r="4949" spans="2:3" hidden="1">
      <c r="B4949" s="25"/>
      <c r="C4949" s="25"/>
    </row>
    <row r="4950" spans="2:3" hidden="1">
      <c r="B4950" s="25"/>
      <c r="C4950" s="25"/>
    </row>
    <row r="4951" spans="2:3" hidden="1">
      <c r="B4951" s="25"/>
      <c r="C4951" s="25"/>
    </row>
    <row r="4952" spans="2:3" hidden="1">
      <c r="B4952" s="25"/>
      <c r="C4952" s="25"/>
    </row>
    <row r="4953" spans="2:3" hidden="1">
      <c r="B4953" s="25"/>
      <c r="C4953" s="25"/>
    </row>
    <row r="4954" spans="2:3" hidden="1">
      <c r="B4954" s="25"/>
      <c r="C4954" s="25"/>
    </row>
    <row r="4955" spans="2:3" hidden="1">
      <c r="B4955" s="25"/>
      <c r="C4955" s="25"/>
    </row>
    <row r="4956" spans="2:3" hidden="1">
      <c r="B4956" s="25"/>
      <c r="C4956" s="25"/>
    </row>
    <row r="4957" spans="2:3" hidden="1">
      <c r="B4957" s="25"/>
      <c r="C4957" s="25"/>
    </row>
    <row r="4958" spans="2:3" hidden="1">
      <c r="B4958" s="25"/>
      <c r="C4958" s="25"/>
    </row>
    <row r="4959" spans="2:3" hidden="1">
      <c r="B4959" s="25"/>
      <c r="C4959" s="25"/>
    </row>
    <row r="4960" spans="2:3" hidden="1">
      <c r="B4960" s="25"/>
      <c r="C4960" s="25"/>
    </row>
    <row r="4961" spans="2:3" hidden="1">
      <c r="B4961" s="25"/>
      <c r="C4961" s="25"/>
    </row>
    <row r="4962" spans="2:3" hidden="1">
      <c r="B4962" s="25"/>
      <c r="C4962" s="25"/>
    </row>
    <row r="4963" spans="2:3" hidden="1">
      <c r="B4963" s="25"/>
      <c r="C4963" s="25"/>
    </row>
    <row r="4964" spans="2:3" hidden="1">
      <c r="B4964" s="25"/>
      <c r="C4964" s="25"/>
    </row>
    <row r="4965" spans="2:3" hidden="1">
      <c r="B4965" s="25"/>
      <c r="C4965" s="25"/>
    </row>
    <row r="4966" spans="2:3" hidden="1">
      <c r="B4966" s="25"/>
      <c r="C4966" s="25"/>
    </row>
    <row r="4967" spans="2:3" hidden="1">
      <c r="B4967" s="25"/>
      <c r="C4967" s="25"/>
    </row>
    <row r="4968" spans="2:3" hidden="1">
      <c r="B4968" s="25"/>
      <c r="C4968" s="25"/>
    </row>
    <row r="4969" spans="2:3" hidden="1">
      <c r="B4969" s="25"/>
      <c r="C4969" s="25"/>
    </row>
    <row r="4970" spans="2:3" hidden="1">
      <c r="B4970" s="25"/>
      <c r="C4970" s="25"/>
    </row>
    <row r="4971" spans="2:3" hidden="1">
      <c r="B4971" s="25"/>
      <c r="C4971" s="25"/>
    </row>
    <row r="4972" spans="2:3" hidden="1">
      <c r="B4972" s="25"/>
      <c r="C4972" s="25"/>
    </row>
    <row r="4973" spans="2:3" hidden="1">
      <c r="B4973" s="25"/>
      <c r="C4973" s="25"/>
    </row>
    <row r="4974" spans="2:3" hidden="1">
      <c r="B4974" s="25"/>
      <c r="C4974" s="25"/>
    </row>
    <row r="4975" spans="2:3" hidden="1">
      <c r="B4975" s="25"/>
      <c r="C4975" s="25"/>
    </row>
    <row r="4976" spans="2:3" hidden="1">
      <c r="B4976" s="25"/>
      <c r="C4976" s="25"/>
    </row>
    <row r="4977" spans="2:3" hidden="1">
      <c r="B4977" s="25"/>
      <c r="C4977" s="25"/>
    </row>
    <row r="4978" spans="2:3" hidden="1">
      <c r="B4978" s="25"/>
      <c r="C4978" s="25"/>
    </row>
    <row r="4979" spans="2:3" hidden="1">
      <c r="B4979" s="25"/>
      <c r="C4979" s="25"/>
    </row>
    <row r="4980" spans="2:3" hidden="1">
      <c r="B4980" s="25"/>
      <c r="C4980" s="25"/>
    </row>
    <row r="4981" spans="2:3" hidden="1">
      <c r="B4981" s="25"/>
      <c r="C4981" s="25"/>
    </row>
    <row r="4982" spans="2:3" hidden="1">
      <c r="B4982" s="25"/>
      <c r="C4982" s="25"/>
    </row>
    <row r="4983" spans="2:3" hidden="1">
      <c r="B4983" s="25"/>
      <c r="C4983" s="25"/>
    </row>
    <row r="4984" spans="2:3" hidden="1">
      <c r="B4984" s="25"/>
      <c r="C4984" s="25"/>
    </row>
    <row r="4985" spans="2:3" hidden="1">
      <c r="B4985" s="25"/>
      <c r="C4985" s="25"/>
    </row>
    <row r="4986" spans="2:3" hidden="1">
      <c r="B4986" s="25"/>
      <c r="C4986" s="25"/>
    </row>
    <row r="4987" spans="2:3" hidden="1">
      <c r="B4987" s="25"/>
      <c r="C4987" s="25"/>
    </row>
    <row r="4988" spans="2:3" hidden="1">
      <c r="B4988" s="25"/>
      <c r="C4988" s="25"/>
    </row>
    <row r="4989" spans="2:3" hidden="1">
      <c r="B4989" s="25"/>
      <c r="C4989" s="25"/>
    </row>
    <row r="4990" spans="2:3" hidden="1">
      <c r="B4990" s="25"/>
      <c r="C4990" s="25"/>
    </row>
    <row r="4991" spans="2:3" hidden="1">
      <c r="B4991" s="25"/>
      <c r="C4991" s="25"/>
    </row>
    <row r="4992" spans="2:3" hidden="1">
      <c r="B4992" s="25"/>
      <c r="C4992" s="25"/>
    </row>
    <row r="4993" spans="2:3" hidden="1">
      <c r="B4993" s="25"/>
      <c r="C4993" s="25"/>
    </row>
    <row r="4994" spans="2:3" hidden="1">
      <c r="B4994" s="25"/>
      <c r="C4994" s="25"/>
    </row>
    <row r="4995" spans="2:3" hidden="1">
      <c r="B4995" s="25"/>
      <c r="C4995" s="25"/>
    </row>
    <row r="4996" spans="2:3" hidden="1">
      <c r="B4996" s="25"/>
      <c r="C4996" s="25"/>
    </row>
    <row r="4997" spans="2:3" hidden="1">
      <c r="B4997" s="25"/>
      <c r="C4997" s="25"/>
    </row>
    <row r="4998" spans="2:3" hidden="1">
      <c r="B4998" s="25"/>
      <c r="C4998" s="25"/>
    </row>
    <row r="4999" spans="2:3" hidden="1">
      <c r="B4999" s="25"/>
      <c r="C4999" s="25"/>
    </row>
    <row r="5000" spans="2:3" hidden="1">
      <c r="B5000" s="25"/>
      <c r="C5000" s="25"/>
    </row>
    <row r="5001" spans="2:3" hidden="1">
      <c r="B5001" s="25"/>
      <c r="C5001" s="25"/>
    </row>
    <row r="5002" spans="2:3" hidden="1">
      <c r="B5002" s="25"/>
      <c r="C5002" s="25"/>
    </row>
  </sheetData>
  <sheetProtection sheet="1" objects="1" scenarios="1"/>
  <pageMargins left="0.7" right="0.7" top="0.75" bottom="0.75" header="0.3" footer="0.3"/>
  <pageSetup paperSize="9" scale="4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235E0-EDEF-49B7-978A-A1CE928434AA}">
  <sheetPr codeName="Sheet19">
    <tabColor rgb="FFFFDB8E"/>
    <pageSetUpPr fitToPage="1"/>
  </sheetPr>
  <dimension ref="A1:H136"/>
  <sheetViews>
    <sheetView showGridLines="0" zoomScale="80" zoomScaleNormal="80" workbookViewId="0"/>
  </sheetViews>
  <sheetFormatPr defaultColWidth="0" defaultRowHeight="13.15" zeroHeight="1"/>
  <cols>
    <col min="1" max="1" width="9" style="14" customWidth="1"/>
    <col min="2" max="2" width="7.625" style="14" bestFit="1" customWidth="1"/>
    <col min="3" max="3" width="11.5" style="14" bestFit="1" customWidth="1"/>
    <col min="4" max="4" width="33.875" style="14" customWidth="1"/>
    <col min="5" max="5" width="42.375" style="14" customWidth="1"/>
    <col min="6" max="6" width="14" style="14" bestFit="1" customWidth="1"/>
    <col min="7" max="8" width="9" style="14" customWidth="1"/>
    <col min="9" max="16384" width="9" style="14" hidden="1"/>
  </cols>
  <sheetData>
    <row r="1" spans="1:6" s="18" customFormat="1" ht="30.75">
      <c r="A1" s="18" t="e">
        <f ca="1" xml:space="preserve"> RIGHT(CELL("filename", A1), LEN(CELL("filename", A1)) - SEARCH("]", CELL("filename", A1)))</f>
        <v>#VALUE!</v>
      </c>
    </row>
    <row r="2" spans="1:6" s="12" customFormat="1"/>
    <row r="3" spans="1:6" s="13" customFormat="1">
      <c r="A3" s="27" t="s">
        <v>904</v>
      </c>
    </row>
    <row r="4" spans="1:6" s="13" customFormat="1">
      <c r="A4" s="25"/>
      <c r="D4" s="33"/>
    </row>
    <row r="5" spans="1:6"/>
    <row r="6" spans="1:6" ht="26.25">
      <c r="B6" s="38" t="s">
        <v>905</v>
      </c>
      <c r="C6" s="38" t="s">
        <v>906</v>
      </c>
      <c r="D6" s="38" t="s">
        <v>907</v>
      </c>
      <c r="E6" s="38" t="s">
        <v>908</v>
      </c>
      <c r="F6" s="38" t="s">
        <v>909</v>
      </c>
    </row>
    <row r="7" spans="1:6">
      <c r="B7" s="14" t="s">
        <v>94</v>
      </c>
      <c r="C7" s="14" t="s">
        <v>154</v>
      </c>
      <c r="D7" s="39">
        <v>44731.412836000098</v>
      </c>
      <c r="E7" s="39">
        <v>31200</v>
      </c>
      <c r="F7" s="40">
        <f>SUM(D7:E7)</f>
        <v>75931.41283600009</v>
      </c>
    </row>
    <row r="8" spans="1:6">
      <c r="B8" s="14" t="s">
        <v>119</v>
      </c>
      <c r="C8" s="14" t="s">
        <v>154</v>
      </c>
      <c r="D8" s="39">
        <v>16324</v>
      </c>
      <c r="E8" s="39">
        <v>13510</v>
      </c>
      <c r="F8" s="40">
        <f t="shared" ref="F8:F38" si="0">SUM(D8:E8)</f>
        <v>29834</v>
      </c>
    </row>
    <row r="9" spans="1:6">
      <c r="B9" s="14" t="s">
        <v>122</v>
      </c>
      <c r="C9" s="14" t="s">
        <v>154</v>
      </c>
      <c r="D9" s="39">
        <v>21417.66</v>
      </c>
      <c r="E9" s="39">
        <v>17500</v>
      </c>
      <c r="F9" s="40">
        <f t="shared" si="0"/>
        <v>38917.660000000003</v>
      </c>
    </row>
    <row r="10" spans="1:6">
      <c r="B10" s="14" t="s">
        <v>120</v>
      </c>
      <c r="C10" s="14" t="s">
        <v>154</v>
      </c>
      <c r="D10" s="39">
        <v>55190.366897806001</v>
      </c>
      <c r="E10" s="39">
        <v>37000</v>
      </c>
      <c r="F10" s="40">
        <f t="shared" si="0"/>
        <v>92190.366897806001</v>
      </c>
    </row>
    <row r="11" spans="1:6">
      <c r="B11" s="14" t="s">
        <v>121</v>
      </c>
      <c r="C11" s="14" t="s">
        <v>154</v>
      </c>
      <c r="D11" s="39">
        <v>10878.4</v>
      </c>
      <c r="E11" s="39">
        <v>11642</v>
      </c>
      <c r="F11" s="40">
        <f t="shared" si="0"/>
        <v>22520.400000000001</v>
      </c>
    </row>
    <row r="12" spans="1:6">
      <c r="B12" s="14" t="s">
        <v>123</v>
      </c>
      <c r="C12" s="14" t="s">
        <v>154</v>
      </c>
      <c r="D12" s="39">
        <v>68656.69</v>
      </c>
      <c r="E12" s="39">
        <v>40000.449999999997</v>
      </c>
      <c r="F12" s="40">
        <f t="shared" si="0"/>
        <v>108657.14</v>
      </c>
    </row>
    <row r="13" spans="1:6">
      <c r="B13" s="14" t="s">
        <v>151</v>
      </c>
      <c r="C13" s="14" t="s">
        <v>154</v>
      </c>
      <c r="D13" s="39">
        <v>41098.780333813098</v>
      </c>
      <c r="E13" s="39">
        <v>35539</v>
      </c>
      <c r="F13" s="40">
        <f t="shared" si="0"/>
        <v>76637.780333813105</v>
      </c>
    </row>
    <row r="14" spans="1:6">
      <c r="B14" s="14" t="s">
        <v>117</v>
      </c>
      <c r="C14" s="14" t="s">
        <v>154</v>
      </c>
      <c r="D14" s="39">
        <v>18593.599999999999</v>
      </c>
      <c r="E14" s="39">
        <v>17175</v>
      </c>
      <c r="F14" s="40">
        <f t="shared" si="0"/>
        <v>35768.6</v>
      </c>
    </row>
    <row r="15" spans="1:6">
      <c r="B15" s="14" t="s">
        <v>125</v>
      </c>
      <c r="C15" s="14" t="s">
        <v>154</v>
      </c>
      <c r="D15" s="39">
        <v>17296.04</v>
      </c>
      <c r="E15" s="39">
        <v>16992</v>
      </c>
      <c r="F15" s="40">
        <f t="shared" si="0"/>
        <v>34288.04</v>
      </c>
    </row>
    <row r="16" spans="1:6">
      <c r="B16" s="14" t="s">
        <v>126</v>
      </c>
      <c r="C16" s="14" t="s">
        <v>154</v>
      </c>
      <c r="D16" s="39">
        <v>30449.572425097602</v>
      </c>
      <c r="E16" s="39">
        <v>21560</v>
      </c>
      <c r="F16" s="40">
        <f t="shared" si="0"/>
        <v>52009.572425097605</v>
      </c>
    </row>
    <row r="17" spans="2:6">
      <c r="B17" s="14" t="s">
        <v>94</v>
      </c>
      <c r="C17" s="14" t="s">
        <v>155</v>
      </c>
      <c r="D17" s="39">
        <v>44750.187623999998</v>
      </c>
      <c r="E17" s="39">
        <v>31200</v>
      </c>
      <c r="F17" s="40">
        <f t="shared" si="0"/>
        <v>75950.187623999998</v>
      </c>
    </row>
    <row r="18" spans="2:6">
      <c r="B18" s="14" t="s">
        <v>119</v>
      </c>
      <c r="C18" s="14" t="s">
        <v>155</v>
      </c>
      <c r="D18" s="39">
        <v>16354</v>
      </c>
      <c r="E18" s="39">
        <v>13510</v>
      </c>
      <c r="F18" s="40">
        <f t="shared" si="0"/>
        <v>29864</v>
      </c>
    </row>
    <row r="19" spans="2:6">
      <c r="B19" s="14" t="s">
        <v>122</v>
      </c>
      <c r="C19" s="14" t="s">
        <v>155</v>
      </c>
      <c r="D19" s="39">
        <v>21638.6499999999</v>
      </c>
      <c r="E19" s="39">
        <v>17500</v>
      </c>
      <c r="F19" s="40">
        <f t="shared" si="0"/>
        <v>39138.6499999999</v>
      </c>
    </row>
    <row r="20" spans="2:6">
      <c r="B20" s="14" t="s">
        <v>120</v>
      </c>
      <c r="C20" s="14" t="s">
        <v>155</v>
      </c>
      <c r="D20" s="39">
        <v>55928.662743405999</v>
      </c>
      <c r="E20" s="39">
        <v>37000</v>
      </c>
      <c r="F20" s="40">
        <f t="shared" si="0"/>
        <v>92928.662743405992</v>
      </c>
    </row>
    <row r="21" spans="2:6">
      <c r="B21" s="14" t="s">
        <v>121</v>
      </c>
      <c r="C21" s="14" t="s">
        <v>155</v>
      </c>
      <c r="D21" s="39">
        <v>10853</v>
      </c>
      <c r="E21" s="39">
        <v>11642</v>
      </c>
      <c r="F21" s="40">
        <f t="shared" si="0"/>
        <v>22495</v>
      </c>
    </row>
    <row r="22" spans="2:6">
      <c r="B22" s="14" t="s">
        <v>123</v>
      </c>
      <c r="C22" s="14" t="s">
        <v>155</v>
      </c>
      <c r="D22" s="39">
        <v>68758.13</v>
      </c>
      <c r="E22" s="39">
        <v>40000.449999999997</v>
      </c>
      <c r="F22" s="40">
        <f t="shared" si="0"/>
        <v>108758.58</v>
      </c>
    </row>
    <row r="23" spans="2:6">
      <c r="B23" s="14" t="s">
        <v>151</v>
      </c>
      <c r="C23" s="14" t="s">
        <v>155</v>
      </c>
      <c r="D23" s="39">
        <v>41206.4793074138</v>
      </c>
      <c r="E23" s="39">
        <v>35539</v>
      </c>
      <c r="F23" s="40">
        <f t="shared" si="0"/>
        <v>76745.4793074138</v>
      </c>
    </row>
    <row r="24" spans="2:6">
      <c r="B24" s="14" t="s">
        <v>117</v>
      </c>
      <c r="C24" s="14" t="s">
        <v>155</v>
      </c>
      <c r="D24" s="39">
        <v>18665.2</v>
      </c>
      <c r="E24" s="39">
        <v>17175</v>
      </c>
      <c r="F24" s="40">
        <f t="shared" si="0"/>
        <v>35840.199999999997</v>
      </c>
    </row>
    <row r="25" spans="2:6">
      <c r="B25" s="14" t="s">
        <v>125</v>
      </c>
      <c r="C25" s="14" t="s">
        <v>155</v>
      </c>
      <c r="D25" s="39">
        <v>17561.830000000002</v>
      </c>
      <c r="E25" s="39">
        <v>16992</v>
      </c>
      <c r="F25" s="40">
        <f t="shared" si="0"/>
        <v>34553.83</v>
      </c>
    </row>
    <row r="26" spans="2:6">
      <c r="B26" s="14" t="s">
        <v>126</v>
      </c>
      <c r="C26" s="14" t="s">
        <v>155</v>
      </c>
      <c r="D26" s="39">
        <v>30484.801426892798</v>
      </c>
      <c r="E26" s="39">
        <v>21560</v>
      </c>
      <c r="F26" s="40">
        <f t="shared" si="0"/>
        <v>52044.801426892795</v>
      </c>
    </row>
    <row r="27" spans="2:6">
      <c r="B27" s="14" t="s">
        <v>94</v>
      </c>
      <c r="C27" s="14" t="s">
        <v>156</v>
      </c>
      <c r="D27" s="39">
        <v>44986.317648000302</v>
      </c>
      <c r="E27" s="39">
        <v>31200</v>
      </c>
      <c r="F27" s="40">
        <f t="shared" si="0"/>
        <v>76186.317648000302</v>
      </c>
    </row>
    <row r="28" spans="2:6">
      <c r="B28" s="14" t="s">
        <v>119</v>
      </c>
      <c r="C28" s="14" t="s">
        <v>156</v>
      </c>
      <c r="D28" s="39">
        <v>16368</v>
      </c>
      <c r="E28" s="39">
        <v>13510</v>
      </c>
      <c r="F28" s="40">
        <f t="shared" si="0"/>
        <v>29878</v>
      </c>
    </row>
    <row r="29" spans="2:6">
      <c r="B29" s="14" t="s">
        <v>122</v>
      </c>
      <c r="C29" s="14" t="s">
        <v>156</v>
      </c>
      <c r="D29" s="39">
        <v>21771.85</v>
      </c>
      <c r="E29" s="39">
        <v>17500</v>
      </c>
      <c r="F29" s="40">
        <f t="shared" si="0"/>
        <v>39271.85</v>
      </c>
    </row>
    <row r="30" spans="2:6">
      <c r="B30" s="14" t="s">
        <v>120</v>
      </c>
      <c r="C30" s="14" t="s">
        <v>156</v>
      </c>
      <c r="D30" s="39">
        <v>56369.846379206901</v>
      </c>
      <c r="E30" s="39">
        <v>37000</v>
      </c>
      <c r="F30" s="40">
        <f t="shared" si="0"/>
        <v>93369.846379206894</v>
      </c>
    </row>
    <row r="31" spans="2:6">
      <c r="B31" s="14" t="s">
        <v>121</v>
      </c>
      <c r="C31" s="14" t="s">
        <v>156</v>
      </c>
      <c r="D31" s="39">
        <v>10916.8</v>
      </c>
      <c r="E31" s="39">
        <v>11642</v>
      </c>
      <c r="F31" s="40">
        <f t="shared" si="0"/>
        <v>22558.799999999999</v>
      </c>
    </row>
    <row r="32" spans="2:6">
      <c r="B32" s="14" t="s">
        <v>123</v>
      </c>
      <c r="C32" s="14" t="s">
        <v>156</v>
      </c>
      <c r="D32" s="39">
        <v>68747.959999999905</v>
      </c>
      <c r="E32" s="39">
        <v>40000.449999999997</v>
      </c>
      <c r="F32" s="40">
        <f t="shared" si="0"/>
        <v>108748.4099999999</v>
      </c>
    </row>
    <row r="33" spans="2:6">
      <c r="B33" s="14" t="s">
        <v>151</v>
      </c>
      <c r="C33" s="14" t="s">
        <v>156</v>
      </c>
      <c r="D33" s="39">
        <v>41458.599098396902</v>
      </c>
      <c r="E33" s="39">
        <v>35539</v>
      </c>
      <c r="F33" s="40">
        <f t="shared" si="0"/>
        <v>76997.599098396895</v>
      </c>
    </row>
    <row r="34" spans="2:6">
      <c r="B34" s="14" t="s">
        <v>117</v>
      </c>
      <c r="C34" s="14" t="s">
        <v>156</v>
      </c>
      <c r="D34" s="39">
        <v>18751.309999999899</v>
      </c>
      <c r="E34" s="39">
        <v>17175</v>
      </c>
      <c r="F34" s="40">
        <f t="shared" si="0"/>
        <v>35926.309999999896</v>
      </c>
    </row>
    <row r="35" spans="2:6">
      <c r="B35" s="14" t="s">
        <v>125</v>
      </c>
      <c r="C35" s="14" t="s">
        <v>156</v>
      </c>
      <c r="D35" s="39">
        <v>17585.169999999998</v>
      </c>
      <c r="E35" s="39">
        <v>16992</v>
      </c>
      <c r="F35" s="40">
        <f t="shared" si="0"/>
        <v>34577.17</v>
      </c>
    </row>
    <row r="36" spans="2:6">
      <c r="B36" s="14" t="s">
        <v>126</v>
      </c>
      <c r="C36" s="14" t="s">
        <v>156</v>
      </c>
      <c r="D36" s="39">
        <v>30531.153489795201</v>
      </c>
      <c r="E36" s="39">
        <v>21560</v>
      </c>
      <c r="F36" s="40">
        <f t="shared" si="0"/>
        <v>52091.153489795201</v>
      </c>
    </row>
    <row r="37" spans="2:6">
      <c r="B37" s="14" t="s">
        <v>94</v>
      </c>
      <c r="C37" s="14" t="s">
        <v>157</v>
      </c>
      <c r="D37" s="39">
        <v>45134.800602000098</v>
      </c>
      <c r="E37" s="39">
        <v>31200</v>
      </c>
      <c r="F37" s="40">
        <f t="shared" si="0"/>
        <v>76334.80060200009</v>
      </c>
    </row>
    <row r="38" spans="2:6">
      <c r="B38" s="14" t="s">
        <v>119</v>
      </c>
      <c r="C38" s="14" t="s">
        <v>157</v>
      </c>
      <c r="D38" s="39">
        <v>16414</v>
      </c>
      <c r="E38" s="39">
        <v>13510</v>
      </c>
      <c r="F38" s="40">
        <f t="shared" si="0"/>
        <v>29924</v>
      </c>
    </row>
    <row r="39" spans="2:6">
      <c r="B39" s="14" t="s">
        <v>122</v>
      </c>
      <c r="C39" s="14" t="s">
        <v>157</v>
      </c>
      <c r="D39" s="39">
        <v>21912.7</v>
      </c>
      <c r="E39" s="39">
        <v>17500</v>
      </c>
      <c r="F39" s="40">
        <f t="shared" ref="F39:F99" si="1">SUM(D39:E39)</f>
        <v>39412.699999999997</v>
      </c>
    </row>
    <row r="40" spans="2:6">
      <c r="B40" s="14" t="s">
        <v>120</v>
      </c>
      <c r="C40" s="14" t="s">
        <v>157</v>
      </c>
      <c r="D40" s="39">
        <v>56139.023198998897</v>
      </c>
      <c r="E40" s="39">
        <v>37000</v>
      </c>
      <c r="F40" s="40">
        <f t="shared" si="1"/>
        <v>93139.023198998897</v>
      </c>
    </row>
    <row r="41" spans="2:6">
      <c r="B41" s="14" t="s">
        <v>121</v>
      </c>
      <c r="C41" s="14" t="s">
        <v>157</v>
      </c>
      <c r="D41" s="39">
        <v>10980.5</v>
      </c>
      <c r="E41" s="39">
        <v>11642</v>
      </c>
      <c r="F41" s="40">
        <f t="shared" si="1"/>
        <v>22622.5</v>
      </c>
    </row>
    <row r="42" spans="2:6">
      <c r="B42" s="14" t="s">
        <v>123</v>
      </c>
      <c r="C42" s="14" t="s">
        <v>157</v>
      </c>
      <c r="D42" s="39">
        <v>68799.100000000006</v>
      </c>
      <c r="E42" s="39">
        <v>40000.449999999997</v>
      </c>
      <c r="F42" s="40">
        <f t="shared" si="1"/>
        <v>108799.55</v>
      </c>
    </row>
    <row r="43" spans="2:6">
      <c r="B43" s="14" t="s">
        <v>151</v>
      </c>
      <c r="C43" s="14" t="s">
        <v>157</v>
      </c>
      <c r="D43" s="39">
        <v>41561.743257196998</v>
      </c>
      <c r="E43" s="39">
        <v>35539</v>
      </c>
      <c r="F43" s="40">
        <f t="shared" si="1"/>
        <v>77100.743257196998</v>
      </c>
    </row>
    <row r="44" spans="2:6">
      <c r="B44" s="14" t="s">
        <v>117</v>
      </c>
      <c r="C44" s="14" t="s">
        <v>157</v>
      </c>
      <c r="D44" s="39">
        <v>18812</v>
      </c>
      <c r="E44" s="39">
        <v>17175</v>
      </c>
      <c r="F44" s="40">
        <f t="shared" si="1"/>
        <v>35987</v>
      </c>
    </row>
    <row r="45" spans="2:6">
      <c r="B45" s="14" t="s">
        <v>125</v>
      </c>
      <c r="C45" s="14" t="s">
        <v>157</v>
      </c>
      <c r="D45" s="39">
        <v>17640.47</v>
      </c>
      <c r="E45" s="39">
        <v>16992</v>
      </c>
      <c r="F45" s="40">
        <f t="shared" si="1"/>
        <v>34632.47</v>
      </c>
    </row>
    <row r="46" spans="2:6">
      <c r="B46" s="14" t="s">
        <v>126</v>
      </c>
      <c r="C46" s="14" t="s">
        <v>157</v>
      </c>
      <c r="D46" s="39">
        <v>30563.4289964325</v>
      </c>
      <c r="E46" s="39">
        <v>21560</v>
      </c>
      <c r="F46" s="40">
        <f t="shared" si="1"/>
        <v>52123.4289964325</v>
      </c>
    </row>
    <row r="47" spans="2:6">
      <c r="B47" s="14" t="s">
        <v>94</v>
      </c>
      <c r="C47" s="14" t="s">
        <v>158</v>
      </c>
      <c r="D47" s="39">
        <v>45378.795947999701</v>
      </c>
      <c r="E47" s="39">
        <v>31200</v>
      </c>
      <c r="F47" s="40">
        <f t="shared" si="1"/>
        <v>76578.795947999693</v>
      </c>
    </row>
    <row r="48" spans="2:6">
      <c r="B48" s="14" t="s">
        <v>119</v>
      </c>
      <c r="C48" s="14" t="s">
        <v>158</v>
      </c>
      <c r="D48" s="39">
        <v>16455</v>
      </c>
      <c r="E48" s="39">
        <v>13510</v>
      </c>
      <c r="F48" s="40">
        <f t="shared" si="1"/>
        <v>29965</v>
      </c>
    </row>
    <row r="49" spans="2:6">
      <c r="B49" s="14" t="s">
        <v>122</v>
      </c>
      <c r="C49" s="14" t="s">
        <v>158</v>
      </c>
      <c r="D49" s="39">
        <v>21907.17</v>
      </c>
      <c r="E49" s="39">
        <v>17500</v>
      </c>
      <c r="F49" s="40">
        <f t="shared" si="1"/>
        <v>39407.17</v>
      </c>
    </row>
    <row r="50" spans="2:6">
      <c r="B50" s="14" t="s">
        <v>120</v>
      </c>
      <c r="C50" s="14" t="s">
        <v>158</v>
      </c>
      <c r="D50" s="39">
        <v>56272.250955998898</v>
      </c>
      <c r="E50" s="39">
        <v>37000</v>
      </c>
      <c r="F50" s="40">
        <f t="shared" si="1"/>
        <v>93272.250955998898</v>
      </c>
    </row>
    <row r="51" spans="2:6">
      <c r="B51" s="14" t="s">
        <v>121</v>
      </c>
      <c r="C51" s="14" t="s">
        <v>158</v>
      </c>
      <c r="D51" s="39">
        <v>10986.5</v>
      </c>
      <c r="E51" s="39">
        <v>11642</v>
      </c>
      <c r="F51" s="40">
        <f t="shared" si="1"/>
        <v>22628.5</v>
      </c>
    </row>
    <row r="52" spans="2:6">
      <c r="B52" s="14" t="s">
        <v>123</v>
      </c>
      <c r="C52" s="14" t="s">
        <v>158</v>
      </c>
      <c r="D52" s="39">
        <v>68838.399999999994</v>
      </c>
      <c r="E52" s="39">
        <v>40006.080000000002</v>
      </c>
      <c r="F52" s="40">
        <f t="shared" si="1"/>
        <v>108844.48</v>
      </c>
    </row>
    <row r="53" spans="2:6">
      <c r="B53" s="14" t="s">
        <v>151</v>
      </c>
      <c r="C53" s="14" t="s">
        <v>158</v>
      </c>
      <c r="D53" s="39">
        <v>41653.356066762703</v>
      </c>
      <c r="E53" s="39">
        <v>35539</v>
      </c>
      <c r="F53" s="40">
        <f t="shared" si="1"/>
        <v>77192.356066762703</v>
      </c>
    </row>
    <row r="54" spans="2:6">
      <c r="B54" s="14" t="s">
        <v>117</v>
      </c>
      <c r="C54" s="14" t="s">
        <v>158</v>
      </c>
      <c r="D54" s="39">
        <v>18875.2</v>
      </c>
      <c r="E54" s="39">
        <v>17175</v>
      </c>
      <c r="F54" s="40">
        <f t="shared" si="1"/>
        <v>36050.199999999997</v>
      </c>
    </row>
    <row r="55" spans="2:6">
      <c r="B55" s="14" t="s">
        <v>125</v>
      </c>
      <c r="C55" s="14" t="s">
        <v>158</v>
      </c>
      <c r="D55" s="39">
        <v>17718.47</v>
      </c>
      <c r="E55" s="39">
        <v>16992</v>
      </c>
      <c r="F55" s="40">
        <f t="shared" si="1"/>
        <v>34710.47</v>
      </c>
    </row>
    <row r="56" spans="2:6">
      <c r="B56" s="14" t="s">
        <v>126</v>
      </c>
      <c r="C56" s="14" t="s">
        <v>158</v>
      </c>
      <c r="D56" s="39">
        <v>30620.001818508299</v>
      </c>
      <c r="E56" s="39">
        <v>21560</v>
      </c>
      <c r="F56" s="40">
        <f t="shared" si="1"/>
        <v>52180.001818508303</v>
      </c>
    </row>
    <row r="57" spans="2:6">
      <c r="B57" s="14" t="s">
        <v>94</v>
      </c>
      <c r="C57" s="14" t="s">
        <v>159</v>
      </c>
      <c r="D57" s="39">
        <v>45624.468977000201</v>
      </c>
      <c r="E57" s="39">
        <v>31200</v>
      </c>
      <c r="F57" s="40">
        <f t="shared" si="1"/>
        <v>76824.468977000201</v>
      </c>
    </row>
    <row r="58" spans="2:6">
      <c r="B58" s="14" t="s">
        <v>119</v>
      </c>
      <c r="C58" s="14" t="s">
        <v>159</v>
      </c>
      <c r="D58" s="39">
        <v>16473</v>
      </c>
      <c r="E58" s="39">
        <v>13510</v>
      </c>
      <c r="F58" s="40">
        <f t="shared" si="1"/>
        <v>29983</v>
      </c>
    </row>
    <row r="59" spans="2:6">
      <c r="B59" s="14" t="s">
        <v>122</v>
      </c>
      <c r="C59" s="14" t="s">
        <v>159</v>
      </c>
      <c r="D59" s="39">
        <v>21942</v>
      </c>
      <c r="E59" s="39">
        <v>17500</v>
      </c>
      <c r="F59" s="40">
        <f t="shared" si="1"/>
        <v>39442</v>
      </c>
    </row>
    <row r="60" spans="2:6">
      <c r="B60" s="14" t="s">
        <v>120</v>
      </c>
      <c r="C60" s="14" t="s">
        <v>159</v>
      </c>
      <c r="D60" s="39">
        <v>56727.061857998997</v>
      </c>
      <c r="E60" s="39">
        <v>37000</v>
      </c>
      <c r="F60" s="40">
        <f t="shared" si="1"/>
        <v>93727.061857998997</v>
      </c>
    </row>
    <row r="61" spans="2:6">
      <c r="B61" s="14" t="s">
        <v>121</v>
      </c>
      <c r="C61" s="14" t="s">
        <v>159</v>
      </c>
      <c r="D61" s="39">
        <v>10984.6</v>
      </c>
      <c r="E61" s="39">
        <v>11642</v>
      </c>
      <c r="F61" s="40">
        <f t="shared" si="1"/>
        <v>22626.6</v>
      </c>
    </row>
    <row r="62" spans="2:6">
      <c r="B62" s="14" t="s">
        <v>123</v>
      </c>
      <c r="C62" s="14" t="s">
        <v>159</v>
      </c>
      <c r="D62" s="39">
        <v>68871.039999999994</v>
      </c>
      <c r="E62" s="39">
        <v>40030.620000000003</v>
      </c>
      <c r="F62" s="40">
        <f t="shared" si="1"/>
        <v>108901.66</v>
      </c>
    </row>
    <row r="63" spans="2:6">
      <c r="B63" s="14" t="s">
        <v>151</v>
      </c>
      <c r="C63" s="14" t="s">
        <v>159</v>
      </c>
      <c r="D63" s="39">
        <v>41792</v>
      </c>
      <c r="E63" s="39">
        <v>35539</v>
      </c>
      <c r="F63" s="40">
        <f t="shared" si="1"/>
        <v>77331</v>
      </c>
    </row>
    <row r="64" spans="2:6">
      <c r="B64" s="14" t="s">
        <v>117</v>
      </c>
      <c r="C64" s="14" t="s">
        <v>159</v>
      </c>
      <c r="D64" s="39">
        <v>18943.5</v>
      </c>
      <c r="E64" s="39">
        <v>17175</v>
      </c>
      <c r="F64" s="40">
        <f t="shared" si="1"/>
        <v>36118.5</v>
      </c>
    </row>
    <row r="65" spans="2:6">
      <c r="B65" s="14" t="s">
        <v>125</v>
      </c>
      <c r="C65" s="14" t="s">
        <v>159</v>
      </c>
      <c r="D65" s="39">
        <v>17793.73</v>
      </c>
      <c r="E65" s="39">
        <v>16992</v>
      </c>
      <c r="F65" s="40">
        <f t="shared" si="1"/>
        <v>34785.729999999996</v>
      </c>
    </row>
    <row r="66" spans="2:6">
      <c r="B66" s="14" t="s">
        <v>126</v>
      </c>
      <c r="C66" s="14" t="s">
        <v>159</v>
      </c>
      <c r="D66" s="39">
        <v>30669.304116934101</v>
      </c>
      <c r="E66" s="39">
        <v>21560</v>
      </c>
      <c r="F66" s="40">
        <f t="shared" si="1"/>
        <v>52229.304116934101</v>
      </c>
    </row>
    <row r="67" spans="2:6">
      <c r="B67" s="14" t="s">
        <v>94</v>
      </c>
      <c r="C67" s="14" t="s">
        <v>160</v>
      </c>
      <c r="D67" s="39">
        <v>45236.800000000003</v>
      </c>
      <c r="E67" s="39">
        <v>31200</v>
      </c>
      <c r="F67" s="40">
        <f t="shared" si="1"/>
        <v>76436.800000000003</v>
      </c>
    </row>
    <row r="68" spans="2:6">
      <c r="B68" s="14" t="s">
        <v>118</v>
      </c>
      <c r="C68" s="14" t="s">
        <v>160</v>
      </c>
      <c r="D68" s="39">
        <v>305.72046899999998</v>
      </c>
      <c r="E68" s="39">
        <v>196</v>
      </c>
      <c r="F68" s="40">
        <f t="shared" si="1"/>
        <v>501.72046899999998</v>
      </c>
    </row>
    <row r="69" spans="2:6">
      <c r="B69" s="14" t="s">
        <v>119</v>
      </c>
      <c r="C69" s="14" t="s">
        <v>160</v>
      </c>
      <c r="D69" s="39">
        <v>16516</v>
      </c>
      <c r="E69" s="39">
        <v>13510</v>
      </c>
      <c r="F69" s="40">
        <f t="shared" si="1"/>
        <v>30026</v>
      </c>
    </row>
    <row r="70" spans="2:6">
      <c r="B70" s="14" t="s">
        <v>122</v>
      </c>
      <c r="C70" s="14" t="s">
        <v>160</v>
      </c>
      <c r="D70" s="39">
        <v>22077</v>
      </c>
      <c r="E70" s="39">
        <v>17464</v>
      </c>
      <c r="F70" s="40">
        <f t="shared" si="1"/>
        <v>39541</v>
      </c>
    </row>
    <row r="71" spans="2:6">
      <c r="B71" s="14" t="s">
        <v>120</v>
      </c>
      <c r="C71" s="14" t="s">
        <v>160</v>
      </c>
      <c r="D71" s="39">
        <v>56721.234567999003</v>
      </c>
      <c r="E71" s="39">
        <v>36803.9</v>
      </c>
      <c r="F71" s="40">
        <f t="shared" si="1"/>
        <v>93525.134567999005</v>
      </c>
    </row>
    <row r="72" spans="2:6">
      <c r="B72" s="14" t="s">
        <v>121</v>
      </c>
      <c r="C72" s="14" t="s">
        <v>160</v>
      </c>
      <c r="D72" s="39">
        <v>11070</v>
      </c>
      <c r="E72" s="39">
        <v>11642</v>
      </c>
      <c r="F72" s="40">
        <f t="shared" si="1"/>
        <v>22712</v>
      </c>
    </row>
    <row r="73" spans="2:6">
      <c r="B73" s="14" t="s">
        <v>123</v>
      </c>
      <c r="C73" s="14" t="s">
        <v>160</v>
      </c>
      <c r="D73" s="39">
        <v>68941.009999999995</v>
      </c>
      <c r="E73" s="39">
        <v>40039</v>
      </c>
      <c r="F73" s="40">
        <f t="shared" si="1"/>
        <v>108980.01</v>
      </c>
    </row>
    <row r="74" spans="2:6">
      <c r="B74" s="14" t="s">
        <v>151</v>
      </c>
      <c r="C74" s="14" t="s">
        <v>160</v>
      </c>
      <c r="D74" s="39">
        <v>41779</v>
      </c>
      <c r="E74" s="39">
        <v>35560</v>
      </c>
      <c r="F74" s="40">
        <f t="shared" si="1"/>
        <v>77339</v>
      </c>
    </row>
    <row r="75" spans="2:6">
      <c r="B75" s="14" t="s">
        <v>117</v>
      </c>
      <c r="C75" s="14" t="s">
        <v>160</v>
      </c>
      <c r="D75" s="39">
        <v>19085</v>
      </c>
      <c r="E75" s="39">
        <v>17175</v>
      </c>
      <c r="F75" s="40">
        <f t="shared" si="1"/>
        <v>36260</v>
      </c>
    </row>
    <row r="76" spans="2:6">
      <c r="B76" s="14" t="s">
        <v>125</v>
      </c>
      <c r="C76" s="14" t="s">
        <v>160</v>
      </c>
      <c r="D76" s="39">
        <v>17952.490000000002</v>
      </c>
      <c r="E76" s="39">
        <v>16992</v>
      </c>
      <c r="F76" s="40">
        <f t="shared" si="1"/>
        <v>34944.490000000005</v>
      </c>
    </row>
    <row r="77" spans="2:6">
      <c r="B77" s="14" t="s">
        <v>126</v>
      </c>
      <c r="C77" s="14" t="s">
        <v>160</v>
      </c>
      <c r="D77" s="39">
        <v>30704</v>
      </c>
      <c r="E77" s="39">
        <v>21560</v>
      </c>
      <c r="F77" s="40">
        <f t="shared" si="1"/>
        <v>52264</v>
      </c>
    </row>
    <row r="78" spans="2:6">
      <c r="B78" s="14" t="s">
        <v>94</v>
      </c>
      <c r="C78" s="14" t="s">
        <v>161</v>
      </c>
      <c r="D78" s="39">
        <v>45368.513041845901</v>
      </c>
      <c r="E78" s="39">
        <v>31200</v>
      </c>
      <c r="F78" s="40">
        <f t="shared" si="1"/>
        <v>76568.513041845901</v>
      </c>
    </row>
    <row r="79" spans="2:6">
      <c r="B79" s="14" t="s">
        <v>118</v>
      </c>
      <c r="C79" s="14" t="s">
        <v>161</v>
      </c>
      <c r="D79" s="39">
        <v>305.27579700000001</v>
      </c>
      <c r="E79" s="39">
        <v>196</v>
      </c>
      <c r="F79" s="40">
        <f t="shared" si="1"/>
        <v>501.27579700000001</v>
      </c>
    </row>
    <row r="80" spans="2:6">
      <c r="B80" s="14" t="s">
        <v>119</v>
      </c>
      <c r="C80" s="14" t="s">
        <v>161</v>
      </c>
      <c r="D80" s="39">
        <v>16560</v>
      </c>
      <c r="E80" s="39">
        <v>13510</v>
      </c>
      <c r="F80" s="40">
        <f t="shared" si="1"/>
        <v>30070</v>
      </c>
    </row>
    <row r="81" spans="2:6">
      <c r="B81" s="14" t="s">
        <v>122</v>
      </c>
      <c r="C81" s="14" t="s">
        <v>161</v>
      </c>
      <c r="D81" s="39">
        <v>22157</v>
      </c>
      <c r="E81" s="39">
        <v>17464</v>
      </c>
      <c r="F81" s="40">
        <f t="shared" si="1"/>
        <v>39621</v>
      </c>
    </row>
    <row r="82" spans="2:6">
      <c r="B82" s="14" t="s">
        <v>120</v>
      </c>
      <c r="C82" s="14" t="s">
        <v>161</v>
      </c>
      <c r="D82" s="39">
        <v>55419.191559999002</v>
      </c>
      <c r="E82" s="39">
        <v>36803.9</v>
      </c>
      <c r="F82" s="40">
        <f t="shared" si="1"/>
        <v>92223.091559999011</v>
      </c>
    </row>
    <row r="83" spans="2:6">
      <c r="B83" s="14" t="s">
        <v>121</v>
      </c>
      <c r="C83" s="14" t="s">
        <v>161</v>
      </c>
      <c r="D83" s="39">
        <v>11117.59</v>
      </c>
      <c r="E83" s="39">
        <v>11642</v>
      </c>
      <c r="F83" s="40">
        <f t="shared" si="1"/>
        <v>22759.59</v>
      </c>
    </row>
    <row r="84" spans="2:6">
      <c r="B84" s="14" t="s">
        <v>123</v>
      </c>
      <c r="C84" s="14" t="s">
        <v>161</v>
      </c>
      <c r="D84" s="39">
        <v>69018.97</v>
      </c>
      <c r="E84" s="39">
        <v>40044.699999999997</v>
      </c>
      <c r="F84" s="40">
        <f t="shared" si="1"/>
        <v>109063.67</v>
      </c>
    </row>
    <row r="85" spans="2:6">
      <c r="B85" s="14" t="s">
        <v>151</v>
      </c>
      <c r="C85" s="14" t="s">
        <v>161</v>
      </c>
      <c r="D85" s="39">
        <v>41925</v>
      </c>
      <c r="E85" s="39">
        <v>36565</v>
      </c>
      <c r="F85" s="40">
        <f t="shared" si="1"/>
        <v>78490</v>
      </c>
    </row>
    <row r="86" spans="2:6">
      <c r="B86" s="14" t="s">
        <v>117</v>
      </c>
      <c r="C86" s="14" t="s">
        <v>161</v>
      </c>
      <c r="D86" s="39">
        <v>19279</v>
      </c>
      <c r="E86" s="39">
        <v>17175</v>
      </c>
      <c r="F86" s="40">
        <f t="shared" si="1"/>
        <v>36454</v>
      </c>
    </row>
    <row r="87" spans="2:6">
      <c r="B87" s="14" t="s">
        <v>125</v>
      </c>
      <c r="C87" s="14" t="s">
        <v>161</v>
      </c>
      <c r="D87" s="39">
        <v>17836.23</v>
      </c>
      <c r="E87" s="39">
        <v>16992</v>
      </c>
      <c r="F87" s="40">
        <f t="shared" si="1"/>
        <v>34828.229999999996</v>
      </c>
    </row>
    <row r="88" spans="2:6">
      <c r="B88" s="14" t="s">
        <v>126</v>
      </c>
      <c r="C88" s="14" t="s">
        <v>161</v>
      </c>
      <c r="D88" s="39">
        <v>30732.399027838099</v>
      </c>
      <c r="E88" s="39">
        <v>21560</v>
      </c>
      <c r="F88" s="40">
        <f t="shared" si="1"/>
        <v>52292.399027838095</v>
      </c>
    </row>
    <row r="89" spans="2:6">
      <c r="B89" s="14" t="s">
        <v>94</v>
      </c>
      <c r="C89" s="14" t="s">
        <v>162</v>
      </c>
      <c r="D89" s="39">
        <v>45657</v>
      </c>
      <c r="E89" s="39">
        <v>31200</v>
      </c>
      <c r="F89" s="40">
        <f t="shared" si="1"/>
        <v>76857</v>
      </c>
    </row>
    <row r="90" spans="2:6">
      <c r="B90" s="14" t="s">
        <v>118</v>
      </c>
      <c r="C90" s="14" t="s">
        <v>162</v>
      </c>
      <c r="D90" s="39">
        <v>294.69802900000002</v>
      </c>
      <c r="E90" s="39">
        <v>196</v>
      </c>
      <c r="F90" s="40">
        <f t="shared" si="1"/>
        <v>490.69802900000002</v>
      </c>
    </row>
    <row r="91" spans="2:6">
      <c r="B91" s="14" t="s">
        <v>119</v>
      </c>
      <c r="C91" s="14" t="s">
        <v>162</v>
      </c>
      <c r="D91" s="39">
        <v>16596</v>
      </c>
      <c r="E91" s="39">
        <v>13510</v>
      </c>
      <c r="F91" s="40">
        <f t="shared" si="1"/>
        <v>30106</v>
      </c>
    </row>
    <row r="92" spans="2:6">
      <c r="B92" s="14" t="s">
        <v>122</v>
      </c>
      <c r="C92" s="14" t="s">
        <v>162</v>
      </c>
      <c r="D92" s="39">
        <v>22223</v>
      </c>
      <c r="E92" s="39">
        <v>17464</v>
      </c>
      <c r="F92" s="40">
        <f t="shared" si="1"/>
        <v>39687</v>
      </c>
    </row>
    <row r="93" spans="2:6">
      <c r="B93" s="14" t="s">
        <v>120</v>
      </c>
      <c r="C93" s="14" t="s">
        <v>162</v>
      </c>
      <c r="D93" s="39">
        <v>55578.983187999002</v>
      </c>
      <c r="E93" s="39">
        <v>36804</v>
      </c>
      <c r="F93" s="40">
        <f t="shared" si="1"/>
        <v>92382.983187998994</v>
      </c>
    </row>
    <row r="94" spans="2:6">
      <c r="B94" s="14" t="s">
        <v>121</v>
      </c>
      <c r="C94" s="14" t="s">
        <v>162</v>
      </c>
      <c r="D94" s="39">
        <v>11140.96</v>
      </c>
      <c r="E94" s="39">
        <v>11642</v>
      </c>
      <c r="F94" s="40">
        <f t="shared" si="1"/>
        <v>22782.959999999999</v>
      </c>
    </row>
    <row r="95" spans="2:6">
      <c r="B95" s="14" t="s">
        <v>123</v>
      </c>
      <c r="C95" s="14" t="s">
        <v>162</v>
      </c>
      <c r="D95" s="39">
        <v>69086.83</v>
      </c>
      <c r="E95" s="39">
        <v>40053.81</v>
      </c>
      <c r="F95" s="40">
        <f t="shared" si="1"/>
        <v>109140.64</v>
      </c>
    </row>
    <row r="96" spans="2:6">
      <c r="B96" s="14" t="s">
        <v>151</v>
      </c>
      <c r="C96" s="14" t="s">
        <v>162</v>
      </c>
      <c r="D96" s="39">
        <v>42090</v>
      </c>
      <c r="E96" s="39">
        <v>36565</v>
      </c>
      <c r="F96" s="40">
        <f t="shared" si="1"/>
        <v>78655</v>
      </c>
    </row>
    <row r="97" spans="2:6">
      <c r="B97" s="14" t="s">
        <v>117</v>
      </c>
      <c r="C97" s="14" t="s">
        <v>162</v>
      </c>
      <c r="D97" s="39">
        <v>19455</v>
      </c>
      <c r="E97" s="39">
        <v>17175</v>
      </c>
      <c r="F97" s="40">
        <f t="shared" si="1"/>
        <v>36630</v>
      </c>
    </row>
    <row r="98" spans="2:6">
      <c r="B98" s="14" t="s">
        <v>125</v>
      </c>
      <c r="C98" s="14" t="s">
        <v>162</v>
      </c>
      <c r="D98" s="39">
        <v>17936.68</v>
      </c>
      <c r="E98" s="39">
        <v>16992</v>
      </c>
      <c r="F98" s="40">
        <f t="shared" si="1"/>
        <v>34928.68</v>
      </c>
    </row>
    <row r="99" spans="2:6">
      <c r="B99" s="14" t="s">
        <v>126</v>
      </c>
      <c r="C99" s="14" t="s">
        <v>162</v>
      </c>
      <c r="D99" s="39">
        <v>30755</v>
      </c>
      <c r="E99" s="39">
        <v>21560</v>
      </c>
      <c r="F99" s="40">
        <f t="shared" si="1"/>
        <v>52315</v>
      </c>
    </row>
    <row r="100" spans="2:6">
      <c r="B100" s="14" t="s">
        <v>94</v>
      </c>
      <c r="C100" s="14" t="s">
        <v>163</v>
      </c>
      <c r="D100" s="39">
        <v>45804</v>
      </c>
      <c r="E100" s="39">
        <v>31200</v>
      </c>
      <c r="F100" s="39">
        <v>76437</v>
      </c>
    </row>
    <row r="101" spans="2:6">
      <c r="B101" s="14" t="s">
        <v>118</v>
      </c>
      <c r="C101" s="14" t="s">
        <v>163</v>
      </c>
      <c r="D101" s="39">
        <v>296</v>
      </c>
      <c r="E101" s="39">
        <v>196</v>
      </c>
      <c r="F101" s="39">
        <v>502</v>
      </c>
    </row>
    <row r="102" spans="2:6">
      <c r="B102" s="14" t="s">
        <v>119</v>
      </c>
      <c r="C102" s="14" t="s">
        <v>163</v>
      </c>
      <c r="D102" s="39">
        <v>16640</v>
      </c>
      <c r="E102" s="39">
        <v>13510</v>
      </c>
      <c r="F102" s="39">
        <v>30026</v>
      </c>
    </row>
    <row r="103" spans="2:6">
      <c r="B103" s="14" t="s">
        <v>122</v>
      </c>
      <c r="C103" s="14" t="s">
        <v>163</v>
      </c>
      <c r="D103" s="39">
        <v>22298</v>
      </c>
      <c r="E103" s="39">
        <v>17537</v>
      </c>
      <c r="F103" s="39">
        <v>39729</v>
      </c>
    </row>
    <row r="104" spans="2:6">
      <c r="B104" s="14" t="s">
        <v>120</v>
      </c>
      <c r="C104" s="14" t="s">
        <v>163</v>
      </c>
      <c r="D104" s="39">
        <v>55599</v>
      </c>
      <c r="E104" s="39">
        <v>36804</v>
      </c>
      <c r="F104" s="39">
        <v>93525</v>
      </c>
    </row>
    <row r="105" spans="2:6">
      <c r="B105" s="14" t="s">
        <v>121</v>
      </c>
      <c r="C105" s="14" t="s">
        <v>163</v>
      </c>
      <c r="D105" s="39">
        <v>11192</v>
      </c>
      <c r="E105" s="39">
        <v>11642</v>
      </c>
      <c r="F105" s="39">
        <v>17440</v>
      </c>
    </row>
    <row r="106" spans="2:6">
      <c r="B106" s="14" t="s">
        <v>123</v>
      </c>
      <c r="C106" s="14" t="s">
        <v>163</v>
      </c>
      <c r="D106" s="39">
        <v>69175.210000000006</v>
      </c>
      <c r="E106" s="39">
        <v>40057.97</v>
      </c>
      <c r="F106" s="39">
        <v>108980</v>
      </c>
    </row>
    <row r="107" spans="2:6">
      <c r="B107" s="14" t="s">
        <v>151</v>
      </c>
      <c r="C107" s="14" t="s">
        <v>163</v>
      </c>
      <c r="D107" s="39">
        <v>42562</v>
      </c>
      <c r="E107" s="39">
        <v>36565</v>
      </c>
      <c r="F107" s="39">
        <v>77339</v>
      </c>
    </row>
    <row r="108" spans="2:6">
      <c r="B108" s="14" t="s">
        <v>117</v>
      </c>
      <c r="C108" s="14" t="s">
        <v>163</v>
      </c>
      <c r="D108" s="39">
        <v>19607</v>
      </c>
      <c r="E108" s="39">
        <v>17175</v>
      </c>
      <c r="F108" s="39">
        <v>36249</v>
      </c>
    </row>
    <row r="109" spans="2:6">
      <c r="B109" s="14" t="s">
        <v>125</v>
      </c>
      <c r="C109" s="14" t="s">
        <v>163</v>
      </c>
      <c r="D109" s="39">
        <v>17973.72</v>
      </c>
      <c r="E109" s="39">
        <v>16992</v>
      </c>
      <c r="F109" s="39">
        <v>34944</v>
      </c>
    </row>
    <row r="110" spans="2:6">
      <c r="B110" s="14" t="s">
        <v>126</v>
      </c>
      <c r="C110" s="14" t="s">
        <v>163</v>
      </c>
      <c r="D110" s="39">
        <v>30823</v>
      </c>
      <c r="E110" s="39">
        <v>21560</v>
      </c>
      <c r="F110" s="39">
        <v>52263</v>
      </c>
    </row>
    <row r="111" spans="2:6">
      <c r="B111" s="14" t="s">
        <v>94</v>
      </c>
      <c r="C111" s="14" t="s">
        <v>164</v>
      </c>
      <c r="D111" s="39">
        <v>45837</v>
      </c>
      <c r="E111" s="39">
        <v>31200</v>
      </c>
      <c r="F111" s="39">
        <v>76437</v>
      </c>
    </row>
    <row r="112" spans="2:6">
      <c r="B112" s="14" t="s">
        <v>118</v>
      </c>
      <c r="C112" s="14" t="s">
        <v>164</v>
      </c>
      <c r="D112" s="39">
        <v>296</v>
      </c>
      <c r="E112" s="39">
        <v>196</v>
      </c>
      <c r="F112" s="39">
        <v>502</v>
      </c>
    </row>
    <row r="113" spans="2:6">
      <c r="B113" s="14" t="s">
        <v>119</v>
      </c>
      <c r="C113" s="14" t="s">
        <v>164</v>
      </c>
      <c r="D113" s="39">
        <v>16670</v>
      </c>
      <c r="E113" s="39">
        <v>13510</v>
      </c>
      <c r="F113" s="39">
        <v>30026</v>
      </c>
    </row>
    <row r="114" spans="2:6">
      <c r="B114" s="14" t="s">
        <v>122</v>
      </c>
      <c r="C114" s="14" t="s">
        <v>164</v>
      </c>
      <c r="D114" s="39">
        <v>22363</v>
      </c>
      <c r="E114" s="39">
        <v>17537</v>
      </c>
      <c r="F114" s="39">
        <v>39729</v>
      </c>
    </row>
    <row r="115" spans="2:6">
      <c r="B115" s="14" t="s">
        <v>120</v>
      </c>
      <c r="C115" s="14" t="s">
        <v>164</v>
      </c>
      <c r="D115" s="39">
        <v>55637</v>
      </c>
      <c r="E115" s="39">
        <v>36804</v>
      </c>
      <c r="F115" s="39">
        <v>93525</v>
      </c>
    </row>
    <row r="116" spans="2:6">
      <c r="B116" s="14" t="s">
        <v>121</v>
      </c>
      <c r="C116" s="14" t="s">
        <v>164</v>
      </c>
      <c r="D116" s="39">
        <v>11340</v>
      </c>
      <c r="E116" s="39">
        <v>11642</v>
      </c>
      <c r="F116" s="39">
        <v>17440</v>
      </c>
    </row>
    <row r="117" spans="2:6">
      <c r="B117" s="14" t="s">
        <v>123</v>
      </c>
      <c r="C117" s="14" t="s">
        <v>164</v>
      </c>
      <c r="D117" s="39">
        <v>69228.13</v>
      </c>
      <c r="E117" s="39">
        <v>40063.629999999997</v>
      </c>
      <c r="F117" s="39">
        <v>108980</v>
      </c>
    </row>
    <row r="118" spans="2:6">
      <c r="B118" s="14" t="s">
        <v>151</v>
      </c>
      <c r="C118" s="14" t="s">
        <v>164</v>
      </c>
      <c r="D118" s="39">
        <v>42282</v>
      </c>
      <c r="E118" s="39">
        <v>36565</v>
      </c>
      <c r="F118" s="39">
        <v>77339</v>
      </c>
    </row>
    <row r="119" spans="2:6">
      <c r="B119" s="14" t="s">
        <v>117</v>
      </c>
      <c r="C119" s="14" t="s">
        <v>164</v>
      </c>
      <c r="D119" s="39">
        <v>19784</v>
      </c>
      <c r="E119" s="39">
        <v>17175</v>
      </c>
      <c r="F119" s="39">
        <v>36249</v>
      </c>
    </row>
    <row r="120" spans="2:6">
      <c r="B120" s="14" t="s">
        <v>125</v>
      </c>
      <c r="C120" s="14" t="s">
        <v>164</v>
      </c>
      <c r="D120" s="39">
        <v>18031.900000000001</v>
      </c>
      <c r="E120" s="39">
        <v>16992</v>
      </c>
      <c r="F120" s="39">
        <v>34944</v>
      </c>
    </row>
    <row r="121" spans="2:6">
      <c r="B121" s="14" t="s">
        <v>126</v>
      </c>
      <c r="C121" s="14" t="s">
        <v>164</v>
      </c>
      <c r="D121" s="39">
        <v>30871</v>
      </c>
      <c r="E121" s="39">
        <v>21560</v>
      </c>
      <c r="F121" s="39">
        <v>52263</v>
      </c>
    </row>
    <row r="122" spans="2:6">
      <c r="B122" s="14" t="s">
        <v>94</v>
      </c>
      <c r="C122" s="14" t="s">
        <v>165</v>
      </c>
      <c r="D122" s="37"/>
      <c r="E122" s="37"/>
      <c r="F122" s="39">
        <v>76437</v>
      </c>
    </row>
    <row r="123" spans="2:6">
      <c r="B123" s="14" t="s">
        <v>118</v>
      </c>
      <c r="C123" s="14" t="s">
        <v>165</v>
      </c>
      <c r="D123" s="37"/>
      <c r="E123" s="37"/>
      <c r="F123" s="39">
        <v>502</v>
      </c>
    </row>
    <row r="124" spans="2:6">
      <c r="B124" s="14" t="s">
        <v>119</v>
      </c>
      <c r="C124" s="14" t="s">
        <v>165</v>
      </c>
      <c r="D124" s="37"/>
      <c r="E124" s="37"/>
      <c r="F124" s="39">
        <v>30026</v>
      </c>
    </row>
    <row r="125" spans="2:6">
      <c r="B125" s="14" t="s">
        <v>122</v>
      </c>
      <c r="C125" s="14" t="s">
        <v>165</v>
      </c>
      <c r="D125" s="37"/>
      <c r="E125" s="37"/>
      <c r="F125" s="39">
        <v>39729</v>
      </c>
    </row>
    <row r="126" spans="2:6">
      <c r="B126" s="14" t="s">
        <v>120</v>
      </c>
      <c r="C126" s="14" t="s">
        <v>165</v>
      </c>
      <c r="D126" s="37"/>
      <c r="E126" s="37"/>
      <c r="F126" s="39">
        <v>93525</v>
      </c>
    </row>
    <row r="127" spans="2:6">
      <c r="B127" s="14" t="s">
        <v>121</v>
      </c>
      <c r="C127" s="14" t="s">
        <v>165</v>
      </c>
      <c r="D127" s="37"/>
      <c r="E127" s="37"/>
      <c r="F127" s="39">
        <v>17440</v>
      </c>
    </row>
    <row r="128" spans="2:6">
      <c r="B128" s="14" t="s">
        <v>123</v>
      </c>
      <c r="C128" s="14" t="s">
        <v>165</v>
      </c>
      <c r="D128" s="37"/>
      <c r="E128" s="37"/>
      <c r="F128" s="39">
        <v>108980</v>
      </c>
    </row>
    <row r="129" spans="1:6">
      <c r="B129" s="14" t="s">
        <v>151</v>
      </c>
      <c r="C129" s="14" t="s">
        <v>165</v>
      </c>
      <c r="D129" s="37"/>
      <c r="E129" s="37"/>
      <c r="F129" s="39">
        <v>77339</v>
      </c>
    </row>
    <row r="130" spans="1:6">
      <c r="B130" s="14" t="s">
        <v>117</v>
      </c>
      <c r="C130" s="14" t="s">
        <v>165</v>
      </c>
      <c r="D130" s="37"/>
      <c r="E130" s="37"/>
      <c r="F130" s="39">
        <v>36249</v>
      </c>
    </row>
    <row r="131" spans="1:6">
      <c r="B131" s="14" t="s">
        <v>125</v>
      </c>
      <c r="C131" s="14" t="s">
        <v>165</v>
      </c>
      <c r="D131" s="37"/>
      <c r="E131" s="37"/>
      <c r="F131" s="39">
        <v>34944</v>
      </c>
    </row>
    <row r="132" spans="1:6">
      <c r="B132" s="14" t="s">
        <v>126</v>
      </c>
      <c r="C132" s="14" t="s">
        <v>165</v>
      </c>
      <c r="D132" s="37"/>
      <c r="E132" s="37"/>
      <c r="F132" s="39">
        <v>52263</v>
      </c>
    </row>
    <row r="133" spans="1:6"/>
    <row r="134" spans="1:6"/>
    <row r="135" spans="1:6"/>
    <row r="136" spans="1:6" s="20" customFormat="1">
      <c r="A136" s="20" t="s">
        <v>53</v>
      </c>
    </row>
  </sheetData>
  <sheetProtection sheet="1" objects="1" scenarios="1"/>
  <pageMargins left="0.7" right="0.7" top="0.75" bottom="0.75" header="0.3" footer="0.3"/>
  <pageSetup paperSize="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D36E5-EB5E-4BC8-A872-33C0D3099F6B}">
  <sheetPr codeName="Sheet20">
    <tabColor rgb="FFFFDB8E"/>
    <pageSetUpPr fitToPage="1"/>
  </sheetPr>
  <dimension ref="A1:T37"/>
  <sheetViews>
    <sheetView showGridLines="0" zoomScale="80" zoomScaleNormal="80" workbookViewId="0">
      <selection activeCell="J24" sqref="J24:J34"/>
    </sheetView>
  </sheetViews>
  <sheetFormatPr defaultColWidth="0" defaultRowHeight="13.15" zeroHeight="1"/>
  <cols>
    <col min="1" max="1" width="6.125" style="14" customWidth="1"/>
    <col min="2" max="2" width="7.75" style="14" bestFit="1" customWidth="1"/>
    <col min="3" max="3" width="26.75" style="14" bestFit="1" customWidth="1"/>
    <col min="4" max="4" width="19.875" style="14" bestFit="1" customWidth="1"/>
    <col min="5" max="6" width="7.125" style="14" bestFit="1" customWidth="1"/>
    <col min="7" max="8" width="6.75" style="14" bestFit="1" customWidth="1"/>
    <col min="9" max="9" width="7.125" style="14" bestFit="1" customWidth="1"/>
    <col min="10" max="10" width="7.125" style="14" customWidth="1"/>
    <col min="11" max="11" width="20" style="14" bestFit="1" customWidth="1"/>
    <col min="12" max="12" width="9" style="14" customWidth="1"/>
    <col min="13" max="13" width="26.75" style="14" bestFit="1" customWidth="1"/>
    <col min="14" max="14" width="18.875" style="14" bestFit="1" customWidth="1"/>
    <col min="15" max="20" width="9" style="14" customWidth="1"/>
    <col min="21" max="21" width="9" style="14" hidden="1" customWidth="1"/>
    <col min="22" max="16384" width="9" style="14" hidden="1"/>
  </cols>
  <sheetData>
    <row r="1" spans="1:20" s="18" customFormat="1" ht="30.75">
      <c r="A1" s="18" t="e">
        <f ca="1" xml:space="preserve"> RIGHT(CELL("filename", A1), LEN(CELL("filename", A1)) - SEARCH("]", CELL("filename", A1)))</f>
        <v>#VALUE!</v>
      </c>
    </row>
    <row r="2" spans="1:20" s="12" customFormat="1"/>
    <row r="3" spans="1:20" s="13" customFormat="1">
      <c r="A3" s="27" t="s">
        <v>910</v>
      </c>
    </row>
    <row r="4" spans="1:20" s="13" customFormat="1">
      <c r="A4" s="25" t="s">
        <v>911</v>
      </c>
      <c r="B4" s="14"/>
      <c r="C4" s="32" t="s">
        <v>912</v>
      </c>
      <c r="D4" s="14"/>
      <c r="E4" s="14"/>
      <c r="F4" s="14"/>
      <c r="G4" s="14"/>
      <c r="H4" s="14"/>
      <c r="I4" s="14"/>
      <c r="J4" s="14"/>
    </row>
    <row r="5" spans="1:20" s="13" customFormat="1">
      <c r="A5" s="25" t="s">
        <v>913</v>
      </c>
      <c r="B5" s="33"/>
      <c r="C5" s="32" t="s">
        <v>914</v>
      </c>
      <c r="D5" s="14"/>
      <c r="E5" s="14"/>
      <c r="F5" s="14"/>
      <c r="G5" s="14"/>
      <c r="H5" s="14"/>
      <c r="I5" s="14"/>
      <c r="J5" s="14"/>
    </row>
    <row r="6" spans="1:20">
      <c r="A6" s="25" t="s">
        <v>915</v>
      </c>
      <c r="B6" s="33"/>
      <c r="C6" s="32" t="s">
        <v>916</v>
      </c>
    </row>
    <row r="7" spans="1:20">
      <c r="A7" s="25"/>
      <c r="B7" s="33"/>
      <c r="C7" s="33"/>
    </row>
    <row r="8" spans="1:20"/>
    <row r="9" spans="1:20">
      <c r="B9" s="12" t="s">
        <v>148</v>
      </c>
      <c r="C9" s="12" t="s">
        <v>917</v>
      </c>
      <c r="D9" s="12" t="s">
        <v>91</v>
      </c>
      <c r="E9" s="12">
        <v>2019</v>
      </c>
      <c r="F9" s="12">
        <v>2020</v>
      </c>
      <c r="G9" s="12">
        <v>2021</v>
      </c>
      <c r="H9" s="12">
        <v>2022</v>
      </c>
      <c r="I9" s="12">
        <v>2023</v>
      </c>
      <c r="J9" s="12">
        <v>2024</v>
      </c>
      <c r="K9" s="12"/>
      <c r="L9" s="12" t="s">
        <v>148</v>
      </c>
      <c r="M9" s="12" t="s">
        <v>917</v>
      </c>
      <c r="N9" s="12" t="s">
        <v>91</v>
      </c>
      <c r="O9" s="12">
        <v>2019</v>
      </c>
      <c r="P9" s="12">
        <v>2020</v>
      </c>
      <c r="Q9" s="12">
        <v>2021</v>
      </c>
      <c r="R9" s="12">
        <v>2022</v>
      </c>
      <c r="S9" s="12">
        <v>2023</v>
      </c>
      <c r="T9" s="12">
        <v>2024</v>
      </c>
    </row>
    <row r="10" spans="1:20">
      <c r="B10" s="14" t="s">
        <v>94</v>
      </c>
      <c r="C10" s="14" t="s">
        <v>918</v>
      </c>
      <c r="D10" s="14" t="s">
        <v>195</v>
      </c>
      <c r="E10" s="35">
        <v>6498</v>
      </c>
      <c r="F10" s="35">
        <v>17428</v>
      </c>
      <c r="G10" s="35">
        <v>21351</v>
      </c>
      <c r="H10" s="35">
        <v>16082</v>
      </c>
      <c r="I10" s="35">
        <v>31623</v>
      </c>
      <c r="J10" s="114">
        <v>43919</v>
      </c>
      <c r="L10" s="14" t="s">
        <v>94</v>
      </c>
      <c r="M10" s="14" t="s">
        <v>919</v>
      </c>
      <c r="N10" s="14" t="s">
        <v>920</v>
      </c>
      <c r="O10" s="35">
        <v>159</v>
      </c>
      <c r="P10" s="35">
        <v>711</v>
      </c>
      <c r="Q10" s="35">
        <v>834</v>
      </c>
      <c r="R10" s="35">
        <v>1054</v>
      </c>
      <c r="S10" s="35">
        <v>1423</v>
      </c>
      <c r="T10" s="114">
        <v>1444</v>
      </c>
    </row>
    <row r="11" spans="1:20">
      <c r="B11" s="14" t="s">
        <v>117</v>
      </c>
      <c r="C11" s="14" t="s">
        <v>918</v>
      </c>
      <c r="D11" s="14" t="s">
        <v>195</v>
      </c>
      <c r="E11" s="35">
        <v>0</v>
      </c>
      <c r="F11" s="35">
        <v>108451</v>
      </c>
      <c r="G11" s="35">
        <v>97955</v>
      </c>
      <c r="H11" s="35">
        <v>86277</v>
      </c>
      <c r="I11" s="35">
        <v>121422</v>
      </c>
      <c r="J11" s="114">
        <v>117146</v>
      </c>
      <c r="K11" s="115"/>
      <c r="L11" s="14" t="s">
        <v>117</v>
      </c>
      <c r="M11" s="14" t="s">
        <v>919</v>
      </c>
      <c r="N11" s="14" t="s">
        <v>920</v>
      </c>
      <c r="O11" s="35">
        <v>0</v>
      </c>
      <c r="P11" s="35">
        <v>1987</v>
      </c>
      <c r="Q11" s="35">
        <v>2257</v>
      </c>
      <c r="R11" s="35">
        <v>2250</v>
      </c>
      <c r="S11" s="35">
        <v>2304</v>
      </c>
      <c r="T11" s="114">
        <v>2462</v>
      </c>
    </row>
    <row r="12" spans="1:20">
      <c r="B12" s="14" t="s">
        <v>118</v>
      </c>
      <c r="C12" s="14" t="s">
        <v>918</v>
      </c>
      <c r="D12" s="14" t="s">
        <v>195</v>
      </c>
      <c r="E12" s="35">
        <v>0</v>
      </c>
      <c r="F12" s="35">
        <v>1269</v>
      </c>
      <c r="G12" s="35">
        <v>1675</v>
      </c>
      <c r="H12" s="35">
        <v>1422</v>
      </c>
      <c r="I12" s="35">
        <v>1899</v>
      </c>
      <c r="J12" s="114">
        <v>1810</v>
      </c>
      <c r="K12" s="115"/>
      <c r="L12" s="14" t="s">
        <v>118</v>
      </c>
      <c r="M12" s="14" t="s">
        <v>919</v>
      </c>
      <c r="N12" s="14" t="s">
        <v>920</v>
      </c>
      <c r="O12" s="35">
        <v>0</v>
      </c>
      <c r="P12" s="35">
        <v>47</v>
      </c>
      <c r="Q12" s="35">
        <v>47</v>
      </c>
      <c r="R12" s="35">
        <v>49</v>
      </c>
      <c r="S12" s="35">
        <v>49</v>
      </c>
      <c r="T12" s="114">
        <v>50</v>
      </c>
    </row>
    <row r="13" spans="1:20">
      <c r="B13" s="14" t="s">
        <v>119</v>
      </c>
      <c r="C13" s="14" t="s">
        <v>918</v>
      </c>
      <c r="D13" s="14" t="s">
        <v>195</v>
      </c>
      <c r="E13" s="35">
        <v>26462</v>
      </c>
      <c r="F13" s="35">
        <v>32497</v>
      </c>
      <c r="G13" s="35">
        <v>36483</v>
      </c>
      <c r="H13" s="35">
        <v>29697</v>
      </c>
      <c r="I13" s="35">
        <v>46492</v>
      </c>
      <c r="J13" s="114">
        <v>40792</v>
      </c>
      <c r="L13" s="14" t="s">
        <v>119</v>
      </c>
      <c r="M13" s="14" t="s">
        <v>919</v>
      </c>
      <c r="N13" s="14" t="s">
        <v>920</v>
      </c>
      <c r="O13" s="35">
        <v>1115</v>
      </c>
      <c r="P13" s="35">
        <v>1452</v>
      </c>
      <c r="Q13" s="35">
        <v>1440</v>
      </c>
      <c r="R13" s="35">
        <v>1463</v>
      </c>
      <c r="S13" s="35">
        <v>1546</v>
      </c>
      <c r="T13" s="114">
        <v>1560</v>
      </c>
    </row>
    <row r="14" spans="1:20">
      <c r="B14" s="14" t="s">
        <v>120</v>
      </c>
      <c r="C14" s="14" t="s">
        <v>918</v>
      </c>
      <c r="D14" s="14" t="s">
        <v>195</v>
      </c>
      <c r="E14" s="35">
        <v>39938</v>
      </c>
      <c r="F14" s="35">
        <v>60982</v>
      </c>
      <c r="G14" s="35">
        <v>59676</v>
      </c>
      <c r="H14" s="35">
        <v>44765</v>
      </c>
      <c r="I14" s="35">
        <v>60253</v>
      </c>
      <c r="J14" s="114">
        <v>62085</v>
      </c>
      <c r="L14" s="14" t="s">
        <v>120</v>
      </c>
      <c r="M14" s="14" t="s">
        <v>919</v>
      </c>
      <c r="N14" s="14" t="s">
        <v>920</v>
      </c>
      <c r="O14" s="35">
        <v>1229</v>
      </c>
      <c r="P14" s="35">
        <v>2288</v>
      </c>
      <c r="Q14" s="35">
        <v>2412</v>
      </c>
      <c r="R14" s="35">
        <v>2438</v>
      </c>
      <c r="S14" s="35">
        <v>2421</v>
      </c>
      <c r="T14" s="114">
        <v>2459</v>
      </c>
    </row>
    <row r="15" spans="1:20">
      <c r="B15" s="14" t="s">
        <v>121</v>
      </c>
      <c r="C15" s="14" t="s">
        <v>918</v>
      </c>
      <c r="D15" s="14" t="s">
        <v>195</v>
      </c>
      <c r="E15" s="35">
        <v>34576</v>
      </c>
      <c r="F15" s="35">
        <v>42053</v>
      </c>
      <c r="G15" s="35">
        <v>42484</v>
      </c>
      <c r="H15" s="35">
        <v>37649</v>
      </c>
      <c r="I15" s="35">
        <v>58249</v>
      </c>
      <c r="J15" s="114">
        <v>56173</v>
      </c>
      <c r="L15" s="14" t="s">
        <v>121</v>
      </c>
      <c r="M15" s="14" t="s">
        <v>919</v>
      </c>
      <c r="N15" s="14" t="s">
        <v>920</v>
      </c>
      <c r="O15" s="35">
        <v>1034</v>
      </c>
      <c r="P15" s="35">
        <v>1095</v>
      </c>
      <c r="Q15" s="35">
        <v>1093</v>
      </c>
      <c r="R15" s="35">
        <v>1323</v>
      </c>
      <c r="S15" s="35">
        <v>1342</v>
      </c>
      <c r="T15" s="114">
        <v>1370</v>
      </c>
    </row>
    <row r="16" spans="1:20">
      <c r="B16" s="14" t="s">
        <v>122</v>
      </c>
      <c r="C16" s="14" t="s">
        <v>918</v>
      </c>
      <c r="D16" s="14" t="s">
        <v>195</v>
      </c>
      <c r="E16" s="35">
        <v>14296</v>
      </c>
      <c r="F16" s="35">
        <v>20313</v>
      </c>
      <c r="G16" s="35">
        <v>19077.41</v>
      </c>
      <c r="H16" s="35">
        <v>16688</v>
      </c>
      <c r="I16" s="35">
        <v>29494</v>
      </c>
      <c r="J16" s="114">
        <v>29355</v>
      </c>
      <c r="L16" s="14" t="s">
        <v>122</v>
      </c>
      <c r="M16" s="14" t="s">
        <v>919</v>
      </c>
      <c r="N16" s="14" t="s">
        <v>920</v>
      </c>
      <c r="O16" s="35">
        <v>727</v>
      </c>
      <c r="P16" s="35">
        <v>939</v>
      </c>
      <c r="Q16" s="35">
        <v>943</v>
      </c>
      <c r="R16" s="35">
        <v>939</v>
      </c>
      <c r="S16" s="35">
        <v>962</v>
      </c>
      <c r="T16" s="114">
        <v>978</v>
      </c>
    </row>
    <row r="17" spans="2:20">
      <c r="B17" s="14" t="s">
        <v>123</v>
      </c>
      <c r="C17" s="14" t="s">
        <v>918</v>
      </c>
      <c r="D17" s="14" t="s">
        <v>195</v>
      </c>
      <c r="E17" s="35">
        <v>9319</v>
      </c>
      <c r="F17" s="35">
        <v>18443</v>
      </c>
      <c r="G17" s="35">
        <v>14713</v>
      </c>
      <c r="H17" s="35">
        <v>8014</v>
      </c>
      <c r="I17" s="35">
        <v>16990</v>
      </c>
      <c r="J17" s="114">
        <v>23061</v>
      </c>
      <c r="L17" s="14" t="s">
        <v>123</v>
      </c>
      <c r="M17" s="14" t="s">
        <v>919</v>
      </c>
      <c r="N17" s="14" t="s">
        <v>920</v>
      </c>
      <c r="O17" s="35">
        <v>370</v>
      </c>
      <c r="P17" s="35">
        <v>463</v>
      </c>
      <c r="Q17" s="35">
        <v>461</v>
      </c>
      <c r="R17" s="35">
        <v>472</v>
      </c>
      <c r="S17" s="35">
        <v>610</v>
      </c>
      <c r="T17" s="114">
        <v>590</v>
      </c>
    </row>
    <row r="18" spans="2:20">
      <c r="B18" s="14" t="s">
        <v>151</v>
      </c>
      <c r="C18" s="14" t="s">
        <v>918</v>
      </c>
      <c r="D18" s="14" t="s">
        <v>195</v>
      </c>
      <c r="E18" s="35">
        <v>112919</v>
      </c>
      <c r="F18" s="35">
        <v>113940</v>
      </c>
      <c r="G18" s="35">
        <v>81588</v>
      </c>
      <c r="H18" s="35">
        <v>69245</v>
      </c>
      <c r="I18" s="35">
        <v>97537</v>
      </c>
      <c r="J18" s="114">
        <v>77817</v>
      </c>
      <c r="L18" s="14" t="s">
        <v>151</v>
      </c>
      <c r="M18" s="14" t="s">
        <v>919</v>
      </c>
      <c r="N18" s="14" t="s">
        <v>920</v>
      </c>
      <c r="O18" s="35">
        <v>1972</v>
      </c>
      <c r="P18" s="35">
        <v>1924</v>
      </c>
      <c r="Q18" s="35">
        <v>1954</v>
      </c>
      <c r="R18" s="35">
        <v>1971</v>
      </c>
      <c r="S18" s="35">
        <v>2147</v>
      </c>
      <c r="T18" s="114">
        <v>2270</v>
      </c>
    </row>
    <row r="19" spans="2:20">
      <c r="B19" s="14" t="s">
        <v>125</v>
      </c>
      <c r="C19" s="14" t="s">
        <v>918</v>
      </c>
      <c r="D19" s="14" t="s">
        <v>195</v>
      </c>
      <c r="E19" s="35">
        <v>15437</v>
      </c>
      <c r="F19" s="35">
        <v>29014</v>
      </c>
      <c r="G19" s="35">
        <v>23524</v>
      </c>
      <c r="H19" s="35">
        <v>21878</v>
      </c>
      <c r="I19" s="35">
        <v>41453</v>
      </c>
      <c r="J19" s="114">
        <v>43931</v>
      </c>
      <c r="L19" s="14" t="s">
        <v>125</v>
      </c>
      <c r="M19" s="14" t="s">
        <v>919</v>
      </c>
      <c r="N19" s="14" t="s">
        <v>920</v>
      </c>
      <c r="O19" s="35">
        <v>49</v>
      </c>
      <c r="P19" s="35">
        <v>971</v>
      </c>
      <c r="Q19" s="35">
        <v>1048</v>
      </c>
      <c r="R19" s="35">
        <v>1182</v>
      </c>
      <c r="S19" s="35">
        <v>1295</v>
      </c>
      <c r="T19" s="114">
        <v>1295</v>
      </c>
    </row>
    <row r="20" spans="2:20">
      <c r="B20" s="14" t="s">
        <v>126</v>
      </c>
      <c r="C20" s="14" t="s">
        <v>918</v>
      </c>
      <c r="D20" s="14" t="s">
        <v>195</v>
      </c>
      <c r="E20" s="35">
        <v>22906.374</v>
      </c>
      <c r="F20" s="35">
        <v>65083</v>
      </c>
      <c r="G20" s="35">
        <v>70062</v>
      </c>
      <c r="H20" s="35">
        <v>54273</v>
      </c>
      <c r="I20" s="35">
        <v>77761</v>
      </c>
      <c r="J20" s="114">
        <v>68164</v>
      </c>
      <c r="L20" s="14" t="s">
        <v>126</v>
      </c>
      <c r="M20" s="14" t="s">
        <v>919</v>
      </c>
      <c r="N20" s="14" t="s">
        <v>920</v>
      </c>
      <c r="O20" s="35">
        <v>713</v>
      </c>
      <c r="P20" s="35">
        <v>2157</v>
      </c>
      <c r="Q20" s="35">
        <v>2087</v>
      </c>
      <c r="R20" s="35">
        <v>2118</v>
      </c>
      <c r="S20" s="35">
        <v>2165</v>
      </c>
      <c r="T20" s="114">
        <v>2191</v>
      </c>
    </row>
    <row r="21" spans="2:20">
      <c r="E21" s="34"/>
      <c r="F21" s="34"/>
      <c r="G21" s="34"/>
      <c r="H21" s="34"/>
      <c r="I21" s="34"/>
      <c r="J21" s="34"/>
      <c r="O21" s="34"/>
      <c r="P21" s="34"/>
      <c r="Q21" s="34"/>
      <c r="R21" s="34"/>
      <c r="S21" s="34"/>
    </row>
    <row r="22" spans="2:20"/>
    <row r="23" spans="2:20">
      <c r="B23" s="12" t="s">
        <v>148</v>
      </c>
      <c r="C23" s="12" t="s">
        <v>917</v>
      </c>
      <c r="D23" s="12" t="s">
        <v>91</v>
      </c>
      <c r="E23" s="12">
        <v>2019</v>
      </c>
      <c r="F23" s="12">
        <v>2020</v>
      </c>
      <c r="G23" s="12">
        <v>2021</v>
      </c>
      <c r="H23" s="12">
        <v>2022</v>
      </c>
      <c r="I23" s="12">
        <v>2023</v>
      </c>
      <c r="J23" s="12">
        <v>2024</v>
      </c>
    </row>
    <row r="24" spans="2:20">
      <c r="B24" s="14" t="s">
        <v>94</v>
      </c>
      <c r="C24" s="14" t="s">
        <v>921</v>
      </c>
      <c r="D24" s="14" t="s">
        <v>108</v>
      </c>
      <c r="E24" s="101">
        <v>0.28000000000000003</v>
      </c>
      <c r="F24" s="101">
        <v>0.45</v>
      </c>
      <c r="G24" s="101">
        <v>0.54</v>
      </c>
      <c r="H24" s="101">
        <v>0.7</v>
      </c>
      <c r="I24" s="113">
        <v>0.96860000000000002</v>
      </c>
      <c r="J24" s="122">
        <v>0.96750000000000003</v>
      </c>
      <c r="L24" s="115"/>
    </row>
    <row r="25" spans="2:20">
      <c r="B25" s="14" t="s">
        <v>117</v>
      </c>
      <c r="C25" s="14" t="s">
        <v>921</v>
      </c>
      <c r="D25" s="14" t="s">
        <v>108</v>
      </c>
      <c r="E25" s="101">
        <v>0.93600000000000005</v>
      </c>
      <c r="F25" s="101">
        <v>0.93600000000000005</v>
      </c>
      <c r="G25" s="101">
        <v>0.93600000000000005</v>
      </c>
      <c r="H25" s="101">
        <v>0.93600000000000005</v>
      </c>
      <c r="I25" s="101">
        <v>0.94299999999999995</v>
      </c>
      <c r="J25" s="122">
        <v>0.93640000000000001</v>
      </c>
      <c r="L25" s="93"/>
    </row>
    <row r="26" spans="2:20">
      <c r="B26" s="14" t="s">
        <v>118</v>
      </c>
      <c r="C26" s="14" t="s">
        <v>921</v>
      </c>
      <c r="D26" s="14" t="s">
        <v>108</v>
      </c>
      <c r="E26" s="101" t="s">
        <v>220</v>
      </c>
      <c r="F26" s="101">
        <v>0.85850000000000004</v>
      </c>
      <c r="G26" s="101">
        <v>0.80220000000000002</v>
      </c>
      <c r="H26" s="101">
        <v>0.85540000000000005</v>
      </c>
      <c r="I26" s="101">
        <v>0.94750000000000001</v>
      </c>
      <c r="J26" s="122">
        <v>0.95199999999999996</v>
      </c>
    </row>
    <row r="27" spans="2:20">
      <c r="B27" s="14" t="s">
        <v>119</v>
      </c>
      <c r="C27" s="14" t="s">
        <v>921</v>
      </c>
      <c r="D27" s="14" t="s">
        <v>108</v>
      </c>
      <c r="E27" s="101">
        <v>0.97750000000000004</v>
      </c>
      <c r="F27" s="101">
        <v>0.95330000000000004</v>
      </c>
      <c r="G27" s="101">
        <v>0.88209999999999988</v>
      </c>
      <c r="H27" s="101">
        <v>0.89849999999999997</v>
      </c>
      <c r="I27" s="101">
        <v>0.93579999999999997</v>
      </c>
      <c r="J27" s="122">
        <v>0.94079999999999997</v>
      </c>
    </row>
    <row r="28" spans="2:20">
      <c r="B28" s="14" t="s">
        <v>120</v>
      </c>
      <c r="C28" s="14" t="s">
        <v>921</v>
      </c>
      <c r="D28" s="14" t="s">
        <v>108</v>
      </c>
      <c r="E28" s="101">
        <v>0.39423844786729839</v>
      </c>
      <c r="F28" s="101">
        <v>0.72445679883854897</v>
      </c>
      <c r="G28" s="101">
        <v>0.82021759188615551</v>
      </c>
      <c r="H28" s="101">
        <v>0.84785165129202933</v>
      </c>
      <c r="I28" s="101">
        <v>0.9</v>
      </c>
      <c r="J28" s="122">
        <v>0.96299999999999997</v>
      </c>
    </row>
    <row r="29" spans="2:20">
      <c r="B29" s="14" t="s">
        <v>121</v>
      </c>
      <c r="C29" s="14" t="s">
        <v>921</v>
      </c>
      <c r="D29" s="14" t="s">
        <v>108</v>
      </c>
      <c r="E29" s="101">
        <v>1</v>
      </c>
      <c r="F29" s="101">
        <v>1</v>
      </c>
      <c r="G29" s="101">
        <v>1</v>
      </c>
      <c r="H29" s="101">
        <v>1</v>
      </c>
      <c r="I29" s="101">
        <v>1</v>
      </c>
      <c r="J29" s="122">
        <v>0.97350000000000003</v>
      </c>
    </row>
    <row r="30" spans="2:20">
      <c r="B30" s="14" t="s">
        <v>122</v>
      </c>
      <c r="C30" s="14" t="s">
        <v>921</v>
      </c>
      <c r="D30" s="14" t="s">
        <v>108</v>
      </c>
      <c r="E30" s="101">
        <v>0.9587</v>
      </c>
      <c r="F30" s="101">
        <v>0.96189999999999998</v>
      </c>
      <c r="G30" s="101">
        <v>0.91780000000000006</v>
      </c>
      <c r="H30" s="101">
        <v>0.92049999999999998</v>
      </c>
      <c r="I30" s="101">
        <v>0.9265000000000001</v>
      </c>
      <c r="J30" s="122">
        <v>0.93140000000000001</v>
      </c>
    </row>
    <row r="31" spans="2:20">
      <c r="B31" s="14" t="s">
        <v>123</v>
      </c>
      <c r="C31" s="14" t="s">
        <v>921</v>
      </c>
      <c r="D31" s="14" t="s">
        <v>108</v>
      </c>
      <c r="E31" s="101">
        <v>0</v>
      </c>
      <c r="F31" s="101">
        <v>0.71810000000000007</v>
      </c>
      <c r="G31" s="101">
        <v>0.70269999999999999</v>
      </c>
      <c r="H31" s="101">
        <v>0.71009999999999995</v>
      </c>
      <c r="I31" s="101">
        <v>0.90300000000000002</v>
      </c>
      <c r="J31" s="122">
        <v>0.97309999999999997</v>
      </c>
    </row>
    <row r="32" spans="2:20">
      <c r="B32" s="14" t="s">
        <v>151</v>
      </c>
      <c r="C32" s="14" t="s">
        <v>921</v>
      </c>
      <c r="D32" s="14" t="s">
        <v>108</v>
      </c>
      <c r="E32" s="101">
        <v>1</v>
      </c>
      <c r="F32" s="101">
        <v>0.95287187622482139</v>
      </c>
      <c r="G32" s="101">
        <v>0.84231806569343304</v>
      </c>
      <c r="H32" s="101">
        <v>0.80993336291038642</v>
      </c>
      <c r="I32" s="101">
        <v>0.92449999999999999</v>
      </c>
      <c r="J32" s="122">
        <v>0.95099999999999996</v>
      </c>
    </row>
    <row r="33" spans="1:10">
      <c r="B33" s="14" t="s">
        <v>125</v>
      </c>
      <c r="C33" s="14" t="s">
        <v>921</v>
      </c>
      <c r="D33" s="14" t="s">
        <v>108</v>
      </c>
      <c r="E33" s="101">
        <v>1</v>
      </c>
      <c r="F33" s="101">
        <v>1</v>
      </c>
      <c r="G33" s="101">
        <v>1</v>
      </c>
      <c r="H33" s="101">
        <v>1</v>
      </c>
      <c r="I33" s="101">
        <v>1</v>
      </c>
      <c r="J33" s="122">
        <v>0.98450000000000004</v>
      </c>
    </row>
    <row r="34" spans="1:10">
      <c r="B34" s="14" t="s">
        <v>126</v>
      </c>
      <c r="C34" s="14" t="s">
        <v>921</v>
      </c>
      <c r="D34" s="14" t="s">
        <v>108</v>
      </c>
      <c r="E34" s="101" t="s">
        <v>220</v>
      </c>
      <c r="F34" s="101">
        <v>0.89549999999999996</v>
      </c>
      <c r="G34" s="101">
        <v>0.87</v>
      </c>
      <c r="H34" s="101">
        <v>0.86470000000000002</v>
      </c>
      <c r="I34" s="101">
        <v>0.92589999999999995</v>
      </c>
      <c r="J34" s="122">
        <v>0.94599999999999995</v>
      </c>
    </row>
    <row r="35" spans="1:10">
      <c r="J35" s="138"/>
    </row>
    <row r="36" spans="1:10"/>
    <row r="37" spans="1:10" s="20" customFormat="1">
      <c r="A37" s="20" t="s">
        <v>53</v>
      </c>
    </row>
  </sheetData>
  <hyperlinks>
    <hyperlink ref="C5" r:id="rId1" display="https://corporate.dwrcymru.com/en/community/environment/combined-storm-overflows" xr:uid="{E797F1C1-4505-4127-9030-D6C75A92C217}"/>
    <hyperlink ref="C6" r:id="rId2" display="https://www.hdcymru.co.uk/regulatory-library/regulatory-library/" xr:uid="{9831C873-A0DD-45DF-81D5-5DA3168BC4C9}"/>
    <hyperlink ref="C4" r:id="rId3" display="https://www.data.gov.uk/dataset/19f6064d-7356-466f-844e-d20ea10ae9fd/event-duration-monitoring-storm-overflows-annual-returns" xr:uid="{02705440-4FBD-42BE-9FC6-6EB14B7342A8}"/>
  </hyperlinks>
  <pageMargins left="0.7" right="0.7" top="0.75" bottom="0.75" header="0.3" footer="0.3"/>
  <pageSetup paperSize="9" scale="60" fitToHeight="0" orientation="landscape" r:id="rId4"/>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9024-AA41-4C52-8C7E-D1E2058D51FC}">
  <sheetPr codeName="Sheet21">
    <tabColor rgb="FFFFDB8E"/>
    <pageSetUpPr fitToPage="1"/>
  </sheetPr>
  <dimension ref="A1:N3723"/>
  <sheetViews>
    <sheetView showGridLines="0" zoomScale="80" zoomScaleNormal="80" workbookViewId="0"/>
  </sheetViews>
  <sheetFormatPr defaultColWidth="0" defaultRowHeight="13.15" zeroHeight="1"/>
  <cols>
    <col min="1" max="1" width="4.875" style="14" bestFit="1" customWidth="1"/>
    <col min="2" max="2" width="17.875" style="14" bestFit="1" customWidth="1"/>
    <col min="3" max="3" width="40.25" style="14" bestFit="1" customWidth="1"/>
    <col min="4" max="4" width="22.5" style="14" bestFit="1" customWidth="1"/>
    <col min="5" max="5" width="51.625" style="14" bestFit="1" customWidth="1"/>
    <col min="6" max="6" width="33.125" style="14" bestFit="1" customWidth="1"/>
    <col min="7" max="7" width="18.5" style="26" bestFit="1" customWidth="1"/>
    <col min="8" max="8" width="13.875" style="26" bestFit="1" customWidth="1"/>
    <col min="9" max="9" width="24" style="26" bestFit="1" customWidth="1"/>
    <col min="10" max="10" width="19.375" style="26" bestFit="1" customWidth="1"/>
    <col min="11" max="11" width="10" style="26" bestFit="1" customWidth="1"/>
    <col min="12" max="12" width="10.125" style="14" bestFit="1" customWidth="1"/>
    <col min="13" max="14" width="9" style="14" customWidth="1"/>
    <col min="15" max="16384" width="9" style="14" hidden="1"/>
  </cols>
  <sheetData>
    <row r="1" spans="1:12" s="18" customFormat="1" ht="30.75">
      <c r="A1" s="18" t="e">
        <f ca="1" xml:space="preserve"> RIGHT(CELL("filename", A1), LEN(CELL("filename", A1)) - SEARCH("]", CELL("filename", A1)))</f>
        <v>#VALUE!</v>
      </c>
    </row>
    <row r="2" spans="1:12" s="12" customFormat="1"/>
    <row r="3" spans="1:12" s="13" customFormat="1">
      <c r="A3" s="27" t="s">
        <v>922</v>
      </c>
    </row>
    <row r="4" spans="1:12" s="13" customFormat="1">
      <c r="A4" s="25" t="s">
        <v>923</v>
      </c>
    </row>
    <row r="5" spans="1:12"/>
    <row r="6" spans="1:12">
      <c r="A6" s="12" t="s">
        <v>924</v>
      </c>
      <c r="B6" s="12" t="s">
        <v>925</v>
      </c>
      <c r="C6" s="12" t="s">
        <v>926</v>
      </c>
      <c r="D6" s="12" t="s">
        <v>927</v>
      </c>
      <c r="E6" s="12" t="s">
        <v>928</v>
      </c>
      <c r="F6" s="12" t="s">
        <v>929</v>
      </c>
      <c r="G6" s="29" t="s">
        <v>930</v>
      </c>
      <c r="H6" s="29" t="s">
        <v>931</v>
      </c>
      <c r="I6" s="29" t="s">
        <v>932</v>
      </c>
      <c r="J6" s="29" t="s">
        <v>933</v>
      </c>
      <c r="K6" s="29" t="s">
        <v>934</v>
      </c>
      <c r="L6" s="12" t="s">
        <v>935</v>
      </c>
    </row>
    <row r="7" spans="1:12">
      <c r="A7" s="14">
        <v>2014</v>
      </c>
      <c r="B7" s="14" t="s">
        <v>936</v>
      </c>
      <c r="C7" s="14" t="s">
        <v>937</v>
      </c>
      <c r="D7" s="14" t="s">
        <v>938</v>
      </c>
      <c r="E7" s="14" t="s">
        <v>939</v>
      </c>
      <c r="F7" s="14" t="s">
        <v>940</v>
      </c>
      <c r="G7" s="30">
        <v>427.79665191952199</v>
      </c>
      <c r="H7" s="30">
        <v>159.38441684959798</v>
      </c>
      <c r="I7" s="26">
        <f>IF(G7&lt;0,"",IF(G7="","",G7))</f>
        <v>427.79665191952199</v>
      </c>
      <c r="J7" s="26">
        <f>IF(H7&lt;0,"",IF(H7="","",H7))</f>
        <v>159.38441684959798</v>
      </c>
      <c r="K7" s="26">
        <f>IF(J7="","",IF(I7="","",I7-J7))</f>
        <v>268.41223506992401</v>
      </c>
      <c r="L7" s="28">
        <f>IF(J7="","",IF(I7="","",K7/I7))</f>
        <v>0.62742948984186597</v>
      </c>
    </row>
    <row r="8" spans="1:12">
      <c r="A8" s="14">
        <v>2016</v>
      </c>
      <c r="B8" s="14" t="s">
        <v>936</v>
      </c>
      <c r="C8" s="14" t="s">
        <v>941</v>
      </c>
      <c r="D8" s="14" t="s">
        <v>942</v>
      </c>
      <c r="E8" s="14" t="s">
        <v>943</v>
      </c>
      <c r="F8" s="14" t="s">
        <v>944</v>
      </c>
      <c r="G8" s="30">
        <v>518.62302807152878</v>
      </c>
      <c r="H8" s="30">
        <v>49.180503128995014</v>
      </c>
      <c r="I8" s="26">
        <f t="shared" ref="I8:J71" si="0">IF(G8&lt;0,"",IF(G8="","",G8))</f>
        <v>518.62302807152878</v>
      </c>
      <c r="J8" s="26">
        <f t="shared" si="0"/>
        <v>49.180503128995014</v>
      </c>
      <c r="K8" s="26">
        <f t="shared" ref="K8:K71" si="1">IF(J8="","",IF(I8="","",I8-J8))</f>
        <v>469.44252494253374</v>
      </c>
      <c r="L8" s="28">
        <f t="shared" ref="L8:L71" si="2">IF(J8="","",IF(I8="","",K8/I8))</f>
        <v>0.90517099999999995</v>
      </c>
    </row>
    <row r="9" spans="1:12">
      <c r="A9" s="14">
        <v>2016</v>
      </c>
      <c r="B9" s="14" t="s">
        <v>936</v>
      </c>
      <c r="C9" s="14" t="s">
        <v>937</v>
      </c>
      <c r="D9" s="14" t="s">
        <v>938</v>
      </c>
      <c r="E9" s="14" t="s">
        <v>939</v>
      </c>
      <c r="F9" s="14" t="s">
        <v>940</v>
      </c>
      <c r="G9" s="30">
        <v>398.72682839996793</v>
      </c>
      <c r="H9" s="30">
        <v>114.44789927586332</v>
      </c>
      <c r="I9" s="26">
        <f t="shared" si="0"/>
        <v>398.72682839996793</v>
      </c>
      <c r="J9" s="26">
        <f t="shared" si="0"/>
        <v>114.44789927586332</v>
      </c>
      <c r="K9" s="26">
        <f t="shared" si="1"/>
        <v>284.27892912410459</v>
      </c>
      <c r="L9" s="28">
        <f t="shared" si="2"/>
        <v>0.71296664502078799</v>
      </c>
    </row>
    <row r="10" spans="1:12">
      <c r="A10" s="14">
        <v>2019</v>
      </c>
      <c r="B10" s="14" t="s">
        <v>936</v>
      </c>
      <c r="C10" s="14" t="s">
        <v>937</v>
      </c>
      <c r="D10" s="14" t="s">
        <v>938</v>
      </c>
      <c r="E10" s="14" t="s">
        <v>939</v>
      </c>
      <c r="F10" s="14" t="s">
        <v>939</v>
      </c>
      <c r="G10" s="30">
        <v>431.16942245335702</v>
      </c>
      <c r="H10" s="30">
        <v>134.47643665620831</v>
      </c>
      <c r="I10" s="26">
        <f t="shared" si="0"/>
        <v>431.16942245335702</v>
      </c>
      <c r="J10" s="26">
        <f t="shared" si="0"/>
        <v>134.47643665620831</v>
      </c>
      <c r="K10" s="26">
        <f t="shared" si="1"/>
        <v>296.69298579714871</v>
      </c>
      <c r="L10" s="28">
        <f t="shared" si="2"/>
        <v>0.68811230654753663</v>
      </c>
    </row>
    <row r="11" spans="1:12">
      <c r="A11" s="14">
        <v>2013</v>
      </c>
      <c r="B11" s="14" t="s">
        <v>936</v>
      </c>
      <c r="C11" s="14" t="s">
        <v>941</v>
      </c>
      <c r="D11" s="14" t="s">
        <v>942</v>
      </c>
      <c r="E11" s="14" t="s">
        <v>943</v>
      </c>
      <c r="F11" s="14" t="s">
        <v>944</v>
      </c>
      <c r="G11" s="30">
        <v>577.65512905981188</v>
      </c>
      <c r="H11" s="30">
        <v>50.936871846565424</v>
      </c>
      <c r="I11" s="26">
        <f t="shared" si="0"/>
        <v>577.65512905981188</v>
      </c>
      <c r="J11" s="26">
        <f t="shared" si="0"/>
        <v>50.936871846565424</v>
      </c>
      <c r="K11" s="26">
        <f t="shared" si="1"/>
        <v>526.71825721324649</v>
      </c>
      <c r="L11" s="28">
        <f t="shared" si="2"/>
        <v>0.91182131122168009</v>
      </c>
    </row>
    <row r="12" spans="1:12">
      <c r="A12" s="14">
        <v>2013</v>
      </c>
      <c r="B12" s="14" t="s">
        <v>936</v>
      </c>
      <c r="C12" s="14" t="s">
        <v>937</v>
      </c>
      <c r="D12" s="14" t="s">
        <v>938</v>
      </c>
      <c r="E12" s="14" t="s">
        <v>939</v>
      </c>
      <c r="F12" s="14" t="s">
        <v>940</v>
      </c>
      <c r="G12" s="30">
        <v>473.48119798247035</v>
      </c>
      <c r="H12" s="30">
        <v>136.48250984088031</v>
      </c>
      <c r="I12" s="26">
        <f t="shared" si="0"/>
        <v>473.48119798247035</v>
      </c>
      <c r="J12" s="26">
        <f t="shared" si="0"/>
        <v>136.48250984088031</v>
      </c>
      <c r="K12" s="26">
        <f t="shared" si="1"/>
        <v>336.99868814159004</v>
      </c>
      <c r="L12" s="28">
        <f t="shared" si="2"/>
        <v>0.71174671682330815</v>
      </c>
    </row>
    <row r="13" spans="1:12">
      <c r="A13" s="14">
        <v>2013</v>
      </c>
      <c r="B13" s="14" t="s">
        <v>936</v>
      </c>
      <c r="C13" s="14" t="s">
        <v>945</v>
      </c>
      <c r="D13" s="14" t="s">
        <v>938</v>
      </c>
      <c r="E13" s="14" t="s">
        <v>946</v>
      </c>
      <c r="F13" s="14" t="s">
        <v>947</v>
      </c>
      <c r="G13" s="30">
        <v>6491.815734101664</v>
      </c>
      <c r="H13" s="30">
        <v>2364.2776912868085</v>
      </c>
      <c r="I13" s="26">
        <f t="shared" si="0"/>
        <v>6491.815734101664</v>
      </c>
      <c r="J13" s="26">
        <f t="shared" si="0"/>
        <v>2364.2776912868085</v>
      </c>
      <c r="K13" s="26">
        <f t="shared" si="1"/>
        <v>4127.5380428148555</v>
      </c>
      <c r="L13" s="28">
        <f t="shared" si="2"/>
        <v>0.63580640792572085</v>
      </c>
    </row>
    <row r="14" spans="1:12">
      <c r="A14" s="14">
        <v>2019</v>
      </c>
      <c r="B14" s="14" t="s">
        <v>936</v>
      </c>
      <c r="C14" s="14" t="s">
        <v>948</v>
      </c>
      <c r="D14" s="14" t="s">
        <v>949</v>
      </c>
      <c r="E14" s="14" t="s">
        <v>943</v>
      </c>
      <c r="F14" s="14" t="s">
        <v>950</v>
      </c>
      <c r="G14" s="30">
        <v>363.48725946786453</v>
      </c>
      <c r="H14" s="30">
        <v>94.703935100126927</v>
      </c>
      <c r="I14" s="26">
        <f t="shared" si="0"/>
        <v>363.48725946786453</v>
      </c>
      <c r="J14" s="26">
        <f t="shared" si="0"/>
        <v>94.703935100126927</v>
      </c>
      <c r="K14" s="26">
        <f t="shared" si="1"/>
        <v>268.78332436773758</v>
      </c>
      <c r="L14" s="28">
        <f t="shared" si="2"/>
        <v>0.73945734648644645</v>
      </c>
    </row>
    <row r="15" spans="1:12">
      <c r="A15" s="14">
        <v>2021</v>
      </c>
      <c r="B15" s="14" t="s">
        <v>936</v>
      </c>
      <c r="C15" s="14" t="s">
        <v>948</v>
      </c>
      <c r="D15" s="14" t="s">
        <v>949</v>
      </c>
      <c r="E15" s="14" t="s">
        <v>943</v>
      </c>
      <c r="F15" s="14" t="s">
        <v>950</v>
      </c>
      <c r="G15" s="30">
        <v>320.40935124900381</v>
      </c>
      <c r="H15" s="30">
        <v>100.27113919986255</v>
      </c>
      <c r="I15" s="26">
        <f t="shared" si="0"/>
        <v>320.40935124900381</v>
      </c>
      <c r="J15" s="26">
        <f t="shared" si="0"/>
        <v>100.27113919986255</v>
      </c>
      <c r="K15" s="26">
        <f t="shared" si="1"/>
        <v>220.13821204914126</v>
      </c>
      <c r="L15" s="28">
        <f t="shared" si="2"/>
        <v>0.68705301886792447</v>
      </c>
    </row>
    <row r="16" spans="1:12">
      <c r="A16" s="14">
        <v>2015</v>
      </c>
      <c r="B16" s="14" t="s">
        <v>936</v>
      </c>
      <c r="C16" s="14" t="s">
        <v>937</v>
      </c>
      <c r="D16" s="14" t="s">
        <v>938</v>
      </c>
      <c r="E16" s="14" t="s">
        <v>939</v>
      </c>
      <c r="F16" s="14" t="s">
        <v>940</v>
      </c>
      <c r="G16" s="30">
        <v>411.76130781233195</v>
      </c>
      <c r="H16" s="30">
        <v>122.57044092259116</v>
      </c>
      <c r="I16" s="26">
        <f t="shared" si="0"/>
        <v>411.76130781233195</v>
      </c>
      <c r="J16" s="26">
        <f t="shared" si="0"/>
        <v>122.57044092259116</v>
      </c>
      <c r="K16" s="26">
        <f t="shared" si="1"/>
        <v>289.19086688974079</v>
      </c>
      <c r="L16" s="28">
        <f t="shared" si="2"/>
        <v>0.70232647265037595</v>
      </c>
    </row>
    <row r="17" spans="1:12">
      <c r="A17" s="14">
        <v>2014</v>
      </c>
      <c r="B17" s="14" t="s">
        <v>936</v>
      </c>
      <c r="C17" s="14" t="s">
        <v>941</v>
      </c>
      <c r="D17" s="14" t="s">
        <v>942</v>
      </c>
      <c r="E17" s="14" t="s">
        <v>943</v>
      </c>
      <c r="F17" s="14" t="s">
        <v>944</v>
      </c>
      <c r="G17" s="30">
        <v>544.88284936774471</v>
      </c>
      <c r="H17" s="30">
        <v>64.436164481027532</v>
      </c>
      <c r="I17" s="26">
        <f t="shared" si="0"/>
        <v>544.88284936774471</v>
      </c>
      <c r="J17" s="26">
        <f t="shared" si="0"/>
        <v>64.436164481027532</v>
      </c>
      <c r="K17" s="26">
        <f t="shared" si="1"/>
        <v>480.44668488671721</v>
      </c>
      <c r="L17" s="28">
        <f t="shared" si="2"/>
        <v>0.88174308559024006</v>
      </c>
    </row>
    <row r="18" spans="1:12">
      <c r="A18" s="14">
        <v>2011</v>
      </c>
      <c r="B18" s="14" t="s">
        <v>936</v>
      </c>
      <c r="C18" s="14" t="s">
        <v>945</v>
      </c>
      <c r="D18" s="14" t="s">
        <v>938</v>
      </c>
      <c r="E18" s="14" t="s">
        <v>946</v>
      </c>
      <c r="F18" s="14" t="s">
        <v>947</v>
      </c>
      <c r="G18" s="30">
        <v>7533.667421411893</v>
      </c>
      <c r="H18" s="30">
        <v>2193.6215278662003</v>
      </c>
      <c r="I18" s="26">
        <f t="shared" si="0"/>
        <v>7533.667421411893</v>
      </c>
      <c r="J18" s="26">
        <f t="shared" si="0"/>
        <v>2193.6215278662003</v>
      </c>
      <c r="K18" s="26">
        <f t="shared" si="1"/>
        <v>5340.0458935456927</v>
      </c>
      <c r="L18" s="28">
        <f t="shared" si="2"/>
        <v>0.70882421466713863</v>
      </c>
    </row>
    <row r="19" spans="1:12">
      <c r="A19" s="14">
        <v>2020</v>
      </c>
      <c r="B19" s="14" t="s">
        <v>936</v>
      </c>
      <c r="C19" s="14" t="s">
        <v>948</v>
      </c>
      <c r="D19" s="14" t="s">
        <v>949</v>
      </c>
      <c r="E19" s="14" t="s">
        <v>943</v>
      </c>
      <c r="F19" s="14" t="s">
        <v>950</v>
      </c>
      <c r="G19" s="30">
        <v>353.96812489615047</v>
      </c>
      <c r="H19" s="30">
        <v>108.7584914014578</v>
      </c>
      <c r="I19" s="26">
        <f t="shared" si="0"/>
        <v>353.96812489615047</v>
      </c>
      <c r="J19" s="26">
        <f t="shared" si="0"/>
        <v>108.7584914014578</v>
      </c>
      <c r="K19" s="26">
        <f t="shared" si="1"/>
        <v>245.20963349469267</v>
      </c>
      <c r="L19" s="28">
        <f t="shared" si="2"/>
        <v>0.69274495709644446</v>
      </c>
    </row>
    <row r="20" spans="1:12">
      <c r="A20" s="14">
        <v>2015</v>
      </c>
      <c r="B20" s="14" t="s">
        <v>936</v>
      </c>
      <c r="C20" s="14" t="s">
        <v>941</v>
      </c>
      <c r="D20" s="14" t="s">
        <v>942</v>
      </c>
      <c r="E20" s="14" t="s">
        <v>943</v>
      </c>
      <c r="F20" s="14" t="s">
        <v>944</v>
      </c>
      <c r="G20" s="30">
        <v>454.07201280112719</v>
      </c>
      <c r="H20" s="30">
        <v>56.375643779510156</v>
      </c>
      <c r="I20" s="26">
        <f t="shared" si="0"/>
        <v>454.07201280112719</v>
      </c>
      <c r="J20" s="26">
        <f t="shared" si="0"/>
        <v>56.375643779510156</v>
      </c>
      <c r="K20" s="26">
        <f t="shared" si="1"/>
        <v>397.69636902161704</v>
      </c>
      <c r="L20" s="28">
        <f t="shared" si="2"/>
        <v>0.87584426656966996</v>
      </c>
    </row>
    <row r="21" spans="1:12">
      <c r="A21" s="14">
        <v>2018</v>
      </c>
      <c r="B21" s="14" t="s">
        <v>936</v>
      </c>
      <c r="C21" s="14" t="s">
        <v>937</v>
      </c>
      <c r="D21" s="14" t="s">
        <v>938</v>
      </c>
      <c r="E21" s="14" t="s">
        <v>939</v>
      </c>
      <c r="F21" s="14" t="s">
        <v>939</v>
      </c>
      <c r="G21" s="30">
        <v>410.69119526430376</v>
      </c>
      <c r="H21" s="30">
        <v>155.69789557306251</v>
      </c>
      <c r="I21" s="26">
        <f t="shared" si="0"/>
        <v>410.69119526430376</v>
      </c>
      <c r="J21" s="26">
        <f t="shared" si="0"/>
        <v>155.69789557306251</v>
      </c>
      <c r="K21" s="26">
        <f t="shared" si="1"/>
        <v>254.99329969124125</v>
      </c>
      <c r="L21" s="28">
        <f t="shared" si="2"/>
        <v>0.62088815789473684</v>
      </c>
    </row>
    <row r="22" spans="1:12">
      <c r="A22" s="14">
        <v>2014</v>
      </c>
      <c r="B22" s="14" t="s">
        <v>936</v>
      </c>
      <c r="C22" s="14" t="s">
        <v>951</v>
      </c>
      <c r="D22" s="14" t="s">
        <v>938</v>
      </c>
      <c r="E22" s="14" t="s">
        <v>952</v>
      </c>
      <c r="F22" s="14" t="s">
        <v>953</v>
      </c>
      <c r="G22" s="30">
        <v>697.01214353439389</v>
      </c>
      <c r="H22" s="30">
        <v>178.97547043583933</v>
      </c>
      <c r="I22" s="26">
        <f t="shared" si="0"/>
        <v>697.01214353439389</v>
      </c>
      <c r="J22" s="26">
        <f t="shared" si="0"/>
        <v>178.97547043583933</v>
      </c>
      <c r="K22" s="26">
        <f t="shared" si="1"/>
        <v>518.0366730985545</v>
      </c>
      <c r="L22" s="28">
        <f t="shared" si="2"/>
        <v>0.74322474565752261</v>
      </c>
    </row>
    <row r="23" spans="1:12">
      <c r="A23" s="14">
        <v>2012</v>
      </c>
      <c r="B23" s="14" t="s">
        <v>936</v>
      </c>
      <c r="C23" s="14" t="s">
        <v>951</v>
      </c>
      <c r="D23" s="14" t="s">
        <v>938</v>
      </c>
      <c r="E23" s="14" t="s">
        <v>952</v>
      </c>
      <c r="F23" s="14" t="s">
        <v>953</v>
      </c>
      <c r="G23" s="30">
        <v>630.29746757517387</v>
      </c>
      <c r="H23" s="30">
        <v>204.60075227759995</v>
      </c>
      <c r="I23" s="26">
        <f t="shared" si="0"/>
        <v>630.29746757517387</v>
      </c>
      <c r="J23" s="26">
        <f t="shared" si="0"/>
        <v>204.60075227759995</v>
      </c>
      <c r="K23" s="26">
        <f t="shared" si="1"/>
        <v>425.69671529757392</v>
      </c>
      <c r="L23" s="28">
        <f t="shared" si="2"/>
        <v>0.67539017241379318</v>
      </c>
    </row>
    <row r="24" spans="1:12">
      <c r="A24" s="14">
        <v>2015</v>
      </c>
      <c r="B24" s="14" t="s">
        <v>936</v>
      </c>
      <c r="C24" s="14" t="s">
        <v>954</v>
      </c>
      <c r="D24" s="14" t="s">
        <v>938</v>
      </c>
      <c r="E24" s="14" t="s">
        <v>955</v>
      </c>
      <c r="F24" s="14" t="s">
        <v>955</v>
      </c>
      <c r="G24" s="30">
        <v>384.57240476794152</v>
      </c>
      <c r="H24" s="30">
        <v>94.855988503463578</v>
      </c>
      <c r="I24" s="26">
        <f t="shared" si="0"/>
        <v>384.57240476794152</v>
      </c>
      <c r="J24" s="26">
        <f t="shared" si="0"/>
        <v>94.855988503463578</v>
      </c>
      <c r="K24" s="26">
        <f t="shared" si="1"/>
        <v>289.71641626447797</v>
      </c>
      <c r="L24" s="28">
        <f t="shared" si="2"/>
        <v>0.75334686699452214</v>
      </c>
    </row>
    <row r="25" spans="1:12">
      <c r="A25" s="14">
        <v>2012</v>
      </c>
      <c r="B25" s="14" t="s">
        <v>936</v>
      </c>
      <c r="C25" s="14" t="s">
        <v>945</v>
      </c>
      <c r="D25" s="14" t="s">
        <v>938</v>
      </c>
      <c r="E25" s="14" t="s">
        <v>946</v>
      </c>
      <c r="F25" s="14" t="s">
        <v>947</v>
      </c>
      <c r="G25" s="30">
        <v>7259.8419185027406</v>
      </c>
      <c r="H25" s="30">
        <v>2738.2588995838873</v>
      </c>
      <c r="I25" s="26">
        <f t="shared" si="0"/>
        <v>7259.8419185027406</v>
      </c>
      <c r="J25" s="26">
        <f t="shared" si="0"/>
        <v>2738.2588995838873</v>
      </c>
      <c r="K25" s="26">
        <f t="shared" si="1"/>
        <v>4521.5830189188528</v>
      </c>
      <c r="L25" s="28">
        <f t="shared" si="2"/>
        <v>0.62282113986462362</v>
      </c>
    </row>
    <row r="26" spans="1:12">
      <c r="A26" s="14">
        <v>2019</v>
      </c>
      <c r="B26" s="14" t="s">
        <v>936</v>
      </c>
      <c r="C26" s="14" t="s">
        <v>956</v>
      </c>
      <c r="D26" s="14" t="s">
        <v>957</v>
      </c>
      <c r="E26" s="14" t="s">
        <v>943</v>
      </c>
      <c r="F26" s="14" t="s">
        <v>958</v>
      </c>
      <c r="G26" s="30">
        <v>1327.6588460461483</v>
      </c>
      <c r="H26" s="30">
        <v>634.0277115332126</v>
      </c>
      <c r="I26" s="26">
        <f t="shared" si="0"/>
        <v>1327.6588460461483</v>
      </c>
      <c r="J26" s="26">
        <f t="shared" si="0"/>
        <v>634.0277115332126</v>
      </c>
      <c r="K26" s="26">
        <f t="shared" si="1"/>
        <v>693.63113451293566</v>
      </c>
      <c r="L26" s="28">
        <f t="shared" si="2"/>
        <v>0.52244681423892358</v>
      </c>
    </row>
    <row r="27" spans="1:12">
      <c r="A27" s="14">
        <v>2017</v>
      </c>
      <c r="B27" s="14" t="s">
        <v>936</v>
      </c>
      <c r="C27" s="14" t="s">
        <v>941</v>
      </c>
      <c r="D27" s="14" t="s">
        <v>942</v>
      </c>
      <c r="E27" s="14" t="s">
        <v>943</v>
      </c>
      <c r="F27" s="14" t="s">
        <v>944</v>
      </c>
      <c r="G27" s="30">
        <v>488.77915032443701</v>
      </c>
      <c r="H27" s="30">
        <v>63.27490490524999</v>
      </c>
      <c r="I27" s="26">
        <f t="shared" si="0"/>
        <v>488.77915032443701</v>
      </c>
      <c r="J27" s="26">
        <f t="shared" si="0"/>
        <v>63.27490490524999</v>
      </c>
      <c r="K27" s="26">
        <f t="shared" si="1"/>
        <v>425.50424541918704</v>
      </c>
      <c r="L27" s="28">
        <f t="shared" si="2"/>
        <v>0.87054500000000001</v>
      </c>
    </row>
    <row r="28" spans="1:12">
      <c r="A28" s="14">
        <v>2017</v>
      </c>
      <c r="B28" s="14" t="s">
        <v>936</v>
      </c>
      <c r="C28" s="14" t="s">
        <v>948</v>
      </c>
      <c r="D28" s="14" t="s">
        <v>949</v>
      </c>
      <c r="E28" s="14" t="s">
        <v>943</v>
      </c>
      <c r="F28" s="14" t="s">
        <v>950</v>
      </c>
      <c r="G28" s="30">
        <v>319.63105614373256</v>
      </c>
      <c r="H28" s="30">
        <v>108.62195733225001</v>
      </c>
      <c r="I28" s="26">
        <f t="shared" si="0"/>
        <v>319.63105614373256</v>
      </c>
      <c r="J28" s="26">
        <f t="shared" si="0"/>
        <v>108.62195733225001</v>
      </c>
      <c r="K28" s="26">
        <f t="shared" si="1"/>
        <v>211.00909881148254</v>
      </c>
      <c r="L28" s="28">
        <f t="shared" si="2"/>
        <v>0.66016457023060804</v>
      </c>
    </row>
    <row r="29" spans="1:12">
      <c r="A29" s="14">
        <v>2014</v>
      </c>
      <c r="B29" s="14" t="s">
        <v>936</v>
      </c>
      <c r="C29" s="14" t="s">
        <v>945</v>
      </c>
      <c r="D29" s="14" t="s">
        <v>938</v>
      </c>
      <c r="E29" s="14" t="s">
        <v>946</v>
      </c>
      <c r="F29" s="14" t="s">
        <v>947</v>
      </c>
      <c r="G29" s="30">
        <v>7407.4060179771368</v>
      </c>
      <c r="H29" s="30">
        <v>2958.1319421086318</v>
      </c>
      <c r="I29" s="26">
        <f t="shared" si="0"/>
        <v>7407.4060179771368</v>
      </c>
      <c r="J29" s="26">
        <f t="shared" si="0"/>
        <v>2958.1319421086318</v>
      </c>
      <c r="K29" s="26">
        <f t="shared" si="1"/>
        <v>4449.274075868505</v>
      </c>
      <c r="L29" s="28">
        <f t="shared" si="2"/>
        <v>0.60065211290841891</v>
      </c>
    </row>
    <row r="30" spans="1:12">
      <c r="A30" s="14">
        <v>2012</v>
      </c>
      <c r="B30" s="14" t="s">
        <v>936</v>
      </c>
      <c r="C30" s="14" t="s">
        <v>937</v>
      </c>
      <c r="D30" s="14" t="s">
        <v>938</v>
      </c>
      <c r="E30" s="14" t="s">
        <v>939</v>
      </c>
      <c r="F30" s="14" t="s">
        <v>940</v>
      </c>
      <c r="G30" s="30">
        <v>542.76262167744051</v>
      </c>
      <c r="H30" s="30">
        <v>188.85200982742339</v>
      </c>
      <c r="I30" s="26">
        <f t="shared" si="0"/>
        <v>542.76262167744051</v>
      </c>
      <c r="J30" s="26">
        <f t="shared" si="0"/>
        <v>188.85200982742339</v>
      </c>
      <c r="K30" s="26">
        <f t="shared" si="1"/>
        <v>353.91061185001712</v>
      </c>
      <c r="L30" s="28">
        <f t="shared" si="2"/>
        <v>0.65205413511386456</v>
      </c>
    </row>
    <row r="31" spans="1:12">
      <c r="A31" s="14">
        <v>2013</v>
      </c>
      <c r="B31" s="14" t="s">
        <v>936</v>
      </c>
      <c r="C31" s="14" t="s">
        <v>956</v>
      </c>
      <c r="D31" s="14" t="s">
        <v>957</v>
      </c>
      <c r="E31" s="14" t="s">
        <v>943</v>
      </c>
      <c r="F31" s="14" t="s">
        <v>958</v>
      </c>
      <c r="G31" s="30">
        <v>1316.3040297038997</v>
      </c>
      <c r="H31" s="30">
        <v>573.96134586497078</v>
      </c>
      <c r="I31" s="26">
        <f>IF(G31&lt;0,"",IF(G31="","",G31))</f>
        <v>1316.3040297038997</v>
      </c>
      <c r="J31" s="26">
        <f t="shared" si="0"/>
        <v>573.96134586497078</v>
      </c>
      <c r="K31" s="26">
        <f t="shared" si="1"/>
        <v>742.34268383892891</v>
      </c>
      <c r="L31" s="28">
        <f t="shared" si="2"/>
        <v>0.56395989610843755</v>
      </c>
    </row>
    <row r="32" spans="1:12">
      <c r="A32" s="14">
        <v>2019</v>
      </c>
      <c r="B32" s="14" t="s">
        <v>936</v>
      </c>
      <c r="C32" s="14" t="s">
        <v>951</v>
      </c>
      <c r="D32" s="14" t="s">
        <v>938</v>
      </c>
      <c r="E32" s="14" t="s">
        <v>952</v>
      </c>
      <c r="F32" s="14" t="s">
        <v>952</v>
      </c>
      <c r="G32" s="30">
        <v>575.73777786916867</v>
      </c>
      <c r="H32" s="30">
        <v>182.92147742857586</v>
      </c>
      <c r="I32" s="26">
        <f t="shared" si="0"/>
        <v>575.73777786916867</v>
      </c>
      <c r="J32" s="26">
        <f t="shared" si="0"/>
        <v>182.92147742857586</v>
      </c>
      <c r="K32" s="26">
        <f t="shared" si="1"/>
        <v>392.81630044059284</v>
      </c>
      <c r="L32" s="28">
        <f t="shared" si="2"/>
        <v>0.68228335110199578</v>
      </c>
    </row>
    <row r="33" spans="1:12">
      <c r="A33" s="14">
        <v>2014</v>
      </c>
      <c r="B33" s="14" t="s">
        <v>936</v>
      </c>
      <c r="C33" s="14" t="s">
        <v>956</v>
      </c>
      <c r="D33" s="14" t="s">
        <v>957</v>
      </c>
      <c r="E33" s="14" t="s">
        <v>943</v>
      </c>
      <c r="F33" s="14" t="s">
        <v>958</v>
      </c>
      <c r="G33" s="30">
        <v>1322.065597521376</v>
      </c>
      <c r="H33" s="30">
        <v>612.42694874192694</v>
      </c>
      <c r="I33" s="26">
        <f t="shared" si="0"/>
        <v>1322.065597521376</v>
      </c>
      <c r="J33" s="26">
        <f t="shared" si="0"/>
        <v>612.42694874192694</v>
      </c>
      <c r="K33" s="26">
        <f t="shared" si="1"/>
        <v>709.63864877944911</v>
      </c>
      <c r="L33" s="28">
        <f t="shared" si="2"/>
        <v>0.5367650819368478</v>
      </c>
    </row>
    <row r="34" spans="1:12">
      <c r="A34" s="14">
        <v>2018</v>
      </c>
      <c r="B34" s="14" t="s">
        <v>936</v>
      </c>
      <c r="C34" s="14" t="s">
        <v>948</v>
      </c>
      <c r="D34" s="14" t="s">
        <v>949</v>
      </c>
      <c r="E34" s="14" t="s">
        <v>943</v>
      </c>
      <c r="F34" s="14" t="s">
        <v>950</v>
      </c>
      <c r="G34" s="30">
        <v>350.30515996153878</v>
      </c>
      <c r="H34" s="30">
        <v>117.23367011906252</v>
      </c>
      <c r="I34" s="26">
        <f t="shared" si="0"/>
        <v>350.30515996153878</v>
      </c>
      <c r="J34" s="26">
        <f t="shared" si="0"/>
        <v>117.23367011906252</v>
      </c>
      <c r="K34" s="26">
        <f t="shared" si="1"/>
        <v>233.07148984247624</v>
      </c>
      <c r="L34" s="28">
        <f t="shared" si="2"/>
        <v>0.66533844339622628</v>
      </c>
    </row>
    <row r="35" spans="1:12">
      <c r="A35" s="14">
        <v>2013</v>
      </c>
      <c r="B35" s="14" t="s">
        <v>936</v>
      </c>
      <c r="C35" s="14" t="s">
        <v>954</v>
      </c>
      <c r="D35" s="14" t="s">
        <v>938</v>
      </c>
      <c r="E35" s="14" t="s">
        <v>955</v>
      </c>
      <c r="F35" s="14" t="s">
        <v>955</v>
      </c>
      <c r="G35" s="30">
        <v>397.6435506753175</v>
      </c>
      <c r="H35" s="30">
        <v>131.16817187166305</v>
      </c>
      <c r="I35" s="26">
        <f t="shared" si="0"/>
        <v>397.6435506753175</v>
      </c>
      <c r="J35" s="26">
        <f t="shared" si="0"/>
        <v>131.16817187166305</v>
      </c>
      <c r="K35" s="26">
        <f t="shared" si="1"/>
        <v>266.47537880365445</v>
      </c>
      <c r="L35" s="28">
        <f t="shared" si="2"/>
        <v>0.67013630260342383</v>
      </c>
    </row>
    <row r="36" spans="1:12">
      <c r="A36" s="14">
        <v>2020</v>
      </c>
      <c r="B36" s="14" t="s">
        <v>936</v>
      </c>
      <c r="C36" s="14" t="s">
        <v>941</v>
      </c>
      <c r="D36" s="14" t="s">
        <v>942</v>
      </c>
      <c r="E36" s="14" t="s">
        <v>943</v>
      </c>
      <c r="F36" s="14" t="s">
        <v>944</v>
      </c>
      <c r="G36" s="30">
        <v>583.81267397602676</v>
      </c>
      <c r="H36" s="30">
        <v>120.23919764999995</v>
      </c>
      <c r="I36" s="26">
        <f t="shared" si="0"/>
        <v>583.81267397602676</v>
      </c>
      <c r="J36" s="26">
        <f t="shared" si="0"/>
        <v>120.23919764999995</v>
      </c>
      <c r="K36" s="26">
        <f t="shared" si="1"/>
        <v>463.57347632602682</v>
      </c>
      <c r="L36" s="28">
        <f t="shared" si="2"/>
        <v>0.79404490000000005</v>
      </c>
    </row>
    <row r="37" spans="1:12">
      <c r="A37" s="14">
        <v>2013</v>
      </c>
      <c r="B37" s="14" t="s">
        <v>936</v>
      </c>
      <c r="C37" s="14" t="s">
        <v>951</v>
      </c>
      <c r="D37" s="14" t="s">
        <v>938</v>
      </c>
      <c r="E37" s="14" t="s">
        <v>952</v>
      </c>
      <c r="F37" s="14" t="s">
        <v>953</v>
      </c>
      <c r="G37" s="30">
        <v>668.83729499609103</v>
      </c>
      <c r="H37" s="30">
        <v>207.09097298683096</v>
      </c>
      <c r="I37" s="26">
        <f t="shared" si="0"/>
        <v>668.83729499609103</v>
      </c>
      <c r="J37" s="26">
        <f t="shared" si="0"/>
        <v>207.09097298683096</v>
      </c>
      <c r="K37" s="26">
        <f t="shared" si="1"/>
        <v>461.7463220092601</v>
      </c>
      <c r="L37" s="28">
        <f t="shared" si="2"/>
        <v>0.69037167254849141</v>
      </c>
    </row>
    <row r="38" spans="1:12">
      <c r="A38" s="14">
        <v>2012</v>
      </c>
      <c r="B38" s="14" t="s">
        <v>936</v>
      </c>
      <c r="C38" s="14" t="s">
        <v>954</v>
      </c>
      <c r="D38" s="14" t="s">
        <v>938</v>
      </c>
      <c r="E38" s="14" t="s">
        <v>955</v>
      </c>
      <c r="F38" s="14" t="s">
        <v>955</v>
      </c>
      <c r="G38" s="30">
        <v>438.08192967471734</v>
      </c>
      <c r="H38" s="30">
        <v>154.48411532211907</v>
      </c>
      <c r="I38" s="26">
        <f t="shared" si="0"/>
        <v>438.08192967471734</v>
      </c>
      <c r="J38" s="26">
        <f t="shared" si="0"/>
        <v>154.48411532211907</v>
      </c>
      <c r="K38" s="26">
        <f t="shared" si="1"/>
        <v>283.59781435259828</v>
      </c>
      <c r="L38" s="28">
        <f t="shared" si="2"/>
        <v>0.64736250263318118</v>
      </c>
    </row>
    <row r="39" spans="1:12">
      <c r="A39" s="14">
        <v>2021</v>
      </c>
      <c r="B39" s="14" t="s">
        <v>936</v>
      </c>
      <c r="C39" s="14" t="s">
        <v>959</v>
      </c>
      <c r="D39" s="14" t="s">
        <v>942</v>
      </c>
      <c r="E39" s="14" t="s">
        <v>943</v>
      </c>
      <c r="F39" s="14" t="s">
        <v>960</v>
      </c>
      <c r="G39" s="30">
        <v>162.90644885042707</v>
      </c>
      <c r="H39" s="30">
        <v>76.88532759944755</v>
      </c>
      <c r="I39" s="26">
        <f t="shared" si="0"/>
        <v>162.90644885042707</v>
      </c>
      <c r="J39" s="26">
        <f t="shared" si="0"/>
        <v>76.88532759944755</v>
      </c>
      <c r="K39" s="26">
        <f t="shared" si="1"/>
        <v>86.021121250979519</v>
      </c>
      <c r="L39" s="28">
        <f t="shared" si="2"/>
        <v>0.52804000000000006</v>
      </c>
    </row>
    <row r="40" spans="1:12">
      <c r="A40" s="14">
        <v>2018</v>
      </c>
      <c r="B40" s="14" t="s">
        <v>936</v>
      </c>
      <c r="C40" s="14" t="s">
        <v>956</v>
      </c>
      <c r="D40" s="14" t="s">
        <v>957</v>
      </c>
      <c r="E40" s="14" t="s">
        <v>943</v>
      </c>
      <c r="F40" s="14" t="s">
        <v>958</v>
      </c>
      <c r="G40" s="30">
        <v>1278.391979982008</v>
      </c>
      <c r="H40" s="30">
        <v>697.70722151219968</v>
      </c>
      <c r="I40" s="26">
        <f t="shared" si="0"/>
        <v>1278.391979982008</v>
      </c>
      <c r="J40" s="26">
        <f t="shared" si="0"/>
        <v>697.70722151219968</v>
      </c>
      <c r="K40" s="26">
        <f t="shared" si="1"/>
        <v>580.68475846980834</v>
      </c>
      <c r="L40" s="28">
        <f t="shared" si="2"/>
        <v>0.4542306018518521</v>
      </c>
    </row>
    <row r="41" spans="1:12">
      <c r="A41" s="14">
        <v>2011</v>
      </c>
      <c r="B41" s="14" t="s">
        <v>936</v>
      </c>
      <c r="C41" s="14" t="s">
        <v>956</v>
      </c>
      <c r="D41" s="14" t="s">
        <v>957</v>
      </c>
      <c r="E41" s="14" t="s">
        <v>943</v>
      </c>
      <c r="F41" s="14" t="s">
        <v>958</v>
      </c>
      <c r="G41" s="30">
        <v>1171.0824440124418</v>
      </c>
      <c r="H41" s="30">
        <v>497.37658339089239</v>
      </c>
      <c r="I41" s="26">
        <f t="shared" si="0"/>
        <v>1171.0824440124418</v>
      </c>
      <c r="J41" s="26">
        <f t="shared" si="0"/>
        <v>497.37658339089239</v>
      </c>
      <c r="K41" s="26">
        <f t="shared" si="1"/>
        <v>673.70586062154939</v>
      </c>
      <c r="L41" s="28">
        <f t="shared" si="2"/>
        <v>0.57528474110947547</v>
      </c>
    </row>
    <row r="42" spans="1:12">
      <c r="A42" s="14">
        <v>2016</v>
      </c>
      <c r="B42" s="14" t="s">
        <v>936</v>
      </c>
      <c r="C42" s="14" t="s">
        <v>945</v>
      </c>
      <c r="D42" s="14" t="s">
        <v>938</v>
      </c>
      <c r="E42" s="14" t="s">
        <v>946</v>
      </c>
      <c r="F42" s="14" t="s">
        <v>947</v>
      </c>
      <c r="G42" s="30">
        <v>7067.8574040441581</v>
      </c>
      <c r="H42" s="30">
        <v>3761.5903843090637</v>
      </c>
      <c r="I42" s="26">
        <f t="shared" si="0"/>
        <v>7067.8574040441581</v>
      </c>
      <c r="J42" s="26">
        <f t="shared" si="0"/>
        <v>3761.5903843090637</v>
      </c>
      <c r="K42" s="26">
        <f t="shared" si="1"/>
        <v>3306.2670197350944</v>
      </c>
      <c r="L42" s="28">
        <f t="shared" si="2"/>
        <v>0.46778915175103575</v>
      </c>
    </row>
    <row r="43" spans="1:12">
      <c r="A43" s="14">
        <v>2013</v>
      </c>
      <c r="B43" s="14" t="s">
        <v>936</v>
      </c>
      <c r="C43" s="14" t="s">
        <v>961</v>
      </c>
      <c r="D43" s="14" t="s">
        <v>938</v>
      </c>
      <c r="E43" s="14" t="s">
        <v>939</v>
      </c>
      <c r="F43" s="14" t="s">
        <v>939</v>
      </c>
      <c r="G43" s="30">
        <v>1670.7778579272565</v>
      </c>
      <c r="H43" s="30">
        <v>800.85628697153993</v>
      </c>
      <c r="I43" s="26">
        <f t="shared" si="0"/>
        <v>1670.7778579272565</v>
      </c>
      <c r="J43" s="26">
        <f t="shared" si="0"/>
        <v>800.85628697153993</v>
      </c>
      <c r="K43" s="26">
        <f t="shared" si="1"/>
        <v>869.92157095571656</v>
      </c>
      <c r="L43" s="28">
        <f t="shared" si="2"/>
        <v>0.52066860165056839</v>
      </c>
    </row>
    <row r="44" spans="1:12">
      <c r="A44" s="14">
        <v>2016</v>
      </c>
      <c r="B44" s="14" t="s">
        <v>936</v>
      </c>
      <c r="C44" s="14" t="s">
        <v>948</v>
      </c>
      <c r="D44" s="14" t="s">
        <v>949</v>
      </c>
      <c r="E44" s="14" t="s">
        <v>943</v>
      </c>
      <c r="F44" s="14" t="s">
        <v>962</v>
      </c>
      <c r="G44" s="30">
        <v>314.51591589507774</v>
      </c>
      <c r="H44" s="30">
        <v>127.45060545478</v>
      </c>
      <c r="I44" s="26">
        <f t="shared" si="0"/>
        <v>314.51591589507774</v>
      </c>
      <c r="J44" s="26">
        <f t="shared" si="0"/>
        <v>127.45060545478</v>
      </c>
      <c r="K44" s="26">
        <f t="shared" si="1"/>
        <v>187.06531044029774</v>
      </c>
      <c r="L44" s="28">
        <f t="shared" si="2"/>
        <v>0.59477215932914052</v>
      </c>
    </row>
    <row r="45" spans="1:12">
      <c r="A45" s="14">
        <v>2015</v>
      </c>
      <c r="B45" s="14" t="s">
        <v>936</v>
      </c>
      <c r="C45" s="14" t="s">
        <v>956</v>
      </c>
      <c r="D45" s="14" t="s">
        <v>957</v>
      </c>
      <c r="E45" s="14" t="s">
        <v>943</v>
      </c>
      <c r="F45" s="14" t="s">
        <v>958</v>
      </c>
      <c r="G45" s="30">
        <v>1186.854835645262</v>
      </c>
      <c r="H45" s="30">
        <v>631.36327286829999</v>
      </c>
      <c r="I45" s="26">
        <f t="shared" si="0"/>
        <v>1186.854835645262</v>
      </c>
      <c r="J45" s="26">
        <f t="shared" si="0"/>
        <v>631.36327286829999</v>
      </c>
      <c r="K45" s="26">
        <f t="shared" si="1"/>
        <v>555.49156277696204</v>
      </c>
      <c r="L45" s="28">
        <f t="shared" si="2"/>
        <v>0.468036651234568</v>
      </c>
    </row>
    <row r="46" spans="1:12">
      <c r="A46" s="14">
        <v>2017</v>
      </c>
      <c r="B46" s="14" t="s">
        <v>936</v>
      </c>
      <c r="C46" s="14" t="s">
        <v>959</v>
      </c>
      <c r="D46" s="14" t="s">
        <v>942</v>
      </c>
      <c r="E46" s="14" t="s">
        <v>943</v>
      </c>
      <c r="F46" s="14" t="s">
        <v>960</v>
      </c>
      <c r="G46" s="30">
        <v>102.31706224539458</v>
      </c>
      <c r="H46" s="30">
        <v>68.587950341736672</v>
      </c>
      <c r="I46" s="26">
        <f t="shared" si="0"/>
        <v>102.31706224539458</v>
      </c>
      <c r="J46" s="26">
        <f t="shared" si="0"/>
        <v>68.587950341736672</v>
      </c>
      <c r="K46" s="26">
        <f t="shared" si="1"/>
        <v>33.729111903657909</v>
      </c>
      <c r="L46" s="28">
        <f t="shared" si="2"/>
        <v>0.32965285714285741</v>
      </c>
    </row>
    <row r="47" spans="1:12">
      <c r="A47" s="14">
        <v>2016</v>
      </c>
      <c r="B47" s="14" t="s">
        <v>936</v>
      </c>
      <c r="C47" s="14" t="s">
        <v>951</v>
      </c>
      <c r="D47" s="14" t="s">
        <v>938</v>
      </c>
      <c r="E47" s="14" t="s">
        <v>952</v>
      </c>
      <c r="F47" s="14" t="s">
        <v>953</v>
      </c>
      <c r="G47" s="30">
        <v>538.72745719414604</v>
      </c>
      <c r="H47" s="30">
        <v>200.69323402314245</v>
      </c>
      <c r="I47" s="26">
        <f t="shared" si="0"/>
        <v>538.72745719414604</v>
      </c>
      <c r="J47" s="26">
        <f t="shared" si="0"/>
        <v>200.69323402314245</v>
      </c>
      <c r="K47" s="26">
        <f t="shared" si="1"/>
        <v>338.03422317100359</v>
      </c>
      <c r="L47" s="28">
        <f t="shared" si="2"/>
        <v>0.62746796855609899</v>
      </c>
    </row>
    <row r="48" spans="1:12">
      <c r="A48" s="14">
        <v>2015</v>
      </c>
      <c r="B48" s="14" t="s">
        <v>936</v>
      </c>
      <c r="C48" s="14" t="s">
        <v>951</v>
      </c>
      <c r="D48" s="14" t="s">
        <v>938</v>
      </c>
      <c r="E48" s="14" t="s">
        <v>952</v>
      </c>
      <c r="F48" s="14" t="s">
        <v>953</v>
      </c>
      <c r="G48" s="30">
        <v>565.57782263963986</v>
      </c>
      <c r="H48" s="30">
        <v>172.75816553917241</v>
      </c>
      <c r="I48" s="26">
        <f t="shared" si="0"/>
        <v>565.57782263963986</v>
      </c>
      <c r="J48" s="26">
        <f t="shared" si="0"/>
        <v>172.75816553917241</v>
      </c>
      <c r="K48" s="26">
        <f t="shared" si="1"/>
        <v>392.81965710046745</v>
      </c>
      <c r="L48" s="28">
        <f t="shared" si="2"/>
        <v>0.6945457218727511</v>
      </c>
    </row>
    <row r="49" spans="1:12">
      <c r="A49" s="14">
        <v>2017</v>
      </c>
      <c r="B49" s="14" t="s">
        <v>936</v>
      </c>
      <c r="C49" s="14" t="s">
        <v>956</v>
      </c>
      <c r="D49" s="14" t="s">
        <v>957</v>
      </c>
      <c r="E49" s="14" t="s">
        <v>943</v>
      </c>
      <c r="F49" s="14" t="s">
        <v>958</v>
      </c>
      <c r="G49" s="30">
        <v>1212.4952086057717</v>
      </c>
      <c r="H49" s="30">
        <v>681.37486653237772</v>
      </c>
      <c r="I49" s="26">
        <f t="shared" si="0"/>
        <v>1212.4952086057717</v>
      </c>
      <c r="J49" s="26">
        <f t="shared" si="0"/>
        <v>681.37486653237772</v>
      </c>
      <c r="K49" s="26">
        <f t="shared" si="1"/>
        <v>531.120342073394</v>
      </c>
      <c r="L49" s="28">
        <f t="shared" si="2"/>
        <v>0.4380391265084837</v>
      </c>
    </row>
    <row r="50" spans="1:12">
      <c r="A50" s="14">
        <v>2016</v>
      </c>
      <c r="B50" s="14" t="s">
        <v>936</v>
      </c>
      <c r="C50" s="14" t="s">
        <v>954</v>
      </c>
      <c r="D50" s="14" t="s">
        <v>938</v>
      </c>
      <c r="E50" s="14" t="s">
        <v>955</v>
      </c>
      <c r="F50" s="14" t="s">
        <v>955</v>
      </c>
      <c r="G50" s="30">
        <v>376.84026740407768</v>
      </c>
      <c r="H50" s="30">
        <v>127.22448904154109</v>
      </c>
      <c r="I50" s="26">
        <f t="shared" si="0"/>
        <v>376.84026740407768</v>
      </c>
      <c r="J50" s="26">
        <f t="shared" si="0"/>
        <v>127.22448904154109</v>
      </c>
      <c r="K50" s="26">
        <f t="shared" si="1"/>
        <v>249.61577836253659</v>
      </c>
      <c r="L50" s="28">
        <f t="shared" si="2"/>
        <v>0.66239146915496427</v>
      </c>
    </row>
    <row r="51" spans="1:12">
      <c r="A51" s="14">
        <v>2019</v>
      </c>
      <c r="B51" s="14" t="s">
        <v>936</v>
      </c>
      <c r="C51" s="14" t="s">
        <v>941</v>
      </c>
      <c r="D51" s="14" t="s">
        <v>942</v>
      </c>
      <c r="E51" s="14" t="s">
        <v>943</v>
      </c>
      <c r="F51" s="14" t="s">
        <v>944</v>
      </c>
      <c r="G51" s="30">
        <v>588.44823640074856</v>
      </c>
      <c r="H51" s="30">
        <v>121.56163673644748</v>
      </c>
      <c r="I51" s="26">
        <f t="shared" si="0"/>
        <v>588.44823640074856</v>
      </c>
      <c r="J51" s="26">
        <f t="shared" si="0"/>
        <v>121.56163673644748</v>
      </c>
      <c r="K51" s="26">
        <f t="shared" si="1"/>
        <v>466.88659966430106</v>
      </c>
      <c r="L51" s="28">
        <f t="shared" si="2"/>
        <v>0.79341999989670997</v>
      </c>
    </row>
    <row r="52" spans="1:12">
      <c r="A52" s="14">
        <v>2019</v>
      </c>
      <c r="B52" s="14" t="s">
        <v>936</v>
      </c>
      <c r="C52" s="14" t="s">
        <v>954</v>
      </c>
      <c r="D52" s="14" t="s">
        <v>938</v>
      </c>
      <c r="E52" s="14" t="s">
        <v>955</v>
      </c>
      <c r="F52" s="14" t="s">
        <v>955</v>
      </c>
      <c r="G52" s="30">
        <v>465.72477996153884</v>
      </c>
      <c r="H52" s="30">
        <v>153.16458924714004</v>
      </c>
      <c r="I52" s="26">
        <f t="shared" si="0"/>
        <v>465.72477996153884</v>
      </c>
      <c r="J52" s="26">
        <f t="shared" si="0"/>
        <v>153.16458924714004</v>
      </c>
      <c r="K52" s="26">
        <f t="shared" si="1"/>
        <v>312.5601907143988</v>
      </c>
      <c r="L52" s="28">
        <f t="shared" si="2"/>
        <v>0.67112639087018544</v>
      </c>
    </row>
    <row r="53" spans="1:12">
      <c r="A53" s="14">
        <v>2018</v>
      </c>
      <c r="B53" s="14" t="s">
        <v>936</v>
      </c>
      <c r="C53" s="14" t="s">
        <v>959</v>
      </c>
      <c r="D53" s="14" t="s">
        <v>942</v>
      </c>
      <c r="E53" s="14" t="s">
        <v>943</v>
      </c>
      <c r="F53" s="14" t="s">
        <v>960</v>
      </c>
      <c r="G53" s="30">
        <v>102.22543424144921</v>
      </c>
      <c r="H53" s="30">
        <v>88.844306882983602</v>
      </c>
      <c r="I53" s="26">
        <f t="shared" si="0"/>
        <v>102.22543424144921</v>
      </c>
      <c r="J53" s="26">
        <f t="shared" si="0"/>
        <v>88.844306882983602</v>
      </c>
      <c r="K53" s="26">
        <f t="shared" si="1"/>
        <v>13.381127358465605</v>
      </c>
      <c r="L53" s="28">
        <f t="shared" si="2"/>
        <v>0.13089821978021959</v>
      </c>
    </row>
    <row r="54" spans="1:12">
      <c r="A54" s="14">
        <v>2013</v>
      </c>
      <c r="B54" s="14" t="s">
        <v>936</v>
      </c>
      <c r="C54" s="14" t="s">
        <v>948</v>
      </c>
      <c r="D54" s="14" t="s">
        <v>949</v>
      </c>
      <c r="E54" s="14" t="s">
        <v>943</v>
      </c>
      <c r="F54" s="14" t="s">
        <v>962</v>
      </c>
      <c r="G54" s="30">
        <v>310.43026541448472</v>
      </c>
      <c r="H54" s="30">
        <v>146.6617358501058</v>
      </c>
      <c r="I54" s="26">
        <f t="shared" si="0"/>
        <v>310.43026541448472</v>
      </c>
      <c r="J54" s="26">
        <f t="shared" si="0"/>
        <v>146.6617358501058</v>
      </c>
      <c r="K54" s="26">
        <f t="shared" si="1"/>
        <v>163.76852956437892</v>
      </c>
      <c r="L54" s="28">
        <f t="shared" si="2"/>
        <v>0.52755335999766684</v>
      </c>
    </row>
    <row r="55" spans="1:12">
      <c r="A55" s="14">
        <v>2021</v>
      </c>
      <c r="B55" s="14" t="s">
        <v>936</v>
      </c>
      <c r="C55" s="14" t="s">
        <v>961</v>
      </c>
      <c r="D55" s="14" t="s">
        <v>938</v>
      </c>
      <c r="E55" s="14" t="s">
        <v>939</v>
      </c>
      <c r="F55" s="14" t="s">
        <v>939</v>
      </c>
      <c r="G55" s="30">
        <v>1678.316421393353</v>
      </c>
      <c r="H55" s="30">
        <v>858.61485404667735</v>
      </c>
      <c r="I55" s="26">
        <f t="shared" si="0"/>
        <v>1678.316421393353</v>
      </c>
      <c r="J55" s="26">
        <f t="shared" si="0"/>
        <v>858.61485404667735</v>
      </c>
      <c r="K55" s="26">
        <f t="shared" si="1"/>
        <v>819.70156734667569</v>
      </c>
      <c r="L55" s="28">
        <f t="shared" si="2"/>
        <v>0.48840704702522797</v>
      </c>
    </row>
    <row r="56" spans="1:12">
      <c r="A56" s="14">
        <v>2012</v>
      </c>
      <c r="B56" s="14" t="s">
        <v>936</v>
      </c>
      <c r="C56" s="14" t="s">
        <v>961</v>
      </c>
      <c r="D56" s="14" t="s">
        <v>938</v>
      </c>
      <c r="E56" s="14" t="s">
        <v>939</v>
      </c>
      <c r="F56" s="14" t="s">
        <v>939</v>
      </c>
      <c r="G56" s="30">
        <v>1703.5548188752234</v>
      </c>
      <c r="H56" s="30">
        <v>931.92468207269701</v>
      </c>
      <c r="I56" s="26">
        <f t="shared" si="0"/>
        <v>1703.5548188752234</v>
      </c>
      <c r="J56" s="26">
        <f t="shared" si="0"/>
        <v>931.92468207269701</v>
      </c>
      <c r="K56" s="26">
        <f t="shared" si="1"/>
        <v>771.63013680252641</v>
      </c>
      <c r="L56" s="28">
        <f t="shared" si="2"/>
        <v>0.4529529242340421</v>
      </c>
    </row>
    <row r="57" spans="1:12">
      <c r="A57" s="14">
        <v>2014</v>
      </c>
      <c r="B57" s="14" t="s">
        <v>936</v>
      </c>
      <c r="C57" s="14" t="s">
        <v>954</v>
      </c>
      <c r="D57" s="14" t="s">
        <v>938</v>
      </c>
      <c r="E57" s="14" t="s">
        <v>955</v>
      </c>
      <c r="F57" s="14" t="s">
        <v>955</v>
      </c>
      <c r="G57" s="30">
        <v>464.69266289539121</v>
      </c>
      <c r="H57" s="30">
        <v>168.79109676006479</v>
      </c>
      <c r="I57" s="26">
        <f t="shared" si="0"/>
        <v>464.69266289539121</v>
      </c>
      <c r="J57" s="26">
        <f t="shared" si="0"/>
        <v>168.79109676006479</v>
      </c>
      <c r="K57" s="26">
        <f t="shared" si="1"/>
        <v>295.90156613532645</v>
      </c>
      <c r="L57" s="28">
        <f t="shared" si="2"/>
        <v>0.63676831971400849</v>
      </c>
    </row>
    <row r="58" spans="1:12">
      <c r="A58" s="14">
        <v>2018</v>
      </c>
      <c r="B58" s="14" t="s">
        <v>936</v>
      </c>
      <c r="C58" s="14" t="s">
        <v>954</v>
      </c>
      <c r="D58" s="14" t="s">
        <v>938</v>
      </c>
      <c r="E58" s="14" t="s">
        <v>955</v>
      </c>
      <c r="F58" s="14" t="s">
        <v>955</v>
      </c>
      <c r="G58" s="30">
        <v>404.28568409295912</v>
      </c>
      <c r="H58" s="30">
        <v>148.80911393900411</v>
      </c>
      <c r="I58" s="26">
        <f t="shared" si="0"/>
        <v>404.28568409295912</v>
      </c>
      <c r="J58" s="26">
        <f t="shared" si="0"/>
        <v>148.80911393900411</v>
      </c>
      <c r="K58" s="26">
        <f t="shared" si="1"/>
        <v>255.47657015395501</v>
      </c>
      <c r="L58" s="28">
        <f t="shared" si="2"/>
        <v>0.63192089209671887</v>
      </c>
    </row>
    <row r="59" spans="1:12">
      <c r="A59" s="14">
        <v>2019</v>
      </c>
      <c r="B59" s="14" t="s">
        <v>936</v>
      </c>
      <c r="C59" s="14" t="s">
        <v>961</v>
      </c>
      <c r="D59" s="14" t="s">
        <v>938</v>
      </c>
      <c r="E59" s="14" t="s">
        <v>939</v>
      </c>
      <c r="F59" s="14" t="s">
        <v>939</v>
      </c>
      <c r="G59" s="30">
        <v>1709.0072568385724</v>
      </c>
      <c r="H59" s="30">
        <v>1110.8783132382498</v>
      </c>
      <c r="I59" s="26">
        <f t="shared" si="0"/>
        <v>1709.0072568385724</v>
      </c>
      <c r="J59" s="26">
        <f t="shared" si="0"/>
        <v>1110.8783132382498</v>
      </c>
      <c r="K59" s="26">
        <f t="shared" si="1"/>
        <v>598.1289436003226</v>
      </c>
      <c r="L59" s="28">
        <f t="shared" si="2"/>
        <v>0.34998619298245615</v>
      </c>
    </row>
    <row r="60" spans="1:12">
      <c r="A60" s="14">
        <v>2014</v>
      </c>
      <c r="B60" s="14" t="s">
        <v>936</v>
      </c>
      <c r="C60" s="14" t="s">
        <v>961</v>
      </c>
      <c r="D60" s="14" t="s">
        <v>938</v>
      </c>
      <c r="E60" s="14" t="s">
        <v>939</v>
      </c>
      <c r="F60" s="14" t="s">
        <v>939</v>
      </c>
      <c r="G60" s="30">
        <v>1711.2423535386499</v>
      </c>
      <c r="H60" s="30">
        <v>1034.2787663013</v>
      </c>
      <c r="I60" s="26">
        <f t="shared" si="0"/>
        <v>1711.2423535386499</v>
      </c>
      <c r="J60" s="26">
        <f t="shared" si="0"/>
        <v>1034.2787663013</v>
      </c>
      <c r="K60" s="26">
        <f t="shared" si="1"/>
        <v>676.96358723734988</v>
      </c>
      <c r="L60" s="28">
        <f t="shared" si="2"/>
        <v>0.39559772807017546</v>
      </c>
    </row>
    <row r="61" spans="1:12">
      <c r="A61" s="14">
        <v>2018</v>
      </c>
      <c r="B61" s="14" t="s">
        <v>936</v>
      </c>
      <c r="C61" s="14" t="s">
        <v>941</v>
      </c>
      <c r="D61" s="14" t="s">
        <v>942</v>
      </c>
      <c r="E61" s="14" t="s">
        <v>943</v>
      </c>
      <c r="F61" s="14" t="s">
        <v>944</v>
      </c>
      <c r="G61" s="30">
        <v>555.86366668301207</v>
      </c>
      <c r="H61" s="30">
        <v>97.444957465098781</v>
      </c>
      <c r="I61" s="26">
        <f t="shared" si="0"/>
        <v>555.86366668301207</v>
      </c>
      <c r="J61" s="26">
        <f t="shared" si="0"/>
        <v>97.444957465098781</v>
      </c>
      <c r="K61" s="26">
        <f t="shared" si="1"/>
        <v>458.41870921791326</v>
      </c>
      <c r="L61" s="28">
        <f t="shared" si="2"/>
        <v>0.82469629999999983</v>
      </c>
    </row>
    <row r="62" spans="1:12">
      <c r="A62" s="14">
        <v>2021</v>
      </c>
      <c r="B62" s="14" t="s">
        <v>936</v>
      </c>
      <c r="C62" s="14" t="s">
        <v>954</v>
      </c>
      <c r="D62" s="14" t="s">
        <v>938</v>
      </c>
      <c r="E62" s="14" t="s">
        <v>955</v>
      </c>
      <c r="F62" s="14" t="s">
        <v>963</v>
      </c>
      <c r="G62" s="30">
        <v>397.78979154641746</v>
      </c>
      <c r="H62" s="30">
        <v>150.30759273244681</v>
      </c>
      <c r="I62" s="26">
        <f t="shared" si="0"/>
        <v>397.78979154641746</v>
      </c>
      <c r="J62" s="26">
        <f t="shared" si="0"/>
        <v>150.30759273244681</v>
      </c>
      <c r="K62" s="26">
        <f t="shared" si="1"/>
        <v>247.48219881397065</v>
      </c>
      <c r="L62" s="28">
        <f t="shared" si="2"/>
        <v>0.62214316222615373</v>
      </c>
    </row>
    <row r="63" spans="1:12">
      <c r="A63" s="14">
        <v>2015</v>
      </c>
      <c r="B63" s="14" t="s">
        <v>936</v>
      </c>
      <c r="C63" s="14" t="s">
        <v>945</v>
      </c>
      <c r="D63" s="14" t="s">
        <v>938</v>
      </c>
      <c r="E63" s="14" t="s">
        <v>946</v>
      </c>
      <c r="F63" s="14" t="s">
        <v>947</v>
      </c>
      <c r="G63" s="30">
        <v>6632.2811388544542</v>
      </c>
      <c r="H63" s="30">
        <v>4755.9250444181789</v>
      </c>
      <c r="I63" s="26">
        <f t="shared" si="0"/>
        <v>6632.2811388544542</v>
      </c>
      <c r="J63" s="26">
        <f t="shared" si="0"/>
        <v>4755.9250444181789</v>
      </c>
      <c r="K63" s="26">
        <f t="shared" si="1"/>
        <v>1876.3560944362753</v>
      </c>
      <c r="L63" s="28">
        <f t="shared" si="2"/>
        <v>0.2829126291772916</v>
      </c>
    </row>
    <row r="64" spans="1:12">
      <c r="A64" s="14">
        <v>2016</v>
      </c>
      <c r="B64" s="14" t="s">
        <v>936</v>
      </c>
      <c r="C64" s="14" t="s">
        <v>961</v>
      </c>
      <c r="D64" s="14" t="s">
        <v>938</v>
      </c>
      <c r="E64" s="14" t="s">
        <v>939</v>
      </c>
      <c r="F64" s="14" t="s">
        <v>939</v>
      </c>
      <c r="G64" s="30">
        <v>1416.3144894712891</v>
      </c>
      <c r="H64" s="30">
        <v>862.35976894560554</v>
      </c>
      <c r="I64" s="26">
        <f t="shared" si="0"/>
        <v>1416.3144894712891</v>
      </c>
      <c r="J64" s="26">
        <f t="shared" si="0"/>
        <v>862.35976894560554</v>
      </c>
      <c r="K64" s="26">
        <f t="shared" si="1"/>
        <v>553.95472052568357</v>
      </c>
      <c r="L64" s="28">
        <f t="shared" si="2"/>
        <v>0.3911240933025229</v>
      </c>
    </row>
    <row r="65" spans="1:12">
      <c r="A65" s="14">
        <v>2015</v>
      </c>
      <c r="B65" s="14" t="s">
        <v>936</v>
      </c>
      <c r="C65" s="14" t="s">
        <v>961</v>
      </c>
      <c r="D65" s="14" t="s">
        <v>938</v>
      </c>
      <c r="E65" s="14" t="s">
        <v>939</v>
      </c>
      <c r="F65" s="14" t="s">
        <v>939</v>
      </c>
      <c r="G65" s="30">
        <v>1536.4782458740815</v>
      </c>
      <c r="H65" s="30">
        <v>908.73348073062516</v>
      </c>
      <c r="I65" s="26">
        <f t="shared" si="0"/>
        <v>1536.4782458740815</v>
      </c>
      <c r="J65" s="26">
        <f t="shared" si="0"/>
        <v>908.73348073062516</v>
      </c>
      <c r="K65" s="26">
        <f t="shared" si="1"/>
        <v>627.74476514345633</v>
      </c>
      <c r="L65" s="28">
        <f t="shared" si="2"/>
        <v>0.40856078947368429</v>
      </c>
    </row>
    <row r="66" spans="1:12">
      <c r="A66" s="14">
        <v>2017</v>
      </c>
      <c r="B66" s="14" t="s">
        <v>936</v>
      </c>
      <c r="C66" s="14" t="s">
        <v>937</v>
      </c>
      <c r="D66" s="14" t="s">
        <v>938</v>
      </c>
      <c r="E66" s="14" t="s">
        <v>939</v>
      </c>
      <c r="F66" s="14" t="s">
        <v>939</v>
      </c>
      <c r="G66" s="30">
        <v>350.65588643836622</v>
      </c>
      <c r="H66" s="30">
        <v>207.73719488027999</v>
      </c>
      <c r="I66" s="26">
        <f t="shared" si="0"/>
        <v>350.65588643836622</v>
      </c>
      <c r="J66" s="26">
        <f t="shared" si="0"/>
        <v>207.73719488027999</v>
      </c>
      <c r="K66" s="26">
        <f t="shared" si="1"/>
        <v>142.91869155808624</v>
      </c>
      <c r="L66" s="28">
        <f t="shared" si="2"/>
        <v>0.40757533834586473</v>
      </c>
    </row>
    <row r="67" spans="1:12">
      <c r="A67" s="14">
        <v>2019</v>
      </c>
      <c r="B67" s="14" t="s">
        <v>936</v>
      </c>
      <c r="C67" s="14" t="s">
        <v>959</v>
      </c>
      <c r="D67" s="14" t="s">
        <v>942</v>
      </c>
      <c r="E67" s="14" t="s">
        <v>943</v>
      </c>
      <c r="F67" s="14" t="s">
        <v>960</v>
      </c>
      <c r="G67" s="30">
        <v>112.833072192012</v>
      </c>
      <c r="H67" s="30">
        <v>102.56910920454553</v>
      </c>
      <c r="I67" s="26">
        <f t="shared" si="0"/>
        <v>112.833072192012</v>
      </c>
      <c r="J67" s="26">
        <f t="shared" si="0"/>
        <v>102.56910920454553</v>
      </c>
      <c r="K67" s="26">
        <f t="shared" si="1"/>
        <v>10.263962987466471</v>
      </c>
      <c r="L67" s="28">
        <f t="shared" si="2"/>
        <v>9.0965909090908417E-2</v>
      </c>
    </row>
    <row r="68" spans="1:12">
      <c r="A68" s="14">
        <v>2011</v>
      </c>
      <c r="B68" s="14" t="s">
        <v>936</v>
      </c>
      <c r="C68" s="14" t="s">
        <v>961</v>
      </c>
      <c r="D68" s="14" t="s">
        <v>938</v>
      </c>
      <c r="E68" s="14" t="s">
        <v>939</v>
      </c>
      <c r="F68" s="14" t="s">
        <v>939</v>
      </c>
      <c r="G68" s="30">
        <v>1330.2565316272328</v>
      </c>
      <c r="H68" s="30">
        <v>773.94873572769654</v>
      </c>
      <c r="I68" s="26">
        <f t="shared" si="0"/>
        <v>1330.2565316272328</v>
      </c>
      <c r="J68" s="26">
        <f t="shared" si="0"/>
        <v>773.94873572769654</v>
      </c>
      <c r="K68" s="26">
        <f t="shared" si="1"/>
        <v>556.30779589953625</v>
      </c>
      <c r="L68" s="28">
        <f t="shared" si="2"/>
        <v>0.41819587626383176</v>
      </c>
    </row>
    <row r="69" spans="1:12">
      <c r="A69" s="14">
        <v>2018</v>
      </c>
      <c r="B69" s="14" t="s">
        <v>936</v>
      </c>
      <c r="C69" s="14" t="s">
        <v>951</v>
      </c>
      <c r="D69" s="14" t="s">
        <v>938</v>
      </c>
      <c r="E69" s="14" t="s">
        <v>952</v>
      </c>
      <c r="F69" s="14" t="s">
        <v>952</v>
      </c>
      <c r="G69" s="30">
        <v>588.55175317676253</v>
      </c>
      <c r="H69" s="30">
        <v>253.92230773968774</v>
      </c>
      <c r="I69" s="26">
        <f t="shared" si="0"/>
        <v>588.55175317676253</v>
      </c>
      <c r="J69" s="26">
        <f t="shared" si="0"/>
        <v>253.92230773968774</v>
      </c>
      <c r="K69" s="26">
        <f t="shared" si="1"/>
        <v>334.62944543707476</v>
      </c>
      <c r="L69" s="28">
        <f t="shared" si="2"/>
        <v>0.56856418085730165</v>
      </c>
    </row>
    <row r="70" spans="1:12">
      <c r="A70" s="14">
        <v>2020</v>
      </c>
      <c r="B70" s="14" t="s">
        <v>936</v>
      </c>
      <c r="C70" s="14" t="s">
        <v>959</v>
      </c>
      <c r="D70" s="14" t="s">
        <v>942</v>
      </c>
      <c r="E70" s="14" t="s">
        <v>943</v>
      </c>
      <c r="F70" s="14" t="s">
        <v>960</v>
      </c>
      <c r="G70" s="30">
        <v>105.95344978420978</v>
      </c>
      <c r="H70" s="30">
        <v>115.62100732511247</v>
      </c>
      <c r="I70" s="26">
        <f t="shared" si="0"/>
        <v>105.95344978420978</v>
      </c>
      <c r="J70" s="26">
        <f t="shared" si="0"/>
        <v>115.62100732511247</v>
      </c>
      <c r="K70" s="26">
        <f t="shared" si="1"/>
        <v>-9.6675575409026919</v>
      </c>
      <c r="L70" s="28">
        <f t="shared" si="2"/>
        <v>-9.1243442857142781E-2</v>
      </c>
    </row>
    <row r="71" spans="1:12">
      <c r="A71" s="14">
        <v>2016</v>
      </c>
      <c r="B71" s="14" t="s">
        <v>936</v>
      </c>
      <c r="C71" s="14" t="s">
        <v>956</v>
      </c>
      <c r="D71" s="14" t="s">
        <v>957</v>
      </c>
      <c r="E71" s="14" t="s">
        <v>943</v>
      </c>
      <c r="F71" s="14" t="s">
        <v>958</v>
      </c>
      <c r="G71" s="30">
        <v>1247.4056191823206</v>
      </c>
      <c r="H71" s="30">
        <v>965.26354658670618</v>
      </c>
      <c r="I71" s="26">
        <f t="shared" si="0"/>
        <v>1247.4056191823206</v>
      </c>
      <c r="J71" s="26">
        <f t="shared" si="0"/>
        <v>965.26354658670618</v>
      </c>
      <c r="K71" s="26">
        <f t="shared" si="1"/>
        <v>282.14207259561442</v>
      </c>
      <c r="L71" s="28">
        <f t="shared" si="2"/>
        <v>0.22618310215770848</v>
      </c>
    </row>
    <row r="72" spans="1:12">
      <c r="A72" s="14">
        <v>2015</v>
      </c>
      <c r="B72" s="14" t="s">
        <v>936</v>
      </c>
      <c r="C72" s="14" t="s">
        <v>959</v>
      </c>
      <c r="D72" s="14" t="s">
        <v>942</v>
      </c>
      <c r="E72" s="14" t="s">
        <v>943</v>
      </c>
      <c r="F72" s="14" t="s">
        <v>960</v>
      </c>
      <c r="G72" s="30">
        <v>158.34498279002</v>
      </c>
      <c r="H72" s="30">
        <v>72.922395000700718</v>
      </c>
      <c r="I72" s="26">
        <f t="shared" ref="I72:J135" si="3">IF(G72&lt;0,"",IF(G72="","",G72))</f>
        <v>158.34498279002</v>
      </c>
      <c r="J72" s="26">
        <f t="shared" si="3"/>
        <v>72.922395000700718</v>
      </c>
      <c r="K72" s="26">
        <f t="shared" ref="K72:K89" si="4">IF(J72="","",IF(I72="","",I72-J72))</f>
        <v>85.42258778931928</v>
      </c>
      <c r="L72" s="28">
        <f t="shared" ref="L72:L89" si="5">IF(J72="","",IF(I72="","",K72/I72))</f>
        <v>0.53947138888888879</v>
      </c>
    </row>
    <row r="73" spans="1:12">
      <c r="A73" s="14">
        <v>2016</v>
      </c>
      <c r="B73" s="14" t="s">
        <v>936</v>
      </c>
      <c r="C73" s="14" t="s">
        <v>959</v>
      </c>
      <c r="D73" s="14" t="s">
        <v>942</v>
      </c>
      <c r="E73" s="14" t="s">
        <v>943</v>
      </c>
      <c r="F73" s="14" t="s">
        <v>960</v>
      </c>
      <c r="G73" s="30">
        <v>117.41652069015754</v>
      </c>
      <c r="H73" s="30">
        <v>104.43651012500001</v>
      </c>
      <c r="I73" s="26">
        <f t="shared" si="3"/>
        <v>117.41652069015754</v>
      </c>
      <c r="J73" s="26">
        <f t="shared" si="3"/>
        <v>104.43651012500001</v>
      </c>
      <c r="K73" s="26">
        <f t="shared" si="4"/>
        <v>12.980010565157528</v>
      </c>
      <c r="L73" s="28">
        <f t="shared" si="5"/>
        <v>0.11054671428571447</v>
      </c>
    </row>
    <row r="74" spans="1:12">
      <c r="A74" s="14">
        <v>2011</v>
      </c>
      <c r="B74" s="14" t="s">
        <v>936</v>
      </c>
      <c r="C74" s="14" t="s">
        <v>951</v>
      </c>
      <c r="D74" s="14" t="s">
        <v>938</v>
      </c>
      <c r="E74" s="14" t="s">
        <v>952</v>
      </c>
      <c r="F74" s="14" t="s">
        <v>953</v>
      </c>
      <c r="G74" s="30">
        <v>456.32179076092388</v>
      </c>
      <c r="H74" s="30">
        <v>261.45682012224256</v>
      </c>
      <c r="I74" s="26">
        <f t="shared" si="3"/>
        <v>456.32179076092388</v>
      </c>
      <c r="J74" s="26">
        <f t="shared" si="3"/>
        <v>261.45682012224256</v>
      </c>
      <c r="K74" s="26">
        <f t="shared" si="4"/>
        <v>194.86497063868131</v>
      </c>
      <c r="L74" s="28">
        <f t="shared" si="5"/>
        <v>0.42703411185720686</v>
      </c>
    </row>
    <row r="75" spans="1:12">
      <c r="A75" s="14">
        <v>2011</v>
      </c>
      <c r="B75" s="14" t="s">
        <v>936</v>
      </c>
      <c r="C75" s="14" t="s">
        <v>937</v>
      </c>
      <c r="D75" s="14" t="s">
        <v>938</v>
      </c>
      <c r="E75" s="14" t="s">
        <v>939</v>
      </c>
      <c r="F75" s="14" t="s">
        <v>940</v>
      </c>
      <c r="G75" s="30">
        <v>554.38857863697592</v>
      </c>
      <c r="H75" s="30">
        <v>189.77567838396689</v>
      </c>
      <c r="I75" s="26">
        <f t="shared" si="3"/>
        <v>554.38857863697592</v>
      </c>
      <c r="J75" s="26">
        <f t="shared" si="3"/>
        <v>189.77567838396689</v>
      </c>
      <c r="K75" s="26">
        <f t="shared" si="4"/>
        <v>364.612900253009</v>
      </c>
      <c r="L75" s="28">
        <f t="shared" si="5"/>
        <v>0.65768472566561365</v>
      </c>
    </row>
    <row r="76" spans="1:12">
      <c r="A76" s="14">
        <v>2012</v>
      </c>
      <c r="B76" s="14" t="s">
        <v>936</v>
      </c>
      <c r="C76" s="14" t="s">
        <v>956</v>
      </c>
      <c r="D76" s="14" t="s">
        <v>957</v>
      </c>
      <c r="E76" s="14" t="s">
        <v>943</v>
      </c>
      <c r="F76" s="14" t="s">
        <v>958</v>
      </c>
      <c r="G76" s="30">
        <v>1334.1125360452622</v>
      </c>
      <c r="H76" s="30">
        <v>1021.1021469594402</v>
      </c>
      <c r="I76" s="26">
        <f t="shared" si="3"/>
        <v>1334.1125360452622</v>
      </c>
      <c r="J76" s="26">
        <f t="shared" si="3"/>
        <v>1021.1021469594402</v>
      </c>
      <c r="K76" s="26">
        <f t="shared" si="4"/>
        <v>313.010389085822</v>
      </c>
      <c r="L76" s="28">
        <f t="shared" si="5"/>
        <v>0.23462067901234573</v>
      </c>
    </row>
    <row r="77" spans="1:12">
      <c r="A77" s="14">
        <v>2020</v>
      </c>
      <c r="B77" s="14" t="s">
        <v>936</v>
      </c>
      <c r="C77" s="14" t="s">
        <v>954</v>
      </c>
      <c r="D77" s="14" t="s">
        <v>938</v>
      </c>
      <c r="E77" s="14" t="s">
        <v>955</v>
      </c>
      <c r="F77" s="14" t="s">
        <v>963</v>
      </c>
      <c r="G77" s="30">
        <v>435.24062487842349</v>
      </c>
      <c r="H77" s="30">
        <v>207.83707039333336</v>
      </c>
      <c r="I77" s="26">
        <f t="shared" si="3"/>
        <v>435.24062487842349</v>
      </c>
      <c r="J77" s="26">
        <f t="shared" si="3"/>
        <v>207.83707039333336</v>
      </c>
      <c r="K77" s="26">
        <f t="shared" si="4"/>
        <v>227.40355448509013</v>
      </c>
      <c r="L77" s="28">
        <f t="shared" si="5"/>
        <v>0.52247777777777782</v>
      </c>
    </row>
    <row r="78" spans="1:12">
      <c r="A78" s="14">
        <v>2018</v>
      </c>
      <c r="B78" s="14" t="s">
        <v>936</v>
      </c>
      <c r="C78" s="14" t="s">
        <v>961</v>
      </c>
      <c r="D78" s="14" t="s">
        <v>938</v>
      </c>
      <c r="E78" s="14" t="s">
        <v>939</v>
      </c>
      <c r="F78" s="14" t="s">
        <v>939</v>
      </c>
      <c r="G78" s="30">
        <v>1578.662194887808</v>
      </c>
      <c r="H78" s="30">
        <v>1191.8717236389775</v>
      </c>
      <c r="I78" s="26">
        <f t="shared" si="3"/>
        <v>1578.662194887808</v>
      </c>
      <c r="J78" s="26">
        <f t="shared" si="3"/>
        <v>1191.8717236389775</v>
      </c>
      <c r="K78" s="26">
        <f t="shared" si="4"/>
        <v>386.7904712488305</v>
      </c>
      <c r="L78" s="28">
        <f t="shared" si="5"/>
        <v>0.2450115499702068</v>
      </c>
    </row>
    <row r="79" spans="1:12">
      <c r="A79" s="14">
        <v>2015</v>
      </c>
      <c r="B79" s="14" t="s">
        <v>936</v>
      </c>
      <c r="C79" s="14" t="s">
        <v>948</v>
      </c>
      <c r="D79" s="14" t="s">
        <v>949</v>
      </c>
      <c r="E79" s="14" t="s">
        <v>943</v>
      </c>
      <c r="F79" s="14" t="s">
        <v>962</v>
      </c>
      <c r="G79" s="30">
        <v>298.65305463030461</v>
      </c>
      <c r="H79" s="30">
        <v>174.11258023138657</v>
      </c>
      <c r="I79" s="26">
        <f t="shared" si="3"/>
        <v>298.65305463030461</v>
      </c>
      <c r="J79" s="26">
        <f t="shared" si="3"/>
        <v>174.11258023138657</v>
      </c>
      <c r="K79" s="26">
        <f t="shared" si="4"/>
        <v>124.54047439891804</v>
      </c>
      <c r="L79" s="28">
        <f t="shared" si="5"/>
        <v>0.41700720105837752</v>
      </c>
    </row>
    <row r="80" spans="1:12">
      <c r="A80" s="14">
        <v>2017</v>
      </c>
      <c r="B80" s="14" t="s">
        <v>936</v>
      </c>
      <c r="C80" s="14" t="s">
        <v>954</v>
      </c>
      <c r="D80" s="14" t="s">
        <v>938</v>
      </c>
      <c r="E80" s="14" t="s">
        <v>955</v>
      </c>
      <c r="F80" s="14" t="s">
        <v>955</v>
      </c>
      <c r="G80" s="30">
        <v>358.46745068611938</v>
      </c>
      <c r="H80" s="30">
        <v>198.15998855395003</v>
      </c>
      <c r="I80" s="26">
        <f t="shared" si="3"/>
        <v>358.46745068611938</v>
      </c>
      <c r="J80" s="26">
        <f t="shared" si="3"/>
        <v>198.15998855395003</v>
      </c>
      <c r="K80" s="26">
        <f t="shared" si="4"/>
        <v>160.30746213216935</v>
      </c>
      <c r="L80" s="28">
        <f t="shared" si="5"/>
        <v>0.44720228245363758</v>
      </c>
    </row>
    <row r="81" spans="1:12">
      <c r="A81" s="14">
        <v>2017</v>
      </c>
      <c r="B81" s="14" t="s">
        <v>936</v>
      </c>
      <c r="C81" s="14" t="s">
        <v>945</v>
      </c>
      <c r="D81" s="14" t="s">
        <v>938</v>
      </c>
      <c r="E81" s="14" t="s">
        <v>946</v>
      </c>
      <c r="F81" s="14" t="s">
        <v>947</v>
      </c>
      <c r="G81" s="30">
        <v>7732.646245096239</v>
      </c>
      <c r="H81" s="30">
        <v>6911.3345426010028</v>
      </c>
      <c r="I81" s="26">
        <f t="shared" si="3"/>
        <v>7732.646245096239</v>
      </c>
      <c r="J81" s="26">
        <f t="shared" si="3"/>
        <v>6911.3345426010028</v>
      </c>
      <c r="K81" s="26">
        <f t="shared" si="4"/>
        <v>821.3117024952362</v>
      </c>
      <c r="L81" s="28">
        <f t="shared" si="5"/>
        <v>0.10621353628016826</v>
      </c>
    </row>
    <row r="82" spans="1:12">
      <c r="A82" s="14">
        <v>2017</v>
      </c>
      <c r="B82" s="14" t="s">
        <v>936</v>
      </c>
      <c r="C82" s="14" t="s">
        <v>961</v>
      </c>
      <c r="D82" s="14" t="s">
        <v>938</v>
      </c>
      <c r="E82" s="14" t="s">
        <v>939</v>
      </c>
      <c r="F82" s="14" t="s">
        <v>939</v>
      </c>
      <c r="G82" s="30">
        <v>1474.0760483801737</v>
      </c>
      <c r="H82" s="30">
        <v>1319.53081215</v>
      </c>
      <c r="I82" s="26">
        <f t="shared" si="3"/>
        <v>1474.0760483801737</v>
      </c>
      <c r="J82" s="26">
        <f t="shared" si="3"/>
        <v>1319.53081215</v>
      </c>
      <c r="K82" s="26">
        <f t="shared" si="4"/>
        <v>154.54523623017371</v>
      </c>
      <c r="L82" s="28">
        <f t="shared" si="5"/>
        <v>0.10484210526315769</v>
      </c>
    </row>
    <row r="83" spans="1:12">
      <c r="A83" s="14">
        <v>2017</v>
      </c>
      <c r="B83" s="14" t="s">
        <v>936</v>
      </c>
      <c r="C83" s="14" t="s">
        <v>951</v>
      </c>
      <c r="D83" s="14" t="s">
        <v>938</v>
      </c>
      <c r="E83" s="14" t="s">
        <v>952</v>
      </c>
      <c r="F83" s="14" t="s">
        <v>952</v>
      </c>
      <c r="G83" s="30">
        <v>480.95231956806225</v>
      </c>
      <c r="H83" s="30">
        <v>350.26789932212893</v>
      </c>
      <c r="I83" s="26">
        <f t="shared" si="3"/>
        <v>480.95231956806225</v>
      </c>
      <c r="J83" s="26">
        <f t="shared" si="3"/>
        <v>350.26789932212893</v>
      </c>
      <c r="K83" s="26">
        <f t="shared" si="4"/>
        <v>130.68442024593332</v>
      </c>
      <c r="L83" s="28">
        <f t="shared" si="5"/>
        <v>0.27172011637931076</v>
      </c>
    </row>
    <row r="84" spans="1:12">
      <c r="A84" s="14">
        <v>2014</v>
      </c>
      <c r="B84" s="14" t="s">
        <v>936</v>
      </c>
      <c r="C84" s="14" t="s">
        <v>959</v>
      </c>
      <c r="D84" s="14" t="s">
        <v>942</v>
      </c>
      <c r="E84" s="14" t="s">
        <v>943</v>
      </c>
      <c r="F84" s="14" t="s">
        <v>960</v>
      </c>
      <c r="G84" s="30">
        <v>134.82467336843771</v>
      </c>
      <c r="H84" s="30">
        <v>149.95474266153809</v>
      </c>
      <c r="I84" s="26">
        <f t="shared" si="3"/>
        <v>134.82467336843771</v>
      </c>
      <c r="J84" s="26">
        <f t="shared" si="3"/>
        <v>149.95474266153809</v>
      </c>
      <c r="K84" s="26">
        <f t="shared" si="4"/>
        <v>-15.130069293100377</v>
      </c>
      <c r="L84" s="28">
        <f t="shared" si="5"/>
        <v>-0.11222032967032804</v>
      </c>
    </row>
    <row r="85" spans="1:12">
      <c r="A85" s="14">
        <v>2021</v>
      </c>
      <c r="B85" s="14" t="s">
        <v>936</v>
      </c>
      <c r="C85" s="14" t="s">
        <v>941</v>
      </c>
      <c r="D85" s="14" t="s">
        <v>942</v>
      </c>
      <c r="E85" s="14" t="s">
        <v>943</v>
      </c>
      <c r="F85" s="14" t="s">
        <v>944</v>
      </c>
      <c r="G85" s="30">
        <v>574.43638259439831</v>
      </c>
      <c r="H85" s="30">
        <v>414.67721693511476</v>
      </c>
      <c r="I85" s="26">
        <f t="shared" si="3"/>
        <v>574.43638259439831</v>
      </c>
      <c r="J85" s="26">
        <f t="shared" si="3"/>
        <v>414.67721693511476</v>
      </c>
      <c r="K85" s="26">
        <f t="shared" si="4"/>
        <v>159.75916565928355</v>
      </c>
      <c r="L85" s="28">
        <f t="shared" si="5"/>
        <v>0.27811463636363598</v>
      </c>
    </row>
    <row r="86" spans="1:12">
      <c r="A86" s="14">
        <v>2014</v>
      </c>
      <c r="B86" s="14" t="s">
        <v>936</v>
      </c>
      <c r="C86" s="14" t="s">
        <v>948</v>
      </c>
      <c r="D86" s="14" t="s">
        <v>949</v>
      </c>
      <c r="E86" s="14" t="s">
        <v>943</v>
      </c>
      <c r="F86" s="14" t="s">
        <v>962</v>
      </c>
      <c r="G86" s="30">
        <v>301.9664300652928</v>
      </c>
      <c r="H86" s="30">
        <v>573.79888950625809</v>
      </c>
      <c r="I86" s="26">
        <f t="shared" si="3"/>
        <v>301.9664300652928</v>
      </c>
      <c r="J86" s="26">
        <f t="shared" si="3"/>
        <v>573.79888950625809</v>
      </c>
      <c r="K86" s="26">
        <f t="shared" si="4"/>
        <v>-271.83245944096529</v>
      </c>
      <c r="L86" s="28">
        <f t="shared" si="5"/>
        <v>-0.90020754751509369</v>
      </c>
    </row>
    <row r="87" spans="1:12">
      <c r="A87" s="14">
        <v>2013</v>
      </c>
      <c r="B87" s="14" t="s">
        <v>936</v>
      </c>
      <c r="C87" s="14" t="s">
        <v>959</v>
      </c>
      <c r="D87" s="14" t="s">
        <v>942</v>
      </c>
      <c r="E87" s="14" t="s">
        <v>943</v>
      </c>
      <c r="F87" s="14" t="s">
        <v>960</v>
      </c>
      <c r="G87" s="30">
        <v>118.95928095531728</v>
      </c>
      <c r="H87" s="30">
        <v>294.9196177928572</v>
      </c>
      <c r="I87" s="26">
        <f t="shared" si="3"/>
        <v>118.95928095531728</v>
      </c>
      <c r="J87" s="26">
        <f t="shared" si="3"/>
        <v>294.9196177928572</v>
      </c>
      <c r="K87" s="26">
        <f t="shared" si="4"/>
        <v>-175.9603368375399</v>
      </c>
      <c r="L87" s="28">
        <f t="shared" si="5"/>
        <v>-1.4791644285714285</v>
      </c>
    </row>
    <row r="88" spans="1:12">
      <c r="A88" s="14">
        <v>2021</v>
      </c>
      <c r="B88" s="14" t="s">
        <v>936</v>
      </c>
      <c r="C88" s="14" t="s">
        <v>956</v>
      </c>
      <c r="D88" s="14" t="s">
        <v>957</v>
      </c>
      <c r="E88" s="14" t="s">
        <v>943</v>
      </c>
      <c r="F88" s="14" t="s">
        <v>958</v>
      </c>
      <c r="G88" s="30">
        <v>1260.1189463277233</v>
      </c>
      <c r="H88" s="31"/>
      <c r="I88" s="26">
        <f t="shared" si="3"/>
        <v>1260.1189463277233</v>
      </c>
      <c r="J88" s="26" t="str">
        <f t="shared" si="3"/>
        <v/>
      </c>
      <c r="K88" s="26" t="str">
        <f t="shared" si="4"/>
        <v/>
      </c>
      <c r="L88" s="28" t="str">
        <f t="shared" si="5"/>
        <v/>
      </c>
    </row>
    <row r="89" spans="1:12">
      <c r="A89" s="14">
        <v>2021</v>
      </c>
      <c r="B89" s="14" t="s">
        <v>936</v>
      </c>
      <c r="C89" s="14" t="s">
        <v>956</v>
      </c>
      <c r="D89" s="14" t="s">
        <v>957</v>
      </c>
      <c r="E89" s="14" t="s">
        <v>943</v>
      </c>
      <c r="F89" s="14" t="s">
        <v>958</v>
      </c>
      <c r="G89" s="30">
        <v>1260.1189463465696</v>
      </c>
      <c r="H89" s="31"/>
      <c r="I89" s="26">
        <f t="shared" si="3"/>
        <v>1260.1189463465696</v>
      </c>
      <c r="J89" s="26" t="str">
        <f t="shared" si="3"/>
        <v/>
      </c>
      <c r="K89" s="26" t="str">
        <f t="shared" si="4"/>
        <v/>
      </c>
      <c r="L89" s="28" t="str">
        <f t="shared" si="5"/>
        <v/>
      </c>
    </row>
    <row r="90" spans="1:12">
      <c r="A90" s="14">
        <v>2019</v>
      </c>
      <c r="B90" s="14" t="s">
        <v>964</v>
      </c>
      <c r="C90" s="14" t="s">
        <v>965</v>
      </c>
      <c r="D90" s="14" t="s">
        <v>966</v>
      </c>
      <c r="E90" s="14" t="s">
        <v>967</v>
      </c>
      <c r="F90" s="14" t="s">
        <v>968</v>
      </c>
      <c r="G90" s="30">
        <v>940.34182952675224</v>
      </c>
      <c r="H90" s="30">
        <v>526.80031685393192</v>
      </c>
      <c r="I90" s="26">
        <f t="shared" si="3"/>
        <v>940.34182952675224</v>
      </c>
      <c r="J90" s="26">
        <f t="shared" si="3"/>
        <v>526.80031685393192</v>
      </c>
      <c r="K90" s="26">
        <f t="shared" ref="K90:K122" si="6">IF(H90="","",IF(G90="","",G90-H90))</f>
        <v>413.54151267282032</v>
      </c>
      <c r="L90" s="28">
        <f t="shared" ref="L90:L122" si="7">IF(H90="","",IF(G90="","",K90/G90))</f>
        <v>0.43977785491148919</v>
      </c>
    </row>
    <row r="91" spans="1:12">
      <c r="A91" s="14">
        <v>2014</v>
      </c>
      <c r="B91" s="14" t="s">
        <v>964</v>
      </c>
      <c r="C91" s="14" t="s">
        <v>965</v>
      </c>
      <c r="D91" s="14" t="s">
        <v>966</v>
      </c>
      <c r="E91" s="14" t="s">
        <v>967</v>
      </c>
      <c r="F91" s="14" t="s">
        <v>968</v>
      </c>
      <c r="G91" s="30">
        <v>3077.4891815561991</v>
      </c>
      <c r="H91" s="30">
        <v>564.33898500000078</v>
      </c>
      <c r="I91" s="26">
        <f t="shared" si="3"/>
        <v>3077.4891815561991</v>
      </c>
      <c r="J91" s="26">
        <f t="shared" si="3"/>
        <v>564.33898500000078</v>
      </c>
      <c r="K91" s="26">
        <f t="shared" si="6"/>
        <v>2513.1501965561984</v>
      </c>
      <c r="L91" s="28">
        <f t="shared" si="7"/>
        <v>0.8166235682054841</v>
      </c>
    </row>
    <row r="92" spans="1:12">
      <c r="A92" s="14">
        <v>2012</v>
      </c>
      <c r="B92" s="14" t="s">
        <v>964</v>
      </c>
      <c r="C92" s="14" t="s">
        <v>965</v>
      </c>
      <c r="D92" s="14" t="s">
        <v>966</v>
      </c>
      <c r="E92" s="14" t="s">
        <v>967</v>
      </c>
      <c r="F92" s="14" t="s">
        <v>968</v>
      </c>
      <c r="G92" s="30">
        <v>3241.5046393864563</v>
      </c>
      <c r="H92" s="30">
        <v>1218.9522928228027</v>
      </c>
      <c r="I92" s="26">
        <f t="shared" si="3"/>
        <v>3241.5046393864563</v>
      </c>
      <c r="J92" s="26">
        <f t="shared" si="3"/>
        <v>1218.9522928228027</v>
      </c>
      <c r="K92" s="26">
        <f t="shared" si="6"/>
        <v>2022.5523465636536</v>
      </c>
      <c r="L92" s="28">
        <f t="shared" si="7"/>
        <v>0.62395479000347109</v>
      </c>
    </row>
    <row r="93" spans="1:12">
      <c r="A93" s="14">
        <v>2013</v>
      </c>
      <c r="B93" s="14" t="s">
        <v>964</v>
      </c>
      <c r="C93" s="14" t="s">
        <v>965</v>
      </c>
      <c r="D93" s="14" t="s">
        <v>966</v>
      </c>
      <c r="E93" s="14" t="s">
        <v>967</v>
      </c>
      <c r="F93" s="14" t="s">
        <v>968</v>
      </c>
      <c r="G93" s="30">
        <v>3101.296769110807</v>
      </c>
      <c r="H93" s="30">
        <v>1527.6509437179545</v>
      </c>
      <c r="I93" s="26">
        <f t="shared" si="3"/>
        <v>3101.296769110807</v>
      </c>
      <c r="J93" s="26">
        <f t="shared" si="3"/>
        <v>1527.6509437179545</v>
      </c>
      <c r="K93" s="26">
        <f t="shared" si="6"/>
        <v>1573.6458253928524</v>
      </c>
      <c r="L93" s="28">
        <f t="shared" si="7"/>
        <v>0.50741542733559253</v>
      </c>
    </row>
    <row r="94" spans="1:12">
      <c r="A94" s="14">
        <v>2014</v>
      </c>
      <c r="B94" s="14" t="s">
        <v>964</v>
      </c>
      <c r="C94" s="14" t="s">
        <v>969</v>
      </c>
      <c r="D94" s="14" t="s">
        <v>970</v>
      </c>
      <c r="E94" s="14" t="s">
        <v>971</v>
      </c>
      <c r="F94" s="14" t="s">
        <v>972</v>
      </c>
      <c r="G94" s="30">
        <v>2426.9445611087817</v>
      </c>
      <c r="H94" s="30">
        <v>572.07694500000082</v>
      </c>
      <c r="I94" s="26">
        <f t="shared" si="3"/>
        <v>2426.9445611087817</v>
      </c>
      <c r="J94" s="26">
        <f t="shared" si="3"/>
        <v>572.07694500000082</v>
      </c>
      <c r="K94" s="26">
        <f t="shared" si="6"/>
        <v>1854.867616108781</v>
      </c>
      <c r="L94" s="28">
        <f t="shared" si="7"/>
        <v>0.7642810000000001</v>
      </c>
    </row>
    <row r="95" spans="1:12">
      <c r="A95" s="14">
        <v>2013</v>
      </c>
      <c r="B95" s="14" t="s">
        <v>964</v>
      </c>
      <c r="C95" s="14" t="s">
        <v>969</v>
      </c>
      <c r="D95" s="14" t="s">
        <v>970</v>
      </c>
      <c r="E95" s="14" t="s">
        <v>971</v>
      </c>
      <c r="F95" s="14" t="s">
        <v>972</v>
      </c>
      <c r="G95" s="30">
        <v>2567.3379740758505</v>
      </c>
      <c r="H95" s="30">
        <v>868.12051833333294</v>
      </c>
      <c r="I95" s="26">
        <f t="shared" si="3"/>
        <v>2567.3379740758505</v>
      </c>
      <c r="J95" s="26">
        <f t="shared" si="3"/>
        <v>868.12051833333294</v>
      </c>
      <c r="K95" s="26">
        <f t="shared" si="6"/>
        <v>1699.2174557425176</v>
      </c>
      <c r="L95" s="28">
        <f t="shared" si="7"/>
        <v>0.66185966666666662</v>
      </c>
    </row>
    <row r="96" spans="1:12">
      <c r="A96" s="14">
        <v>2012</v>
      </c>
      <c r="B96" s="14" t="s">
        <v>964</v>
      </c>
      <c r="C96" s="14" t="s">
        <v>969</v>
      </c>
      <c r="D96" s="14" t="s">
        <v>970</v>
      </c>
      <c r="E96" s="14" t="s">
        <v>971</v>
      </c>
      <c r="F96" s="14" t="s">
        <v>972</v>
      </c>
      <c r="G96" s="30">
        <v>2467.8627643876089</v>
      </c>
      <c r="H96" s="30">
        <v>2305.6660488888956</v>
      </c>
      <c r="I96" s="26">
        <f t="shared" si="3"/>
        <v>2467.8627643876089</v>
      </c>
      <c r="J96" s="26">
        <f t="shared" si="3"/>
        <v>2305.6660488888956</v>
      </c>
      <c r="K96" s="26">
        <f t="shared" si="6"/>
        <v>162.19671549871327</v>
      </c>
      <c r="L96" s="28">
        <f t="shared" si="7"/>
        <v>6.572355555555448E-2</v>
      </c>
    </row>
    <row r="97" spans="1:12">
      <c r="A97" s="14">
        <v>2014</v>
      </c>
      <c r="B97" s="14" t="s">
        <v>964</v>
      </c>
      <c r="C97" s="14" t="s">
        <v>973</v>
      </c>
      <c r="D97" s="14" t="s">
        <v>974</v>
      </c>
      <c r="E97" s="14" t="s">
        <v>975</v>
      </c>
      <c r="F97" s="14" t="s">
        <v>976</v>
      </c>
      <c r="G97" s="30">
        <v>12447.564710267476</v>
      </c>
      <c r="H97" s="30">
        <v>3560.9409256077374</v>
      </c>
      <c r="I97" s="26">
        <f t="shared" si="3"/>
        <v>12447.564710267476</v>
      </c>
      <c r="J97" s="26">
        <f t="shared" si="3"/>
        <v>3560.9409256077374</v>
      </c>
      <c r="K97" s="26">
        <f t="shared" si="6"/>
        <v>8886.6237846597378</v>
      </c>
      <c r="L97" s="28">
        <f t="shared" si="7"/>
        <v>0.71392469061273756</v>
      </c>
    </row>
    <row r="98" spans="1:12">
      <c r="A98" s="14">
        <v>2013</v>
      </c>
      <c r="B98" s="14" t="s">
        <v>964</v>
      </c>
      <c r="C98" s="14" t="s">
        <v>973</v>
      </c>
      <c r="D98" s="14" t="s">
        <v>974</v>
      </c>
      <c r="E98" s="14" t="s">
        <v>975</v>
      </c>
      <c r="F98" s="14" t="s">
        <v>976</v>
      </c>
      <c r="G98" s="30">
        <v>11456.090391359121</v>
      </c>
      <c r="H98" s="30">
        <v>6963.1711499999892</v>
      </c>
      <c r="I98" s="26">
        <f t="shared" si="3"/>
        <v>11456.090391359121</v>
      </c>
      <c r="J98" s="26">
        <f t="shared" si="3"/>
        <v>6963.1711499999892</v>
      </c>
      <c r="K98" s="26">
        <f t="shared" si="6"/>
        <v>4492.9192413591318</v>
      </c>
      <c r="L98" s="28">
        <f t="shared" si="7"/>
        <v>0.39218608511922742</v>
      </c>
    </row>
    <row r="99" spans="1:12">
      <c r="A99" s="14">
        <v>2012</v>
      </c>
      <c r="B99" s="14" t="s">
        <v>964</v>
      </c>
      <c r="C99" s="14" t="s">
        <v>973</v>
      </c>
      <c r="D99" s="14" t="s">
        <v>974</v>
      </c>
      <c r="E99" s="14" t="s">
        <v>975</v>
      </c>
      <c r="F99" s="14" t="s">
        <v>976</v>
      </c>
      <c r="G99" s="30">
        <v>12366.968246179653</v>
      </c>
      <c r="H99" s="30">
        <v>17047.892894290995</v>
      </c>
      <c r="I99" s="26">
        <f t="shared" si="3"/>
        <v>12366.968246179653</v>
      </c>
      <c r="J99" s="26">
        <f t="shared" si="3"/>
        <v>17047.892894290995</v>
      </c>
      <c r="K99" s="26">
        <f t="shared" si="6"/>
        <v>-4680.9246481113423</v>
      </c>
      <c r="L99" s="28">
        <f t="shared" si="7"/>
        <v>-0.37850219673341134</v>
      </c>
    </row>
    <row r="100" spans="1:12">
      <c r="A100" s="14">
        <v>2015</v>
      </c>
      <c r="B100" s="14" t="s">
        <v>964</v>
      </c>
      <c r="C100" s="14" t="s">
        <v>977</v>
      </c>
      <c r="D100" s="14" t="s">
        <v>978</v>
      </c>
      <c r="E100" s="14" t="s">
        <v>979</v>
      </c>
      <c r="F100" s="14" t="s">
        <v>980</v>
      </c>
      <c r="G100" s="30">
        <v>65521.517144991783</v>
      </c>
      <c r="H100" s="30">
        <v>67899.909258615065</v>
      </c>
      <c r="I100" s="26">
        <f t="shared" si="3"/>
        <v>65521.517144991783</v>
      </c>
      <c r="J100" s="26">
        <f t="shared" si="3"/>
        <v>67899.909258615065</v>
      </c>
      <c r="K100" s="26">
        <f t="shared" si="6"/>
        <v>-2378.3921136232821</v>
      </c>
      <c r="L100" s="28">
        <f t="shared" si="7"/>
        <v>-3.6299405405405473E-2</v>
      </c>
    </row>
    <row r="101" spans="1:12">
      <c r="A101" s="14">
        <v>2014</v>
      </c>
      <c r="B101" s="14" t="s">
        <v>964</v>
      </c>
      <c r="C101" s="14" t="s">
        <v>977</v>
      </c>
      <c r="D101" s="14" t="s">
        <v>978</v>
      </c>
      <c r="E101" s="14" t="s">
        <v>979</v>
      </c>
      <c r="F101" s="14" t="s">
        <v>980</v>
      </c>
      <c r="G101" s="30">
        <v>68439.991675206242</v>
      </c>
      <c r="H101" s="30">
        <v>140482.22982576175</v>
      </c>
      <c r="I101" s="26">
        <f t="shared" si="3"/>
        <v>68439.991675206242</v>
      </c>
      <c r="J101" s="26">
        <f t="shared" si="3"/>
        <v>140482.22982576175</v>
      </c>
      <c r="K101" s="26">
        <f t="shared" si="6"/>
        <v>-72042.238150555509</v>
      </c>
      <c r="L101" s="28">
        <f t="shared" si="7"/>
        <v>-1.0526336486486489</v>
      </c>
    </row>
    <row r="102" spans="1:12">
      <c r="A102" s="14">
        <v>2011</v>
      </c>
      <c r="B102" s="14" t="s">
        <v>981</v>
      </c>
      <c r="C102" s="14" t="s">
        <v>982</v>
      </c>
      <c r="D102" s="14" t="s">
        <v>983</v>
      </c>
      <c r="E102" s="14" t="s">
        <v>984</v>
      </c>
      <c r="F102" s="14" t="s">
        <v>985</v>
      </c>
      <c r="G102" s="30">
        <v>5927.3726919829041</v>
      </c>
      <c r="H102" s="30">
        <v>2768.7504510073372</v>
      </c>
      <c r="I102" s="26">
        <f t="shared" si="3"/>
        <v>5927.3726919829041</v>
      </c>
      <c r="J102" s="26">
        <f t="shared" si="3"/>
        <v>2768.7504510073372</v>
      </c>
      <c r="K102" s="26">
        <f t="shared" si="6"/>
        <v>3158.6222409755669</v>
      </c>
      <c r="L102" s="28">
        <f t="shared" si="7"/>
        <v>0.53288740308969884</v>
      </c>
    </row>
    <row r="103" spans="1:12">
      <c r="A103" s="14">
        <v>2012</v>
      </c>
      <c r="B103" s="14" t="s">
        <v>981</v>
      </c>
      <c r="C103" s="14" t="s">
        <v>982</v>
      </c>
      <c r="D103" s="14" t="s">
        <v>983</v>
      </c>
      <c r="E103" s="14" t="s">
        <v>984</v>
      </c>
      <c r="F103" s="14" t="s">
        <v>985</v>
      </c>
      <c r="G103" s="30">
        <v>6195.1563601201651</v>
      </c>
      <c r="H103" s="30">
        <v>2986.9719265217409</v>
      </c>
      <c r="I103" s="26">
        <f t="shared" si="3"/>
        <v>6195.1563601201651</v>
      </c>
      <c r="J103" s="26">
        <f t="shared" si="3"/>
        <v>2986.9719265217409</v>
      </c>
      <c r="K103" s="26">
        <f t="shared" si="6"/>
        <v>3208.1844335984242</v>
      </c>
      <c r="L103" s="28">
        <f t="shared" si="7"/>
        <v>0.51785366617222817</v>
      </c>
    </row>
    <row r="104" spans="1:12">
      <c r="A104" s="14">
        <v>2013</v>
      </c>
      <c r="B104" s="14" t="s">
        <v>981</v>
      </c>
      <c r="C104" s="14" t="s">
        <v>982</v>
      </c>
      <c r="D104" s="14" t="s">
        <v>983</v>
      </c>
      <c r="E104" s="14" t="s">
        <v>984</v>
      </c>
      <c r="F104" s="14" t="s">
        <v>985</v>
      </c>
      <c r="G104" s="30">
        <v>6514.8600522048655</v>
      </c>
      <c r="H104" s="30">
        <v>3589.3980539999998</v>
      </c>
      <c r="I104" s="26">
        <f t="shared" si="3"/>
        <v>6514.8600522048655</v>
      </c>
      <c r="J104" s="26">
        <f t="shared" si="3"/>
        <v>3589.3980539999998</v>
      </c>
      <c r="K104" s="26">
        <f t="shared" si="6"/>
        <v>2925.4619982048657</v>
      </c>
      <c r="L104" s="28">
        <f t="shared" si="7"/>
        <v>0.44904448825647192</v>
      </c>
    </row>
    <row r="105" spans="1:12">
      <c r="A105" s="14">
        <v>2013</v>
      </c>
      <c r="B105" s="14" t="s">
        <v>986</v>
      </c>
      <c r="C105" s="14" t="s">
        <v>987</v>
      </c>
      <c r="D105" s="14" t="s">
        <v>988</v>
      </c>
      <c r="F105" s="14" t="s">
        <v>989</v>
      </c>
      <c r="G105" s="30">
        <v>1260.4201470588243</v>
      </c>
      <c r="H105" s="30">
        <v>186.16242013888905</v>
      </c>
      <c r="I105" s="26">
        <f t="shared" si="3"/>
        <v>1260.4201470588243</v>
      </c>
      <c r="J105" s="26">
        <f t="shared" si="3"/>
        <v>186.16242013888905</v>
      </c>
      <c r="K105" s="26">
        <f t="shared" si="6"/>
        <v>1074.2577269199353</v>
      </c>
      <c r="L105" s="28">
        <f t="shared" si="7"/>
        <v>0.85230129764801299</v>
      </c>
    </row>
    <row r="106" spans="1:12">
      <c r="A106" s="14">
        <v>2011</v>
      </c>
      <c r="B106" s="14" t="s">
        <v>986</v>
      </c>
      <c r="C106" s="14" t="s">
        <v>987</v>
      </c>
      <c r="D106" s="14" t="s">
        <v>988</v>
      </c>
      <c r="F106" s="14" t="s">
        <v>989</v>
      </c>
      <c r="G106" s="30">
        <v>1245.3261731843579</v>
      </c>
      <c r="H106" s="30">
        <v>186.30946594327486</v>
      </c>
      <c r="I106" s="26">
        <f t="shared" si="3"/>
        <v>1245.3261731843579</v>
      </c>
      <c r="J106" s="26">
        <f t="shared" si="3"/>
        <v>186.30946594327486</v>
      </c>
      <c r="K106" s="26">
        <f t="shared" si="6"/>
        <v>1059.0167072410832</v>
      </c>
      <c r="L106" s="28">
        <f t="shared" si="7"/>
        <v>0.85039303761931495</v>
      </c>
    </row>
    <row r="107" spans="1:12">
      <c r="A107" s="14">
        <v>2014</v>
      </c>
      <c r="B107" s="14" t="s">
        <v>986</v>
      </c>
      <c r="C107" s="14" t="s">
        <v>987</v>
      </c>
      <c r="D107" s="14" t="s">
        <v>988</v>
      </c>
      <c r="F107" s="14" t="s">
        <v>989</v>
      </c>
      <c r="G107" s="30">
        <v>1926.4513481385543</v>
      </c>
      <c r="H107" s="30">
        <v>206.29156424278861</v>
      </c>
      <c r="I107" s="26">
        <f t="shared" si="3"/>
        <v>1926.4513481385543</v>
      </c>
      <c r="J107" s="26">
        <f t="shared" si="3"/>
        <v>206.29156424278861</v>
      </c>
      <c r="K107" s="26">
        <f t="shared" si="6"/>
        <v>1720.1597838957657</v>
      </c>
      <c r="L107" s="28">
        <f t="shared" si="7"/>
        <v>0.89291628649635035</v>
      </c>
    </row>
    <row r="108" spans="1:12">
      <c r="A108" s="14">
        <v>2017</v>
      </c>
      <c r="B108" s="14" t="s">
        <v>986</v>
      </c>
      <c r="C108" s="14" t="s">
        <v>987</v>
      </c>
      <c r="D108" s="14" t="s">
        <v>988</v>
      </c>
      <c r="F108" s="14" t="s">
        <v>989</v>
      </c>
      <c r="G108" s="30">
        <v>1326.1772220254954</v>
      </c>
      <c r="H108" s="30">
        <v>248.06935481586419</v>
      </c>
      <c r="I108" s="26">
        <f t="shared" si="3"/>
        <v>1326.1772220254954</v>
      </c>
      <c r="J108" s="26">
        <f t="shared" si="3"/>
        <v>248.06935481586419</v>
      </c>
      <c r="K108" s="26">
        <f t="shared" si="6"/>
        <v>1078.1078672096312</v>
      </c>
      <c r="L108" s="28">
        <f t="shared" si="7"/>
        <v>0.81294403892944023</v>
      </c>
    </row>
    <row r="109" spans="1:12">
      <c r="A109" s="14">
        <v>2015</v>
      </c>
      <c r="B109" s="14" t="s">
        <v>986</v>
      </c>
      <c r="C109" s="14" t="s">
        <v>987</v>
      </c>
      <c r="D109" s="14" t="s">
        <v>988</v>
      </c>
      <c r="F109" s="14" t="s">
        <v>989</v>
      </c>
      <c r="G109" s="30">
        <v>2358.7977684169286</v>
      </c>
      <c r="H109" s="30">
        <v>248.1156815673983</v>
      </c>
      <c r="I109" s="26">
        <f t="shared" si="3"/>
        <v>2358.7977684169286</v>
      </c>
      <c r="J109" s="26">
        <f t="shared" si="3"/>
        <v>248.1156815673983</v>
      </c>
      <c r="K109" s="26">
        <f t="shared" si="6"/>
        <v>2110.6820868495302</v>
      </c>
      <c r="L109" s="28">
        <f t="shared" si="7"/>
        <v>0.89481265206812644</v>
      </c>
    </row>
    <row r="110" spans="1:12">
      <c r="A110" s="14">
        <v>2016</v>
      </c>
      <c r="B110" s="14" t="s">
        <v>986</v>
      </c>
      <c r="C110" s="14" t="s">
        <v>987</v>
      </c>
      <c r="D110" s="14" t="s">
        <v>988</v>
      </c>
      <c r="F110" s="14" t="s">
        <v>989</v>
      </c>
      <c r="G110" s="30">
        <v>1911.4137499999983</v>
      </c>
      <c r="H110" s="30">
        <v>278.42969236894533</v>
      </c>
      <c r="I110" s="26">
        <f t="shared" si="3"/>
        <v>1911.4137499999983</v>
      </c>
      <c r="J110" s="26">
        <f t="shared" si="3"/>
        <v>278.42969236894533</v>
      </c>
      <c r="K110" s="26">
        <f t="shared" si="6"/>
        <v>1632.984057631053</v>
      </c>
      <c r="L110" s="28">
        <f t="shared" si="7"/>
        <v>0.85433311214333074</v>
      </c>
    </row>
    <row r="111" spans="1:12">
      <c r="A111" s="14">
        <v>2012</v>
      </c>
      <c r="B111" s="14" t="s">
        <v>986</v>
      </c>
      <c r="C111" s="14" t="s">
        <v>987</v>
      </c>
      <c r="D111" s="14" t="s">
        <v>988</v>
      </c>
      <c r="F111" s="14" t="s">
        <v>989</v>
      </c>
      <c r="G111" s="30">
        <v>1109.5959499106668</v>
      </c>
      <c r="H111" s="30">
        <v>281.80519929417119</v>
      </c>
      <c r="I111" s="26">
        <f t="shared" si="3"/>
        <v>1109.5959499106668</v>
      </c>
      <c r="J111" s="26">
        <f t="shared" si="3"/>
        <v>281.80519929417119</v>
      </c>
      <c r="K111" s="26">
        <f t="shared" si="6"/>
        <v>827.79075061649564</v>
      </c>
      <c r="L111" s="28">
        <f t="shared" si="7"/>
        <v>0.74602899432279002</v>
      </c>
    </row>
    <row r="112" spans="1:12">
      <c r="A112" s="14">
        <v>2018</v>
      </c>
      <c r="B112" s="14" t="s">
        <v>986</v>
      </c>
      <c r="C112" s="14" t="s">
        <v>987</v>
      </c>
      <c r="D112" s="14" t="s">
        <v>988</v>
      </c>
      <c r="F112" s="14" t="s">
        <v>989</v>
      </c>
      <c r="G112" s="30">
        <v>1492.8338607326027</v>
      </c>
      <c r="H112" s="30">
        <v>301.83327490416201</v>
      </c>
      <c r="I112" s="26">
        <f t="shared" si="3"/>
        <v>1492.8338607326027</v>
      </c>
      <c r="J112" s="26">
        <f t="shared" si="3"/>
        <v>301.83327490416201</v>
      </c>
      <c r="K112" s="26">
        <f t="shared" si="6"/>
        <v>1191.0005858284408</v>
      </c>
      <c r="L112" s="28">
        <f t="shared" si="7"/>
        <v>0.7978118779031188</v>
      </c>
    </row>
    <row r="113" spans="1:12">
      <c r="A113" s="14">
        <v>2020</v>
      </c>
      <c r="B113" s="14" t="s">
        <v>986</v>
      </c>
      <c r="C113" s="14" t="s">
        <v>987</v>
      </c>
      <c r="D113" s="14" t="s">
        <v>988</v>
      </c>
      <c r="F113" s="14" t="s">
        <v>989</v>
      </c>
      <c r="G113" s="30">
        <v>1309.172341243519</v>
      </c>
      <c r="H113" s="30">
        <v>350.23545462427751</v>
      </c>
      <c r="I113" s="26">
        <f t="shared" si="3"/>
        <v>1309.172341243519</v>
      </c>
      <c r="J113" s="26">
        <f t="shared" si="3"/>
        <v>350.23545462427751</v>
      </c>
      <c r="K113" s="26">
        <f t="shared" si="6"/>
        <v>958.93688661924148</v>
      </c>
      <c r="L113" s="28">
        <f t="shared" si="7"/>
        <v>0.73247566909975659</v>
      </c>
    </row>
    <row r="114" spans="1:12">
      <c r="A114" s="14">
        <v>2021</v>
      </c>
      <c r="B114" s="14" t="s">
        <v>986</v>
      </c>
      <c r="C114" s="14" t="s">
        <v>987</v>
      </c>
      <c r="D114" s="14" t="s">
        <v>988</v>
      </c>
      <c r="F114" s="14" t="s">
        <v>989</v>
      </c>
      <c r="G114" s="30">
        <v>1329.1361870366125</v>
      </c>
      <c r="H114" s="30">
        <v>500.93639122191001</v>
      </c>
      <c r="I114" s="26">
        <f t="shared" si="3"/>
        <v>1329.1361870366125</v>
      </c>
      <c r="J114" s="26">
        <f t="shared" si="3"/>
        <v>500.93639122191001</v>
      </c>
      <c r="K114" s="26">
        <f t="shared" si="6"/>
        <v>828.19979581470238</v>
      </c>
      <c r="L114" s="28">
        <f t="shared" si="7"/>
        <v>0.62311131386861318</v>
      </c>
    </row>
    <row r="115" spans="1:12">
      <c r="A115" s="14">
        <v>2014</v>
      </c>
      <c r="B115" s="14" t="s">
        <v>964</v>
      </c>
      <c r="C115" s="14" t="s">
        <v>990</v>
      </c>
      <c r="D115" s="14" t="s">
        <v>991</v>
      </c>
      <c r="E115" s="14" t="s">
        <v>975</v>
      </c>
      <c r="F115" s="14" t="s">
        <v>992</v>
      </c>
      <c r="G115" s="31"/>
      <c r="H115" s="31"/>
      <c r="I115" s="26" t="str">
        <f t="shared" si="3"/>
        <v/>
      </c>
      <c r="J115" s="26" t="str">
        <f t="shared" si="3"/>
        <v/>
      </c>
      <c r="K115" s="26" t="str">
        <f t="shared" si="6"/>
        <v/>
      </c>
      <c r="L115" s="28" t="str">
        <f t="shared" si="7"/>
        <v/>
      </c>
    </row>
    <row r="116" spans="1:12">
      <c r="A116" s="14">
        <v>2015</v>
      </c>
      <c r="B116" s="14" t="s">
        <v>964</v>
      </c>
      <c r="C116" s="14" t="s">
        <v>990</v>
      </c>
      <c r="D116" s="14" t="s">
        <v>991</v>
      </c>
      <c r="E116" s="14" t="s">
        <v>975</v>
      </c>
      <c r="F116" s="14" t="s">
        <v>992</v>
      </c>
      <c r="G116" s="31"/>
      <c r="H116" s="31"/>
      <c r="I116" s="26" t="str">
        <f t="shared" si="3"/>
        <v/>
      </c>
      <c r="J116" s="26" t="str">
        <f t="shared" si="3"/>
        <v/>
      </c>
      <c r="K116" s="26" t="str">
        <f t="shared" si="6"/>
        <v/>
      </c>
      <c r="L116" s="28" t="str">
        <f t="shared" si="7"/>
        <v/>
      </c>
    </row>
    <row r="117" spans="1:12">
      <c r="A117" s="14">
        <v>2016</v>
      </c>
      <c r="B117" s="14" t="s">
        <v>964</v>
      </c>
      <c r="C117" s="14" t="s">
        <v>990</v>
      </c>
      <c r="D117" s="14" t="s">
        <v>991</v>
      </c>
      <c r="E117" s="14" t="s">
        <v>975</v>
      </c>
      <c r="F117" s="14" t="s">
        <v>992</v>
      </c>
      <c r="G117" s="31"/>
      <c r="H117" s="31"/>
      <c r="I117" s="26" t="str">
        <f t="shared" si="3"/>
        <v/>
      </c>
      <c r="J117" s="26" t="str">
        <f t="shared" si="3"/>
        <v/>
      </c>
      <c r="K117" s="26" t="str">
        <f t="shared" si="6"/>
        <v/>
      </c>
      <c r="L117" s="28" t="str">
        <f t="shared" si="7"/>
        <v/>
      </c>
    </row>
    <row r="118" spans="1:12">
      <c r="A118" s="14">
        <v>2017</v>
      </c>
      <c r="B118" s="14" t="s">
        <v>964</v>
      </c>
      <c r="C118" s="14" t="s">
        <v>990</v>
      </c>
      <c r="D118" s="14" t="s">
        <v>991</v>
      </c>
      <c r="E118" s="14" t="s">
        <v>975</v>
      </c>
      <c r="F118" s="14" t="s">
        <v>992</v>
      </c>
      <c r="G118" s="31"/>
      <c r="H118" s="31"/>
      <c r="I118" s="26" t="str">
        <f t="shared" si="3"/>
        <v/>
      </c>
      <c r="J118" s="26" t="str">
        <f t="shared" si="3"/>
        <v/>
      </c>
      <c r="K118" s="26" t="str">
        <f t="shared" si="6"/>
        <v/>
      </c>
      <c r="L118" s="28" t="str">
        <f t="shared" si="7"/>
        <v/>
      </c>
    </row>
    <row r="119" spans="1:12">
      <c r="A119" s="14">
        <v>2018</v>
      </c>
      <c r="B119" s="14" t="s">
        <v>964</v>
      </c>
      <c r="C119" s="14" t="s">
        <v>990</v>
      </c>
      <c r="D119" s="14" t="s">
        <v>991</v>
      </c>
      <c r="E119" s="14" t="s">
        <v>975</v>
      </c>
      <c r="F119" s="14" t="s">
        <v>992</v>
      </c>
      <c r="G119" s="31"/>
      <c r="H119" s="31"/>
      <c r="I119" s="26" t="str">
        <f t="shared" si="3"/>
        <v/>
      </c>
      <c r="J119" s="26" t="str">
        <f t="shared" si="3"/>
        <v/>
      </c>
      <c r="K119" s="26" t="str">
        <f t="shared" si="6"/>
        <v/>
      </c>
      <c r="L119" s="28" t="str">
        <f t="shared" si="7"/>
        <v/>
      </c>
    </row>
    <row r="120" spans="1:12">
      <c r="A120" s="14">
        <v>2019</v>
      </c>
      <c r="B120" s="14" t="s">
        <v>964</v>
      </c>
      <c r="C120" s="14" t="s">
        <v>990</v>
      </c>
      <c r="D120" s="14" t="s">
        <v>991</v>
      </c>
      <c r="E120" s="14" t="s">
        <v>975</v>
      </c>
      <c r="F120" s="14" t="s">
        <v>992</v>
      </c>
      <c r="G120" s="31"/>
      <c r="H120" s="31"/>
      <c r="I120" s="26" t="str">
        <f t="shared" si="3"/>
        <v/>
      </c>
      <c r="J120" s="26" t="str">
        <f t="shared" si="3"/>
        <v/>
      </c>
      <c r="K120" s="26" t="str">
        <f t="shared" si="6"/>
        <v/>
      </c>
      <c r="L120" s="28" t="str">
        <f t="shared" si="7"/>
        <v/>
      </c>
    </row>
    <row r="121" spans="1:12">
      <c r="A121" s="14">
        <v>2020</v>
      </c>
      <c r="B121" s="14" t="s">
        <v>964</v>
      </c>
      <c r="C121" s="14" t="s">
        <v>990</v>
      </c>
      <c r="D121" s="14" t="s">
        <v>991</v>
      </c>
      <c r="E121" s="14" t="s">
        <v>975</v>
      </c>
      <c r="F121" s="14" t="s">
        <v>992</v>
      </c>
      <c r="G121" s="31"/>
      <c r="H121" s="31"/>
      <c r="I121" s="26" t="str">
        <f t="shared" si="3"/>
        <v/>
      </c>
      <c r="J121" s="26" t="str">
        <f t="shared" si="3"/>
        <v/>
      </c>
      <c r="K121" s="26" t="str">
        <f t="shared" si="6"/>
        <v/>
      </c>
      <c r="L121" s="28" t="str">
        <f t="shared" si="7"/>
        <v/>
      </c>
    </row>
    <row r="122" spans="1:12">
      <c r="A122" s="14">
        <v>2021</v>
      </c>
      <c r="B122" s="14" t="s">
        <v>964</v>
      </c>
      <c r="C122" s="14" t="s">
        <v>990</v>
      </c>
      <c r="D122" s="14" t="s">
        <v>991</v>
      </c>
      <c r="E122" s="14" t="s">
        <v>975</v>
      </c>
      <c r="F122" s="14" t="s">
        <v>993</v>
      </c>
      <c r="G122" s="31"/>
      <c r="H122" s="31"/>
      <c r="I122" s="26" t="str">
        <f t="shared" si="3"/>
        <v/>
      </c>
      <c r="J122" s="26" t="str">
        <f t="shared" si="3"/>
        <v/>
      </c>
      <c r="K122" s="26" t="str">
        <f t="shared" si="6"/>
        <v/>
      </c>
      <c r="L122" s="28" t="str">
        <f t="shared" si="7"/>
        <v/>
      </c>
    </row>
    <row r="123" spans="1:12">
      <c r="A123" s="14">
        <v>2017</v>
      </c>
      <c r="B123" s="14" t="s">
        <v>936</v>
      </c>
      <c r="C123" s="14" t="s">
        <v>994</v>
      </c>
      <c r="D123" s="14" t="s">
        <v>995</v>
      </c>
      <c r="E123" s="14" t="s">
        <v>996</v>
      </c>
      <c r="F123" s="14" t="s">
        <v>997</v>
      </c>
      <c r="G123" s="31"/>
      <c r="H123" s="30">
        <v>2.7818715536660843</v>
      </c>
      <c r="I123" s="26" t="str">
        <f t="shared" si="3"/>
        <v/>
      </c>
      <c r="J123" s="26">
        <f t="shared" si="3"/>
        <v>2.7818715536660843</v>
      </c>
      <c r="K123" s="26" t="str">
        <f t="shared" ref="K123:K186" si="8">IF(J123="","",IF(I123="","",I123-J123))</f>
        <v/>
      </c>
      <c r="L123" s="28" t="str">
        <f t="shared" ref="L123:L186" si="9">IF(J123="","",IF(I123="","",K123/I123))</f>
        <v/>
      </c>
    </row>
    <row r="124" spans="1:12">
      <c r="A124" s="14">
        <v>2018</v>
      </c>
      <c r="B124" s="14" t="s">
        <v>936</v>
      </c>
      <c r="C124" s="14" t="s">
        <v>994</v>
      </c>
      <c r="D124" s="14" t="s">
        <v>995</v>
      </c>
      <c r="E124" s="14" t="s">
        <v>996</v>
      </c>
      <c r="F124" s="14" t="s">
        <v>997</v>
      </c>
      <c r="G124" s="31"/>
      <c r="H124" s="30">
        <v>2.6178784378953406</v>
      </c>
      <c r="I124" s="26" t="str">
        <f t="shared" si="3"/>
        <v/>
      </c>
      <c r="J124" s="26">
        <f t="shared" si="3"/>
        <v>2.6178784378953406</v>
      </c>
      <c r="K124" s="26" t="str">
        <f t="shared" si="8"/>
        <v/>
      </c>
      <c r="L124" s="28" t="str">
        <f t="shared" si="9"/>
        <v/>
      </c>
    </row>
    <row r="125" spans="1:12">
      <c r="A125" s="14">
        <v>2017</v>
      </c>
      <c r="B125" s="14" t="s">
        <v>936</v>
      </c>
      <c r="C125" s="14" t="s">
        <v>998</v>
      </c>
      <c r="D125" s="14" t="s">
        <v>999</v>
      </c>
      <c r="E125" s="14" t="s">
        <v>1000</v>
      </c>
      <c r="F125" s="14" t="s">
        <v>1001</v>
      </c>
      <c r="G125" s="31"/>
      <c r="H125" s="30">
        <v>414.28101208377592</v>
      </c>
      <c r="I125" s="26" t="str">
        <f t="shared" si="3"/>
        <v/>
      </c>
      <c r="J125" s="26">
        <f t="shared" si="3"/>
        <v>414.28101208377592</v>
      </c>
      <c r="K125" s="26" t="str">
        <f t="shared" si="8"/>
        <v/>
      </c>
      <c r="L125" s="28" t="str">
        <f t="shared" si="9"/>
        <v/>
      </c>
    </row>
    <row r="126" spans="1:12">
      <c r="A126" s="14">
        <v>2016</v>
      </c>
      <c r="B126" s="14" t="s">
        <v>936</v>
      </c>
      <c r="C126" s="14" t="s">
        <v>994</v>
      </c>
      <c r="D126" s="14" t="s">
        <v>995</v>
      </c>
      <c r="E126" s="14" t="s">
        <v>996</v>
      </c>
      <c r="F126" s="14" t="s">
        <v>997</v>
      </c>
      <c r="G126" s="31"/>
      <c r="H126" s="30">
        <v>3.2890883834505908</v>
      </c>
      <c r="I126" s="26" t="str">
        <f t="shared" si="3"/>
        <v/>
      </c>
      <c r="J126" s="26">
        <f t="shared" si="3"/>
        <v>3.2890883834505908</v>
      </c>
      <c r="K126" s="26" t="str">
        <f t="shared" si="8"/>
        <v/>
      </c>
      <c r="L126" s="28" t="str">
        <f t="shared" si="9"/>
        <v/>
      </c>
    </row>
    <row r="127" spans="1:12">
      <c r="A127" s="14">
        <v>2014</v>
      </c>
      <c r="B127" s="14" t="s">
        <v>936</v>
      </c>
      <c r="C127" s="14" t="s">
        <v>994</v>
      </c>
      <c r="D127" s="14" t="s">
        <v>995</v>
      </c>
      <c r="E127" s="14" t="s">
        <v>996</v>
      </c>
      <c r="F127" s="14" t="s">
        <v>997</v>
      </c>
      <c r="G127" s="31"/>
      <c r="H127" s="30">
        <v>4.5896099802130053</v>
      </c>
      <c r="I127" s="26" t="str">
        <f t="shared" si="3"/>
        <v/>
      </c>
      <c r="J127" s="26">
        <f t="shared" si="3"/>
        <v>4.5896099802130053</v>
      </c>
      <c r="K127" s="26" t="str">
        <f t="shared" si="8"/>
        <v/>
      </c>
      <c r="L127" s="28" t="str">
        <f t="shared" si="9"/>
        <v/>
      </c>
    </row>
    <row r="128" spans="1:12">
      <c r="A128" s="14">
        <v>2020</v>
      </c>
      <c r="B128" s="14" t="s">
        <v>936</v>
      </c>
      <c r="C128" s="14" t="s">
        <v>998</v>
      </c>
      <c r="D128" s="14" t="s">
        <v>999</v>
      </c>
      <c r="E128" s="14" t="s">
        <v>1000</v>
      </c>
      <c r="F128" s="14" t="s">
        <v>1001</v>
      </c>
      <c r="G128" s="31"/>
      <c r="H128" s="30">
        <v>1537.7816066838222</v>
      </c>
      <c r="I128" s="26" t="str">
        <f t="shared" si="3"/>
        <v/>
      </c>
      <c r="J128" s="26">
        <f t="shared" si="3"/>
        <v>1537.7816066838222</v>
      </c>
      <c r="K128" s="26" t="str">
        <f t="shared" si="8"/>
        <v/>
      </c>
      <c r="L128" s="28" t="str">
        <f t="shared" si="9"/>
        <v/>
      </c>
    </row>
    <row r="129" spans="1:12">
      <c r="A129" s="14">
        <v>2021</v>
      </c>
      <c r="B129" s="14" t="s">
        <v>936</v>
      </c>
      <c r="C129" s="14" t="s">
        <v>998</v>
      </c>
      <c r="D129" s="14" t="s">
        <v>999</v>
      </c>
      <c r="E129" s="14" t="s">
        <v>1000</v>
      </c>
      <c r="F129" s="14" t="s">
        <v>1001</v>
      </c>
      <c r="G129" s="31"/>
      <c r="H129" s="30">
        <v>1396.2595233202862</v>
      </c>
      <c r="I129" s="26" t="str">
        <f t="shared" si="3"/>
        <v/>
      </c>
      <c r="J129" s="26">
        <f t="shared" si="3"/>
        <v>1396.2595233202862</v>
      </c>
      <c r="K129" s="26" t="str">
        <f t="shared" si="8"/>
        <v/>
      </c>
      <c r="L129" s="28" t="str">
        <f t="shared" si="9"/>
        <v/>
      </c>
    </row>
    <row r="130" spans="1:12">
      <c r="A130" s="14">
        <v>2012</v>
      </c>
      <c r="B130" s="14" t="s">
        <v>936</v>
      </c>
      <c r="C130" s="14" t="s">
        <v>1002</v>
      </c>
      <c r="D130" s="14" t="s">
        <v>1003</v>
      </c>
      <c r="E130" s="14" t="s">
        <v>1004</v>
      </c>
      <c r="F130" s="14" t="s">
        <v>1005</v>
      </c>
      <c r="G130" s="31"/>
      <c r="H130" s="30">
        <v>2880.1653684758753</v>
      </c>
      <c r="I130" s="26" t="str">
        <f t="shared" si="3"/>
        <v/>
      </c>
      <c r="J130" s="26">
        <f t="shared" si="3"/>
        <v>2880.1653684758753</v>
      </c>
      <c r="K130" s="26" t="str">
        <f t="shared" si="8"/>
        <v/>
      </c>
      <c r="L130" s="28" t="str">
        <f t="shared" si="9"/>
        <v/>
      </c>
    </row>
    <row r="131" spans="1:12">
      <c r="A131" s="14">
        <v>2015</v>
      </c>
      <c r="B131" s="14" t="s">
        <v>936</v>
      </c>
      <c r="C131" s="14" t="s">
        <v>994</v>
      </c>
      <c r="D131" s="14" t="s">
        <v>995</v>
      </c>
      <c r="E131" s="14" t="s">
        <v>996</v>
      </c>
      <c r="F131" s="14" t="s">
        <v>997</v>
      </c>
      <c r="G131" s="31"/>
      <c r="H131" s="30">
        <v>6.363936372974953</v>
      </c>
      <c r="I131" s="26" t="str">
        <f t="shared" si="3"/>
        <v/>
      </c>
      <c r="J131" s="26">
        <f t="shared" si="3"/>
        <v>6.363936372974953</v>
      </c>
      <c r="K131" s="26" t="str">
        <f t="shared" si="8"/>
        <v/>
      </c>
      <c r="L131" s="28" t="str">
        <f t="shared" si="9"/>
        <v/>
      </c>
    </row>
    <row r="132" spans="1:12">
      <c r="A132" s="14">
        <v>2016</v>
      </c>
      <c r="B132" s="14" t="s">
        <v>936</v>
      </c>
      <c r="C132" s="14" t="s">
        <v>1006</v>
      </c>
      <c r="D132" s="14" t="s">
        <v>1007</v>
      </c>
      <c r="E132" s="14" t="s">
        <v>1008</v>
      </c>
      <c r="F132" s="14" t="s">
        <v>1009</v>
      </c>
      <c r="G132" s="31"/>
      <c r="H132" s="30">
        <v>219.81233156870735</v>
      </c>
      <c r="I132" s="26" t="str">
        <f t="shared" si="3"/>
        <v/>
      </c>
      <c r="J132" s="26">
        <f t="shared" si="3"/>
        <v>219.81233156870735</v>
      </c>
      <c r="K132" s="26" t="str">
        <f t="shared" si="8"/>
        <v/>
      </c>
      <c r="L132" s="28" t="str">
        <f t="shared" si="9"/>
        <v/>
      </c>
    </row>
    <row r="133" spans="1:12">
      <c r="A133" s="14">
        <v>2019</v>
      </c>
      <c r="B133" s="14" t="s">
        <v>936</v>
      </c>
      <c r="C133" s="14" t="s">
        <v>1010</v>
      </c>
      <c r="D133" s="14" t="s">
        <v>1011</v>
      </c>
      <c r="E133" s="14" t="s">
        <v>1012</v>
      </c>
      <c r="F133" s="14" t="s">
        <v>1013</v>
      </c>
      <c r="G133" s="31"/>
      <c r="H133" s="30">
        <v>31.343746404693352</v>
      </c>
      <c r="I133" s="26" t="str">
        <f t="shared" si="3"/>
        <v/>
      </c>
      <c r="J133" s="26">
        <f t="shared" si="3"/>
        <v>31.343746404693352</v>
      </c>
      <c r="K133" s="26" t="str">
        <f t="shared" si="8"/>
        <v/>
      </c>
      <c r="L133" s="28" t="str">
        <f t="shared" si="9"/>
        <v/>
      </c>
    </row>
    <row r="134" spans="1:12">
      <c r="A134" s="14">
        <v>2013</v>
      </c>
      <c r="B134" s="14" t="s">
        <v>936</v>
      </c>
      <c r="C134" s="14" t="s">
        <v>994</v>
      </c>
      <c r="D134" s="14" t="s">
        <v>995</v>
      </c>
      <c r="E134" s="14" t="s">
        <v>996</v>
      </c>
      <c r="F134" s="14" t="s">
        <v>997</v>
      </c>
      <c r="G134" s="31"/>
      <c r="H134" s="30">
        <v>7.1488666083873502</v>
      </c>
      <c r="I134" s="26" t="str">
        <f t="shared" si="3"/>
        <v/>
      </c>
      <c r="J134" s="26">
        <f t="shared" si="3"/>
        <v>7.1488666083873502</v>
      </c>
      <c r="K134" s="26" t="str">
        <f t="shared" si="8"/>
        <v/>
      </c>
      <c r="L134" s="28" t="str">
        <f t="shared" si="9"/>
        <v/>
      </c>
    </row>
    <row r="135" spans="1:12">
      <c r="A135" s="14">
        <v>2017</v>
      </c>
      <c r="B135" s="14" t="s">
        <v>936</v>
      </c>
      <c r="C135" s="14" t="s">
        <v>1006</v>
      </c>
      <c r="D135" s="14" t="s">
        <v>1007</v>
      </c>
      <c r="E135" s="14" t="s">
        <v>1008</v>
      </c>
      <c r="F135" s="14" t="s">
        <v>1009</v>
      </c>
      <c r="G135" s="31"/>
      <c r="H135" s="30">
        <v>280.927990175167</v>
      </c>
      <c r="I135" s="26" t="str">
        <f t="shared" si="3"/>
        <v/>
      </c>
      <c r="J135" s="26">
        <f t="shared" si="3"/>
        <v>280.927990175167</v>
      </c>
      <c r="K135" s="26" t="str">
        <f t="shared" si="8"/>
        <v/>
      </c>
      <c r="L135" s="28" t="str">
        <f t="shared" si="9"/>
        <v/>
      </c>
    </row>
    <row r="136" spans="1:12">
      <c r="A136" s="14">
        <v>2018</v>
      </c>
      <c r="B136" s="14" t="s">
        <v>936</v>
      </c>
      <c r="C136" s="14" t="s">
        <v>1014</v>
      </c>
      <c r="D136" s="14" t="s">
        <v>1015</v>
      </c>
      <c r="E136" s="14" t="s">
        <v>1016</v>
      </c>
      <c r="F136" s="14" t="s">
        <v>1017</v>
      </c>
      <c r="G136" s="31"/>
      <c r="H136" s="30">
        <v>687.74193560748608</v>
      </c>
      <c r="I136" s="26" t="str">
        <f t="shared" ref="I136:J199" si="10">IF(G136&lt;0,"",IF(G136="","",G136))</f>
        <v/>
      </c>
      <c r="J136" s="26">
        <f t="shared" si="10"/>
        <v>687.74193560748608</v>
      </c>
      <c r="K136" s="26" t="str">
        <f t="shared" si="8"/>
        <v/>
      </c>
      <c r="L136" s="28" t="str">
        <f t="shared" si="9"/>
        <v/>
      </c>
    </row>
    <row r="137" spans="1:12">
      <c r="A137" s="14">
        <v>2019</v>
      </c>
      <c r="B137" s="14" t="s">
        <v>936</v>
      </c>
      <c r="C137" s="14" t="s">
        <v>1018</v>
      </c>
      <c r="D137" s="14" t="s">
        <v>1019</v>
      </c>
      <c r="E137" s="14" t="s">
        <v>1020</v>
      </c>
      <c r="F137" s="14" t="s">
        <v>1021</v>
      </c>
      <c r="G137" s="31"/>
      <c r="H137" s="30">
        <v>2608.2389626505851</v>
      </c>
      <c r="I137" s="26" t="str">
        <f t="shared" si="10"/>
        <v/>
      </c>
      <c r="J137" s="26">
        <f t="shared" si="10"/>
        <v>2608.2389626505851</v>
      </c>
      <c r="K137" s="26" t="str">
        <f t="shared" si="8"/>
        <v/>
      </c>
      <c r="L137" s="28" t="str">
        <f t="shared" si="9"/>
        <v/>
      </c>
    </row>
    <row r="138" spans="1:12">
      <c r="A138" s="14">
        <v>2021</v>
      </c>
      <c r="B138" s="14" t="s">
        <v>936</v>
      </c>
      <c r="C138" s="14" t="s">
        <v>1022</v>
      </c>
      <c r="D138" s="14" t="s">
        <v>1023</v>
      </c>
      <c r="E138" s="14" t="s">
        <v>1024</v>
      </c>
      <c r="F138" s="14" t="s">
        <v>1025</v>
      </c>
      <c r="G138" s="31"/>
      <c r="H138" s="30">
        <v>1432.0741707584914</v>
      </c>
      <c r="I138" s="26" t="str">
        <f t="shared" si="10"/>
        <v/>
      </c>
      <c r="J138" s="26">
        <f t="shared" si="10"/>
        <v>1432.0741707584914</v>
      </c>
      <c r="K138" s="26" t="str">
        <f t="shared" si="8"/>
        <v/>
      </c>
      <c r="L138" s="28" t="str">
        <f t="shared" si="9"/>
        <v/>
      </c>
    </row>
    <row r="139" spans="1:12">
      <c r="A139" s="14">
        <v>2018</v>
      </c>
      <c r="B139" s="14" t="s">
        <v>936</v>
      </c>
      <c r="C139" s="14" t="s">
        <v>998</v>
      </c>
      <c r="D139" s="14" t="s">
        <v>999</v>
      </c>
      <c r="E139" s="14" t="s">
        <v>1000</v>
      </c>
      <c r="F139" s="14" t="s">
        <v>1001</v>
      </c>
      <c r="G139" s="31"/>
      <c r="H139" s="30">
        <v>1145.8432516235328</v>
      </c>
      <c r="I139" s="26" t="str">
        <f t="shared" si="10"/>
        <v/>
      </c>
      <c r="J139" s="26">
        <f t="shared" si="10"/>
        <v>1145.8432516235328</v>
      </c>
      <c r="K139" s="26" t="str">
        <f t="shared" si="8"/>
        <v/>
      </c>
      <c r="L139" s="28" t="str">
        <f t="shared" si="9"/>
        <v/>
      </c>
    </row>
    <row r="140" spans="1:12">
      <c r="A140" s="14">
        <v>2021</v>
      </c>
      <c r="B140" s="14" t="s">
        <v>936</v>
      </c>
      <c r="C140" s="14" t="s">
        <v>1026</v>
      </c>
      <c r="D140" s="14" t="s">
        <v>1023</v>
      </c>
      <c r="E140" s="14" t="s">
        <v>1027</v>
      </c>
      <c r="F140" s="14" t="s">
        <v>1028</v>
      </c>
      <c r="G140" s="31"/>
      <c r="H140" s="30">
        <v>445.53880541505441</v>
      </c>
      <c r="I140" s="26" t="str">
        <f t="shared" si="10"/>
        <v/>
      </c>
      <c r="J140" s="26">
        <f t="shared" si="10"/>
        <v>445.53880541505441</v>
      </c>
      <c r="K140" s="26" t="str">
        <f t="shared" si="8"/>
        <v/>
      </c>
      <c r="L140" s="28" t="str">
        <f t="shared" si="9"/>
        <v/>
      </c>
    </row>
    <row r="141" spans="1:12">
      <c r="A141" s="14">
        <v>2019</v>
      </c>
      <c r="B141" s="14" t="s">
        <v>936</v>
      </c>
      <c r="C141" s="14" t="s">
        <v>998</v>
      </c>
      <c r="D141" s="14" t="s">
        <v>999</v>
      </c>
      <c r="E141" s="14" t="s">
        <v>1000</v>
      </c>
      <c r="F141" s="14" t="s">
        <v>1001</v>
      </c>
      <c r="G141" s="31"/>
      <c r="H141" s="30">
        <v>1976.7809429377492</v>
      </c>
      <c r="I141" s="26" t="str">
        <f t="shared" si="10"/>
        <v/>
      </c>
      <c r="J141" s="26">
        <f t="shared" si="10"/>
        <v>1976.7809429377492</v>
      </c>
      <c r="K141" s="26" t="str">
        <f t="shared" si="8"/>
        <v/>
      </c>
      <c r="L141" s="28" t="str">
        <f t="shared" si="9"/>
        <v/>
      </c>
    </row>
    <row r="142" spans="1:12">
      <c r="A142" s="14">
        <v>2018</v>
      </c>
      <c r="B142" s="14" t="s">
        <v>936</v>
      </c>
      <c r="C142" s="14" t="s">
        <v>1029</v>
      </c>
      <c r="D142" s="14" t="s">
        <v>1030</v>
      </c>
      <c r="E142" s="14" t="s">
        <v>1016</v>
      </c>
      <c r="F142" s="14" t="s">
        <v>1017</v>
      </c>
      <c r="G142" s="31"/>
      <c r="H142" s="30">
        <v>61.177280216478195</v>
      </c>
      <c r="I142" s="26" t="str">
        <f t="shared" si="10"/>
        <v/>
      </c>
      <c r="J142" s="26">
        <f t="shared" si="10"/>
        <v>61.177280216478195</v>
      </c>
      <c r="K142" s="26" t="str">
        <f t="shared" si="8"/>
        <v/>
      </c>
      <c r="L142" s="28" t="str">
        <f t="shared" si="9"/>
        <v/>
      </c>
    </row>
    <row r="143" spans="1:12">
      <c r="A143" s="14">
        <v>2012</v>
      </c>
      <c r="B143" s="14" t="s">
        <v>936</v>
      </c>
      <c r="C143" s="14" t="s">
        <v>1031</v>
      </c>
      <c r="D143" s="14" t="s">
        <v>1032</v>
      </c>
      <c r="E143" s="14" t="s">
        <v>1033</v>
      </c>
      <c r="F143" s="14" t="s">
        <v>1034</v>
      </c>
      <c r="G143" s="31"/>
      <c r="H143" s="30">
        <v>1.5239410297495404</v>
      </c>
      <c r="I143" s="26" t="str">
        <f t="shared" si="10"/>
        <v/>
      </c>
      <c r="J143" s="26">
        <f t="shared" si="10"/>
        <v>1.5239410297495404</v>
      </c>
      <c r="K143" s="26" t="str">
        <f t="shared" si="8"/>
        <v/>
      </c>
      <c r="L143" s="28" t="str">
        <f t="shared" si="9"/>
        <v/>
      </c>
    </row>
    <row r="144" spans="1:12">
      <c r="A144" s="14">
        <v>2017</v>
      </c>
      <c r="B144" s="14" t="s">
        <v>936</v>
      </c>
      <c r="C144" s="14" t="s">
        <v>1026</v>
      </c>
      <c r="D144" s="14" t="s">
        <v>1023</v>
      </c>
      <c r="E144" s="14" t="s">
        <v>1027</v>
      </c>
      <c r="F144" s="14" t="s">
        <v>1028</v>
      </c>
      <c r="G144" s="31"/>
      <c r="H144" s="30">
        <v>101.093025555522</v>
      </c>
      <c r="I144" s="26" t="str">
        <f t="shared" si="10"/>
        <v/>
      </c>
      <c r="J144" s="26">
        <f t="shared" si="10"/>
        <v>101.093025555522</v>
      </c>
      <c r="K144" s="26" t="str">
        <f t="shared" si="8"/>
        <v/>
      </c>
      <c r="L144" s="28" t="str">
        <f t="shared" si="9"/>
        <v/>
      </c>
    </row>
    <row r="145" spans="1:12">
      <c r="A145" s="14">
        <v>2020</v>
      </c>
      <c r="B145" s="14" t="s">
        <v>936</v>
      </c>
      <c r="C145" s="14" t="s">
        <v>1022</v>
      </c>
      <c r="D145" s="14" t="s">
        <v>1023</v>
      </c>
      <c r="E145" s="14" t="s">
        <v>1024</v>
      </c>
      <c r="F145" s="14" t="s">
        <v>1025</v>
      </c>
      <c r="G145" s="31"/>
      <c r="H145" s="30">
        <v>1601.4297074070957</v>
      </c>
      <c r="I145" s="26" t="str">
        <f t="shared" si="10"/>
        <v/>
      </c>
      <c r="J145" s="26">
        <f t="shared" si="10"/>
        <v>1601.4297074070957</v>
      </c>
      <c r="K145" s="26" t="str">
        <f t="shared" si="8"/>
        <v/>
      </c>
      <c r="L145" s="28" t="str">
        <f t="shared" si="9"/>
        <v/>
      </c>
    </row>
    <row r="146" spans="1:12">
      <c r="A146" s="14">
        <v>2018</v>
      </c>
      <c r="B146" s="14" t="s">
        <v>936</v>
      </c>
      <c r="C146" s="14" t="s">
        <v>1010</v>
      </c>
      <c r="D146" s="14" t="s">
        <v>1019</v>
      </c>
      <c r="E146" s="14" t="s">
        <v>1035</v>
      </c>
      <c r="F146" s="14" t="s">
        <v>1013</v>
      </c>
      <c r="G146" s="31"/>
      <c r="H146" s="30">
        <v>41.989468048441189</v>
      </c>
      <c r="I146" s="26" t="str">
        <f t="shared" si="10"/>
        <v/>
      </c>
      <c r="J146" s="26">
        <f t="shared" si="10"/>
        <v>41.989468048441189</v>
      </c>
      <c r="K146" s="26" t="str">
        <f t="shared" si="8"/>
        <v/>
      </c>
      <c r="L146" s="28" t="str">
        <f t="shared" si="9"/>
        <v/>
      </c>
    </row>
    <row r="147" spans="1:12">
      <c r="A147" s="14">
        <v>2017</v>
      </c>
      <c r="B147" s="14" t="s">
        <v>936</v>
      </c>
      <c r="C147" s="14" t="s">
        <v>1036</v>
      </c>
      <c r="D147" s="14" t="s">
        <v>999</v>
      </c>
      <c r="E147" s="14" t="s">
        <v>1037</v>
      </c>
      <c r="F147" s="14" t="s">
        <v>1038</v>
      </c>
      <c r="G147" s="31"/>
      <c r="H147" s="30">
        <v>2298.0991372415997</v>
      </c>
      <c r="I147" s="26" t="str">
        <f t="shared" si="10"/>
        <v/>
      </c>
      <c r="J147" s="26">
        <f t="shared" si="10"/>
        <v>2298.0991372415997</v>
      </c>
      <c r="K147" s="26" t="str">
        <f t="shared" si="8"/>
        <v/>
      </c>
      <c r="L147" s="28" t="str">
        <f t="shared" si="9"/>
        <v/>
      </c>
    </row>
    <row r="148" spans="1:12">
      <c r="A148" s="14">
        <v>2020</v>
      </c>
      <c r="B148" s="14" t="s">
        <v>936</v>
      </c>
      <c r="C148" s="14" t="s">
        <v>1039</v>
      </c>
      <c r="D148" s="14" t="s">
        <v>1023</v>
      </c>
      <c r="E148" s="14" t="s">
        <v>1024</v>
      </c>
      <c r="F148" s="14" t="s">
        <v>1040</v>
      </c>
      <c r="G148" s="31"/>
      <c r="H148" s="30">
        <v>804.50833404336186</v>
      </c>
      <c r="I148" s="26" t="str">
        <f t="shared" si="10"/>
        <v/>
      </c>
      <c r="J148" s="26">
        <f t="shared" si="10"/>
        <v>804.50833404336186</v>
      </c>
      <c r="K148" s="26" t="str">
        <f t="shared" si="8"/>
        <v/>
      </c>
      <c r="L148" s="28" t="str">
        <f t="shared" si="9"/>
        <v/>
      </c>
    </row>
    <row r="149" spans="1:12">
      <c r="A149" s="14">
        <v>2017</v>
      </c>
      <c r="B149" s="14" t="s">
        <v>936</v>
      </c>
      <c r="C149" s="14" t="s">
        <v>1014</v>
      </c>
      <c r="D149" s="14" t="s">
        <v>1015</v>
      </c>
      <c r="E149" s="14" t="s">
        <v>1016</v>
      </c>
      <c r="F149" s="14" t="s">
        <v>1017</v>
      </c>
      <c r="G149" s="31"/>
      <c r="H149" s="30">
        <v>705.98610737850242</v>
      </c>
      <c r="I149" s="26" t="str">
        <f t="shared" si="10"/>
        <v/>
      </c>
      <c r="J149" s="26">
        <f t="shared" si="10"/>
        <v>705.98610737850242</v>
      </c>
      <c r="K149" s="26" t="str">
        <f t="shared" si="8"/>
        <v/>
      </c>
      <c r="L149" s="28" t="str">
        <f t="shared" si="9"/>
        <v/>
      </c>
    </row>
    <row r="150" spans="1:12">
      <c r="A150" s="14">
        <v>2021</v>
      </c>
      <c r="B150" s="14" t="s">
        <v>936</v>
      </c>
      <c r="C150" s="14" t="s">
        <v>1018</v>
      </c>
      <c r="D150" s="14" t="s">
        <v>1019</v>
      </c>
      <c r="E150" s="14" t="s">
        <v>1020</v>
      </c>
      <c r="F150" s="14" t="s">
        <v>1021</v>
      </c>
      <c r="G150" s="31"/>
      <c r="H150" s="30">
        <v>4485.1045331933274</v>
      </c>
      <c r="I150" s="26" t="str">
        <f t="shared" si="10"/>
        <v/>
      </c>
      <c r="J150" s="26">
        <f t="shared" si="10"/>
        <v>4485.1045331933274</v>
      </c>
      <c r="K150" s="26" t="str">
        <f t="shared" si="8"/>
        <v/>
      </c>
      <c r="L150" s="28" t="str">
        <f t="shared" si="9"/>
        <v/>
      </c>
    </row>
    <row r="151" spans="1:12">
      <c r="A151" s="14">
        <v>2018</v>
      </c>
      <c r="B151" s="14" t="s">
        <v>936</v>
      </c>
      <c r="C151" s="14" t="s">
        <v>1018</v>
      </c>
      <c r="D151" s="14" t="s">
        <v>1019</v>
      </c>
      <c r="E151" s="14" t="s">
        <v>1020</v>
      </c>
      <c r="F151" s="14" t="s">
        <v>1021</v>
      </c>
      <c r="G151" s="31"/>
      <c r="H151" s="30">
        <v>3300.2532303488001</v>
      </c>
      <c r="I151" s="26" t="str">
        <f t="shared" si="10"/>
        <v/>
      </c>
      <c r="J151" s="26">
        <f t="shared" si="10"/>
        <v>3300.2532303488001</v>
      </c>
      <c r="K151" s="26" t="str">
        <f t="shared" si="8"/>
        <v/>
      </c>
      <c r="L151" s="28" t="str">
        <f t="shared" si="9"/>
        <v/>
      </c>
    </row>
    <row r="152" spans="1:12">
      <c r="A152" s="14">
        <v>2016</v>
      </c>
      <c r="B152" s="14" t="s">
        <v>936</v>
      </c>
      <c r="C152" s="14" t="s">
        <v>1018</v>
      </c>
      <c r="D152" s="14" t="s">
        <v>1019</v>
      </c>
      <c r="E152" s="14" t="s">
        <v>1020</v>
      </c>
      <c r="F152" s="14" t="s">
        <v>1021</v>
      </c>
      <c r="G152" s="31"/>
      <c r="H152" s="30">
        <v>2842.9273157710591</v>
      </c>
      <c r="I152" s="26" t="str">
        <f t="shared" si="10"/>
        <v/>
      </c>
      <c r="J152" s="26">
        <f t="shared" si="10"/>
        <v>2842.9273157710591</v>
      </c>
      <c r="K152" s="26" t="str">
        <f t="shared" si="8"/>
        <v/>
      </c>
      <c r="L152" s="28" t="str">
        <f t="shared" si="9"/>
        <v/>
      </c>
    </row>
    <row r="153" spans="1:12">
      <c r="A153" s="14">
        <v>2019</v>
      </c>
      <c r="B153" s="14" t="s">
        <v>936</v>
      </c>
      <c r="C153" s="14" t="s">
        <v>1029</v>
      </c>
      <c r="D153" s="14" t="s">
        <v>1030</v>
      </c>
      <c r="E153" s="14" t="s">
        <v>1016</v>
      </c>
      <c r="F153" s="14" t="s">
        <v>1017</v>
      </c>
      <c r="G153" s="31"/>
      <c r="H153" s="30">
        <v>25.880158337499289</v>
      </c>
      <c r="I153" s="26" t="str">
        <f t="shared" si="10"/>
        <v/>
      </c>
      <c r="J153" s="26">
        <f t="shared" si="10"/>
        <v>25.880158337499289</v>
      </c>
      <c r="K153" s="26" t="str">
        <f t="shared" si="8"/>
        <v/>
      </c>
      <c r="L153" s="28" t="str">
        <f t="shared" si="9"/>
        <v/>
      </c>
    </row>
    <row r="154" spans="1:12">
      <c r="A154" s="14">
        <v>2020</v>
      </c>
      <c r="B154" s="14" t="s">
        <v>936</v>
      </c>
      <c r="C154" s="14" t="s">
        <v>1018</v>
      </c>
      <c r="D154" s="14" t="s">
        <v>1019</v>
      </c>
      <c r="E154" s="14" t="s">
        <v>1020</v>
      </c>
      <c r="F154" s="14" t="s">
        <v>1021</v>
      </c>
      <c r="G154" s="31"/>
      <c r="H154" s="30">
        <v>4032.2017294312132</v>
      </c>
      <c r="I154" s="26" t="str">
        <f t="shared" si="10"/>
        <v/>
      </c>
      <c r="J154" s="26">
        <f t="shared" si="10"/>
        <v>4032.2017294312132</v>
      </c>
      <c r="K154" s="26" t="str">
        <f t="shared" si="8"/>
        <v/>
      </c>
      <c r="L154" s="28" t="str">
        <f t="shared" si="9"/>
        <v/>
      </c>
    </row>
    <row r="155" spans="1:12">
      <c r="A155" s="14">
        <v>2020</v>
      </c>
      <c r="B155" s="14" t="s">
        <v>936</v>
      </c>
      <c r="C155" s="14" t="s">
        <v>1041</v>
      </c>
      <c r="D155" s="14" t="s">
        <v>1032</v>
      </c>
      <c r="E155" s="14" t="s">
        <v>1042</v>
      </c>
      <c r="F155" s="14" t="s">
        <v>1005</v>
      </c>
      <c r="G155" s="31"/>
      <c r="H155" s="30">
        <v>2392.3695713171419</v>
      </c>
      <c r="I155" s="26" t="str">
        <f t="shared" si="10"/>
        <v/>
      </c>
      <c r="J155" s="26">
        <f t="shared" si="10"/>
        <v>2392.3695713171419</v>
      </c>
      <c r="K155" s="26" t="str">
        <f t="shared" si="8"/>
        <v/>
      </c>
      <c r="L155" s="28" t="str">
        <f t="shared" si="9"/>
        <v/>
      </c>
    </row>
    <row r="156" spans="1:12">
      <c r="A156" s="14">
        <v>2020</v>
      </c>
      <c r="B156" s="14" t="s">
        <v>936</v>
      </c>
      <c r="C156" s="14" t="s">
        <v>1036</v>
      </c>
      <c r="D156" s="14" t="s">
        <v>999</v>
      </c>
      <c r="E156" s="14" t="s">
        <v>1037</v>
      </c>
      <c r="F156" s="14" t="s">
        <v>1038</v>
      </c>
      <c r="G156" s="31"/>
      <c r="H156" s="30">
        <v>3231.9765390132325</v>
      </c>
      <c r="I156" s="26" t="str">
        <f t="shared" si="10"/>
        <v/>
      </c>
      <c r="J156" s="26">
        <f t="shared" si="10"/>
        <v>3231.9765390132325</v>
      </c>
      <c r="K156" s="26" t="str">
        <f t="shared" si="8"/>
        <v/>
      </c>
      <c r="L156" s="28" t="str">
        <f t="shared" si="9"/>
        <v/>
      </c>
    </row>
    <row r="157" spans="1:12">
      <c r="A157" s="14">
        <v>2012</v>
      </c>
      <c r="B157" s="14" t="s">
        <v>936</v>
      </c>
      <c r="C157" s="14" t="s">
        <v>1043</v>
      </c>
      <c r="D157" s="14" t="s">
        <v>1032</v>
      </c>
      <c r="E157" s="14" t="s">
        <v>1033</v>
      </c>
      <c r="F157" s="14" t="s">
        <v>1034</v>
      </c>
      <c r="G157" s="31"/>
      <c r="H157" s="30">
        <v>3942.205170279467</v>
      </c>
      <c r="I157" s="26" t="str">
        <f t="shared" si="10"/>
        <v/>
      </c>
      <c r="J157" s="26">
        <f t="shared" si="10"/>
        <v>3942.205170279467</v>
      </c>
      <c r="K157" s="26" t="str">
        <f t="shared" si="8"/>
        <v/>
      </c>
      <c r="L157" s="28" t="str">
        <f t="shared" si="9"/>
        <v/>
      </c>
    </row>
    <row r="158" spans="1:12">
      <c r="A158" s="14">
        <v>2019</v>
      </c>
      <c r="B158" s="14" t="s">
        <v>936</v>
      </c>
      <c r="C158" s="14" t="s">
        <v>1026</v>
      </c>
      <c r="D158" s="14" t="s">
        <v>1023</v>
      </c>
      <c r="E158" s="14" t="s">
        <v>1027</v>
      </c>
      <c r="F158" s="14" t="s">
        <v>1028</v>
      </c>
      <c r="G158" s="31"/>
      <c r="H158" s="30">
        <v>579.86465692409286</v>
      </c>
      <c r="I158" s="26" t="str">
        <f t="shared" si="10"/>
        <v/>
      </c>
      <c r="J158" s="26">
        <f t="shared" si="10"/>
        <v>579.86465692409286</v>
      </c>
      <c r="K158" s="26" t="str">
        <f t="shared" si="8"/>
        <v/>
      </c>
      <c r="L158" s="28" t="str">
        <f t="shared" si="9"/>
        <v/>
      </c>
    </row>
    <row r="159" spans="1:12">
      <c r="A159" s="14">
        <v>2021</v>
      </c>
      <c r="B159" s="14" t="s">
        <v>936</v>
      </c>
      <c r="C159" s="14" t="s">
        <v>1044</v>
      </c>
      <c r="D159" s="14" t="s">
        <v>1045</v>
      </c>
      <c r="E159" s="14" t="s">
        <v>1046</v>
      </c>
      <c r="F159" s="14" t="s">
        <v>1047</v>
      </c>
      <c r="G159" s="31"/>
      <c r="H159" s="30">
        <v>58.108948948738046</v>
      </c>
      <c r="I159" s="26" t="str">
        <f t="shared" si="10"/>
        <v/>
      </c>
      <c r="J159" s="26">
        <f t="shared" si="10"/>
        <v>58.108948948738046</v>
      </c>
      <c r="K159" s="26" t="str">
        <f t="shared" si="8"/>
        <v/>
      </c>
      <c r="L159" s="28" t="str">
        <f t="shared" si="9"/>
        <v/>
      </c>
    </row>
    <row r="160" spans="1:12">
      <c r="A160" s="14">
        <v>2016</v>
      </c>
      <c r="B160" s="14" t="s">
        <v>936</v>
      </c>
      <c r="C160" s="14" t="s">
        <v>1029</v>
      </c>
      <c r="D160" s="14" t="s">
        <v>1030</v>
      </c>
      <c r="E160" s="14" t="s">
        <v>1016</v>
      </c>
      <c r="F160" s="14" t="s">
        <v>1017</v>
      </c>
      <c r="G160" s="31"/>
      <c r="H160" s="30">
        <v>149.87388527524982</v>
      </c>
      <c r="I160" s="26" t="str">
        <f t="shared" si="10"/>
        <v/>
      </c>
      <c r="J160" s="26">
        <f t="shared" si="10"/>
        <v>149.87388527524982</v>
      </c>
      <c r="K160" s="26" t="str">
        <f t="shared" si="8"/>
        <v/>
      </c>
      <c r="L160" s="28" t="str">
        <f t="shared" si="9"/>
        <v/>
      </c>
    </row>
    <row r="161" spans="1:12">
      <c r="A161" s="14">
        <v>2021</v>
      </c>
      <c r="B161" s="14" t="s">
        <v>936</v>
      </c>
      <c r="C161" s="14" t="s">
        <v>1039</v>
      </c>
      <c r="D161" s="14" t="s">
        <v>1023</v>
      </c>
      <c r="E161" s="14" t="s">
        <v>1024</v>
      </c>
      <c r="F161" s="14" t="s">
        <v>1040</v>
      </c>
      <c r="G161" s="31"/>
      <c r="H161" s="30">
        <v>2484.8873979082923</v>
      </c>
      <c r="I161" s="26" t="str">
        <f t="shared" si="10"/>
        <v/>
      </c>
      <c r="J161" s="26">
        <f t="shared" si="10"/>
        <v>2484.8873979082923</v>
      </c>
      <c r="K161" s="26" t="str">
        <f t="shared" si="8"/>
        <v/>
      </c>
      <c r="L161" s="28" t="str">
        <f t="shared" si="9"/>
        <v/>
      </c>
    </row>
    <row r="162" spans="1:12">
      <c r="A162" s="14">
        <v>2017</v>
      </c>
      <c r="B162" s="14" t="s">
        <v>936</v>
      </c>
      <c r="C162" s="14" t="s">
        <v>1018</v>
      </c>
      <c r="D162" s="14" t="s">
        <v>1019</v>
      </c>
      <c r="E162" s="14" t="s">
        <v>1020</v>
      </c>
      <c r="F162" s="14" t="s">
        <v>1021</v>
      </c>
      <c r="G162" s="31"/>
      <c r="H162" s="30">
        <v>3749.0878073141848</v>
      </c>
      <c r="I162" s="26" t="str">
        <f t="shared" si="10"/>
        <v/>
      </c>
      <c r="J162" s="26">
        <f t="shared" si="10"/>
        <v>3749.0878073141848</v>
      </c>
      <c r="K162" s="26" t="str">
        <f t="shared" si="8"/>
        <v/>
      </c>
      <c r="L162" s="28" t="str">
        <f t="shared" si="9"/>
        <v/>
      </c>
    </row>
    <row r="163" spans="1:12">
      <c r="A163" s="14">
        <v>2019</v>
      </c>
      <c r="B163" s="14" t="s">
        <v>936</v>
      </c>
      <c r="C163" s="14" t="s">
        <v>1048</v>
      </c>
      <c r="D163" s="14" t="s">
        <v>1045</v>
      </c>
      <c r="E163" s="14" t="s">
        <v>1049</v>
      </c>
      <c r="F163" s="14" t="s">
        <v>1050</v>
      </c>
      <c r="G163" s="31"/>
      <c r="H163" s="30">
        <v>581.5140898052822</v>
      </c>
      <c r="I163" s="26" t="str">
        <f t="shared" si="10"/>
        <v/>
      </c>
      <c r="J163" s="26">
        <f t="shared" si="10"/>
        <v>581.5140898052822</v>
      </c>
      <c r="K163" s="26" t="str">
        <f t="shared" si="8"/>
        <v/>
      </c>
      <c r="L163" s="28" t="str">
        <f t="shared" si="9"/>
        <v/>
      </c>
    </row>
    <row r="164" spans="1:12">
      <c r="A164" s="14">
        <v>2017</v>
      </c>
      <c r="B164" s="14" t="s">
        <v>936</v>
      </c>
      <c r="C164" s="14" t="s">
        <v>1048</v>
      </c>
      <c r="D164" s="14" t="s">
        <v>1045</v>
      </c>
      <c r="E164" s="14" t="s">
        <v>1049</v>
      </c>
      <c r="F164" s="14" t="s">
        <v>1050</v>
      </c>
      <c r="G164" s="31"/>
      <c r="H164" s="30">
        <v>642.27298772560084</v>
      </c>
      <c r="I164" s="26" t="str">
        <f t="shared" si="10"/>
        <v/>
      </c>
      <c r="J164" s="26">
        <f t="shared" si="10"/>
        <v>642.27298772560084</v>
      </c>
      <c r="K164" s="26" t="str">
        <f t="shared" si="8"/>
        <v/>
      </c>
      <c r="L164" s="28" t="str">
        <f t="shared" si="9"/>
        <v/>
      </c>
    </row>
    <row r="165" spans="1:12">
      <c r="A165" s="14">
        <v>2021</v>
      </c>
      <c r="B165" s="14" t="s">
        <v>936</v>
      </c>
      <c r="C165" s="14" t="s">
        <v>1051</v>
      </c>
      <c r="D165" s="14" t="s">
        <v>995</v>
      </c>
      <c r="E165" s="14" t="s">
        <v>1052</v>
      </c>
      <c r="F165" s="14" t="s">
        <v>997</v>
      </c>
      <c r="G165" s="31"/>
      <c r="H165" s="30">
        <v>405.4356408324096</v>
      </c>
      <c r="I165" s="26" t="str">
        <f t="shared" si="10"/>
        <v/>
      </c>
      <c r="J165" s="26">
        <f t="shared" si="10"/>
        <v>405.4356408324096</v>
      </c>
      <c r="K165" s="26" t="str">
        <f t="shared" si="8"/>
        <v/>
      </c>
      <c r="L165" s="28" t="str">
        <f t="shared" si="9"/>
        <v/>
      </c>
    </row>
    <row r="166" spans="1:12">
      <c r="A166" s="14">
        <v>2021</v>
      </c>
      <c r="B166" s="14" t="s">
        <v>936</v>
      </c>
      <c r="C166" s="14" t="s">
        <v>1031</v>
      </c>
      <c r="D166" s="14" t="s">
        <v>1032</v>
      </c>
      <c r="E166" s="14" t="s">
        <v>1033</v>
      </c>
      <c r="F166" s="14" t="s">
        <v>1034</v>
      </c>
      <c r="G166" s="31"/>
      <c r="H166" s="30">
        <v>0.36256401648494485</v>
      </c>
      <c r="I166" s="26" t="str">
        <f t="shared" si="10"/>
        <v/>
      </c>
      <c r="J166" s="26">
        <f t="shared" si="10"/>
        <v>0.36256401648494485</v>
      </c>
      <c r="K166" s="26" t="str">
        <f t="shared" si="8"/>
        <v/>
      </c>
      <c r="L166" s="28" t="str">
        <f t="shared" si="9"/>
        <v/>
      </c>
    </row>
    <row r="167" spans="1:12">
      <c r="A167" s="14">
        <v>2021</v>
      </c>
      <c r="B167" s="14" t="s">
        <v>936</v>
      </c>
      <c r="C167" s="14" t="s">
        <v>1041</v>
      </c>
      <c r="D167" s="14" t="s">
        <v>1032</v>
      </c>
      <c r="E167" s="14" t="s">
        <v>1042</v>
      </c>
      <c r="F167" s="14" t="s">
        <v>1005</v>
      </c>
      <c r="G167" s="31"/>
      <c r="H167" s="30">
        <v>2558.490647593927</v>
      </c>
      <c r="I167" s="26" t="str">
        <f t="shared" si="10"/>
        <v/>
      </c>
      <c r="J167" s="26">
        <f t="shared" si="10"/>
        <v>2558.490647593927</v>
      </c>
      <c r="K167" s="26" t="str">
        <f t="shared" si="8"/>
        <v/>
      </c>
      <c r="L167" s="28" t="str">
        <f t="shared" si="9"/>
        <v/>
      </c>
    </row>
    <row r="168" spans="1:12">
      <c r="A168" s="14">
        <v>2021</v>
      </c>
      <c r="B168" s="14" t="s">
        <v>936</v>
      </c>
      <c r="C168" s="14" t="s">
        <v>1048</v>
      </c>
      <c r="D168" s="14" t="s">
        <v>1045</v>
      </c>
      <c r="E168" s="14" t="s">
        <v>1049</v>
      </c>
      <c r="F168" s="14" t="s">
        <v>1050</v>
      </c>
      <c r="G168" s="31"/>
      <c r="H168" s="30">
        <v>630.31942021518864</v>
      </c>
      <c r="I168" s="26" t="str">
        <f t="shared" si="10"/>
        <v/>
      </c>
      <c r="J168" s="26">
        <f t="shared" si="10"/>
        <v>630.31942021518864</v>
      </c>
      <c r="K168" s="26" t="str">
        <f t="shared" si="8"/>
        <v/>
      </c>
      <c r="L168" s="28" t="str">
        <f t="shared" si="9"/>
        <v/>
      </c>
    </row>
    <row r="169" spans="1:12">
      <c r="A169" s="14">
        <v>2017</v>
      </c>
      <c r="B169" s="14" t="s">
        <v>936</v>
      </c>
      <c r="C169" s="14" t="s">
        <v>1029</v>
      </c>
      <c r="D169" s="14" t="s">
        <v>1030</v>
      </c>
      <c r="E169" s="14" t="s">
        <v>1016</v>
      </c>
      <c r="F169" s="14" t="s">
        <v>1017</v>
      </c>
      <c r="G169" s="31"/>
      <c r="H169" s="30">
        <v>20.403960658334064</v>
      </c>
      <c r="I169" s="26" t="str">
        <f t="shared" si="10"/>
        <v/>
      </c>
      <c r="J169" s="26">
        <f t="shared" si="10"/>
        <v>20.403960658334064</v>
      </c>
      <c r="K169" s="26" t="str">
        <f t="shared" si="8"/>
        <v/>
      </c>
      <c r="L169" s="28" t="str">
        <f t="shared" si="9"/>
        <v/>
      </c>
    </row>
    <row r="170" spans="1:12">
      <c r="A170" s="14">
        <v>2015</v>
      </c>
      <c r="B170" s="14" t="s">
        <v>936</v>
      </c>
      <c r="C170" s="14" t="s">
        <v>1029</v>
      </c>
      <c r="D170" s="14" t="s">
        <v>1030</v>
      </c>
      <c r="E170" s="14" t="s">
        <v>1016</v>
      </c>
      <c r="F170" s="14" t="s">
        <v>1017</v>
      </c>
      <c r="G170" s="31"/>
      <c r="H170" s="30">
        <v>98.450629288490347</v>
      </c>
      <c r="I170" s="26" t="str">
        <f t="shared" si="10"/>
        <v/>
      </c>
      <c r="J170" s="26">
        <f t="shared" si="10"/>
        <v>98.450629288490347</v>
      </c>
      <c r="K170" s="26" t="str">
        <f t="shared" si="8"/>
        <v/>
      </c>
      <c r="L170" s="28" t="str">
        <f t="shared" si="9"/>
        <v/>
      </c>
    </row>
    <row r="171" spans="1:12">
      <c r="A171" s="14">
        <v>2020</v>
      </c>
      <c r="B171" s="14" t="s">
        <v>936</v>
      </c>
      <c r="C171" s="14" t="s">
        <v>1026</v>
      </c>
      <c r="D171" s="14" t="s">
        <v>1023</v>
      </c>
      <c r="E171" s="14" t="s">
        <v>1027</v>
      </c>
      <c r="F171" s="14" t="s">
        <v>1028</v>
      </c>
      <c r="G171" s="31"/>
      <c r="H171" s="30">
        <v>636.30147817843192</v>
      </c>
      <c r="I171" s="26" t="str">
        <f t="shared" si="10"/>
        <v/>
      </c>
      <c r="J171" s="26">
        <f t="shared" si="10"/>
        <v>636.30147817843192</v>
      </c>
      <c r="K171" s="26" t="str">
        <f t="shared" si="8"/>
        <v/>
      </c>
      <c r="L171" s="28" t="str">
        <f t="shared" si="9"/>
        <v/>
      </c>
    </row>
    <row r="172" spans="1:12">
      <c r="A172" s="14">
        <v>2016</v>
      </c>
      <c r="B172" s="14" t="s">
        <v>936</v>
      </c>
      <c r="C172" s="14" t="s">
        <v>1002</v>
      </c>
      <c r="D172" s="14" t="s">
        <v>1003</v>
      </c>
      <c r="E172" s="14" t="s">
        <v>1004</v>
      </c>
      <c r="F172" s="14" t="s">
        <v>1005</v>
      </c>
      <c r="G172" s="31"/>
      <c r="H172" s="30">
        <v>5531.6297268741828</v>
      </c>
      <c r="I172" s="26" t="str">
        <f t="shared" si="10"/>
        <v/>
      </c>
      <c r="J172" s="26">
        <f t="shared" si="10"/>
        <v>5531.6297268741828</v>
      </c>
      <c r="K172" s="26" t="str">
        <f t="shared" si="8"/>
        <v/>
      </c>
      <c r="L172" s="28" t="str">
        <f t="shared" si="9"/>
        <v/>
      </c>
    </row>
    <row r="173" spans="1:12">
      <c r="A173" s="14">
        <v>2020</v>
      </c>
      <c r="B173" s="14" t="s">
        <v>936</v>
      </c>
      <c r="C173" s="14" t="s">
        <v>1044</v>
      </c>
      <c r="D173" s="14" t="s">
        <v>1045</v>
      </c>
      <c r="E173" s="14" t="s">
        <v>1046</v>
      </c>
      <c r="F173" s="14" t="s">
        <v>1047</v>
      </c>
      <c r="G173" s="31"/>
      <c r="H173" s="30">
        <v>69.596817011961022</v>
      </c>
      <c r="I173" s="26" t="str">
        <f t="shared" si="10"/>
        <v/>
      </c>
      <c r="J173" s="26">
        <f t="shared" si="10"/>
        <v>69.596817011961022</v>
      </c>
      <c r="K173" s="26" t="str">
        <f t="shared" si="8"/>
        <v/>
      </c>
      <c r="L173" s="28" t="str">
        <f t="shared" si="9"/>
        <v/>
      </c>
    </row>
    <row r="174" spans="1:12">
      <c r="A174" s="14">
        <v>2020</v>
      </c>
      <c r="B174" s="14" t="s">
        <v>936</v>
      </c>
      <c r="C174" s="14" t="s">
        <v>1010</v>
      </c>
      <c r="D174" s="14" t="s">
        <v>1011</v>
      </c>
      <c r="E174" s="14" t="s">
        <v>1012</v>
      </c>
      <c r="F174" s="14" t="s">
        <v>1013</v>
      </c>
      <c r="G174" s="31"/>
      <c r="H174" s="30">
        <v>61.616964360880687</v>
      </c>
      <c r="I174" s="26" t="str">
        <f t="shared" si="10"/>
        <v/>
      </c>
      <c r="J174" s="26">
        <f t="shared" si="10"/>
        <v>61.616964360880687</v>
      </c>
      <c r="K174" s="26" t="str">
        <f t="shared" si="8"/>
        <v/>
      </c>
      <c r="L174" s="28" t="str">
        <f t="shared" si="9"/>
        <v/>
      </c>
    </row>
    <row r="175" spans="1:12">
      <c r="A175" s="14">
        <v>2017</v>
      </c>
      <c r="B175" s="14" t="s">
        <v>936</v>
      </c>
      <c r="C175" s="14" t="s">
        <v>1031</v>
      </c>
      <c r="D175" s="14" t="s">
        <v>1032</v>
      </c>
      <c r="E175" s="14" t="s">
        <v>1033</v>
      </c>
      <c r="F175" s="14" t="s">
        <v>1034</v>
      </c>
      <c r="G175" s="31"/>
      <c r="H175" s="30">
        <v>1.1801349883004446</v>
      </c>
      <c r="I175" s="26" t="str">
        <f t="shared" si="10"/>
        <v/>
      </c>
      <c r="J175" s="26">
        <f t="shared" si="10"/>
        <v>1.1801349883004446</v>
      </c>
      <c r="K175" s="26" t="str">
        <f t="shared" si="8"/>
        <v/>
      </c>
      <c r="L175" s="28" t="str">
        <f t="shared" si="9"/>
        <v/>
      </c>
    </row>
    <row r="176" spans="1:12">
      <c r="A176" s="14">
        <v>2013</v>
      </c>
      <c r="B176" s="14" t="s">
        <v>936</v>
      </c>
      <c r="C176" s="14" t="s">
        <v>1031</v>
      </c>
      <c r="D176" s="14" t="s">
        <v>1032</v>
      </c>
      <c r="E176" s="14" t="s">
        <v>1033</v>
      </c>
      <c r="F176" s="14" t="s">
        <v>1034</v>
      </c>
      <c r="G176" s="31"/>
      <c r="H176" s="30">
        <v>1.2703263997125935</v>
      </c>
      <c r="I176" s="26" t="str">
        <f t="shared" si="10"/>
        <v/>
      </c>
      <c r="J176" s="26">
        <f t="shared" si="10"/>
        <v>1.2703263997125935</v>
      </c>
      <c r="K176" s="26" t="str">
        <f t="shared" si="8"/>
        <v/>
      </c>
      <c r="L176" s="28" t="str">
        <f t="shared" si="9"/>
        <v/>
      </c>
    </row>
    <row r="177" spans="1:12">
      <c r="A177" s="14">
        <v>2021</v>
      </c>
      <c r="B177" s="14" t="s">
        <v>936</v>
      </c>
      <c r="C177" s="14" t="s">
        <v>1010</v>
      </c>
      <c r="D177" s="14" t="s">
        <v>1019</v>
      </c>
      <c r="E177" s="14" t="s">
        <v>1035</v>
      </c>
      <c r="F177" s="14" t="s">
        <v>1013</v>
      </c>
      <c r="G177" s="31"/>
      <c r="H177" s="30">
        <v>60.676913484855838</v>
      </c>
      <c r="I177" s="26" t="str">
        <f t="shared" si="10"/>
        <v/>
      </c>
      <c r="J177" s="26">
        <f t="shared" si="10"/>
        <v>60.676913484855838</v>
      </c>
      <c r="K177" s="26" t="str">
        <f t="shared" si="8"/>
        <v/>
      </c>
      <c r="L177" s="28" t="str">
        <f t="shared" si="9"/>
        <v/>
      </c>
    </row>
    <row r="178" spans="1:12">
      <c r="A178" s="14">
        <v>2019</v>
      </c>
      <c r="B178" s="14" t="s">
        <v>936</v>
      </c>
      <c r="C178" s="14" t="s">
        <v>994</v>
      </c>
      <c r="D178" s="14" t="s">
        <v>995</v>
      </c>
      <c r="E178" s="14" t="s">
        <v>996</v>
      </c>
      <c r="F178" s="14" t="s">
        <v>997</v>
      </c>
      <c r="G178" s="31"/>
      <c r="H178" s="30">
        <v>12.460193855805068</v>
      </c>
      <c r="I178" s="26" t="str">
        <f t="shared" si="10"/>
        <v/>
      </c>
      <c r="J178" s="26">
        <f t="shared" si="10"/>
        <v>12.460193855805068</v>
      </c>
      <c r="K178" s="26" t="str">
        <f t="shared" si="8"/>
        <v/>
      </c>
      <c r="L178" s="28" t="str">
        <f t="shared" si="9"/>
        <v/>
      </c>
    </row>
    <row r="179" spans="1:12">
      <c r="A179" s="14">
        <v>2016</v>
      </c>
      <c r="B179" s="14" t="s">
        <v>936</v>
      </c>
      <c r="C179" s="14" t="s">
        <v>1053</v>
      </c>
      <c r="D179" s="14" t="s">
        <v>1011</v>
      </c>
      <c r="F179" s="14" t="s">
        <v>1054</v>
      </c>
      <c r="G179" s="31"/>
      <c r="H179" s="30">
        <v>32.332601050211345</v>
      </c>
      <c r="I179" s="26" t="str">
        <f t="shared" si="10"/>
        <v/>
      </c>
      <c r="J179" s="26">
        <f t="shared" si="10"/>
        <v>32.332601050211345</v>
      </c>
      <c r="K179" s="26" t="str">
        <f t="shared" si="8"/>
        <v/>
      </c>
      <c r="L179" s="28" t="str">
        <f t="shared" si="9"/>
        <v/>
      </c>
    </row>
    <row r="180" spans="1:12">
      <c r="A180" s="14">
        <v>2014</v>
      </c>
      <c r="B180" s="14" t="s">
        <v>936</v>
      </c>
      <c r="C180" s="14" t="s">
        <v>1031</v>
      </c>
      <c r="D180" s="14" t="s">
        <v>1032</v>
      </c>
      <c r="E180" s="14" t="s">
        <v>1033</v>
      </c>
      <c r="F180" s="14" t="s">
        <v>1034</v>
      </c>
      <c r="G180" s="31"/>
      <c r="H180" s="30">
        <v>0.90330203119234831</v>
      </c>
      <c r="I180" s="26" t="str">
        <f t="shared" si="10"/>
        <v/>
      </c>
      <c r="J180" s="26">
        <f t="shared" si="10"/>
        <v>0.90330203119234831</v>
      </c>
      <c r="K180" s="26" t="str">
        <f t="shared" si="8"/>
        <v/>
      </c>
      <c r="L180" s="28" t="str">
        <f t="shared" si="9"/>
        <v/>
      </c>
    </row>
    <row r="181" spans="1:12">
      <c r="A181" s="14">
        <v>2016</v>
      </c>
      <c r="B181" s="14" t="s">
        <v>936</v>
      </c>
      <c r="C181" s="14" t="s">
        <v>1031</v>
      </c>
      <c r="D181" s="14" t="s">
        <v>1032</v>
      </c>
      <c r="E181" s="14" t="s">
        <v>1033</v>
      </c>
      <c r="F181" s="14" t="s">
        <v>1034</v>
      </c>
      <c r="G181" s="31"/>
      <c r="H181" s="30">
        <v>0.55944593106252227</v>
      </c>
      <c r="I181" s="26" t="str">
        <f t="shared" si="10"/>
        <v/>
      </c>
      <c r="J181" s="26">
        <f t="shared" si="10"/>
        <v>0.55944593106252227</v>
      </c>
      <c r="K181" s="26" t="str">
        <f t="shared" si="8"/>
        <v/>
      </c>
      <c r="L181" s="28" t="str">
        <f t="shared" si="9"/>
        <v/>
      </c>
    </row>
    <row r="182" spans="1:12">
      <c r="A182" s="14">
        <v>2020</v>
      </c>
      <c r="B182" s="14" t="s">
        <v>936</v>
      </c>
      <c r="C182" s="14" t="s">
        <v>1048</v>
      </c>
      <c r="D182" s="14" t="s">
        <v>1045</v>
      </c>
      <c r="E182" s="14" t="s">
        <v>1049</v>
      </c>
      <c r="F182" s="14" t="s">
        <v>1050</v>
      </c>
      <c r="G182" s="31"/>
      <c r="H182" s="30">
        <v>810.64487840353013</v>
      </c>
      <c r="I182" s="26" t="str">
        <f t="shared" si="10"/>
        <v/>
      </c>
      <c r="J182" s="26">
        <f t="shared" si="10"/>
        <v>810.64487840353013</v>
      </c>
      <c r="K182" s="26" t="str">
        <f t="shared" si="8"/>
        <v/>
      </c>
      <c r="L182" s="28" t="str">
        <f t="shared" si="9"/>
        <v/>
      </c>
    </row>
    <row r="183" spans="1:12">
      <c r="A183" s="14">
        <v>2017</v>
      </c>
      <c r="B183" s="14" t="s">
        <v>936</v>
      </c>
      <c r="C183" s="14" t="s">
        <v>1055</v>
      </c>
      <c r="D183" s="14" t="s">
        <v>1056</v>
      </c>
      <c r="E183" s="14" t="s">
        <v>1057</v>
      </c>
      <c r="F183" s="14" t="s">
        <v>1058</v>
      </c>
      <c r="G183" s="31"/>
      <c r="H183" s="30">
        <v>795.22515336936988</v>
      </c>
      <c r="I183" s="26" t="str">
        <f t="shared" si="10"/>
        <v/>
      </c>
      <c r="J183" s="26">
        <f t="shared" si="10"/>
        <v>795.22515336936988</v>
      </c>
      <c r="K183" s="26" t="str">
        <f t="shared" si="8"/>
        <v/>
      </c>
      <c r="L183" s="28" t="str">
        <f t="shared" si="9"/>
        <v/>
      </c>
    </row>
    <row r="184" spans="1:12">
      <c r="A184" s="14">
        <v>2015</v>
      </c>
      <c r="B184" s="14" t="s">
        <v>936</v>
      </c>
      <c r="C184" s="14" t="s">
        <v>1018</v>
      </c>
      <c r="D184" s="14" t="s">
        <v>1019</v>
      </c>
      <c r="E184" s="14" t="s">
        <v>1020</v>
      </c>
      <c r="F184" s="14" t="s">
        <v>1021</v>
      </c>
      <c r="G184" s="31"/>
      <c r="H184" s="30">
        <v>4298.5322439765123</v>
      </c>
      <c r="I184" s="26" t="str">
        <f t="shared" si="10"/>
        <v/>
      </c>
      <c r="J184" s="26">
        <f t="shared" si="10"/>
        <v>4298.5322439765123</v>
      </c>
      <c r="K184" s="26" t="str">
        <f t="shared" si="8"/>
        <v/>
      </c>
      <c r="L184" s="28" t="str">
        <f t="shared" si="9"/>
        <v/>
      </c>
    </row>
    <row r="185" spans="1:12">
      <c r="A185" s="14">
        <v>2019</v>
      </c>
      <c r="B185" s="14" t="s">
        <v>936</v>
      </c>
      <c r="C185" s="14" t="s">
        <v>1059</v>
      </c>
      <c r="D185" s="14" t="s">
        <v>1045</v>
      </c>
      <c r="E185" s="14" t="s">
        <v>1060</v>
      </c>
      <c r="F185" s="14" t="s">
        <v>1047</v>
      </c>
      <c r="G185" s="31"/>
      <c r="H185" s="30">
        <v>700.60889699716404</v>
      </c>
      <c r="I185" s="26" t="str">
        <f t="shared" si="10"/>
        <v/>
      </c>
      <c r="J185" s="26">
        <f t="shared" si="10"/>
        <v>700.60889699716404</v>
      </c>
      <c r="K185" s="26" t="str">
        <f t="shared" si="8"/>
        <v/>
      </c>
      <c r="L185" s="28" t="str">
        <f t="shared" si="9"/>
        <v/>
      </c>
    </row>
    <row r="186" spans="1:12">
      <c r="A186" s="14">
        <v>2017</v>
      </c>
      <c r="B186" s="14" t="s">
        <v>936</v>
      </c>
      <c r="C186" s="14" t="s">
        <v>1010</v>
      </c>
      <c r="D186" s="14" t="s">
        <v>1019</v>
      </c>
      <c r="E186" s="14" t="s">
        <v>1035</v>
      </c>
      <c r="F186" s="14" t="s">
        <v>1013</v>
      </c>
      <c r="G186" s="31"/>
      <c r="H186" s="30">
        <v>78.852165235905588</v>
      </c>
      <c r="I186" s="26" t="str">
        <f t="shared" si="10"/>
        <v/>
      </c>
      <c r="J186" s="26">
        <f t="shared" si="10"/>
        <v>78.852165235905588</v>
      </c>
      <c r="K186" s="26" t="str">
        <f t="shared" si="8"/>
        <v/>
      </c>
      <c r="L186" s="28" t="str">
        <f t="shared" si="9"/>
        <v/>
      </c>
    </row>
    <row r="187" spans="1:12">
      <c r="A187" s="14">
        <v>2020</v>
      </c>
      <c r="B187" s="14" t="s">
        <v>936</v>
      </c>
      <c r="C187" s="14" t="s">
        <v>1031</v>
      </c>
      <c r="D187" s="14" t="s">
        <v>1032</v>
      </c>
      <c r="E187" s="14" t="s">
        <v>1033</v>
      </c>
      <c r="F187" s="14" t="s">
        <v>1034</v>
      </c>
      <c r="G187" s="31"/>
      <c r="H187" s="30">
        <v>1.2429268372441526</v>
      </c>
      <c r="I187" s="26" t="str">
        <f t="shared" si="10"/>
        <v/>
      </c>
      <c r="J187" s="26">
        <f t="shared" si="10"/>
        <v>1.2429268372441526</v>
      </c>
      <c r="K187" s="26" t="str">
        <f t="shared" ref="K187:K250" si="11">IF(J187="","",IF(I187="","",I187-J187))</f>
        <v/>
      </c>
      <c r="L187" s="28" t="str">
        <f t="shared" ref="L187:L250" si="12">IF(J187="","",IF(I187="","",K187/I187))</f>
        <v/>
      </c>
    </row>
    <row r="188" spans="1:12">
      <c r="A188" s="14">
        <v>2019</v>
      </c>
      <c r="B188" s="14" t="s">
        <v>936</v>
      </c>
      <c r="C188" s="14" t="s">
        <v>1031</v>
      </c>
      <c r="D188" s="14" t="s">
        <v>1032</v>
      </c>
      <c r="E188" s="14" t="s">
        <v>1033</v>
      </c>
      <c r="F188" s="14" t="s">
        <v>1034</v>
      </c>
      <c r="G188" s="31"/>
      <c r="H188" s="30">
        <v>0.28135762053536922</v>
      </c>
      <c r="I188" s="26" t="str">
        <f t="shared" si="10"/>
        <v/>
      </c>
      <c r="J188" s="26">
        <f t="shared" si="10"/>
        <v>0.28135762053536922</v>
      </c>
      <c r="K188" s="26" t="str">
        <f t="shared" si="11"/>
        <v/>
      </c>
      <c r="L188" s="28" t="str">
        <f t="shared" si="12"/>
        <v/>
      </c>
    </row>
    <row r="189" spans="1:12">
      <c r="A189" s="14">
        <v>2018</v>
      </c>
      <c r="B189" s="14" t="s">
        <v>936</v>
      </c>
      <c r="C189" s="14" t="s">
        <v>1026</v>
      </c>
      <c r="D189" s="14" t="s">
        <v>1023</v>
      </c>
      <c r="E189" s="14" t="s">
        <v>1027</v>
      </c>
      <c r="F189" s="14" t="s">
        <v>1028</v>
      </c>
      <c r="G189" s="31"/>
      <c r="H189" s="30">
        <v>733.28187745767798</v>
      </c>
      <c r="I189" s="26" t="str">
        <f t="shared" si="10"/>
        <v/>
      </c>
      <c r="J189" s="26">
        <f t="shared" si="10"/>
        <v>733.28187745767798</v>
      </c>
      <c r="K189" s="26" t="str">
        <f t="shared" si="11"/>
        <v/>
      </c>
      <c r="L189" s="28" t="str">
        <f t="shared" si="12"/>
        <v/>
      </c>
    </row>
    <row r="190" spans="1:12">
      <c r="A190" s="14">
        <v>2018</v>
      </c>
      <c r="B190" s="14" t="s">
        <v>936</v>
      </c>
      <c r="C190" s="14" t="s">
        <v>1036</v>
      </c>
      <c r="D190" s="14" t="s">
        <v>999</v>
      </c>
      <c r="E190" s="14" t="s">
        <v>1037</v>
      </c>
      <c r="F190" s="14" t="s">
        <v>1038</v>
      </c>
      <c r="G190" s="31"/>
      <c r="H190" s="30">
        <v>3452.8900221754557</v>
      </c>
      <c r="I190" s="26" t="str">
        <f t="shared" si="10"/>
        <v/>
      </c>
      <c r="J190" s="26">
        <f t="shared" si="10"/>
        <v>3452.8900221754557</v>
      </c>
      <c r="K190" s="26" t="str">
        <f t="shared" si="11"/>
        <v/>
      </c>
      <c r="L190" s="28" t="str">
        <f t="shared" si="12"/>
        <v/>
      </c>
    </row>
    <row r="191" spans="1:12">
      <c r="A191" s="14">
        <v>2015</v>
      </c>
      <c r="B191" s="14" t="s">
        <v>936</v>
      </c>
      <c r="C191" s="14" t="s">
        <v>1031</v>
      </c>
      <c r="D191" s="14" t="s">
        <v>1032</v>
      </c>
      <c r="E191" s="14" t="s">
        <v>1033</v>
      </c>
      <c r="F191" s="14" t="s">
        <v>1034</v>
      </c>
      <c r="G191" s="31"/>
      <c r="H191" s="30">
        <v>1.4186613733509679</v>
      </c>
      <c r="I191" s="26" t="str">
        <f t="shared" si="10"/>
        <v/>
      </c>
      <c r="J191" s="26">
        <f t="shared" si="10"/>
        <v>1.4186613733509679</v>
      </c>
      <c r="K191" s="26" t="str">
        <f t="shared" si="11"/>
        <v/>
      </c>
      <c r="L191" s="28" t="str">
        <f t="shared" si="12"/>
        <v/>
      </c>
    </row>
    <row r="192" spans="1:12">
      <c r="A192" s="14">
        <v>2020</v>
      </c>
      <c r="B192" s="14" t="s">
        <v>936</v>
      </c>
      <c r="C192" s="14" t="s">
        <v>1061</v>
      </c>
      <c r="D192" s="14" t="s">
        <v>1056</v>
      </c>
      <c r="E192" s="14" t="s">
        <v>1062</v>
      </c>
      <c r="F192" s="14" t="s">
        <v>1063</v>
      </c>
      <c r="G192" s="31"/>
      <c r="H192" s="30">
        <v>400.09797501365796</v>
      </c>
      <c r="I192" s="26" t="str">
        <f t="shared" si="10"/>
        <v/>
      </c>
      <c r="J192" s="26">
        <f t="shared" si="10"/>
        <v>400.09797501365796</v>
      </c>
      <c r="K192" s="26" t="str">
        <f t="shared" si="11"/>
        <v/>
      </c>
      <c r="L192" s="28" t="str">
        <f t="shared" si="12"/>
        <v/>
      </c>
    </row>
    <row r="193" spans="1:12">
      <c r="A193" s="14">
        <v>2020</v>
      </c>
      <c r="B193" s="14" t="s">
        <v>936</v>
      </c>
      <c r="C193" s="14" t="s">
        <v>1014</v>
      </c>
      <c r="D193" s="14" t="s">
        <v>1015</v>
      </c>
      <c r="E193" s="14" t="s">
        <v>1016</v>
      </c>
      <c r="F193" s="14" t="s">
        <v>1017</v>
      </c>
      <c r="G193" s="31"/>
      <c r="H193" s="30">
        <v>1242.7961641845304</v>
      </c>
      <c r="I193" s="26" t="str">
        <f t="shared" si="10"/>
        <v/>
      </c>
      <c r="J193" s="26">
        <f t="shared" si="10"/>
        <v>1242.7961641845304</v>
      </c>
      <c r="K193" s="26" t="str">
        <f t="shared" si="11"/>
        <v/>
      </c>
      <c r="L193" s="28" t="str">
        <f t="shared" si="12"/>
        <v/>
      </c>
    </row>
    <row r="194" spans="1:12">
      <c r="A194" s="14">
        <v>2020</v>
      </c>
      <c r="B194" s="14" t="s">
        <v>936</v>
      </c>
      <c r="C194" s="14" t="s">
        <v>1029</v>
      </c>
      <c r="D194" s="14" t="s">
        <v>1030</v>
      </c>
      <c r="E194" s="14" t="s">
        <v>1016</v>
      </c>
      <c r="F194" s="14" t="s">
        <v>1017</v>
      </c>
      <c r="G194" s="31"/>
      <c r="H194" s="30">
        <v>1354.6122323999064</v>
      </c>
      <c r="I194" s="26" t="str">
        <f t="shared" si="10"/>
        <v/>
      </c>
      <c r="J194" s="26">
        <f t="shared" si="10"/>
        <v>1354.6122323999064</v>
      </c>
      <c r="K194" s="26" t="str">
        <f t="shared" si="11"/>
        <v/>
      </c>
      <c r="L194" s="28" t="str">
        <f t="shared" si="12"/>
        <v/>
      </c>
    </row>
    <row r="195" spans="1:12">
      <c r="A195" s="14">
        <v>2019</v>
      </c>
      <c r="B195" s="14" t="s">
        <v>936</v>
      </c>
      <c r="C195" s="14" t="s">
        <v>1036</v>
      </c>
      <c r="D195" s="14" t="s">
        <v>999</v>
      </c>
      <c r="E195" s="14" t="s">
        <v>1037</v>
      </c>
      <c r="F195" s="14" t="s">
        <v>1038</v>
      </c>
      <c r="G195" s="31"/>
      <c r="H195" s="30">
        <v>4572.0303027107548</v>
      </c>
      <c r="I195" s="26" t="str">
        <f t="shared" si="10"/>
        <v/>
      </c>
      <c r="J195" s="26">
        <f t="shared" si="10"/>
        <v>4572.0303027107548</v>
      </c>
      <c r="K195" s="26" t="str">
        <f t="shared" si="11"/>
        <v/>
      </c>
      <c r="L195" s="28" t="str">
        <f t="shared" si="12"/>
        <v/>
      </c>
    </row>
    <row r="196" spans="1:12">
      <c r="A196" s="14">
        <v>2021</v>
      </c>
      <c r="B196" s="14" t="s">
        <v>936</v>
      </c>
      <c r="C196" s="14" t="s">
        <v>1061</v>
      </c>
      <c r="D196" s="14" t="s">
        <v>1056</v>
      </c>
      <c r="E196" s="14" t="s">
        <v>1062</v>
      </c>
      <c r="F196" s="14" t="s">
        <v>1063</v>
      </c>
      <c r="G196" s="31"/>
      <c r="H196" s="30">
        <v>366.22645024282724</v>
      </c>
      <c r="I196" s="26" t="str">
        <f t="shared" si="10"/>
        <v/>
      </c>
      <c r="J196" s="26">
        <f t="shared" si="10"/>
        <v>366.22645024282724</v>
      </c>
      <c r="K196" s="26" t="str">
        <f t="shared" si="11"/>
        <v/>
      </c>
      <c r="L196" s="28" t="str">
        <f t="shared" si="12"/>
        <v/>
      </c>
    </row>
    <row r="197" spans="1:12">
      <c r="A197" s="14">
        <v>2016</v>
      </c>
      <c r="B197" s="14" t="s">
        <v>936</v>
      </c>
      <c r="C197" s="14" t="s">
        <v>1014</v>
      </c>
      <c r="D197" s="14" t="s">
        <v>1015</v>
      </c>
      <c r="E197" s="14" t="s">
        <v>1016</v>
      </c>
      <c r="F197" s="14" t="s">
        <v>1017</v>
      </c>
      <c r="G197" s="31"/>
      <c r="H197" s="30">
        <v>1409.3695545339258</v>
      </c>
      <c r="I197" s="26" t="str">
        <f t="shared" si="10"/>
        <v/>
      </c>
      <c r="J197" s="26">
        <f t="shared" si="10"/>
        <v>1409.3695545339258</v>
      </c>
      <c r="K197" s="26" t="str">
        <f t="shared" si="11"/>
        <v/>
      </c>
      <c r="L197" s="28" t="str">
        <f t="shared" si="12"/>
        <v/>
      </c>
    </row>
    <row r="198" spans="1:12">
      <c r="A198" s="14">
        <v>2020</v>
      </c>
      <c r="B198" s="14" t="s">
        <v>936</v>
      </c>
      <c r="C198" s="14" t="s">
        <v>1059</v>
      </c>
      <c r="D198" s="14" t="s">
        <v>1045</v>
      </c>
      <c r="E198" s="14" t="s">
        <v>1060</v>
      </c>
      <c r="F198" s="14" t="s">
        <v>1047</v>
      </c>
      <c r="G198" s="31"/>
      <c r="H198" s="30">
        <v>701.79865681182719</v>
      </c>
      <c r="I198" s="26" t="str">
        <f t="shared" si="10"/>
        <v/>
      </c>
      <c r="J198" s="26">
        <f t="shared" si="10"/>
        <v>701.79865681182719</v>
      </c>
      <c r="K198" s="26" t="str">
        <f t="shared" si="11"/>
        <v/>
      </c>
      <c r="L198" s="28" t="str">
        <f t="shared" si="12"/>
        <v/>
      </c>
    </row>
    <row r="199" spans="1:12">
      <c r="A199" s="14">
        <v>2019</v>
      </c>
      <c r="B199" s="14" t="s">
        <v>936</v>
      </c>
      <c r="C199" s="14" t="s">
        <v>1061</v>
      </c>
      <c r="D199" s="14" t="s">
        <v>1056</v>
      </c>
      <c r="E199" s="14" t="s">
        <v>1062</v>
      </c>
      <c r="F199" s="14" t="s">
        <v>1063</v>
      </c>
      <c r="G199" s="31"/>
      <c r="H199" s="30">
        <v>445.03533237409425</v>
      </c>
      <c r="I199" s="26" t="str">
        <f t="shared" si="10"/>
        <v/>
      </c>
      <c r="J199" s="26">
        <f t="shared" si="10"/>
        <v>445.03533237409425</v>
      </c>
      <c r="K199" s="26" t="str">
        <f t="shared" si="11"/>
        <v/>
      </c>
      <c r="L199" s="28" t="str">
        <f t="shared" si="12"/>
        <v/>
      </c>
    </row>
    <row r="200" spans="1:12">
      <c r="A200" s="14">
        <v>2019</v>
      </c>
      <c r="B200" s="14" t="s">
        <v>936</v>
      </c>
      <c r="C200" s="14" t="s">
        <v>1002</v>
      </c>
      <c r="D200" s="14" t="s">
        <v>1003</v>
      </c>
      <c r="E200" s="14" t="s">
        <v>1004</v>
      </c>
      <c r="F200" s="14" t="s">
        <v>1005</v>
      </c>
      <c r="G200" s="31"/>
      <c r="H200" s="30">
        <v>7691.4253454027212</v>
      </c>
      <c r="I200" s="26" t="str">
        <f t="shared" ref="I200:J263" si="13">IF(G200&lt;0,"",IF(G200="","",G200))</f>
        <v/>
      </c>
      <c r="J200" s="26">
        <f t="shared" si="13"/>
        <v>7691.4253454027212</v>
      </c>
      <c r="K200" s="26" t="str">
        <f t="shared" si="11"/>
        <v/>
      </c>
      <c r="L200" s="28" t="str">
        <f t="shared" si="12"/>
        <v/>
      </c>
    </row>
    <row r="201" spans="1:12">
      <c r="A201" s="14">
        <v>2016</v>
      </c>
      <c r="B201" s="14" t="s">
        <v>936</v>
      </c>
      <c r="C201" s="14" t="s">
        <v>1064</v>
      </c>
      <c r="D201" s="14" t="s">
        <v>942</v>
      </c>
      <c r="F201" s="14" t="s">
        <v>1065</v>
      </c>
      <c r="G201" s="31"/>
      <c r="H201" s="30">
        <v>1083.7201701534229</v>
      </c>
      <c r="I201" s="26" t="str">
        <f t="shared" si="13"/>
        <v/>
      </c>
      <c r="J201" s="26">
        <f t="shared" si="13"/>
        <v>1083.7201701534229</v>
      </c>
      <c r="K201" s="26" t="str">
        <f t="shared" si="11"/>
        <v/>
      </c>
      <c r="L201" s="28" t="str">
        <f t="shared" si="12"/>
        <v/>
      </c>
    </row>
    <row r="202" spans="1:12">
      <c r="A202" s="14">
        <v>2021</v>
      </c>
      <c r="B202" s="14" t="s">
        <v>936</v>
      </c>
      <c r="C202" s="14" t="s">
        <v>1059</v>
      </c>
      <c r="D202" s="14" t="s">
        <v>1045</v>
      </c>
      <c r="E202" s="14" t="s">
        <v>1060</v>
      </c>
      <c r="F202" s="14" t="s">
        <v>1047</v>
      </c>
      <c r="G202" s="31"/>
      <c r="H202" s="30">
        <v>1032.1352839965682</v>
      </c>
      <c r="I202" s="26" t="str">
        <f t="shared" si="13"/>
        <v/>
      </c>
      <c r="J202" s="26">
        <f t="shared" si="13"/>
        <v>1032.1352839965682</v>
      </c>
      <c r="K202" s="26" t="str">
        <f t="shared" si="11"/>
        <v/>
      </c>
      <c r="L202" s="28" t="str">
        <f t="shared" si="12"/>
        <v/>
      </c>
    </row>
    <row r="203" spans="1:12">
      <c r="A203" s="14">
        <v>2019</v>
      </c>
      <c r="B203" s="14" t="s">
        <v>936</v>
      </c>
      <c r="C203" s="14" t="s">
        <v>1055</v>
      </c>
      <c r="D203" s="14" t="s">
        <v>1056</v>
      </c>
      <c r="E203" s="14" t="s">
        <v>1057</v>
      </c>
      <c r="F203" s="14" t="s">
        <v>1058</v>
      </c>
      <c r="G203" s="31"/>
      <c r="H203" s="30">
        <v>1032.8662642230991</v>
      </c>
      <c r="I203" s="26" t="str">
        <f t="shared" si="13"/>
        <v/>
      </c>
      <c r="J203" s="26">
        <f t="shared" si="13"/>
        <v>1032.8662642230991</v>
      </c>
      <c r="K203" s="26" t="str">
        <f t="shared" si="11"/>
        <v/>
      </c>
      <c r="L203" s="28" t="str">
        <f t="shared" si="12"/>
        <v/>
      </c>
    </row>
    <row r="204" spans="1:12">
      <c r="A204" s="14">
        <v>2018</v>
      </c>
      <c r="B204" s="14" t="s">
        <v>936</v>
      </c>
      <c r="C204" s="14" t="s">
        <v>1048</v>
      </c>
      <c r="D204" s="14" t="s">
        <v>1045</v>
      </c>
      <c r="E204" s="14" t="s">
        <v>1049</v>
      </c>
      <c r="F204" s="14" t="s">
        <v>1050</v>
      </c>
      <c r="G204" s="31"/>
      <c r="H204" s="30">
        <v>1068.3339206484204</v>
      </c>
      <c r="I204" s="26" t="str">
        <f t="shared" si="13"/>
        <v/>
      </c>
      <c r="J204" s="26">
        <f t="shared" si="13"/>
        <v>1068.3339206484204</v>
      </c>
      <c r="K204" s="26" t="str">
        <f t="shared" si="11"/>
        <v/>
      </c>
      <c r="L204" s="28" t="str">
        <f t="shared" si="12"/>
        <v/>
      </c>
    </row>
    <row r="205" spans="1:12">
      <c r="A205" s="14">
        <v>2013</v>
      </c>
      <c r="B205" s="14" t="s">
        <v>936</v>
      </c>
      <c r="C205" s="14" t="s">
        <v>1002</v>
      </c>
      <c r="D205" s="14" t="s">
        <v>1003</v>
      </c>
      <c r="E205" s="14" t="s">
        <v>1004</v>
      </c>
      <c r="F205" s="14" t="s">
        <v>1005</v>
      </c>
      <c r="G205" s="31"/>
      <c r="H205" s="30">
        <v>7795.8374910381071</v>
      </c>
      <c r="I205" s="26" t="str">
        <f t="shared" si="13"/>
        <v/>
      </c>
      <c r="J205" s="26">
        <f t="shared" si="13"/>
        <v>7795.8374910381071</v>
      </c>
      <c r="K205" s="26" t="str">
        <f t="shared" si="11"/>
        <v/>
      </c>
      <c r="L205" s="28" t="str">
        <f t="shared" si="12"/>
        <v/>
      </c>
    </row>
    <row r="206" spans="1:12">
      <c r="A206" s="14">
        <v>2016</v>
      </c>
      <c r="B206" s="14" t="s">
        <v>936</v>
      </c>
      <c r="C206" s="14" t="s">
        <v>1010</v>
      </c>
      <c r="D206" s="14" t="s">
        <v>1019</v>
      </c>
      <c r="E206" s="14" t="s">
        <v>1035</v>
      </c>
      <c r="F206" s="14" t="s">
        <v>1013</v>
      </c>
      <c r="G206" s="31"/>
      <c r="H206" s="30">
        <v>99.087359880150714</v>
      </c>
      <c r="I206" s="26" t="str">
        <f t="shared" si="13"/>
        <v/>
      </c>
      <c r="J206" s="26">
        <f t="shared" si="13"/>
        <v>99.087359880150714</v>
      </c>
      <c r="K206" s="26" t="str">
        <f t="shared" si="11"/>
        <v/>
      </c>
      <c r="L206" s="28" t="str">
        <f t="shared" si="12"/>
        <v/>
      </c>
    </row>
    <row r="207" spans="1:12">
      <c r="A207" s="14">
        <v>2021</v>
      </c>
      <c r="B207" s="14" t="s">
        <v>936</v>
      </c>
      <c r="C207" s="14" t="s">
        <v>1002</v>
      </c>
      <c r="D207" s="14" t="s">
        <v>1003</v>
      </c>
      <c r="E207" s="14" t="s">
        <v>1004</v>
      </c>
      <c r="F207" s="14" t="s">
        <v>1005</v>
      </c>
      <c r="G207" s="31"/>
      <c r="H207" s="30">
        <v>6184.5695312516473</v>
      </c>
      <c r="I207" s="26" t="str">
        <f t="shared" si="13"/>
        <v/>
      </c>
      <c r="J207" s="26">
        <f t="shared" si="13"/>
        <v>6184.5695312516473</v>
      </c>
      <c r="K207" s="26" t="str">
        <f t="shared" si="11"/>
        <v/>
      </c>
      <c r="L207" s="28" t="str">
        <f t="shared" si="12"/>
        <v/>
      </c>
    </row>
    <row r="208" spans="1:12">
      <c r="A208" s="14">
        <v>2020</v>
      </c>
      <c r="B208" s="14" t="s">
        <v>936</v>
      </c>
      <c r="C208" s="14" t="s">
        <v>1055</v>
      </c>
      <c r="D208" s="14" t="s">
        <v>1056</v>
      </c>
      <c r="E208" s="14" t="s">
        <v>1057</v>
      </c>
      <c r="F208" s="14" t="s">
        <v>1058</v>
      </c>
      <c r="G208" s="31"/>
      <c r="H208" s="30">
        <v>1010.6640183230639</v>
      </c>
      <c r="I208" s="26" t="str">
        <f t="shared" si="13"/>
        <v/>
      </c>
      <c r="J208" s="26">
        <f t="shared" si="13"/>
        <v>1010.6640183230639</v>
      </c>
      <c r="K208" s="26" t="str">
        <f t="shared" si="11"/>
        <v/>
      </c>
      <c r="L208" s="28" t="str">
        <f t="shared" si="12"/>
        <v/>
      </c>
    </row>
    <row r="209" spans="1:12">
      <c r="A209" s="14">
        <v>2018</v>
      </c>
      <c r="B209" s="14" t="s">
        <v>936</v>
      </c>
      <c r="C209" s="14" t="s">
        <v>1031</v>
      </c>
      <c r="D209" s="14" t="s">
        <v>1032</v>
      </c>
      <c r="E209" s="14" t="s">
        <v>1033</v>
      </c>
      <c r="F209" s="14" t="s">
        <v>1034</v>
      </c>
      <c r="G209" s="31"/>
      <c r="H209" s="30">
        <v>2.8849670500276998</v>
      </c>
      <c r="I209" s="26" t="str">
        <f t="shared" si="13"/>
        <v/>
      </c>
      <c r="J209" s="26">
        <f t="shared" si="13"/>
        <v>2.8849670500276998</v>
      </c>
      <c r="K209" s="26" t="str">
        <f t="shared" si="11"/>
        <v/>
      </c>
      <c r="L209" s="28" t="str">
        <f t="shared" si="12"/>
        <v/>
      </c>
    </row>
    <row r="210" spans="1:12">
      <c r="A210" s="14">
        <v>2019</v>
      </c>
      <c r="B210" s="14" t="s">
        <v>936</v>
      </c>
      <c r="C210" s="14" t="s">
        <v>1014</v>
      </c>
      <c r="D210" s="14" t="s">
        <v>1015</v>
      </c>
      <c r="E210" s="14" t="s">
        <v>1016</v>
      </c>
      <c r="F210" s="14" t="s">
        <v>1017</v>
      </c>
      <c r="G210" s="31"/>
      <c r="H210" s="30">
        <v>1437.4132556265895</v>
      </c>
      <c r="I210" s="26" t="str">
        <f t="shared" si="13"/>
        <v/>
      </c>
      <c r="J210" s="26">
        <f t="shared" si="13"/>
        <v>1437.4132556265895</v>
      </c>
      <c r="K210" s="26" t="str">
        <f t="shared" si="11"/>
        <v/>
      </c>
      <c r="L210" s="28" t="str">
        <f t="shared" si="12"/>
        <v/>
      </c>
    </row>
    <row r="211" spans="1:12">
      <c r="A211" s="14">
        <v>2014</v>
      </c>
      <c r="B211" s="14" t="s">
        <v>936</v>
      </c>
      <c r="C211" s="14" t="s">
        <v>1002</v>
      </c>
      <c r="D211" s="14" t="s">
        <v>1003</v>
      </c>
      <c r="E211" s="14" t="s">
        <v>1004</v>
      </c>
      <c r="F211" s="14" t="s">
        <v>1005</v>
      </c>
      <c r="G211" s="31"/>
      <c r="H211" s="30">
        <v>8220.2807966547753</v>
      </c>
      <c r="I211" s="26" t="str">
        <f t="shared" si="13"/>
        <v/>
      </c>
      <c r="J211" s="26">
        <f t="shared" si="13"/>
        <v>8220.2807966547753</v>
      </c>
      <c r="K211" s="26" t="str">
        <f t="shared" si="11"/>
        <v/>
      </c>
      <c r="L211" s="28" t="str">
        <f t="shared" si="12"/>
        <v/>
      </c>
    </row>
    <row r="212" spans="1:12">
      <c r="A212" s="14">
        <v>2018</v>
      </c>
      <c r="B212" s="14" t="s">
        <v>936</v>
      </c>
      <c r="C212" s="14" t="s">
        <v>1055</v>
      </c>
      <c r="D212" s="14" t="s">
        <v>1056</v>
      </c>
      <c r="E212" s="14" t="s">
        <v>1057</v>
      </c>
      <c r="F212" s="14" t="s">
        <v>1058</v>
      </c>
      <c r="G212" s="31"/>
      <c r="H212" s="30">
        <v>1113.5961580098128</v>
      </c>
      <c r="I212" s="26" t="str">
        <f t="shared" si="13"/>
        <v/>
      </c>
      <c r="J212" s="26">
        <f t="shared" si="13"/>
        <v>1113.5961580098128</v>
      </c>
      <c r="K212" s="26" t="str">
        <f t="shared" si="11"/>
        <v/>
      </c>
      <c r="L212" s="28" t="str">
        <f t="shared" si="12"/>
        <v/>
      </c>
    </row>
    <row r="213" spans="1:12">
      <c r="A213" s="14">
        <v>2020</v>
      </c>
      <c r="B213" s="14" t="s">
        <v>936</v>
      </c>
      <c r="C213" s="14" t="s">
        <v>1066</v>
      </c>
      <c r="D213" s="14" t="s">
        <v>1067</v>
      </c>
      <c r="E213" s="14" t="s">
        <v>1068</v>
      </c>
      <c r="F213" s="14" t="s">
        <v>1069</v>
      </c>
      <c r="G213" s="31"/>
      <c r="H213" s="30">
        <v>4575.5258622644396</v>
      </c>
      <c r="I213" s="26" t="str">
        <f t="shared" si="13"/>
        <v/>
      </c>
      <c r="J213" s="26">
        <f t="shared" si="13"/>
        <v>4575.5258622644396</v>
      </c>
      <c r="K213" s="26" t="str">
        <f t="shared" si="11"/>
        <v/>
      </c>
      <c r="L213" s="28" t="str">
        <f t="shared" si="12"/>
        <v/>
      </c>
    </row>
    <row r="214" spans="1:12">
      <c r="A214" s="14">
        <v>2020</v>
      </c>
      <c r="B214" s="14" t="s">
        <v>936</v>
      </c>
      <c r="C214" s="14" t="s">
        <v>1070</v>
      </c>
      <c r="D214" s="14" t="s">
        <v>1056</v>
      </c>
      <c r="E214" s="14" t="s">
        <v>1071</v>
      </c>
      <c r="F214" s="14" t="s">
        <v>1069</v>
      </c>
      <c r="G214" s="31"/>
      <c r="H214" s="30">
        <v>3045.1652159824794</v>
      </c>
      <c r="I214" s="26" t="str">
        <f t="shared" si="13"/>
        <v/>
      </c>
      <c r="J214" s="26">
        <f t="shared" si="13"/>
        <v>3045.1652159824794</v>
      </c>
      <c r="K214" s="26" t="str">
        <f t="shared" si="11"/>
        <v/>
      </c>
      <c r="L214" s="28" t="str">
        <f t="shared" si="12"/>
        <v/>
      </c>
    </row>
    <row r="215" spans="1:12">
      <c r="A215" s="14">
        <v>2019</v>
      </c>
      <c r="B215" s="14" t="s">
        <v>936</v>
      </c>
      <c r="C215" s="14" t="s">
        <v>1044</v>
      </c>
      <c r="D215" s="14" t="s">
        <v>1045</v>
      </c>
      <c r="E215" s="14" t="s">
        <v>1046</v>
      </c>
      <c r="F215" s="14" t="s">
        <v>1047</v>
      </c>
      <c r="G215" s="31"/>
      <c r="H215" s="30">
        <v>106.98972182432536</v>
      </c>
      <c r="I215" s="26" t="str">
        <f t="shared" si="13"/>
        <v/>
      </c>
      <c r="J215" s="26">
        <f t="shared" si="13"/>
        <v>106.98972182432536</v>
      </c>
      <c r="K215" s="26" t="str">
        <f t="shared" si="11"/>
        <v/>
      </c>
      <c r="L215" s="28" t="str">
        <f t="shared" si="12"/>
        <v/>
      </c>
    </row>
    <row r="216" spans="1:12">
      <c r="A216" s="14">
        <v>2019</v>
      </c>
      <c r="B216" s="14" t="s">
        <v>936</v>
      </c>
      <c r="C216" s="14" t="s">
        <v>1072</v>
      </c>
      <c r="D216" s="14" t="s">
        <v>1073</v>
      </c>
      <c r="E216" s="14" t="s">
        <v>1074</v>
      </c>
      <c r="F216" s="14" t="s">
        <v>1075</v>
      </c>
      <c r="G216" s="31"/>
      <c r="H216" s="30">
        <v>96.871632444727197</v>
      </c>
      <c r="I216" s="26" t="str">
        <f t="shared" si="13"/>
        <v/>
      </c>
      <c r="J216" s="26">
        <f t="shared" si="13"/>
        <v>96.871632444727197</v>
      </c>
      <c r="K216" s="26" t="str">
        <f t="shared" si="11"/>
        <v/>
      </c>
      <c r="L216" s="28" t="str">
        <f t="shared" si="12"/>
        <v/>
      </c>
    </row>
    <row r="217" spans="1:12">
      <c r="A217" s="14">
        <v>2013</v>
      </c>
      <c r="B217" s="14" t="s">
        <v>936</v>
      </c>
      <c r="C217" s="14" t="s">
        <v>1043</v>
      </c>
      <c r="D217" s="14" t="s">
        <v>1032</v>
      </c>
      <c r="E217" s="14" t="s">
        <v>1033</v>
      </c>
      <c r="F217" s="14" t="s">
        <v>1034</v>
      </c>
      <c r="G217" s="31"/>
      <c r="H217" s="30">
        <v>8548.2992037929562</v>
      </c>
      <c r="I217" s="26" t="str">
        <f t="shared" si="13"/>
        <v/>
      </c>
      <c r="J217" s="26">
        <f t="shared" si="13"/>
        <v>8548.2992037929562</v>
      </c>
      <c r="K217" s="26" t="str">
        <f t="shared" si="11"/>
        <v/>
      </c>
      <c r="L217" s="28" t="str">
        <f t="shared" si="12"/>
        <v/>
      </c>
    </row>
    <row r="218" spans="1:12">
      <c r="A218" s="14">
        <v>2018</v>
      </c>
      <c r="B218" s="14" t="s">
        <v>936</v>
      </c>
      <c r="C218" s="14" t="s">
        <v>1002</v>
      </c>
      <c r="D218" s="14" t="s">
        <v>1003</v>
      </c>
      <c r="E218" s="14" t="s">
        <v>1004</v>
      </c>
      <c r="F218" s="14" t="s">
        <v>1005</v>
      </c>
      <c r="G218" s="31"/>
      <c r="H218" s="30">
        <v>9915.213674898203</v>
      </c>
      <c r="I218" s="26" t="str">
        <f t="shared" si="13"/>
        <v/>
      </c>
      <c r="J218" s="26">
        <f t="shared" si="13"/>
        <v>9915.213674898203</v>
      </c>
      <c r="K218" s="26" t="str">
        <f t="shared" si="11"/>
        <v/>
      </c>
      <c r="L218" s="28" t="str">
        <f t="shared" si="12"/>
        <v/>
      </c>
    </row>
    <row r="219" spans="1:12">
      <c r="A219" s="14">
        <v>2021</v>
      </c>
      <c r="B219" s="14" t="s">
        <v>936</v>
      </c>
      <c r="C219" s="14" t="s">
        <v>1036</v>
      </c>
      <c r="D219" s="14" t="s">
        <v>999</v>
      </c>
      <c r="E219" s="14" t="s">
        <v>1037</v>
      </c>
      <c r="F219" s="14" t="s">
        <v>1038</v>
      </c>
      <c r="G219" s="31"/>
      <c r="H219" s="30">
        <v>6485.0181143828559</v>
      </c>
      <c r="I219" s="26" t="str">
        <f t="shared" si="13"/>
        <v/>
      </c>
      <c r="J219" s="26">
        <f t="shared" si="13"/>
        <v>6485.0181143828559</v>
      </c>
      <c r="K219" s="26" t="str">
        <f t="shared" si="11"/>
        <v/>
      </c>
      <c r="L219" s="28" t="str">
        <f t="shared" si="12"/>
        <v/>
      </c>
    </row>
    <row r="220" spans="1:12">
      <c r="A220" s="14">
        <v>2015</v>
      </c>
      <c r="B220" s="14" t="s">
        <v>936</v>
      </c>
      <c r="C220" s="14" t="s">
        <v>1014</v>
      </c>
      <c r="D220" s="14" t="s">
        <v>1015</v>
      </c>
      <c r="E220" s="14" t="s">
        <v>1016</v>
      </c>
      <c r="F220" s="14" t="s">
        <v>1017</v>
      </c>
      <c r="G220" s="31"/>
      <c r="H220" s="30">
        <v>1697.5345392306533</v>
      </c>
      <c r="I220" s="26" t="str">
        <f t="shared" si="13"/>
        <v/>
      </c>
      <c r="J220" s="26">
        <f t="shared" si="13"/>
        <v>1697.5345392306533</v>
      </c>
      <c r="K220" s="26" t="str">
        <f t="shared" si="11"/>
        <v/>
      </c>
      <c r="L220" s="28" t="str">
        <f t="shared" si="12"/>
        <v/>
      </c>
    </row>
    <row r="221" spans="1:12">
      <c r="A221" s="14">
        <v>2015</v>
      </c>
      <c r="B221" s="14" t="s">
        <v>936</v>
      </c>
      <c r="C221" s="14" t="s">
        <v>1002</v>
      </c>
      <c r="D221" s="14" t="s">
        <v>1003</v>
      </c>
      <c r="E221" s="14" t="s">
        <v>1004</v>
      </c>
      <c r="F221" s="14" t="s">
        <v>1005</v>
      </c>
      <c r="G221" s="31"/>
      <c r="H221" s="30">
        <v>9240.959451526227</v>
      </c>
      <c r="I221" s="26" t="str">
        <f t="shared" si="13"/>
        <v/>
      </c>
      <c r="J221" s="26">
        <f t="shared" si="13"/>
        <v>9240.959451526227</v>
      </c>
      <c r="K221" s="26" t="str">
        <f t="shared" si="11"/>
        <v/>
      </c>
      <c r="L221" s="28" t="str">
        <f t="shared" si="12"/>
        <v/>
      </c>
    </row>
    <row r="222" spans="1:12">
      <c r="A222" s="14">
        <v>2014</v>
      </c>
      <c r="B222" s="14" t="s">
        <v>936</v>
      </c>
      <c r="C222" s="14" t="s">
        <v>1043</v>
      </c>
      <c r="D222" s="14" t="s">
        <v>1032</v>
      </c>
      <c r="E222" s="14" t="s">
        <v>1033</v>
      </c>
      <c r="F222" s="14" t="s">
        <v>1034</v>
      </c>
      <c r="G222" s="31"/>
      <c r="H222" s="30">
        <v>9987.0880125308231</v>
      </c>
      <c r="I222" s="26" t="str">
        <f t="shared" si="13"/>
        <v/>
      </c>
      <c r="J222" s="26">
        <f t="shared" si="13"/>
        <v>9987.0880125308231</v>
      </c>
      <c r="K222" s="26" t="str">
        <f t="shared" si="11"/>
        <v/>
      </c>
      <c r="L222" s="28" t="str">
        <f t="shared" si="12"/>
        <v/>
      </c>
    </row>
    <row r="223" spans="1:12">
      <c r="A223" s="14">
        <v>2017</v>
      </c>
      <c r="B223" s="14" t="s">
        <v>936</v>
      </c>
      <c r="C223" s="14" t="s">
        <v>1002</v>
      </c>
      <c r="D223" s="14" t="s">
        <v>1003</v>
      </c>
      <c r="E223" s="14" t="s">
        <v>1004</v>
      </c>
      <c r="F223" s="14" t="s">
        <v>1005</v>
      </c>
      <c r="G223" s="31"/>
      <c r="H223" s="30">
        <v>9740.205458800081</v>
      </c>
      <c r="I223" s="26" t="str">
        <f t="shared" si="13"/>
        <v/>
      </c>
      <c r="J223" s="26">
        <f t="shared" si="13"/>
        <v>9740.205458800081</v>
      </c>
      <c r="K223" s="26" t="str">
        <f t="shared" si="11"/>
        <v/>
      </c>
      <c r="L223" s="28" t="str">
        <f t="shared" si="12"/>
        <v/>
      </c>
    </row>
    <row r="224" spans="1:12">
      <c r="A224" s="14">
        <v>2016</v>
      </c>
      <c r="B224" s="14" t="s">
        <v>936</v>
      </c>
      <c r="C224" s="14" t="s">
        <v>1043</v>
      </c>
      <c r="D224" s="14" t="s">
        <v>1032</v>
      </c>
      <c r="E224" s="14" t="s">
        <v>1033</v>
      </c>
      <c r="F224" s="14" t="s">
        <v>1034</v>
      </c>
      <c r="G224" s="31"/>
      <c r="H224" s="30">
        <v>10072.059225024803</v>
      </c>
      <c r="I224" s="26" t="str">
        <f t="shared" si="13"/>
        <v/>
      </c>
      <c r="J224" s="26">
        <f t="shared" si="13"/>
        <v>10072.059225024803</v>
      </c>
      <c r="K224" s="26" t="str">
        <f t="shared" si="11"/>
        <v/>
      </c>
      <c r="L224" s="28" t="str">
        <f t="shared" si="12"/>
        <v/>
      </c>
    </row>
    <row r="225" spans="1:12">
      <c r="A225" s="14">
        <v>2021</v>
      </c>
      <c r="B225" s="14" t="s">
        <v>936</v>
      </c>
      <c r="C225" s="14" t="s">
        <v>1051</v>
      </c>
      <c r="D225" s="14" t="s">
        <v>995</v>
      </c>
      <c r="E225" s="14" t="s">
        <v>1052</v>
      </c>
      <c r="F225" s="14" t="s">
        <v>997</v>
      </c>
      <c r="G225" s="31"/>
      <c r="H225" s="30">
        <v>749.59215546730593</v>
      </c>
      <c r="I225" s="26" t="str">
        <f t="shared" si="13"/>
        <v/>
      </c>
      <c r="J225" s="26">
        <f t="shared" si="13"/>
        <v>749.59215546730593</v>
      </c>
      <c r="K225" s="26" t="str">
        <f t="shared" si="11"/>
        <v/>
      </c>
      <c r="L225" s="28" t="str">
        <f t="shared" si="12"/>
        <v/>
      </c>
    </row>
    <row r="226" spans="1:12">
      <c r="A226" s="14">
        <v>2018</v>
      </c>
      <c r="B226" s="14" t="s">
        <v>936</v>
      </c>
      <c r="C226" s="14" t="s">
        <v>1059</v>
      </c>
      <c r="D226" s="14" t="s">
        <v>1045</v>
      </c>
      <c r="E226" s="14" t="s">
        <v>1060</v>
      </c>
      <c r="F226" s="14" t="s">
        <v>1047</v>
      </c>
      <c r="G226" s="31"/>
      <c r="H226" s="30">
        <v>1080.9780527872945</v>
      </c>
      <c r="I226" s="26" t="str">
        <f t="shared" si="13"/>
        <v/>
      </c>
      <c r="J226" s="26">
        <f t="shared" si="13"/>
        <v>1080.9780527872945</v>
      </c>
      <c r="K226" s="26" t="str">
        <f t="shared" si="11"/>
        <v/>
      </c>
      <c r="L226" s="28" t="str">
        <f t="shared" si="12"/>
        <v/>
      </c>
    </row>
    <row r="227" spans="1:12">
      <c r="A227" s="14">
        <v>2019</v>
      </c>
      <c r="B227" s="14" t="s">
        <v>936</v>
      </c>
      <c r="C227" s="14" t="s">
        <v>1051</v>
      </c>
      <c r="D227" s="14" t="s">
        <v>995</v>
      </c>
      <c r="E227" s="14" t="s">
        <v>1052</v>
      </c>
      <c r="F227" s="14" t="s">
        <v>997</v>
      </c>
      <c r="G227" s="31"/>
      <c r="H227" s="30">
        <v>803.8132264783452</v>
      </c>
      <c r="I227" s="26" t="str">
        <f t="shared" si="13"/>
        <v/>
      </c>
      <c r="J227" s="26">
        <f t="shared" si="13"/>
        <v>803.8132264783452</v>
      </c>
      <c r="K227" s="26" t="str">
        <f t="shared" si="11"/>
        <v/>
      </c>
      <c r="L227" s="28" t="str">
        <f t="shared" si="12"/>
        <v/>
      </c>
    </row>
    <row r="228" spans="1:12">
      <c r="A228" s="14">
        <v>2017</v>
      </c>
      <c r="B228" s="14" t="s">
        <v>936</v>
      </c>
      <c r="C228" s="14" t="s">
        <v>1076</v>
      </c>
      <c r="D228" s="14" t="s">
        <v>1077</v>
      </c>
      <c r="E228" s="14" t="s">
        <v>1078</v>
      </c>
      <c r="F228" s="14" t="s">
        <v>1079</v>
      </c>
      <c r="G228" s="31"/>
      <c r="H228" s="30">
        <v>254.0861006090725</v>
      </c>
      <c r="I228" s="26" t="str">
        <f t="shared" si="13"/>
        <v/>
      </c>
      <c r="J228" s="26">
        <f t="shared" si="13"/>
        <v>254.0861006090725</v>
      </c>
      <c r="K228" s="26" t="str">
        <f t="shared" si="11"/>
        <v/>
      </c>
      <c r="L228" s="28" t="str">
        <f t="shared" si="12"/>
        <v/>
      </c>
    </row>
    <row r="229" spans="1:12">
      <c r="A229" s="14">
        <v>2021</v>
      </c>
      <c r="B229" s="14" t="s">
        <v>936</v>
      </c>
      <c r="C229" s="14" t="s">
        <v>1043</v>
      </c>
      <c r="D229" s="14" t="s">
        <v>1032</v>
      </c>
      <c r="E229" s="14" t="s">
        <v>1033</v>
      </c>
      <c r="F229" s="14" t="s">
        <v>1034</v>
      </c>
      <c r="G229" s="31"/>
      <c r="H229" s="30">
        <v>177.75383670853651</v>
      </c>
      <c r="I229" s="26" t="str">
        <f t="shared" si="13"/>
        <v/>
      </c>
      <c r="J229" s="26">
        <f t="shared" si="13"/>
        <v>177.75383670853651</v>
      </c>
      <c r="K229" s="26" t="str">
        <f t="shared" si="11"/>
        <v/>
      </c>
      <c r="L229" s="28" t="str">
        <f t="shared" si="12"/>
        <v/>
      </c>
    </row>
    <row r="230" spans="1:12">
      <c r="A230" s="14">
        <v>2019</v>
      </c>
      <c r="B230" s="14" t="s">
        <v>936</v>
      </c>
      <c r="C230" s="14" t="s">
        <v>1076</v>
      </c>
      <c r="D230" s="14" t="s">
        <v>1077</v>
      </c>
      <c r="E230" s="14" t="s">
        <v>1078</v>
      </c>
      <c r="F230" s="14" t="s">
        <v>1079</v>
      </c>
      <c r="G230" s="31"/>
      <c r="H230" s="30">
        <v>301.08886956059865</v>
      </c>
      <c r="I230" s="26" t="str">
        <f t="shared" si="13"/>
        <v/>
      </c>
      <c r="J230" s="26">
        <f t="shared" si="13"/>
        <v>301.08886956059865</v>
      </c>
      <c r="K230" s="26" t="str">
        <f t="shared" si="11"/>
        <v/>
      </c>
      <c r="L230" s="28" t="str">
        <f t="shared" si="12"/>
        <v/>
      </c>
    </row>
    <row r="231" spans="1:12">
      <c r="A231" s="14">
        <v>2018</v>
      </c>
      <c r="B231" s="14" t="s">
        <v>936</v>
      </c>
      <c r="C231" s="14" t="s">
        <v>1072</v>
      </c>
      <c r="D231" s="14" t="s">
        <v>1073</v>
      </c>
      <c r="E231" s="14" t="s">
        <v>1074</v>
      </c>
      <c r="F231" s="14" t="s">
        <v>1075</v>
      </c>
      <c r="G231" s="31"/>
      <c r="H231" s="30">
        <v>81.426237501333134</v>
      </c>
      <c r="I231" s="26" t="str">
        <f t="shared" si="13"/>
        <v/>
      </c>
      <c r="J231" s="26">
        <f t="shared" si="13"/>
        <v>81.426237501333134</v>
      </c>
      <c r="K231" s="26" t="str">
        <f t="shared" si="11"/>
        <v/>
      </c>
      <c r="L231" s="28" t="str">
        <f t="shared" si="12"/>
        <v/>
      </c>
    </row>
    <row r="232" spans="1:12">
      <c r="A232" s="14">
        <v>2021</v>
      </c>
      <c r="B232" s="14" t="s">
        <v>936</v>
      </c>
      <c r="C232" s="14" t="s">
        <v>1076</v>
      </c>
      <c r="D232" s="14" t="s">
        <v>1077</v>
      </c>
      <c r="E232" s="14" t="s">
        <v>1078</v>
      </c>
      <c r="F232" s="14" t="s">
        <v>1079</v>
      </c>
      <c r="G232" s="31"/>
      <c r="H232" s="30">
        <v>296.25627700176278</v>
      </c>
      <c r="I232" s="26" t="str">
        <f t="shared" si="13"/>
        <v/>
      </c>
      <c r="J232" s="26">
        <f t="shared" si="13"/>
        <v>296.25627700176278</v>
      </c>
      <c r="K232" s="26" t="str">
        <f t="shared" si="11"/>
        <v/>
      </c>
      <c r="L232" s="28" t="str">
        <f t="shared" si="12"/>
        <v/>
      </c>
    </row>
    <row r="233" spans="1:12">
      <c r="A233" s="14">
        <v>2020</v>
      </c>
      <c r="B233" s="14" t="s">
        <v>936</v>
      </c>
      <c r="C233" s="14" t="s">
        <v>1002</v>
      </c>
      <c r="D233" s="14" t="s">
        <v>1003</v>
      </c>
      <c r="E233" s="14" t="s">
        <v>1004</v>
      </c>
      <c r="F233" s="14" t="s">
        <v>1005</v>
      </c>
      <c r="G233" s="31"/>
      <c r="H233" s="30">
        <v>12500.844471338289</v>
      </c>
      <c r="I233" s="26" t="str">
        <f t="shared" si="13"/>
        <v/>
      </c>
      <c r="J233" s="26">
        <f t="shared" si="13"/>
        <v>12500.844471338289</v>
      </c>
      <c r="K233" s="26" t="str">
        <f t="shared" si="11"/>
        <v/>
      </c>
      <c r="L233" s="28" t="str">
        <f t="shared" si="12"/>
        <v/>
      </c>
    </row>
    <row r="234" spans="1:12">
      <c r="A234" s="14">
        <v>2017</v>
      </c>
      <c r="B234" s="14" t="s">
        <v>936</v>
      </c>
      <c r="C234" s="14" t="s">
        <v>1044</v>
      </c>
      <c r="D234" s="14" t="s">
        <v>1045</v>
      </c>
      <c r="E234" s="14" t="s">
        <v>1046</v>
      </c>
      <c r="F234" s="14" t="s">
        <v>1047</v>
      </c>
      <c r="G234" s="31"/>
      <c r="H234" s="30">
        <v>1910.7875234400112</v>
      </c>
      <c r="I234" s="26" t="str">
        <f t="shared" si="13"/>
        <v/>
      </c>
      <c r="J234" s="26">
        <f t="shared" si="13"/>
        <v>1910.7875234400112</v>
      </c>
      <c r="K234" s="26" t="str">
        <f t="shared" si="11"/>
        <v/>
      </c>
      <c r="L234" s="28" t="str">
        <f t="shared" si="12"/>
        <v/>
      </c>
    </row>
    <row r="235" spans="1:12">
      <c r="A235" s="14">
        <v>2020</v>
      </c>
      <c r="B235" s="14" t="s">
        <v>936</v>
      </c>
      <c r="C235" s="14" t="s">
        <v>1076</v>
      </c>
      <c r="D235" s="14" t="s">
        <v>1077</v>
      </c>
      <c r="E235" s="14" t="s">
        <v>1078</v>
      </c>
      <c r="F235" s="14" t="s">
        <v>1079</v>
      </c>
      <c r="G235" s="31"/>
      <c r="H235" s="30">
        <v>329.31772924737589</v>
      </c>
      <c r="I235" s="26" t="str">
        <f t="shared" si="13"/>
        <v/>
      </c>
      <c r="J235" s="26">
        <f t="shared" si="13"/>
        <v>329.31772924737589</v>
      </c>
      <c r="K235" s="26" t="str">
        <f t="shared" si="11"/>
        <v/>
      </c>
      <c r="L235" s="28" t="str">
        <f t="shared" si="12"/>
        <v/>
      </c>
    </row>
    <row r="236" spans="1:12">
      <c r="A236" s="14">
        <v>2018</v>
      </c>
      <c r="B236" s="14" t="s">
        <v>936</v>
      </c>
      <c r="C236" s="14" t="s">
        <v>1044</v>
      </c>
      <c r="D236" s="14" t="s">
        <v>1045</v>
      </c>
      <c r="E236" s="14" t="s">
        <v>1046</v>
      </c>
      <c r="F236" s="14" t="s">
        <v>1047</v>
      </c>
      <c r="G236" s="31"/>
      <c r="H236" s="30">
        <v>116.33504627204999</v>
      </c>
      <c r="I236" s="26" t="str">
        <f t="shared" si="13"/>
        <v/>
      </c>
      <c r="J236" s="26">
        <f t="shared" si="13"/>
        <v>116.33504627204999</v>
      </c>
      <c r="K236" s="26" t="str">
        <f t="shared" si="11"/>
        <v/>
      </c>
      <c r="L236" s="28" t="str">
        <f t="shared" si="12"/>
        <v/>
      </c>
    </row>
    <row r="237" spans="1:12">
      <c r="A237" s="14">
        <v>2018</v>
      </c>
      <c r="B237" s="14" t="s">
        <v>936</v>
      </c>
      <c r="C237" s="14" t="s">
        <v>1080</v>
      </c>
      <c r="D237" s="14" t="s">
        <v>1081</v>
      </c>
      <c r="E237" s="14" t="s">
        <v>1082</v>
      </c>
      <c r="F237" s="14" t="s">
        <v>1083</v>
      </c>
      <c r="G237" s="31"/>
      <c r="H237" s="30">
        <v>1883.5306563530887</v>
      </c>
      <c r="I237" s="26" t="str">
        <f t="shared" si="13"/>
        <v/>
      </c>
      <c r="J237" s="26">
        <f t="shared" si="13"/>
        <v>1883.5306563530887</v>
      </c>
      <c r="K237" s="26" t="str">
        <f t="shared" si="11"/>
        <v/>
      </c>
      <c r="L237" s="28" t="str">
        <f t="shared" si="12"/>
        <v/>
      </c>
    </row>
    <row r="238" spans="1:12">
      <c r="A238" s="14">
        <v>2020</v>
      </c>
      <c r="B238" s="14" t="s">
        <v>936</v>
      </c>
      <c r="C238" s="14" t="s">
        <v>1051</v>
      </c>
      <c r="D238" s="14" t="s">
        <v>995</v>
      </c>
      <c r="E238" s="14" t="s">
        <v>1052</v>
      </c>
      <c r="F238" s="14" t="s">
        <v>997</v>
      </c>
      <c r="G238" s="31"/>
      <c r="H238" s="30">
        <v>772.63023505314754</v>
      </c>
      <c r="I238" s="26" t="str">
        <f t="shared" si="13"/>
        <v/>
      </c>
      <c r="J238" s="26">
        <f t="shared" si="13"/>
        <v>772.63023505314754</v>
      </c>
      <c r="K238" s="26" t="str">
        <f t="shared" si="11"/>
        <v/>
      </c>
      <c r="L238" s="28" t="str">
        <f t="shared" si="12"/>
        <v/>
      </c>
    </row>
    <row r="239" spans="1:12">
      <c r="A239" s="14">
        <v>2015</v>
      </c>
      <c r="B239" s="14" t="s">
        <v>936</v>
      </c>
      <c r="C239" s="14" t="s">
        <v>1043</v>
      </c>
      <c r="D239" s="14" t="s">
        <v>1032</v>
      </c>
      <c r="E239" s="14" t="s">
        <v>1033</v>
      </c>
      <c r="F239" s="14" t="s">
        <v>1034</v>
      </c>
      <c r="G239" s="31"/>
      <c r="H239" s="30">
        <v>11090.948751404481</v>
      </c>
      <c r="I239" s="26" t="str">
        <f t="shared" si="13"/>
        <v/>
      </c>
      <c r="J239" s="26">
        <f t="shared" si="13"/>
        <v>11090.948751404481</v>
      </c>
      <c r="K239" s="26" t="str">
        <f t="shared" si="11"/>
        <v/>
      </c>
      <c r="L239" s="28" t="str">
        <f t="shared" si="12"/>
        <v/>
      </c>
    </row>
    <row r="240" spans="1:12">
      <c r="A240" s="14">
        <v>2018</v>
      </c>
      <c r="B240" s="14" t="s">
        <v>936</v>
      </c>
      <c r="C240" s="14" t="s">
        <v>1070</v>
      </c>
      <c r="D240" s="14" t="s">
        <v>1056</v>
      </c>
      <c r="E240" s="14" t="s">
        <v>1071</v>
      </c>
      <c r="F240" s="14" t="s">
        <v>1069</v>
      </c>
      <c r="G240" s="31"/>
      <c r="H240" s="30">
        <v>3723.3361970267579</v>
      </c>
      <c r="I240" s="26" t="str">
        <f t="shared" si="13"/>
        <v/>
      </c>
      <c r="J240" s="26">
        <f t="shared" si="13"/>
        <v>3723.3361970267579</v>
      </c>
      <c r="K240" s="26" t="str">
        <f t="shared" si="11"/>
        <v/>
      </c>
      <c r="L240" s="28" t="str">
        <f t="shared" si="12"/>
        <v/>
      </c>
    </row>
    <row r="241" spans="1:12">
      <c r="A241" s="14">
        <v>2021</v>
      </c>
      <c r="B241" s="14" t="s">
        <v>936</v>
      </c>
      <c r="C241" s="14" t="s">
        <v>1055</v>
      </c>
      <c r="D241" s="14" t="s">
        <v>1056</v>
      </c>
      <c r="E241" s="14" t="s">
        <v>1057</v>
      </c>
      <c r="F241" s="14" t="s">
        <v>1058</v>
      </c>
      <c r="G241" s="31"/>
      <c r="H241" s="30">
        <v>1234.0113139871121</v>
      </c>
      <c r="I241" s="26" t="str">
        <f t="shared" si="13"/>
        <v/>
      </c>
      <c r="J241" s="26">
        <f t="shared" si="13"/>
        <v>1234.0113139871121</v>
      </c>
      <c r="K241" s="26" t="str">
        <f t="shared" si="11"/>
        <v/>
      </c>
      <c r="L241" s="28" t="str">
        <f t="shared" si="12"/>
        <v/>
      </c>
    </row>
    <row r="242" spans="1:12">
      <c r="A242" s="14">
        <v>2021</v>
      </c>
      <c r="B242" s="14" t="s">
        <v>936</v>
      </c>
      <c r="C242" s="14" t="s">
        <v>1080</v>
      </c>
      <c r="D242" s="14" t="s">
        <v>1081</v>
      </c>
      <c r="E242" s="14" t="s">
        <v>1082</v>
      </c>
      <c r="F242" s="14" t="s">
        <v>1083</v>
      </c>
      <c r="G242" s="31"/>
      <c r="H242" s="30">
        <v>1514.5120470142872</v>
      </c>
      <c r="I242" s="26" t="str">
        <f t="shared" si="13"/>
        <v/>
      </c>
      <c r="J242" s="26">
        <f t="shared" si="13"/>
        <v>1514.5120470142872</v>
      </c>
      <c r="K242" s="26" t="str">
        <f t="shared" si="11"/>
        <v/>
      </c>
      <c r="L242" s="28" t="str">
        <f t="shared" si="12"/>
        <v/>
      </c>
    </row>
    <row r="243" spans="1:12">
      <c r="A243" s="14">
        <v>2019</v>
      </c>
      <c r="B243" s="14" t="s">
        <v>936</v>
      </c>
      <c r="C243" s="14" t="s">
        <v>1070</v>
      </c>
      <c r="D243" s="14" t="s">
        <v>1056</v>
      </c>
      <c r="E243" s="14" t="s">
        <v>1071</v>
      </c>
      <c r="F243" s="14" t="s">
        <v>1069</v>
      </c>
      <c r="G243" s="31"/>
      <c r="H243" s="30">
        <v>3559.7188829649758</v>
      </c>
      <c r="I243" s="26" t="str">
        <f t="shared" si="13"/>
        <v/>
      </c>
      <c r="J243" s="26">
        <f t="shared" si="13"/>
        <v>3559.7188829649758</v>
      </c>
      <c r="K243" s="26" t="str">
        <f t="shared" si="11"/>
        <v/>
      </c>
      <c r="L243" s="28" t="str">
        <f t="shared" si="12"/>
        <v/>
      </c>
    </row>
    <row r="244" spans="1:12">
      <c r="A244" s="14">
        <v>2021</v>
      </c>
      <c r="B244" s="14" t="s">
        <v>936</v>
      </c>
      <c r="C244" s="14" t="s">
        <v>1070</v>
      </c>
      <c r="D244" s="14" t="s">
        <v>1056</v>
      </c>
      <c r="E244" s="14" t="s">
        <v>1071</v>
      </c>
      <c r="F244" s="14" t="s">
        <v>1069</v>
      </c>
      <c r="G244" s="31"/>
      <c r="H244" s="30">
        <v>3535.7236449591969</v>
      </c>
      <c r="I244" s="26" t="str">
        <f t="shared" si="13"/>
        <v/>
      </c>
      <c r="J244" s="26">
        <f t="shared" si="13"/>
        <v>3535.7236449591969</v>
      </c>
      <c r="K244" s="26" t="str">
        <f t="shared" si="11"/>
        <v/>
      </c>
      <c r="L244" s="28" t="str">
        <f t="shared" si="12"/>
        <v/>
      </c>
    </row>
    <row r="245" spans="1:12">
      <c r="A245" s="14">
        <v>2020</v>
      </c>
      <c r="B245" s="14" t="s">
        <v>936</v>
      </c>
      <c r="C245" s="14" t="s">
        <v>1084</v>
      </c>
      <c r="D245" s="14" t="s">
        <v>999</v>
      </c>
      <c r="E245" s="14" t="s">
        <v>1085</v>
      </c>
      <c r="F245" s="14" t="s">
        <v>1086</v>
      </c>
      <c r="G245" s="31"/>
      <c r="H245" s="30">
        <v>669.91515074756103</v>
      </c>
      <c r="I245" s="26" t="str">
        <f t="shared" si="13"/>
        <v/>
      </c>
      <c r="J245" s="26">
        <f t="shared" si="13"/>
        <v>669.91515074756103</v>
      </c>
      <c r="K245" s="26" t="str">
        <f t="shared" si="11"/>
        <v/>
      </c>
      <c r="L245" s="28" t="str">
        <f t="shared" si="12"/>
        <v/>
      </c>
    </row>
    <row r="246" spans="1:12">
      <c r="A246" s="14">
        <v>2021</v>
      </c>
      <c r="B246" s="14" t="s">
        <v>936</v>
      </c>
      <c r="C246" s="14" t="s">
        <v>1066</v>
      </c>
      <c r="D246" s="14" t="s">
        <v>1067</v>
      </c>
      <c r="E246" s="14" t="s">
        <v>1068</v>
      </c>
      <c r="F246" s="14" t="s">
        <v>1069</v>
      </c>
      <c r="G246" s="31"/>
      <c r="H246" s="30">
        <v>6726.711026753238</v>
      </c>
      <c r="I246" s="26" t="str">
        <f t="shared" si="13"/>
        <v/>
      </c>
      <c r="J246" s="26">
        <f t="shared" si="13"/>
        <v>6726.711026753238</v>
      </c>
      <c r="K246" s="26" t="str">
        <f t="shared" si="11"/>
        <v/>
      </c>
      <c r="L246" s="28" t="str">
        <f t="shared" si="12"/>
        <v/>
      </c>
    </row>
    <row r="247" spans="1:12">
      <c r="A247" s="14">
        <v>2020</v>
      </c>
      <c r="B247" s="14" t="s">
        <v>936</v>
      </c>
      <c r="C247" s="14" t="s">
        <v>1043</v>
      </c>
      <c r="D247" s="14" t="s">
        <v>1032</v>
      </c>
      <c r="E247" s="14" t="s">
        <v>1033</v>
      </c>
      <c r="F247" s="14" t="s">
        <v>1034</v>
      </c>
      <c r="G247" s="31"/>
      <c r="H247" s="30">
        <v>146.37993638860533</v>
      </c>
      <c r="I247" s="26" t="str">
        <f t="shared" si="13"/>
        <v/>
      </c>
      <c r="J247" s="26">
        <f t="shared" si="13"/>
        <v>146.37993638860533</v>
      </c>
      <c r="K247" s="26" t="str">
        <f t="shared" si="11"/>
        <v/>
      </c>
      <c r="L247" s="28" t="str">
        <f t="shared" si="12"/>
        <v/>
      </c>
    </row>
    <row r="248" spans="1:12">
      <c r="A248" s="14">
        <v>2017</v>
      </c>
      <c r="B248" s="14" t="s">
        <v>936</v>
      </c>
      <c r="C248" s="14" t="s">
        <v>1043</v>
      </c>
      <c r="D248" s="14" t="s">
        <v>1032</v>
      </c>
      <c r="E248" s="14" t="s">
        <v>1033</v>
      </c>
      <c r="F248" s="14" t="s">
        <v>1034</v>
      </c>
      <c r="G248" s="31"/>
      <c r="H248" s="30">
        <v>2070.9942505101722</v>
      </c>
      <c r="I248" s="26" t="str">
        <f t="shared" si="13"/>
        <v/>
      </c>
      <c r="J248" s="26">
        <f t="shared" si="13"/>
        <v>2070.9942505101722</v>
      </c>
      <c r="K248" s="26" t="str">
        <f t="shared" si="11"/>
        <v/>
      </c>
      <c r="L248" s="28" t="str">
        <f t="shared" si="12"/>
        <v/>
      </c>
    </row>
    <row r="249" spans="1:12">
      <c r="A249" s="14">
        <v>2017</v>
      </c>
      <c r="B249" s="14" t="s">
        <v>936</v>
      </c>
      <c r="C249" s="14" t="s">
        <v>1072</v>
      </c>
      <c r="D249" s="14" t="s">
        <v>1073</v>
      </c>
      <c r="E249" s="14" t="s">
        <v>1074</v>
      </c>
      <c r="F249" s="14" t="s">
        <v>1075</v>
      </c>
      <c r="G249" s="31"/>
      <c r="H249" s="30">
        <v>60.805554546437968</v>
      </c>
      <c r="I249" s="26" t="str">
        <f t="shared" si="13"/>
        <v/>
      </c>
      <c r="J249" s="26">
        <f t="shared" si="13"/>
        <v>60.805554546437968</v>
      </c>
      <c r="K249" s="26" t="str">
        <f t="shared" si="11"/>
        <v/>
      </c>
      <c r="L249" s="28" t="str">
        <f t="shared" si="12"/>
        <v/>
      </c>
    </row>
    <row r="250" spans="1:12">
      <c r="A250" s="14">
        <v>2020</v>
      </c>
      <c r="B250" s="14" t="s">
        <v>936</v>
      </c>
      <c r="C250" s="14" t="s">
        <v>1087</v>
      </c>
      <c r="D250" s="14" t="s">
        <v>1067</v>
      </c>
      <c r="E250" s="14" t="s">
        <v>1088</v>
      </c>
      <c r="F250" s="14" t="s">
        <v>1016</v>
      </c>
      <c r="G250" s="31"/>
      <c r="H250" s="30">
        <v>10767.670539189881</v>
      </c>
      <c r="I250" s="26" t="str">
        <f t="shared" si="13"/>
        <v/>
      </c>
      <c r="J250" s="26">
        <f t="shared" si="13"/>
        <v>10767.670539189881</v>
      </c>
      <c r="K250" s="26" t="str">
        <f t="shared" si="11"/>
        <v/>
      </c>
      <c r="L250" s="28" t="str">
        <f t="shared" si="12"/>
        <v/>
      </c>
    </row>
    <row r="251" spans="1:12">
      <c r="A251" s="14">
        <v>2019</v>
      </c>
      <c r="B251" s="14" t="s">
        <v>936</v>
      </c>
      <c r="C251" s="14" t="s">
        <v>1043</v>
      </c>
      <c r="D251" s="14" t="s">
        <v>1032</v>
      </c>
      <c r="E251" s="14" t="s">
        <v>1033</v>
      </c>
      <c r="F251" s="14" t="s">
        <v>1034</v>
      </c>
      <c r="G251" s="31"/>
      <c r="H251" s="30">
        <v>224.50190754163336</v>
      </c>
      <c r="I251" s="26" t="str">
        <f t="shared" si="13"/>
        <v/>
      </c>
      <c r="J251" s="26">
        <f t="shared" si="13"/>
        <v>224.50190754163336</v>
      </c>
      <c r="K251" s="26" t="str">
        <f t="shared" ref="K251:K280" si="14">IF(J251="","",IF(I251="","",I251-J251))</f>
        <v/>
      </c>
      <c r="L251" s="28" t="str">
        <f t="shared" ref="L251:L280" si="15">IF(J251="","",IF(I251="","",K251/I251))</f>
        <v/>
      </c>
    </row>
    <row r="252" spans="1:12">
      <c r="A252" s="14">
        <v>2019</v>
      </c>
      <c r="B252" s="14" t="s">
        <v>936</v>
      </c>
      <c r="C252" s="14" t="s">
        <v>1087</v>
      </c>
      <c r="D252" s="14" t="s">
        <v>1067</v>
      </c>
      <c r="E252" s="14" t="s">
        <v>1088</v>
      </c>
      <c r="F252" s="14" t="s">
        <v>1016</v>
      </c>
      <c r="G252" s="31"/>
      <c r="H252" s="30">
        <v>11003.394370588892</v>
      </c>
      <c r="I252" s="26" t="str">
        <f t="shared" si="13"/>
        <v/>
      </c>
      <c r="J252" s="26">
        <f t="shared" si="13"/>
        <v>11003.394370588892</v>
      </c>
      <c r="K252" s="26" t="str">
        <f t="shared" si="14"/>
        <v/>
      </c>
      <c r="L252" s="28" t="str">
        <f t="shared" si="15"/>
        <v/>
      </c>
    </row>
    <row r="253" spans="1:12">
      <c r="A253" s="14">
        <v>2018</v>
      </c>
      <c r="B253" s="14" t="s">
        <v>936</v>
      </c>
      <c r="C253" s="14" t="s">
        <v>1051</v>
      </c>
      <c r="D253" s="14" t="s">
        <v>995</v>
      </c>
      <c r="E253" s="14" t="s">
        <v>1052</v>
      </c>
      <c r="F253" s="14" t="s">
        <v>997</v>
      </c>
      <c r="G253" s="31"/>
      <c r="H253" s="30">
        <v>922.07491897046418</v>
      </c>
      <c r="I253" s="26" t="str">
        <f t="shared" si="13"/>
        <v/>
      </c>
      <c r="J253" s="26">
        <f t="shared" si="13"/>
        <v>922.07491897046418</v>
      </c>
      <c r="K253" s="26" t="str">
        <f t="shared" si="14"/>
        <v/>
      </c>
      <c r="L253" s="28" t="str">
        <f t="shared" si="15"/>
        <v/>
      </c>
    </row>
    <row r="254" spans="1:12">
      <c r="A254" s="14">
        <v>2019</v>
      </c>
      <c r="B254" s="14" t="s">
        <v>936</v>
      </c>
      <c r="C254" s="14" t="s">
        <v>1080</v>
      </c>
      <c r="D254" s="14" t="s">
        <v>1081</v>
      </c>
      <c r="E254" s="14" t="s">
        <v>1082</v>
      </c>
      <c r="F254" s="14" t="s">
        <v>1083</v>
      </c>
      <c r="G254" s="31"/>
      <c r="H254" s="30">
        <v>2743.4182796104601</v>
      </c>
      <c r="I254" s="26" t="str">
        <f t="shared" si="13"/>
        <v/>
      </c>
      <c r="J254" s="26">
        <f t="shared" si="13"/>
        <v>2743.4182796104601</v>
      </c>
      <c r="K254" s="26" t="str">
        <f t="shared" si="14"/>
        <v/>
      </c>
      <c r="L254" s="28" t="str">
        <f t="shared" si="15"/>
        <v/>
      </c>
    </row>
    <row r="255" spans="1:12">
      <c r="A255" s="14">
        <v>2018</v>
      </c>
      <c r="B255" s="14" t="s">
        <v>936</v>
      </c>
      <c r="C255" s="14" t="s">
        <v>1043</v>
      </c>
      <c r="D255" s="14" t="s">
        <v>1032</v>
      </c>
      <c r="E255" s="14" t="s">
        <v>1033</v>
      </c>
      <c r="F255" s="14" t="s">
        <v>1034</v>
      </c>
      <c r="G255" s="31"/>
      <c r="H255" s="30">
        <v>433.95177557205005</v>
      </c>
      <c r="I255" s="26" t="str">
        <f t="shared" si="13"/>
        <v/>
      </c>
      <c r="J255" s="26">
        <f t="shared" si="13"/>
        <v>433.95177557205005</v>
      </c>
      <c r="K255" s="26" t="str">
        <f t="shared" si="14"/>
        <v/>
      </c>
      <c r="L255" s="28" t="str">
        <f t="shared" si="15"/>
        <v/>
      </c>
    </row>
    <row r="256" spans="1:12">
      <c r="A256" s="14">
        <v>2020</v>
      </c>
      <c r="B256" s="14" t="s">
        <v>936</v>
      </c>
      <c r="C256" s="14" t="s">
        <v>1080</v>
      </c>
      <c r="D256" s="14" t="s">
        <v>1081</v>
      </c>
      <c r="E256" s="14" t="s">
        <v>1082</v>
      </c>
      <c r="F256" s="14" t="s">
        <v>1083</v>
      </c>
      <c r="G256" s="31"/>
      <c r="H256" s="30">
        <v>2394.5820564731357</v>
      </c>
      <c r="I256" s="26" t="str">
        <f t="shared" si="13"/>
        <v/>
      </c>
      <c r="J256" s="26">
        <f t="shared" si="13"/>
        <v>2394.5820564731357</v>
      </c>
      <c r="K256" s="26" t="str">
        <f t="shared" si="14"/>
        <v/>
      </c>
      <c r="L256" s="28" t="str">
        <f t="shared" si="15"/>
        <v/>
      </c>
    </row>
    <row r="257" spans="1:12">
      <c r="A257" s="14">
        <v>2017</v>
      </c>
      <c r="B257" s="14" t="s">
        <v>936</v>
      </c>
      <c r="C257" s="14" t="s">
        <v>1070</v>
      </c>
      <c r="D257" s="14" t="s">
        <v>1056</v>
      </c>
      <c r="E257" s="14" t="s">
        <v>1071</v>
      </c>
      <c r="F257" s="14" t="s">
        <v>1069</v>
      </c>
      <c r="G257" s="31"/>
      <c r="H257" s="30">
        <v>5247.1329747709342</v>
      </c>
      <c r="I257" s="26" t="str">
        <f t="shared" si="13"/>
        <v/>
      </c>
      <c r="J257" s="26">
        <f t="shared" si="13"/>
        <v>5247.1329747709342</v>
      </c>
      <c r="K257" s="26" t="str">
        <f t="shared" si="14"/>
        <v/>
      </c>
      <c r="L257" s="28" t="str">
        <f t="shared" si="15"/>
        <v/>
      </c>
    </row>
    <row r="258" spans="1:12">
      <c r="A258" s="14">
        <v>2015</v>
      </c>
      <c r="B258" s="14" t="s">
        <v>936</v>
      </c>
      <c r="C258" s="14" t="s">
        <v>1070</v>
      </c>
      <c r="D258" s="14" t="s">
        <v>1056</v>
      </c>
      <c r="E258" s="14" t="s">
        <v>1071</v>
      </c>
      <c r="F258" s="14" t="s">
        <v>1069</v>
      </c>
      <c r="G258" s="31"/>
      <c r="H258" s="30">
        <v>5354.2926020999803</v>
      </c>
      <c r="I258" s="26" t="str">
        <f t="shared" si="13"/>
        <v/>
      </c>
      <c r="J258" s="26">
        <f t="shared" si="13"/>
        <v>5354.2926020999803</v>
      </c>
      <c r="K258" s="26" t="str">
        <f t="shared" si="14"/>
        <v/>
      </c>
      <c r="L258" s="28" t="str">
        <f t="shared" si="15"/>
        <v/>
      </c>
    </row>
    <row r="259" spans="1:12">
      <c r="A259" s="14">
        <v>2018</v>
      </c>
      <c r="B259" s="14" t="s">
        <v>936</v>
      </c>
      <c r="C259" s="14" t="s">
        <v>1061</v>
      </c>
      <c r="D259" s="14" t="s">
        <v>1056</v>
      </c>
      <c r="E259" s="14" t="s">
        <v>1062</v>
      </c>
      <c r="F259" s="14" t="s">
        <v>1063</v>
      </c>
      <c r="G259" s="31"/>
      <c r="H259" s="30">
        <v>802.4331234623902</v>
      </c>
      <c r="I259" s="26" t="str">
        <f t="shared" si="13"/>
        <v/>
      </c>
      <c r="J259" s="26">
        <f t="shared" si="13"/>
        <v>802.4331234623902</v>
      </c>
      <c r="K259" s="26" t="str">
        <f t="shared" si="14"/>
        <v/>
      </c>
      <c r="L259" s="28" t="str">
        <f t="shared" si="15"/>
        <v/>
      </c>
    </row>
    <row r="260" spans="1:12">
      <c r="A260" s="14">
        <v>2014</v>
      </c>
      <c r="B260" s="14" t="s">
        <v>936</v>
      </c>
      <c r="C260" s="14" t="s">
        <v>1076</v>
      </c>
      <c r="D260" s="14" t="s">
        <v>1077</v>
      </c>
      <c r="E260" s="14" t="s">
        <v>1078</v>
      </c>
      <c r="F260" s="14" t="s">
        <v>1079</v>
      </c>
      <c r="G260" s="31"/>
      <c r="H260" s="30">
        <v>726.06874576496875</v>
      </c>
      <c r="I260" s="26" t="str">
        <f t="shared" si="13"/>
        <v/>
      </c>
      <c r="J260" s="26">
        <f t="shared" si="13"/>
        <v>726.06874576496875</v>
      </c>
      <c r="K260" s="26" t="str">
        <f t="shared" si="14"/>
        <v/>
      </c>
      <c r="L260" s="28" t="str">
        <f t="shared" si="15"/>
        <v/>
      </c>
    </row>
    <row r="261" spans="1:12">
      <c r="A261" s="14">
        <v>2012</v>
      </c>
      <c r="B261" s="14" t="s">
        <v>936</v>
      </c>
      <c r="C261" s="14" t="s">
        <v>1076</v>
      </c>
      <c r="D261" s="14" t="s">
        <v>1077</v>
      </c>
      <c r="E261" s="14" t="s">
        <v>1078</v>
      </c>
      <c r="F261" s="14" t="s">
        <v>1079</v>
      </c>
      <c r="G261" s="31"/>
      <c r="H261" s="30">
        <v>735.80386745606654</v>
      </c>
      <c r="I261" s="26" t="str">
        <f t="shared" si="13"/>
        <v/>
      </c>
      <c r="J261" s="26">
        <f t="shared" si="13"/>
        <v>735.80386745606654</v>
      </c>
      <c r="K261" s="26" t="str">
        <f t="shared" si="14"/>
        <v/>
      </c>
      <c r="L261" s="28" t="str">
        <f t="shared" si="15"/>
        <v/>
      </c>
    </row>
    <row r="262" spans="1:12">
      <c r="A262" s="14">
        <v>2018</v>
      </c>
      <c r="B262" s="14" t="s">
        <v>936</v>
      </c>
      <c r="C262" s="14" t="s">
        <v>1076</v>
      </c>
      <c r="D262" s="14" t="s">
        <v>1077</v>
      </c>
      <c r="E262" s="14" t="s">
        <v>1078</v>
      </c>
      <c r="F262" s="14" t="s">
        <v>1079</v>
      </c>
      <c r="G262" s="31"/>
      <c r="H262" s="30">
        <v>406.21066850880004</v>
      </c>
      <c r="I262" s="26" t="str">
        <f t="shared" si="13"/>
        <v/>
      </c>
      <c r="J262" s="26">
        <f t="shared" si="13"/>
        <v>406.21066850880004</v>
      </c>
      <c r="K262" s="26" t="str">
        <f t="shared" si="14"/>
        <v/>
      </c>
      <c r="L262" s="28" t="str">
        <f t="shared" si="15"/>
        <v/>
      </c>
    </row>
    <row r="263" spans="1:12">
      <c r="A263" s="14">
        <v>2015</v>
      </c>
      <c r="B263" s="14" t="s">
        <v>936</v>
      </c>
      <c r="C263" s="14" t="s">
        <v>1076</v>
      </c>
      <c r="D263" s="14" t="s">
        <v>1077</v>
      </c>
      <c r="E263" s="14" t="s">
        <v>1078</v>
      </c>
      <c r="F263" s="14" t="s">
        <v>1079</v>
      </c>
      <c r="G263" s="31"/>
      <c r="H263" s="30">
        <v>779.63514805842101</v>
      </c>
      <c r="I263" s="26" t="str">
        <f t="shared" si="13"/>
        <v/>
      </c>
      <c r="J263" s="26">
        <f t="shared" si="13"/>
        <v>779.63514805842101</v>
      </c>
      <c r="K263" s="26" t="str">
        <f t="shared" si="14"/>
        <v/>
      </c>
      <c r="L263" s="28" t="str">
        <f t="shared" si="15"/>
        <v/>
      </c>
    </row>
    <row r="264" spans="1:12">
      <c r="A264" s="14">
        <v>2017</v>
      </c>
      <c r="B264" s="14" t="s">
        <v>936</v>
      </c>
      <c r="C264" s="14" t="s">
        <v>1061</v>
      </c>
      <c r="D264" s="14" t="s">
        <v>1056</v>
      </c>
      <c r="E264" s="14" t="s">
        <v>1062</v>
      </c>
      <c r="F264" s="14" t="s">
        <v>1063</v>
      </c>
      <c r="G264" s="31"/>
      <c r="H264" s="30">
        <v>744.11789911949177</v>
      </c>
      <c r="I264" s="26" t="str">
        <f t="shared" ref="I264:J327" si="16">IF(G264&lt;0,"",IF(G264="","",G264))</f>
        <v/>
      </c>
      <c r="J264" s="26">
        <f t="shared" si="16"/>
        <v>744.11789911949177</v>
      </c>
      <c r="K264" s="26" t="str">
        <f t="shared" si="14"/>
        <v/>
      </c>
      <c r="L264" s="28" t="str">
        <f t="shared" si="15"/>
        <v/>
      </c>
    </row>
    <row r="265" spans="1:12">
      <c r="A265" s="14">
        <v>2016</v>
      </c>
      <c r="B265" s="14" t="s">
        <v>936</v>
      </c>
      <c r="C265" s="14" t="s">
        <v>1087</v>
      </c>
      <c r="D265" s="14" t="s">
        <v>1067</v>
      </c>
      <c r="E265" s="14" t="s">
        <v>1088</v>
      </c>
      <c r="F265" s="14" t="s">
        <v>1016</v>
      </c>
      <c r="G265" s="31"/>
      <c r="H265" s="30">
        <v>12321.307253050836</v>
      </c>
      <c r="I265" s="26" t="str">
        <f t="shared" si="16"/>
        <v/>
      </c>
      <c r="J265" s="26">
        <f t="shared" si="16"/>
        <v>12321.307253050836</v>
      </c>
      <c r="K265" s="26" t="str">
        <f t="shared" si="14"/>
        <v/>
      </c>
      <c r="L265" s="28" t="str">
        <f t="shared" si="15"/>
        <v/>
      </c>
    </row>
    <row r="266" spans="1:12">
      <c r="A266" s="14">
        <v>2014</v>
      </c>
      <c r="B266" s="14" t="s">
        <v>936</v>
      </c>
      <c r="C266" s="14" t="s">
        <v>1087</v>
      </c>
      <c r="D266" s="14" t="s">
        <v>1067</v>
      </c>
      <c r="E266" s="14" t="s">
        <v>1088</v>
      </c>
      <c r="F266" s="14" t="s">
        <v>1016</v>
      </c>
      <c r="G266" s="31"/>
      <c r="H266" s="30">
        <v>13350.472570440223</v>
      </c>
      <c r="I266" s="26" t="str">
        <f t="shared" si="16"/>
        <v/>
      </c>
      <c r="J266" s="26">
        <f t="shared" si="16"/>
        <v>13350.472570440223</v>
      </c>
      <c r="K266" s="26" t="str">
        <f t="shared" si="14"/>
        <v/>
      </c>
      <c r="L266" s="28" t="str">
        <f t="shared" si="15"/>
        <v/>
      </c>
    </row>
    <row r="267" spans="1:12">
      <c r="A267" s="14">
        <v>2021</v>
      </c>
      <c r="B267" s="14" t="s">
        <v>936</v>
      </c>
      <c r="C267" s="14" t="s">
        <v>1087</v>
      </c>
      <c r="D267" s="14" t="s">
        <v>1067</v>
      </c>
      <c r="E267" s="14" t="s">
        <v>1088</v>
      </c>
      <c r="F267" s="14" t="s">
        <v>1016</v>
      </c>
      <c r="G267" s="31"/>
      <c r="H267" s="30">
        <v>15018.005680337717</v>
      </c>
      <c r="I267" s="26" t="str">
        <f t="shared" si="16"/>
        <v/>
      </c>
      <c r="J267" s="26">
        <f t="shared" si="16"/>
        <v>15018.005680337717</v>
      </c>
      <c r="K267" s="26" t="str">
        <f t="shared" si="14"/>
        <v/>
      </c>
      <c r="L267" s="28" t="str">
        <f t="shared" si="15"/>
        <v/>
      </c>
    </row>
    <row r="268" spans="1:12">
      <c r="A268" s="14">
        <v>2012</v>
      </c>
      <c r="B268" s="14" t="s">
        <v>936</v>
      </c>
      <c r="C268" s="14" t="s">
        <v>1087</v>
      </c>
      <c r="D268" s="14" t="s">
        <v>1067</v>
      </c>
      <c r="E268" s="14" t="s">
        <v>1088</v>
      </c>
      <c r="F268" s="14" t="s">
        <v>1016</v>
      </c>
      <c r="G268" s="31"/>
      <c r="H268" s="30">
        <v>13072.547789311529</v>
      </c>
      <c r="I268" s="26" t="str">
        <f t="shared" si="16"/>
        <v/>
      </c>
      <c r="J268" s="26">
        <f t="shared" si="16"/>
        <v>13072.547789311529</v>
      </c>
      <c r="K268" s="26" t="str">
        <f t="shared" si="14"/>
        <v/>
      </c>
      <c r="L268" s="28" t="str">
        <f t="shared" si="15"/>
        <v/>
      </c>
    </row>
    <row r="269" spans="1:12">
      <c r="A269" s="14">
        <v>2016</v>
      </c>
      <c r="B269" s="14" t="s">
        <v>936</v>
      </c>
      <c r="C269" s="14" t="s">
        <v>1070</v>
      </c>
      <c r="D269" s="14" t="s">
        <v>1056</v>
      </c>
      <c r="E269" s="14" t="s">
        <v>1071</v>
      </c>
      <c r="F269" s="14" t="s">
        <v>1069</v>
      </c>
      <c r="G269" s="31"/>
      <c r="H269" s="30">
        <v>6168.34936918942</v>
      </c>
      <c r="I269" s="26" t="str">
        <f t="shared" si="16"/>
        <v/>
      </c>
      <c r="J269" s="26">
        <f t="shared" si="16"/>
        <v>6168.34936918942</v>
      </c>
      <c r="K269" s="26" t="str">
        <f t="shared" si="14"/>
        <v/>
      </c>
      <c r="L269" s="28" t="str">
        <f t="shared" si="15"/>
        <v/>
      </c>
    </row>
    <row r="270" spans="1:12">
      <c r="A270" s="14">
        <v>2013</v>
      </c>
      <c r="B270" s="14" t="s">
        <v>936</v>
      </c>
      <c r="C270" s="14" t="s">
        <v>1076</v>
      </c>
      <c r="D270" s="14" t="s">
        <v>1077</v>
      </c>
      <c r="E270" s="14" t="s">
        <v>1078</v>
      </c>
      <c r="F270" s="14" t="s">
        <v>1079</v>
      </c>
      <c r="G270" s="31"/>
      <c r="H270" s="30">
        <v>772.10897706299079</v>
      </c>
      <c r="I270" s="26" t="str">
        <f t="shared" si="16"/>
        <v/>
      </c>
      <c r="J270" s="26">
        <f t="shared" si="16"/>
        <v>772.10897706299079</v>
      </c>
      <c r="K270" s="26" t="str">
        <f t="shared" si="14"/>
        <v/>
      </c>
      <c r="L270" s="28" t="str">
        <f t="shared" si="15"/>
        <v/>
      </c>
    </row>
    <row r="271" spans="1:12">
      <c r="A271" s="14">
        <v>2016</v>
      </c>
      <c r="B271" s="14" t="s">
        <v>936</v>
      </c>
      <c r="C271" s="14" t="s">
        <v>1076</v>
      </c>
      <c r="D271" s="14" t="s">
        <v>1077</v>
      </c>
      <c r="E271" s="14" t="s">
        <v>1078</v>
      </c>
      <c r="F271" s="14" t="s">
        <v>1079</v>
      </c>
      <c r="G271" s="31"/>
      <c r="H271" s="30">
        <v>876.04142457715886</v>
      </c>
      <c r="I271" s="26" t="str">
        <f t="shared" si="16"/>
        <v/>
      </c>
      <c r="J271" s="26">
        <f t="shared" si="16"/>
        <v>876.04142457715886</v>
      </c>
      <c r="K271" s="26" t="str">
        <f t="shared" si="14"/>
        <v/>
      </c>
      <c r="L271" s="28" t="str">
        <f t="shared" si="15"/>
        <v/>
      </c>
    </row>
    <row r="272" spans="1:12">
      <c r="A272" s="14">
        <v>2017</v>
      </c>
      <c r="B272" s="14" t="s">
        <v>936</v>
      </c>
      <c r="C272" s="14" t="s">
        <v>1087</v>
      </c>
      <c r="D272" s="14" t="s">
        <v>1067</v>
      </c>
      <c r="E272" s="14" t="s">
        <v>1088</v>
      </c>
      <c r="F272" s="14" t="s">
        <v>1016</v>
      </c>
      <c r="G272" s="31"/>
      <c r="H272" s="30">
        <v>14781.178216078497</v>
      </c>
      <c r="I272" s="26" t="str">
        <f t="shared" si="16"/>
        <v/>
      </c>
      <c r="J272" s="26">
        <f t="shared" si="16"/>
        <v>14781.178216078497</v>
      </c>
      <c r="K272" s="26" t="str">
        <f t="shared" si="14"/>
        <v/>
      </c>
      <c r="L272" s="28" t="str">
        <f t="shared" si="15"/>
        <v/>
      </c>
    </row>
    <row r="273" spans="1:12">
      <c r="A273" s="14">
        <v>2013</v>
      </c>
      <c r="B273" s="14" t="s">
        <v>936</v>
      </c>
      <c r="C273" s="14" t="s">
        <v>1087</v>
      </c>
      <c r="D273" s="14" t="s">
        <v>1067</v>
      </c>
      <c r="E273" s="14" t="s">
        <v>1088</v>
      </c>
      <c r="F273" s="14" t="s">
        <v>1016</v>
      </c>
      <c r="G273" s="31"/>
      <c r="H273" s="30">
        <v>13155.786342320253</v>
      </c>
      <c r="I273" s="26" t="str">
        <f t="shared" si="16"/>
        <v/>
      </c>
      <c r="J273" s="26">
        <f t="shared" si="16"/>
        <v>13155.786342320253</v>
      </c>
      <c r="K273" s="26" t="str">
        <f t="shared" si="14"/>
        <v/>
      </c>
      <c r="L273" s="28" t="str">
        <f t="shared" si="15"/>
        <v/>
      </c>
    </row>
    <row r="274" spans="1:12">
      <c r="A274" s="14">
        <v>2018</v>
      </c>
      <c r="B274" s="14" t="s">
        <v>936</v>
      </c>
      <c r="C274" s="14" t="s">
        <v>1087</v>
      </c>
      <c r="D274" s="14" t="s">
        <v>1067</v>
      </c>
      <c r="E274" s="14" t="s">
        <v>1088</v>
      </c>
      <c r="F274" s="14" t="s">
        <v>1016</v>
      </c>
      <c r="G274" s="31"/>
      <c r="H274" s="30">
        <v>16200.120478603778</v>
      </c>
      <c r="I274" s="26" t="str">
        <f t="shared" si="16"/>
        <v/>
      </c>
      <c r="J274" s="26">
        <f t="shared" si="16"/>
        <v>16200.120478603778</v>
      </c>
      <c r="K274" s="26" t="str">
        <f t="shared" si="14"/>
        <v/>
      </c>
      <c r="L274" s="28" t="str">
        <f t="shared" si="15"/>
        <v/>
      </c>
    </row>
    <row r="275" spans="1:12">
      <c r="A275" s="14">
        <v>2015</v>
      </c>
      <c r="B275" s="14" t="s">
        <v>936</v>
      </c>
      <c r="C275" s="14" t="s">
        <v>1087</v>
      </c>
      <c r="D275" s="14" t="s">
        <v>1067</v>
      </c>
      <c r="E275" s="14" t="s">
        <v>1088</v>
      </c>
      <c r="F275" s="14" t="s">
        <v>1016</v>
      </c>
      <c r="G275" s="31"/>
      <c r="H275" s="30">
        <v>17048.903825579313</v>
      </c>
      <c r="I275" s="26" t="str">
        <f t="shared" si="16"/>
        <v/>
      </c>
      <c r="J275" s="26">
        <f t="shared" si="16"/>
        <v>17048.903825579313</v>
      </c>
      <c r="K275" s="26" t="str">
        <f t="shared" si="14"/>
        <v/>
      </c>
      <c r="L275" s="28" t="str">
        <f t="shared" si="15"/>
        <v/>
      </c>
    </row>
    <row r="276" spans="1:12">
      <c r="A276" s="14">
        <v>2013</v>
      </c>
      <c r="B276" s="14" t="s">
        <v>936</v>
      </c>
      <c r="C276" s="14" t="s">
        <v>1089</v>
      </c>
      <c r="D276" s="14" t="s">
        <v>1090</v>
      </c>
      <c r="E276" s="14" t="s">
        <v>1091</v>
      </c>
      <c r="F276" s="14" t="s">
        <v>1092</v>
      </c>
      <c r="G276" s="31"/>
      <c r="H276" s="30">
        <v>3276.3853849305547</v>
      </c>
      <c r="I276" s="26" t="str">
        <f t="shared" si="16"/>
        <v/>
      </c>
      <c r="J276" s="26">
        <f t="shared" si="16"/>
        <v>3276.3853849305547</v>
      </c>
      <c r="K276" s="26" t="str">
        <f t="shared" si="14"/>
        <v/>
      </c>
      <c r="L276" s="28" t="str">
        <f t="shared" si="15"/>
        <v/>
      </c>
    </row>
    <row r="277" spans="1:12">
      <c r="A277" s="14">
        <v>2021</v>
      </c>
      <c r="B277" s="14" t="s">
        <v>936</v>
      </c>
      <c r="C277" s="14" t="s">
        <v>1084</v>
      </c>
      <c r="D277" s="14" t="s">
        <v>999</v>
      </c>
      <c r="E277" s="14" t="s">
        <v>1085</v>
      </c>
      <c r="F277" s="14" t="s">
        <v>1086</v>
      </c>
      <c r="G277" s="31"/>
      <c r="H277" s="30">
        <v>1488.7177607730746</v>
      </c>
      <c r="I277" s="26" t="str">
        <f t="shared" si="16"/>
        <v/>
      </c>
      <c r="J277" s="26">
        <f t="shared" si="16"/>
        <v>1488.7177607730746</v>
      </c>
      <c r="K277" s="26" t="str">
        <f t="shared" si="14"/>
        <v/>
      </c>
      <c r="L277" s="28" t="str">
        <f t="shared" si="15"/>
        <v/>
      </c>
    </row>
    <row r="278" spans="1:12">
      <c r="A278" s="14">
        <v>2016</v>
      </c>
      <c r="B278" s="14" t="s">
        <v>936</v>
      </c>
      <c r="C278" s="14" t="s">
        <v>1072</v>
      </c>
      <c r="D278" s="14" t="s">
        <v>1093</v>
      </c>
      <c r="E278" s="14" t="s">
        <v>1094</v>
      </c>
      <c r="F278" s="14" t="s">
        <v>1075</v>
      </c>
      <c r="G278" s="31"/>
      <c r="H278" s="30">
        <v>88.975710357211085</v>
      </c>
      <c r="I278" s="26" t="str">
        <f t="shared" si="16"/>
        <v/>
      </c>
      <c r="J278" s="26">
        <f t="shared" si="16"/>
        <v>88.975710357211085</v>
      </c>
      <c r="K278" s="26" t="str">
        <f t="shared" si="14"/>
        <v/>
      </c>
      <c r="L278" s="28" t="str">
        <f t="shared" si="15"/>
        <v/>
      </c>
    </row>
    <row r="279" spans="1:12">
      <c r="A279" s="14">
        <v>2020</v>
      </c>
      <c r="B279" s="14" t="s">
        <v>936</v>
      </c>
      <c r="C279" s="14" t="s">
        <v>1072</v>
      </c>
      <c r="D279" s="14" t="s">
        <v>1073</v>
      </c>
      <c r="E279" s="14" t="s">
        <v>1074</v>
      </c>
      <c r="F279" s="14" t="s">
        <v>1075</v>
      </c>
      <c r="G279" s="31"/>
      <c r="H279" s="30">
        <v>403.26456237874925</v>
      </c>
      <c r="I279" s="26" t="str">
        <f t="shared" si="16"/>
        <v/>
      </c>
      <c r="J279" s="26">
        <f t="shared" si="16"/>
        <v>403.26456237874925</v>
      </c>
      <c r="K279" s="26" t="str">
        <f t="shared" si="14"/>
        <v/>
      </c>
      <c r="L279" s="28" t="str">
        <f t="shared" si="15"/>
        <v/>
      </c>
    </row>
    <row r="280" spans="1:12">
      <c r="A280" s="14">
        <v>2021</v>
      </c>
      <c r="B280" s="14" t="s">
        <v>936</v>
      </c>
      <c r="C280" s="14" t="s">
        <v>1072</v>
      </c>
      <c r="D280" s="14" t="s">
        <v>1073</v>
      </c>
      <c r="E280" s="14" t="s">
        <v>1074</v>
      </c>
      <c r="F280" s="14" t="s">
        <v>1075</v>
      </c>
      <c r="G280" s="31"/>
      <c r="H280" s="30">
        <v>479.24110273632601</v>
      </c>
      <c r="I280" s="26" t="str">
        <f t="shared" si="16"/>
        <v/>
      </c>
      <c r="J280" s="26">
        <f t="shared" si="16"/>
        <v>479.24110273632601</v>
      </c>
      <c r="K280" s="26" t="str">
        <f t="shared" si="14"/>
        <v/>
      </c>
      <c r="L280" s="28" t="str">
        <f t="shared" si="15"/>
        <v/>
      </c>
    </row>
    <row r="281" spans="1:12">
      <c r="A281" s="14">
        <v>2013</v>
      </c>
      <c r="B281" s="14" t="s">
        <v>1095</v>
      </c>
      <c r="C281" s="14" t="s">
        <v>1096</v>
      </c>
      <c r="D281" s="14" t="s">
        <v>1097</v>
      </c>
      <c r="E281" s="14" t="s">
        <v>1098</v>
      </c>
      <c r="F281" s="14" t="s">
        <v>1099</v>
      </c>
      <c r="G281" s="30">
        <v>134.67607402511564</v>
      </c>
      <c r="H281" s="30">
        <v>36.018307941573013</v>
      </c>
      <c r="I281" s="26">
        <f t="shared" si="16"/>
        <v>134.67607402511564</v>
      </c>
      <c r="J281" s="26">
        <f t="shared" si="16"/>
        <v>36.018307941573013</v>
      </c>
      <c r="K281" s="26">
        <f t="shared" ref="K281:K344" si="17">IF(H281="","",IF(G281="","",G281-H281))</f>
        <v>98.657766083542626</v>
      </c>
      <c r="L281" s="28">
        <f t="shared" ref="L281:L344" si="18">IF(H281="","",IF(G281="","",K281/G281))</f>
        <v>0.7325560000000001</v>
      </c>
    </row>
    <row r="282" spans="1:12">
      <c r="A282" s="14">
        <v>2021</v>
      </c>
      <c r="B282" s="14" t="s">
        <v>936</v>
      </c>
      <c r="C282" s="14" t="s">
        <v>994</v>
      </c>
      <c r="D282" s="14" t="s">
        <v>995</v>
      </c>
      <c r="E282" s="14" t="s">
        <v>996</v>
      </c>
      <c r="F282" s="14" t="s">
        <v>997</v>
      </c>
      <c r="G282" s="31"/>
      <c r="H282" s="30">
        <v>3.3305035037895419</v>
      </c>
      <c r="I282" s="26" t="str">
        <f t="shared" si="16"/>
        <v/>
      </c>
      <c r="J282" s="26">
        <f t="shared" si="16"/>
        <v>3.3305035037895419</v>
      </c>
      <c r="K282" s="26" t="str">
        <f t="shared" ref="K282:K283" si="19">IF(J282="","",IF(I282="","",I282-J282))</f>
        <v/>
      </c>
      <c r="L282" s="28" t="str">
        <f t="shared" ref="L282:L283" si="20">IF(J282="","",IF(I282="","",K282/I282))</f>
        <v/>
      </c>
    </row>
    <row r="283" spans="1:12">
      <c r="A283" s="14">
        <v>2020</v>
      </c>
      <c r="B283" s="14" t="s">
        <v>936</v>
      </c>
      <c r="C283" s="14" t="s">
        <v>994</v>
      </c>
      <c r="D283" s="14" t="s">
        <v>995</v>
      </c>
      <c r="E283" s="14" t="s">
        <v>996</v>
      </c>
      <c r="F283" s="14" t="s">
        <v>997</v>
      </c>
      <c r="G283" s="31"/>
      <c r="H283" s="30">
        <v>26.010403614072615</v>
      </c>
      <c r="I283" s="26" t="str">
        <f t="shared" si="16"/>
        <v/>
      </c>
      <c r="J283" s="26">
        <f t="shared" si="16"/>
        <v>26.010403614072615</v>
      </c>
      <c r="K283" s="26" t="str">
        <f t="shared" si="19"/>
        <v/>
      </c>
      <c r="L283" s="28" t="str">
        <f t="shared" si="20"/>
        <v/>
      </c>
    </row>
    <row r="284" spans="1:12">
      <c r="A284" s="14">
        <v>2018</v>
      </c>
      <c r="B284" s="14" t="s">
        <v>1100</v>
      </c>
      <c r="C284" s="14" t="s">
        <v>1101</v>
      </c>
      <c r="D284" s="14" t="s">
        <v>1102</v>
      </c>
      <c r="F284" s="14" t="s">
        <v>1103</v>
      </c>
      <c r="G284" s="31"/>
      <c r="H284" s="30">
        <v>1725.4376040165005</v>
      </c>
      <c r="I284" s="26" t="str">
        <f t="shared" si="16"/>
        <v/>
      </c>
      <c r="J284" s="26">
        <f t="shared" si="16"/>
        <v>1725.4376040165005</v>
      </c>
      <c r="K284" s="26" t="str">
        <f t="shared" si="17"/>
        <v/>
      </c>
      <c r="L284" s="28" t="str">
        <f t="shared" si="18"/>
        <v/>
      </c>
    </row>
    <row r="285" spans="1:12">
      <c r="A285" s="14">
        <v>2019</v>
      </c>
      <c r="B285" s="14" t="s">
        <v>1100</v>
      </c>
      <c r="C285" s="14" t="s">
        <v>1101</v>
      </c>
      <c r="D285" s="14" t="s">
        <v>1102</v>
      </c>
      <c r="F285" s="14" t="s">
        <v>1103</v>
      </c>
      <c r="G285" s="31"/>
      <c r="H285" s="30">
        <v>1864.6685361568436</v>
      </c>
      <c r="I285" s="26" t="str">
        <f t="shared" si="16"/>
        <v/>
      </c>
      <c r="J285" s="26">
        <f t="shared" si="16"/>
        <v>1864.6685361568436</v>
      </c>
      <c r="K285" s="26" t="str">
        <f t="shared" si="17"/>
        <v/>
      </c>
      <c r="L285" s="28" t="str">
        <f t="shared" si="18"/>
        <v/>
      </c>
    </row>
    <row r="286" spans="1:12">
      <c r="A286" s="14">
        <v>2020</v>
      </c>
      <c r="B286" s="14" t="s">
        <v>1100</v>
      </c>
      <c r="C286" s="14" t="s">
        <v>1101</v>
      </c>
      <c r="D286" s="14" t="s">
        <v>1102</v>
      </c>
      <c r="F286" s="14" t="s">
        <v>1104</v>
      </c>
      <c r="G286" s="31"/>
      <c r="H286" s="30">
        <v>3189.2587260064083</v>
      </c>
      <c r="I286" s="26" t="str">
        <f t="shared" si="16"/>
        <v/>
      </c>
      <c r="J286" s="26">
        <f t="shared" si="16"/>
        <v>3189.2587260064083</v>
      </c>
      <c r="K286" s="26" t="str">
        <f t="shared" si="17"/>
        <v/>
      </c>
      <c r="L286" s="28" t="str">
        <f t="shared" si="18"/>
        <v/>
      </c>
    </row>
    <row r="287" spans="1:12">
      <c r="A287" s="14">
        <v>2021</v>
      </c>
      <c r="B287" s="14" t="s">
        <v>1100</v>
      </c>
      <c r="C287" s="14" t="s">
        <v>1101</v>
      </c>
      <c r="D287" s="14" t="s">
        <v>1102</v>
      </c>
      <c r="F287" s="14" t="s">
        <v>1104</v>
      </c>
      <c r="G287" s="31"/>
      <c r="H287" s="30">
        <v>3283.6204561221261</v>
      </c>
      <c r="I287" s="26" t="str">
        <f t="shared" si="16"/>
        <v/>
      </c>
      <c r="J287" s="26">
        <f t="shared" si="16"/>
        <v>3283.6204561221261</v>
      </c>
      <c r="K287" s="26" t="str">
        <f t="shared" si="17"/>
        <v/>
      </c>
      <c r="L287" s="28" t="str">
        <f t="shared" si="18"/>
        <v/>
      </c>
    </row>
    <row r="288" spans="1:12">
      <c r="A288" s="14">
        <v>2017</v>
      </c>
      <c r="B288" s="14" t="s">
        <v>1100</v>
      </c>
      <c r="C288" s="14" t="s">
        <v>1105</v>
      </c>
      <c r="D288" s="14" t="s">
        <v>1106</v>
      </c>
      <c r="F288" s="14" t="s">
        <v>1107</v>
      </c>
      <c r="G288" s="31"/>
      <c r="H288" s="30">
        <v>176.94578462456366</v>
      </c>
      <c r="I288" s="26" t="str">
        <f t="shared" si="16"/>
        <v/>
      </c>
      <c r="J288" s="26">
        <f t="shared" si="16"/>
        <v>176.94578462456366</v>
      </c>
      <c r="K288" s="26" t="str">
        <f t="shared" si="17"/>
        <v/>
      </c>
      <c r="L288" s="28" t="str">
        <f t="shared" si="18"/>
        <v/>
      </c>
    </row>
    <row r="289" spans="1:12">
      <c r="A289" s="14">
        <v>2021</v>
      </c>
      <c r="B289" s="14" t="s">
        <v>1100</v>
      </c>
      <c r="C289" s="14" t="s">
        <v>1105</v>
      </c>
      <c r="D289" s="14" t="s">
        <v>1106</v>
      </c>
      <c r="F289" s="14" t="s">
        <v>1107</v>
      </c>
      <c r="G289" s="31"/>
      <c r="H289" s="30">
        <v>182.26430624883875</v>
      </c>
      <c r="I289" s="26" t="str">
        <f t="shared" si="16"/>
        <v/>
      </c>
      <c r="J289" s="26">
        <f t="shared" si="16"/>
        <v>182.26430624883875</v>
      </c>
      <c r="K289" s="26" t="str">
        <f t="shared" si="17"/>
        <v/>
      </c>
      <c r="L289" s="28" t="str">
        <f t="shared" si="18"/>
        <v/>
      </c>
    </row>
    <row r="290" spans="1:12">
      <c r="A290" s="14">
        <v>2018</v>
      </c>
      <c r="B290" s="14" t="s">
        <v>1100</v>
      </c>
      <c r="C290" s="14" t="s">
        <v>1105</v>
      </c>
      <c r="D290" s="14" t="s">
        <v>1106</v>
      </c>
      <c r="F290" s="14" t="s">
        <v>1107</v>
      </c>
      <c r="G290" s="31"/>
      <c r="H290" s="30">
        <v>201.38385993589762</v>
      </c>
      <c r="I290" s="26" t="str">
        <f t="shared" si="16"/>
        <v/>
      </c>
      <c r="J290" s="26">
        <f t="shared" si="16"/>
        <v>201.38385993589762</v>
      </c>
      <c r="K290" s="26" t="str">
        <f t="shared" si="17"/>
        <v/>
      </c>
      <c r="L290" s="28" t="str">
        <f t="shared" si="18"/>
        <v/>
      </c>
    </row>
    <row r="291" spans="1:12">
      <c r="A291" s="14">
        <v>2011</v>
      </c>
      <c r="B291" s="14" t="s">
        <v>1100</v>
      </c>
      <c r="C291" s="14" t="s">
        <v>1105</v>
      </c>
      <c r="D291" s="14" t="s">
        <v>1106</v>
      </c>
      <c r="F291" s="14" t="s">
        <v>1107</v>
      </c>
      <c r="G291" s="31"/>
      <c r="H291" s="30">
        <v>216.76498680937451</v>
      </c>
      <c r="I291" s="26" t="str">
        <f t="shared" si="16"/>
        <v/>
      </c>
      <c r="J291" s="26">
        <f t="shared" si="16"/>
        <v>216.76498680937451</v>
      </c>
      <c r="K291" s="26" t="str">
        <f t="shared" si="17"/>
        <v/>
      </c>
      <c r="L291" s="28" t="str">
        <f t="shared" si="18"/>
        <v/>
      </c>
    </row>
    <row r="292" spans="1:12">
      <c r="A292" s="14">
        <v>2014</v>
      </c>
      <c r="B292" s="14" t="s">
        <v>1100</v>
      </c>
      <c r="C292" s="14" t="s">
        <v>1105</v>
      </c>
      <c r="D292" s="14" t="s">
        <v>1106</v>
      </c>
      <c r="F292" s="14" t="s">
        <v>1107</v>
      </c>
      <c r="G292" s="31"/>
      <c r="H292" s="30">
        <v>218.01295989999943</v>
      </c>
      <c r="I292" s="26" t="str">
        <f t="shared" si="16"/>
        <v/>
      </c>
      <c r="J292" s="26">
        <f t="shared" si="16"/>
        <v>218.01295989999943</v>
      </c>
      <c r="K292" s="26" t="str">
        <f t="shared" si="17"/>
        <v/>
      </c>
      <c r="L292" s="28" t="str">
        <f t="shared" si="18"/>
        <v/>
      </c>
    </row>
    <row r="293" spans="1:12">
      <c r="A293" s="14">
        <v>2012</v>
      </c>
      <c r="B293" s="14" t="s">
        <v>1100</v>
      </c>
      <c r="C293" s="14" t="s">
        <v>1105</v>
      </c>
      <c r="D293" s="14" t="s">
        <v>1106</v>
      </c>
      <c r="F293" s="14" t="s">
        <v>1107</v>
      </c>
      <c r="G293" s="31"/>
      <c r="H293" s="30">
        <v>220.05937200960361</v>
      </c>
      <c r="I293" s="26" t="str">
        <f t="shared" si="16"/>
        <v/>
      </c>
      <c r="J293" s="26">
        <f t="shared" si="16"/>
        <v>220.05937200960361</v>
      </c>
      <c r="K293" s="26" t="str">
        <f t="shared" si="17"/>
        <v/>
      </c>
      <c r="L293" s="28" t="str">
        <f t="shared" si="18"/>
        <v/>
      </c>
    </row>
    <row r="294" spans="1:12">
      <c r="A294" s="14">
        <v>2015</v>
      </c>
      <c r="B294" s="14" t="s">
        <v>1100</v>
      </c>
      <c r="C294" s="14" t="s">
        <v>1105</v>
      </c>
      <c r="D294" s="14" t="s">
        <v>1106</v>
      </c>
      <c r="F294" s="14" t="s">
        <v>1107</v>
      </c>
      <c r="G294" s="31"/>
      <c r="H294" s="30">
        <v>230.70116004545528</v>
      </c>
      <c r="I294" s="26" t="str">
        <f t="shared" si="16"/>
        <v/>
      </c>
      <c r="J294" s="26">
        <f t="shared" si="16"/>
        <v>230.70116004545528</v>
      </c>
      <c r="K294" s="26" t="str">
        <f t="shared" si="17"/>
        <v/>
      </c>
      <c r="L294" s="28" t="str">
        <f t="shared" si="18"/>
        <v/>
      </c>
    </row>
    <row r="295" spans="1:12">
      <c r="A295" s="14">
        <v>2020</v>
      </c>
      <c r="B295" s="14" t="s">
        <v>1100</v>
      </c>
      <c r="C295" s="14" t="s">
        <v>1105</v>
      </c>
      <c r="D295" s="14" t="s">
        <v>1106</v>
      </c>
      <c r="F295" s="14" t="s">
        <v>1107</v>
      </c>
      <c r="G295" s="31"/>
      <c r="H295" s="30">
        <v>253.05162328458255</v>
      </c>
      <c r="I295" s="26" t="str">
        <f t="shared" si="16"/>
        <v/>
      </c>
      <c r="J295" s="26">
        <f t="shared" si="16"/>
        <v>253.05162328458255</v>
      </c>
      <c r="K295" s="26" t="str">
        <f t="shared" si="17"/>
        <v/>
      </c>
      <c r="L295" s="28" t="str">
        <f t="shared" si="18"/>
        <v/>
      </c>
    </row>
    <row r="296" spans="1:12">
      <c r="A296" s="14">
        <v>2019</v>
      </c>
      <c r="B296" s="14" t="s">
        <v>1100</v>
      </c>
      <c r="C296" s="14" t="s">
        <v>1105</v>
      </c>
      <c r="D296" s="14" t="s">
        <v>1106</v>
      </c>
      <c r="F296" s="14" t="s">
        <v>1107</v>
      </c>
      <c r="G296" s="31"/>
      <c r="H296" s="30">
        <v>280.40752794999912</v>
      </c>
      <c r="I296" s="26" t="str">
        <f t="shared" si="16"/>
        <v/>
      </c>
      <c r="J296" s="26">
        <f t="shared" si="16"/>
        <v>280.40752794999912</v>
      </c>
      <c r="K296" s="26" t="str">
        <f t="shared" si="17"/>
        <v/>
      </c>
      <c r="L296" s="28" t="str">
        <f t="shared" si="18"/>
        <v/>
      </c>
    </row>
    <row r="297" spans="1:12">
      <c r="A297" s="14">
        <v>2016</v>
      </c>
      <c r="B297" s="14" t="s">
        <v>1100</v>
      </c>
      <c r="C297" s="14" t="s">
        <v>1105</v>
      </c>
      <c r="D297" s="14" t="s">
        <v>1106</v>
      </c>
      <c r="F297" s="14" t="s">
        <v>1107</v>
      </c>
      <c r="G297" s="31"/>
      <c r="H297" s="30">
        <v>292.32065412055903</v>
      </c>
      <c r="I297" s="26" t="str">
        <f t="shared" si="16"/>
        <v/>
      </c>
      <c r="J297" s="26">
        <f t="shared" si="16"/>
        <v>292.32065412055903</v>
      </c>
      <c r="K297" s="26" t="str">
        <f t="shared" si="17"/>
        <v/>
      </c>
      <c r="L297" s="28" t="str">
        <f t="shared" si="18"/>
        <v/>
      </c>
    </row>
    <row r="298" spans="1:12">
      <c r="A298" s="14">
        <v>2013</v>
      </c>
      <c r="B298" s="14" t="s">
        <v>1100</v>
      </c>
      <c r="C298" s="14" t="s">
        <v>1105</v>
      </c>
      <c r="D298" s="14" t="s">
        <v>1106</v>
      </c>
      <c r="F298" s="14" t="s">
        <v>1107</v>
      </c>
      <c r="G298" s="31"/>
      <c r="H298" s="30">
        <v>359.81727642399142</v>
      </c>
      <c r="I298" s="26" t="str">
        <f t="shared" si="16"/>
        <v/>
      </c>
      <c r="J298" s="26">
        <f t="shared" si="16"/>
        <v>359.81727642399142</v>
      </c>
      <c r="K298" s="26" t="str">
        <f t="shared" si="17"/>
        <v/>
      </c>
      <c r="L298" s="28" t="str">
        <f t="shared" si="18"/>
        <v/>
      </c>
    </row>
    <row r="299" spans="1:12">
      <c r="A299" s="14">
        <v>2020</v>
      </c>
      <c r="B299" s="14" t="s">
        <v>1100</v>
      </c>
      <c r="C299" s="14" t="s">
        <v>1108</v>
      </c>
      <c r="D299" s="14" t="s">
        <v>1109</v>
      </c>
      <c r="F299" s="14" t="s">
        <v>1110</v>
      </c>
      <c r="G299" s="31"/>
      <c r="H299" s="30">
        <v>17.394046444444474</v>
      </c>
      <c r="I299" s="26" t="str">
        <f t="shared" si="16"/>
        <v/>
      </c>
      <c r="J299" s="26">
        <f t="shared" si="16"/>
        <v>17.394046444444474</v>
      </c>
      <c r="K299" s="26" t="str">
        <f t="shared" si="17"/>
        <v/>
      </c>
      <c r="L299" s="28" t="str">
        <f t="shared" si="18"/>
        <v/>
      </c>
    </row>
    <row r="300" spans="1:12">
      <c r="A300" s="14">
        <v>2020</v>
      </c>
      <c r="B300" s="14" t="s">
        <v>1100</v>
      </c>
      <c r="C300" s="14" t="s">
        <v>1111</v>
      </c>
      <c r="D300" s="14" t="s">
        <v>1112</v>
      </c>
      <c r="F300" s="14" t="s">
        <v>1113</v>
      </c>
      <c r="G300" s="31"/>
      <c r="H300" s="30">
        <v>108.61739972277931</v>
      </c>
      <c r="I300" s="26" t="str">
        <f t="shared" si="16"/>
        <v/>
      </c>
      <c r="J300" s="26">
        <f t="shared" si="16"/>
        <v>108.61739972277931</v>
      </c>
      <c r="K300" s="26" t="str">
        <f t="shared" si="17"/>
        <v/>
      </c>
      <c r="L300" s="28" t="str">
        <f t="shared" si="18"/>
        <v/>
      </c>
    </row>
    <row r="301" spans="1:12">
      <c r="A301" s="14">
        <v>2014</v>
      </c>
      <c r="B301" s="14" t="s">
        <v>986</v>
      </c>
      <c r="C301" s="14" t="s">
        <v>1114</v>
      </c>
      <c r="D301" s="14" t="s">
        <v>1115</v>
      </c>
      <c r="E301" s="14" t="s">
        <v>1116</v>
      </c>
      <c r="F301" s="14" t="s">
        <v>1117</v>
      </c>
      <c r="G301" s="31"/>
      <c r="H301" s="30">
        <v>67.041967645654239</v>
      </c>
      <c r="I301" s="26" t="str">
        <f t="shared" si="16"/>
        <v/>
      </c>
      <c r="J301" s="26">
        <f t="shared" si="16"/>
        <v>67.041967645654239</v>
      </c>
      <c r="K301" s="26" t="str">
        <f t="shared" si="17"/>
        <v/>
      </c>
      <c r="L301" s="28" t="str">
        <f t="shared" si="18"/>
        <v/>
      </c>
    </row>
    <row r="302" spans="1:12">
      <c r="A302" s="14">
        <v>2016</v>
      </c>
      <c r="B302" s="14" t="s">
        <v>986</v>
      </c>
      <c r="C302" s="14" t="s">
        <v>1114</v>
      </c>
      <c r="D302" s="14" t="s">
        <v>1115</v>
      </c>
      <c r="E302" s="14" t="s">
        <v>1116</v>
      </c>
      <c r="F302" s="14" t="s">
        <v>1117</v>
      </c>
      <c r="G302" s="31"/>
      <c r="H302" s="30">
        <v>73.186192072453593</v>
      </c>
      <c r="I302" s="26" t="str">
        <f t="shared" si="16"/>
        <v/>
      </c>
      <c r="J302" s="26">
        <f t="shared" si="16"/>
        <v>73.186192072453593</v>
      </c>
      <c r="K302" s="26" t="str">
        <f t="shared" si="17"/>
        <v/>
      </c>
      <c r="L302" s="28" t="str">
        <f t="shared" si="18"/>
        <v/>
      </c>
    </row>
    <row r="303" spans="1:12">
      <c r="A303" s="14">
        <v>2021</v>
      </c>
      <c r="B303" s="14" t="s">
        <v>986</v>
      </c>
      <c r="C303" s="14" t="s">
        <v>1114</v>
      </c>
      <c r="D303" s="14" t="s">
        <v>1115</v>
      </c>
      <c r="E303" s="14" t="s">
        <v>1116</v>
      </c>
      <c r="F303" s="14" t="s">
        <v>1117</v>
      </c>
      <c r="G303" s="31"/>
      <c r="H303" s="30">
        <v>76.712907167345307</v>
      </c>
      <c r="I303" s="26" t="str">
        <f t="shared" si="16"/>
        <v/>
      </c>
      <c r="J303" s="26">
        <f t="shared" si="16"/>
        <v>76.712907167345307</v>
      </c>
      <c r="K303" s="26" t="str">
        <f t="shared" si="17"/>
        <v/>
      </c>
      <c r="L303" s="28" t="str">
        <f t="shared" si="18"/>
        <v/>
      </c>
    </row>
    <row r="304" spans="1:12">
      <c r="A304" s="14">
        <v>2015</v>
      </c>
      <c r="B304" s="14" t="s">
        <v>986</v>
      </c>
      <c r="C304" s="14" t="s">
        <v>1114</v>
      </c>
      <c r="D304" s="14" t="s">
        <v>1115</v>
      </c>
      <c r="E304" s="14" t="s">
        <v>1116</v>
      </c>
      <c r="F304" s="14" t="s">
        <v>1117</v>
      </c>
      <c r="G304" s="31"/>
      <c r="H304" s="30">
        <v>83.857571571428608</v>
      </c>
      <c r="I304" s="26" t="str">
        <f t="shared" si="16"/>
        <v/>
      </c>
      <c r="J304" s="26">
        <f t="shared" si="16"/>
        <v>83.857571571428608</v>
      </c>
      <c r="K304" s="26" t="str">
        <f t="shared" si="17"/>
        <v/>
      </c>
      <c r="L304" s="28" t="str">
        <f t="shared" si="18"/>
        <v/>
      </c>
    </row>
    <row r="305" spans="1:12">
      <c r="A305" s="14">
        <v>2013</v>
      </c>
      <c r="B305" s="14" t="s">
        <v>986</v>
      </c>
      <c r="C305" s="14" t="s">
        <v>1114</v>
      </c>
      <c r="D305" s="14" t="s">
        <v>1115</v>
      </c>
      <c r="E305" s="14" t="s">
        <v>1116</v>
      </c>
      <c r="F305" s="14" t="s">
        <v>1117</v>
      </c>
      <c r="G305" s="31"/>
      <c r="H305" s="30">
        <v>92.252479853479855</v>
      </c>
      <c r="I305" s="26" t="str">
        <f t="shared" si="16"/>
        <v/>
      </c>
      <c r="J305" s="26">
        <f t="shared" si="16"/>
        <v>92.252479853479855</v>
      </c>
      <c r="K305" s="26" t="str">
        <f t="shared" si="17"/>
        <v/>
      </c>
      <c r="L305" s="28" t="str">
        <f t="shared" si="18"/>
        <v/>
      </c>
    </row>
    <row r="306" spans="1:12">
      <c r="A306" s="14">
        <v>2019</v>
      </c>
      <c r="B306" s="14" t="s">
        <v>986</v>
      </c>
      <c r="C306" s="14" t="s">
        <v>1114</v>
      </c>
      <c r="D306" s="14" t="s">
        <v>1115</v>
      </c>
      <c r="E306" s="14" t="s">
        <v>1116</v>
      </c>
      <c r="F306" s="14" t="s">
        <v>1117</v>
      </c>
      <c r="G306" s="31"/>
      <c r="H306" s="30">
        <v>111.60243495610534</v>
      </c>
      <c r="I306" s="26" t="str">
        <f t="shared" si="16"/>
        <v/>
      </c>
      <c r="J306" s="26">
        <f t="shared" si="16"/>
        <v>111.60243495610534</v>
      </c>
      <c r="K306" s="26" t="str">
        <f t="shared" si="17"/>
        <v/>
      </c>
      <c r="L306" s="28" t="str">
        <f t="shared" si="18"/>
        <v/>
      </c>
    </row>
    <row r="307" spans="1:12">
      <c r="A307" s="14">
        <v>2017</v>
      </c>
      <c r="B307" s="14" t="s">
        <v>986</v>
      </c>
      <c r="C307" s="14" t="s">
        <v>1114</v>
      </c>
      <c r="D307" s="14" t="s">
        <v>1115</v>
      </c>
      <c r="E307" s="14" t="s">
        <v>1116</v>
      </c>
      <c r="F307" s="14" t="s">
        <v>1117</v>
      </c>
      <c r="G307" s="31"/>
      <c r="H307" s="30">
        <v>118.10026285714287</v>
      </c>
      <c r="I307" s="26" t="str">
        <f t="shared" si="16"/>
        <v/>
      </c>
      <c r="J307" s="26">
        <f t="shared" si="16"/>
        <v>118.10026285714287</v>
      </c>
      <c r="K307" s="26" t="str">
        <f t="shared" si="17"/>
        <v/>
      </c>
      <c r="L307" s="28" t="str">
        <f t="shared" si="18"/>
        <v/>
      </c>
    </row>
    <row r="308" spans="1:12">
      <c r="A308" s="14">
        <v>2020</v>
      </c>
      <c r="B308" s="14" t="s">
        <v>986</v>
      </c>
      <c r="C308" s="14" t="s">
        <v>1114</v>
      </c>
      <c r="D308" s="14" t="s">
        <v>1115</v>
      </c>
      <c r="E308" s="14" t="s">
        <v>1116</v>
      </c>
      <c r="F308" s="14" t="s">
        <v>1117</v>
      </c>
      <c r="G308" s="31"/>
      <c r="H308" s="30">
        <v>126.43790718430833</v>
      </c>
      <c r="I308" s="26" t="str">
        <f t="shared" si="16"/>
        <v/>
      </c>
      <c r="J308" s="26">
        <f t="shared" si="16"/>
        <v>126.43790718430833</v>
      </c>
      <c r="K308" s="26" t="str">
        <f t="shared" si="17"/>
        <v/>
      </c>
      <c r="L308" s="28" t="str">
        <f t="shared" si="18"/>
        <v/>
      </c>
    </row>
    <row r="309" spans="1:12">
      <c r="A309" s="14">
        <v>2018</v>
      </c>
      <c r="B309" s="14" t="s">
        <v>986</v>
      </c>
      <c r="C309" s="14" t="s">
        <v>1114</v>
      </c>
      <c r="D309" s="14" t="s">
        <v>1115</v>
      </c>
      <c r="E309" s="14" t="s">
        <v>1116</v>
      </c>
      <c r="F309" s="14" t="s">
        <v>1117</v>
      </c>
      <c r="G309" s="31"/>
      <c r="H309" s="30">
        <v>165.72199999999998</v>
      </c>
      <c r="I309" s="26" t="str">
        <f t="shared" si="16"/>
        <v/>
      </c>
      <c r="J309" s="26">
        <f t="shared" si="16"/>
        <v>165.72199999999998</v>
      </c>
      <c r="K309" s="26" t="str">
        <f t="shared" si="17"/>
        <v/>
      </c>
      <c r="L309" s="28" t="str">
        <f t="shared" si="18"/>
        <v/>
      </c>
    </row>
    <row r="310" spans="1:12">
      <c r="A310" s="14">
        <v>2012</v>
      </c>
      <c r="B310" s="14" t="s">
        <v>986</v>
      </c>
      <c r="C310" s="14" t="s">
        <v>1114</v>
      </c>
      <c r="D310" s="14" t="s">
        <v>1115</v>
      </c>
      <c r="E310" s="14" t="s">
        <v>1116</v>
      </c>
      <c r="F310" s="14" t="s">
        <v>1117</v>
      </c>
      <c r="G310" s="31"/>
      <c r="H310" s="30">
        <v>172.86577847025512</v>
      </c>
      <c r="I310" s="26" t="str">
        <f t="shared" si="16"/>
        <v/>
      </c>
      <c r="J310" s="26">
        <f t="shared" si="16"/>
        <v>172.86577847025512</v>
      </c>
      <c r="K310" s="26" t="str">
        <f t="shared" si="17"/>
        <v/>
      </c>
      <c r="L310" s="28" t="str">
        <f t="shared" si="18"/>
        <v/>
      </c>
    </row>
    <row r="311" spans="1:12">
      <c r="A311" s="14">
        <v>2011</v>
      </c>
      <c r="B311" s="14" t="s">
        <v>986</v>
      </c>
      <c r="C311" s="14" t="s">
        <v>1114</v>
      </c>
      <c r="D311" s="14" t="s">
        <v>1115</v>
      </c>
      <c r="E311" s="14" t="s">
        <v>1116</v>
      </c>
      <c r="F311" s="14" t="s">
        <v>1117</v>
      </c>
      <c r="G311" s="31"/>
      <c r="H311" s="30">
        <v>191.61866528925609</v>
      </c>
      <c r="I311" s="26" t="str">
        <f t="shared" si="16"/>
        <v/>
      </c>
      <c r="J311" s="26">
        <f t="shared" si="16"/>
        <v>191.61866528925609</v>
      </c>
      <c r="K311" s="26" t="str">
        <f t="shared" si="17"/>
        <v/>
      </c>
      <c r="L311" s="28" t="str">
        <f t="shared" si="18"/>
        <v/>
      </c>
    </row>
    <row r="312" spans="1:12">
      <c r="A312" s="14">
        <v>2020</v>
      </c>
      <c r="B312" s="14" t="s">
        <v>986</v>
      </c>
      <c r="C312" s="14" t="s">
        <v>1118</v>
      </c>
      <c r="D312" s="14" t="s">
        <v>949</v>
      </c>
      <c r="F312" s="14" t="s">
        <v>1119</v>
      </c>
      <c r="G312" s="31"/>
      <c r="H312" s="30">
        <v>3790.5253217630811</v>
      </c>
      <c r="I312" s="26" t="str">
        <f t="shared" si="16"/>
        <v/>
      </c>
      <c r="J312" s="26">
        <f t="shared" si="16"/>
        <v>3790.5253217630811</v>
      </c>
      <c r="K312" s="26" t="str">
        <f t="shared" si="17"/>
        <v/>
      </c>
      <c r="L312" s="28" t="str">
        <f t="shared" si="18"/>
        <v/>
      </c>
    </row>
    <row r="313" spans="1:12">
      <c r="A313" s="14">
        <v>2014</v>
      </c>
      <c r="B313" s="14" t="s">
        <v>1095</v>
      </c>
      <c r="C313" s="14" t="s">
        <v>1096</v>
      </c>
      <c r="D313" s="14" t="s">
        <v>1097</v>
      </c>
      <c r="E313" s="14" t="s">
        <v>1098</v>
      </c>
      <c r="F313" s="14" t="s">
        <v>1099</v>
      </c>
      <c r="G313" s="30">
        <v>162.23000000000002</v>
      </c>
      <c r="H313" s="30">
        <v>10.108403818181833</v>
      </c>
      <c r="I313" s="26">
        <f t="shared" si="16"/>
        <v>162.23000000000002</v>
      </c>
      <c r="J313" s="26">
        <f t="shared" si="16"/>
        <v>10.108403818181833</v>
      </c>
      <c r="K313" s="26">
        <f t="shared" si="17"/>
        <v>152.12159618181818</v>
      </c>
      <c r="L313" s="28">
        <f t="shared" si="18"/>
        <v>0.93769090909090891</v>
      </c>
    </row>
    <row r="314" spans="1:12">
      <c r="A314" s="14">
        <v>2020</v>
      </c>
      <c r="B314" s="14" t="s">
        <v>1095</v>
      </c>
      <c r="C314" s="14" t="s">
        <v>1096</v>
      </c>
      <c r="D314" s="14" t="s">
        <v>1097</v>
      </c>
      <c r="E314" s="14" t="s">
        <v>1098</v>
      </c>
      <c r="F314" s="14" t="s">
        <v>1099</v>
      </c>
      <c r="G314" s="30">
        <v>148.59043409629044</v>
      </c>
      <c r="H314" s="30">
        <v>16.303543645257815</v>
      </c>
      <c r="I314" s="26">
        <f t="shared" si="16"/>
        <v>148.59043409629044</v>
      </c>
      <c r="J314" s="26">
        <f t="shared" si="16"/>
        <v>16.303543645257815</v>
      </c>
      <c r="K314" s="26">
        <f t="shared" si="17"/>
        <v>132.28689045103263</v>
      </c>
      <c r="L314" s="28">
        <f t="shared" si="18"/>
        <v>0.89027864583333349</v>
      </c>
    </row>
    <row r="315" spans="1:12">
      <c r="A315" s="14">
        <v>2017</v>
      </c>
      <c r="B315" s="14" t="s">
        <v>1095</v>
      </c>
      <c r="C315" s="14" t="s">
        <v>1096</v>
      </c>
      <c r="D315" s="14" t="s">
        <v>1097</v>
      </c>
      <c r="E315" s="14" t="s">
        <v>1098</v>
      </c>
      <c r="F315" s="14" t="s">
        <v>1099</v>
      </c>
      <c r="G315" s="30">
        <v>114.21999999999994</v>
      </c>
      <c r="H315" s="30">
        <v>17.30623366666665</v>
      </c>
      <c r="I315" s="26">
        <f t="shared" si="16"/>
        <v>114.21999999999994</v>
      </c>
      <c r="J315" s="26">
        <f t="shared" si="16"/>
        <v>17.30623366666665</v>
      </c>
      <c r="K315" s="26">
        <f t="shared" si="17"/>
        <v>96.913766333333285</v>
      </c>
      <c r="L315" s="28">
        <f t="shared" si="18"/>
        <v>0.84848333333333337</v>
      </c>
    </row>
    <row r="316" spans="1:12">
      <c r="A316" s="14">
        <v>2019</v>
      </c>
      <c r="B316" s="14" t="s">
        <v>1095</v>
      </c>
      <c r="C316" s="14" t="s">
        <v>1096</v>
      </c>
      <c r="D316" s="14" t="s">
        <v>1097</v>
      </c>
      <c r="E316" s="14" t="s">
        <v>1098</v>
      </c>
      <c r="F316" s="14" t="s">
        <v>1099</v>
      </c>
      <c r="G316" s="30">
        <v>165.92155163520064</v>
      </c>
      <c r="H316" s="30">
        <v>18.442180464252552</v>
      </c>
      <c r="I316" s="26">
        <f t="shared" si="16"/>
        <v>165.92155163520064</v>
      </c>
      <c r="J316" s="26">
        <f t="shared" si="16"/>
        <v>18.442180464252552</v>
      </c>
      <c r="K316" s="26">
        <f t="shared" si="17"/>
        <v>147.4793711709481</v>
      </c>
      <c r="L316" s="28">
        <f t="shared" si="18"/>
        <v>0.88885000000000003</v>
      </c>
    </row>
    <row r="317" spans="1:12">
      <c r="A317" s="14">
        <v>2021</v>
      </c>
      <c r="B317" s="14" t="s">
        <v>1095</v>
      </c>
      <c r="C317" s="14" t="s">
        <v>1096</v>
      </c>
      <c r="D317" s="14" t="s">
        <v>1097</v>
      </c>
      <c r="E317" s="14" t="s">
        <v>1098</v>
      </c>
      <c r="F317" s="14" t="s">
        <v>1099</v>
      </c>
      <c r="G317" s="30">
        <v>151.5244688644689</v>
      </c>
      <c r="H317" s="30">
        <v>23.507600802426751</v>
      </c>
      <c r="I317" s="26">
        <f t="shared" si="16"/>
        <v>151.5244688644689</v>
      </c>
      <c r="J317" s="26">
        <f t="shared" si="16"/>
        <v>23.507600802426751</v>
      </c>
      <c r="K317" s="26">
        <f t="shared" si="17"/>
        <v>128.01686806204214</v>
      </c>
      <c r="L317" s="28">
        <f t="shared" si="18"/>
        <v>0.84485937499999986</v>
      </c>
    </row>
    <row r="318" spans="1:12">
      <c r="A318" s="14">
        <v>2016</v>
      </c>
      <c r="B318" s="14" t="s">
        <v>1095</v>
      </c>
      <c r="C318" s="14" t="s">
        <v>1096</v>
      </c>
      <c r="D318" s="14" t="s">
        <v>1097</v>
      </c>
      <c r="E318" s="14" t="s">
        <v>1098</v>
      </c>
      <c r="F318" s="14" t="s">
        <v>1099</v>
      </c>
      <c r="G318" s="30">
        <v>135.1040000000001</v>
      </c>
      <c r="H318" s="30">
        <v>23.66606916666661</v>
      </c>
      <c r="I318" s="26">
        <f t="shared" si="16"/>
        <v>135.1040000000001</v>
      </c>
      <c r="J318" s="26">
        <f t="shared" si="16"/>
        <v>23.66606916666661</v>
      </c>
      <c r="K318" s="26">
        <f t="shared" si="17"/>
        <v>111.4379308333335</v>
      </c>
      <c r="L318" s="28">
        <f t="shared" si="18"/>
        <v>0.82483072916666722</v>
      </c>
    </row>
    <row r="319" spans="1:12">
      <c r="A319" s="14">
        <v>2018</v>
      </c>
      <c r="B319" s="14" t="s">
        <v>1095</v>
      </c>
      <c r="C319" s="14" t="s">
        <v>1096</v>
      </c>
      <c r="D319" s="14" t="s">
        <v>1097</v>
      </c>
      <c r="E319" s="14" t="s">
        <v>1098</v>
      </c>
      <c r="F319" s="14" t="s">
        <v>1099</v>
      </c>
      <c r="G319" s="30">
        <v>152.40470588235297</v>
      </c>
      <c r="H319" s="30">
        <v>30.089292833333332</v>
      </c>
      <c r="I319" s="26">
        <f t="shared" si="16"/>
        <v>152.40470588235297</v>
      </c>
      <c r="J319" s="26">
        <f t="shared" si="16"/>
        <v>30.089292833333332</v>
      </c>
      <c r="K319" s="26">
        <f t="shared" si="17"/>
        <v>122.31541304901964</v>
      </c>
      <c r="L319" s="28">
        <f t="shared" si="18"/>
        <v>0.80256979166666675</v>
      </c>
    </row>
    <row r="320" spans="1:12">
      <c r="A320" s="14">
        <v>2015</v>
      </c>
      <c r="B320" s="14" t="s">
        <v>1095</v>
      </c>
      <c r="C320" s="14" t="s">
        <v>1096</v>
      </c>
      <c r="D320" s="14" t="s">
        <v>1097</v>
      </c>
      <c r="E320" s="14" t="s">
        <v>1098</v>
      </c>
      <c r="F320" s="14" t="s">
        <v>1099</v>
      </c>
      <c r="G320" s="30">
        <v>151.22932692307691</v>
      </c>
      <c r="H320" s="30">
        <v>32.980091615384616</v>
      </c>
      <c r="I320" s="26">
        <f t="shared" si="16"/>
        <v>151.22932692307691</v>
      </c>
      <c r="J320" s="26">
        <f t="shared" si="16"/>
        <v>32.980091615384616</v>
      </c>
      <c r="K320" s="26">
        <f t="shared" si="17"/>
        <v>118.24923530769229</v>
      </c>
      <c r="L320" s="28">
        <f t="shared" si="18"/>
        <v>0.78191999999999995</v>
      </c>
    </row>
    <row r="321" spans="1:12">
      <c r="A321" s="14">
        <v>2014</v>
      </c>
      <c r="B321" s="14" t="s">
        <v>964</v>
      </c>
      <c r="C321" s="14" t="s">
        <v>1120</v>
      </c>
      <c r="D321" s="14" t="s">
        <v>1121</v>
      </c>
      <c r="E321" s="14" t="s">
        <v>1122</v>
      </c>
      <c r="F321" s="14" t="s">
        <v>1123</v>
      </c>
      <c r="G321" s="30">
        <v>1408.246354948807</v>
      </c>
      <c r="H321" s="30">
        <v>102.83269333333322</v>
      </c>
      <c r="I321" s="26">
        <f t="shared" si="16"/>
        <v>1408.246354948807</v>
      </c>
      <c r="J321" s="26">
        <f t="shared" si="16"/>
        <v>102.83269333333322</v>
      </c>
      <c r="K321" s="26">
        <f t="shared" si="17"/>
        <v>1305.4136616154738</v>
      </c>
      <c r="L321" s="28">
        <f t="shared" si="18"/>
        <v>0.92697819314641761</v>
      </c>
    </row>
    <row r="322" spans="1:12">
      <c r="A322" s="14">
        <v>2015</v>
      </c>
      <c r="B322" s="14" t="s">
        <v>964</v>
      </c>
      <c r="C322" s="14" t="s">
        <v>1120</v>
      </c>
      <c r="D322" s="14" t="s">
        <v>1121</v>
      </c>
      <c r="E322" s="14" t="s">
        <v>1122</v>
      </c>
      <c r="F322" s="14" t="s">
        <v>1123</v>
      </c>
      <c r="G322" s="30">
        <v>1328.5387267768504</v>
      </c>
      <c r="H322" s="30">
        <v>191.73523808864323</v>
      </c>
      <c r="I322" s="26">
        <f t="shared" si="16"/>
        <v>1328.5387267768504</v>
      </c>
      <c r="J322" s="26">
        <f t="shared" si="16"/>
        <v>191.73523808864323</v>
      </c>
      <c r="K322" s="26">
        <f t="shared" si="17"/>
        <v>1136.8034886882072</v>
      </c>
      <c r="L322" s="28">
        <f t="shared" si="18"/>
        <v>0.85567960178789104</v>
      </c>
    </row>
    <row r="323" spans="1:12">
      <c r="A323" s="14">
        <v>2013</v>
      </c>
      <c r="B323" s="14" t="s">
        <v>964</v>
      </c>
      <c r="C323" s="14" t="s">
        <v>1120</v>
      </c>
      <c r="D323" s="14" t="s">
        <v>1121</v>
      </c>
      <c r="E323" s="14" t="s">
        <v>1122</v>
      </c>
      <c r="F323" s="14" t="s">
        <v>1123</v>
      </c>
      <c r="G323" s="30">
        <v>1412.0356042756948</v>
      </c>
      <c r="H323" s="30">
        <v>208.52197057005489</v>
      </c>
      <c r="I323" s="26">
        <f t="shared" si="16"/>
        <v>1412.0356042756948</v>
      </c>
      <c r="J323" s="26">
        <f t="shared" si="16"/>
        <v>208.52197057005489</v>
      </c>
      <c r="K323" s="26">
        <f t="shared" si="17"/>
        <v>1203.5136337056399</v>
      </c>
      <c r="L323" s="28">
        <f t="shared" si="18"/>
        <v>0.85232527427874849</v>
      </c>
    </row>
    <row r="324" spans="1:12">
      <c r="A324" s="14">
        <v>2012</v>
      </c>
      <c r="B324" s="14" t="s">
        <v>964</v>
      </c>
      <c r="C324" s="14" t="s">
        <v>1120</v>
      </c>
      <c r="D324" s="14" t="s">
        <v>1121</v>
      </c>
      <c r="E324" s="14" t="s">
        <v>1122</v>
      </c>
      <c r="F324" s="14" t="s">
        <v>1123</v>
      </c>
      <c r="G324" s="30">
        <v>1435.8909309961828</v>
      </c>
      <c r="H324" s="30">
        <v>282.82364225436282</v>
      </c>
      <c r="I324" s="26">
        <f t="shared" si="16"/>
        <v>1435.8909309961828</v>
      </c>
      <c r="J324" s="26">
        <f t="shared" si="16"/>
        <v>282.82364225436282</v>
      </c>
      <c r="K324" s="26">
        <f t="shared" si="17"/>
        <v>1153.06728874182</v>
      </c>
      <c r="L324" s="28">
        <f t="shared" si="18"/>
        <v>0.80303264255722595</v>
      </c>
    </row>
    <row r="325" spans="1:12">
      <c r="A325" s="14">
        <v>2011</v>
      </c>
      <c r="B325" s="14" t="s">
        <v>964</v>
      </c>
      <c r="C325" s="14" t="s">
        <v>1120</v>
      </c>
      <c r="D325" s="14" t="s">
        <v>1121</v>
      </c>
      <c r="E325" s="14" t="s">
        <v>1122</v>
      </c>
      <c r="F325" s="14" t="s">
        <v>1123</v>
      </c>
      <c r="G325" s="30">
        <v>1171.7240203743208</v>
      </c>
      <c r="H325" s="30">
        <v>344.32688666666752</v>
      </c>
      <c r="I325" s="26">
        <f t="shared" si="16"/>
        <v>1171.7240203743208</v>
      </c>
      <c r="J325" s="26">
        <f t="shared" si="16"/>
        <v>344.32688666666752</v>
      </c>
      <c r="K325" s="26">
        <f t="shared" si="17"/>
        <v>827.39713370765332</v>
      </c>
      <c r="L325" s="28">
        <f t="shared" si="18"/>
        <v>0.70613652986590791</v>
      </c>
    </row>
    <row r="326" spans="1:12">
      <c r="A326" s="14">
        <v>2018</v>
      </c>
      <c r="B326" s="14" t="s">
        <v>964</v>
      </c>
      <c r="C326" s="14" t="s">
        <v>1120</v>
      </c>
      <c r="D326" s="14" t="s">
        <v>1121</v>
      </c>
      <c r="E326" s="14" t="s">
        <v>1122</v>
      </c>
      <c r="F326" s="14" t="s">
        <v>1123</v>
      </c>
      <c r="G326" s="30">
        <v>1413.2182378765381</v>
      </c>
      <c r="H326" s="30">
        <v>368.84584465951127</v>
      </c>
      <c r="I326" s="26">
        <f t="shared" si="16"/>
        <v>1413.2182378765381</v>
      </c>
      <c r="J326" s="26">
        <f t="shared" si="16"/>
        <v>368.84584465951127</v>
      </c>
      <c r="K326" s="26">
        <f t="shared" si="17"/>
        <v>1044.3723932170269</v>
      </c>
      <c r="L326" s="28">
        <f t="shared" si="18"/>
        <v>0.7390029120953544</v>
      </c>
    </row>
    <row r="327" spans="1:12">
      <c r="A327" s="14">
        <v>2016</v>
      </c>
      <c r="B327" s="14" t="s">
        <v>964</v>
      </c>
      <c r="C327" s="14" t="s">
        <v>1120</v>
      </c>
      <c r="D327" s="14" t="s">
        <v>1121</v>
      </c>
      <c r="E327" s="14" t="s">
        <v>1122</v>
      </c>
      <c r="F327" s="14" t="s">
        <v>1123</v>
      </c>
      <c r="G327" s="30">
        <v>1336.2589520512543</v>
      </c>
      <c r="H327" s="30">
        <v>383.56586538461596</v>
      </c>
      <c r="I327" s="26">
        <f t="shared" si="16"/>
        <v>1336.2589520512543</v>
      </c>
      <c r="J327" s="26">
        <f t="shared" si="16"/>
        <v>383.56586538461596</v>
      </c>
      <c r="K327" s="26">
        <f t="shared" si="17"/>
        <v>952.69308666663824</v>
      </c>
      <c r="L327" s="28">
        <f t="shared" si="18"/>
        <v>0.71295543816876616</v>
      </c>
    </row>
    <row r="328" spans="1:12">
      <c r="A328" s="14">
        <v>2021</v>
      </c>
      <c r="B328" s="14" t="s">
        <v>964</v>
      </c>
      <c r="C328" s="14" t="s">
        <v>1120</v>
      </c>
      <c r="D328" s="14" t="s">
        <v>1121</v>
      </c>
      <c r="E328" s="14" t="s">
        <v>1122</v>
      </c>
      <c r="F328" s="14" t="s">
        <v>1123</v>
      </c>
      <c r="G328" s="30">
        <v>1392.9430327192538</v>
      </c>
      <c r="H328" s="30">
        <v>447.07943349359084</v>
      </c>
      <c r="I328" s="26">
        <f t="shared" ref="I328:J391" si="21">IF(G328&lt;0,"",IF(G328="","",G328))</f>
        <v>1392.9430327192538</v>
      </c>
      <c r="J328" s="26">
        <f t="shared" si="21"/>
        <v>447.07943349359084</v>
      </c>
      <c r="K328" s="26">
        <f t="shared" si="17"/>
        <v>945.86359922566294</v>
      </c>
      <c r="L328" s="28">
        <f t="shared" si="18"/>
        <v>0.67903968576459417</v>
      </c>
    </row>
    <row r="329" spans="1:12">
      <c r="A329" s="14">
        <v>2019</v>
      </c>
      <c r="B329" s="14" t="s">
        <v>964</v>
      </c>
      <c r="C329" s="14" t="s">
        <v>1120</v>
      </c>
      <c r="D329" s="14" t="s">
        <v>1121</v>
      </c>
      <c r="E329" s="14" t="s">
        <v>1122</v>
      </c>
      <c r="F329" s="14" t="s">
        <v>1123</v>
      </c>
      <c r="G329" s="30">
        <v>1528.770561854539</v>
      </c>
      <c r="H329" s="30">
        <v>500.87166033010118</v>
      </c>
      <c r="I329" s="26">
        <f t="shared" si="21"/>
        <v>1528.770561854539</v>
      </c>
      <c r="J329" s="26">
        <f t="shared" si="21"/>
        <v>500.87166033010118</v>
      </c>
      <c r="K329" s="26">
        <f t="shared" si="17"/>
        <v>1027.8989015244379</v>
      </c>
      <c r="L329" s="28">
        <f t="shared" si="18"/>
        <v>0.67236963294053897</v>
      </c>
    </row>
    <row r="330" spans="1:12">
      <c r="A330" s="14">
        <v>2016</v>
      </c>
      <c r="B330" s="14" t="s">
        <v>964</v>
      </c>
      <c r="C330" s="14" t="s">
        <v>1124</v>
      </c>
      <c r="D330" s="14" t="s">
        <v>1125</v>
      </c>
      <c r="E330" s="14" t="s">
        <v>1122</v>
      </c>
      <c r="F330" s="14" t="s">
        <v>1126</v>
      </c>
      <c r="G330" s="30">
        <v>1326.8134413706457</v>
      </c>
      <c r="H330" s="30">
        <v>237.25908410364099</v>
      </c>
      <c r="I330" s="26">
        <f t="shared" si="21"/>
        <v>1326.8134413706457</v>
      </c>
      <c r="J330" s="26">
        <f t="shared" si="21"/>
        <v>237.25908410364099</v>
      </c>
      <c r="K330" s="26">
        <f t="shared" si="17"/>
        <v>1089.5543572670047</v>
      </c>
      <c r="L330" s="28">
        <f t="shared" si="18"/>
        <v>0.8211812778603268</v>
      </c>
    </row>
    <row r="331" spans="1:12">
      <c r="A331" s="14">
        <v>2018</v>
      </c>
      <c r="B331" s="14" t="s">
        <v>964</v>
      </c>
      <c r="C331" s="14" t="s">
        <v>1124</v>
      </c>
      <c r="D331" s="14" t="s">
        <v>1125</v>
      </c>
      <c r="E331" s="14" t="s">
        <v>1122</v>
      </c>
      <c r="F331" s="14" t="s">
        <v>1126</v>
      </c>
      <c r="G331" s="30">
        <v>1428.0994100620069</v>
      </c>
      <c r="H331" s="30">
        <v>268.6813898969786</v>
      </c>
      <c r="I331" s="26">
        <f t="shared" si="21"/>
        <v>1428.0994100620069</v>
      </c>
      <c r="J331" s="26">
        <f t="shared" si="21"/>
        <v>268.6813898969786</v>
      </c>
      <c r="K331" s="26">
        <f t="shared" si="17"/>
        <v>1159.4180201650283</v>
      </c>
      <c r="L331" s="28">
        <f t="shared" si="18"/>
        <v>0.81186086346376085</v>
      </c>
    </row>
    <row r="332" spans="1:12">
      <c r="A332" s="14">
        <v>2012</v>
      </c>
      <c r="B332" s="14" t="s">
        <v>964</v>
      </c>
      <c r="C332" s="14" t="s">
        <v>1124</v>
      </c>
      <c r="D332" s="14" t="s">
        <v>1125</v>
      </c>
      <c r="E332" s="14" t="s">
        <v>1122</v>
      </c>
      <c r="F332" s="14" t="s">
        <v>1126</v>
      </c>
      <c r="G332" s="30">
        <v>1116.5177009578524</v>
      </c>
      <c r="H332" s="30">
        <v>272.63161296296209</v>
      </c>
      <c r="I332" s="26">
        <f t="shared" si="21"/>
        <v>1116.5177009578524</v>
      </c>
      <c r="J332" s="26">
        <f t="shared" si="21"/>
        <v>272.63161296296209</v>
      </c>
      <c r="K332" s="26">
        <f t="shared" si="17"/>
        <v>843.88608799489032</v>
      </c>
      <c r="L332" s="28">
        <f t="shared" si="18"/>
        <v>0.75581971272907411</v>
      </c>
    </row>
    <row r="333" spans="1:12">
      <c r="A333" s="14">
        <v>2017</v>
      </c>
      <c r="B333" s="14" t="s">
        <v>964</v>
      </c>
      <c r="C333" s="14" t="s">
        <v>1124</v>
      </c>
      <c r="D333" s="14" t="s">
        <v>1125</v>
      </c>
      <c r="E333" s="14" t="s">
        <v>1122</v>
      </c>
      <c r="F333" s="14" t="s">
        <v>1126</v>
      </c>
      <c r="G333" s="30">
        <v>1124.9140338020093</v>
      </c>
      <c r="H333" s="30">
        <v>285.12828472287708</v>
      </c>
      <c r="I333" s="26">
        <f t="shared" si="21"/>
        <v>1124.9140338020093</v>
      </c>
      <c r="J333" s="26">
        <f t="shared" si="21"/>
        <v>285.12828472287708</v>
      </c>
      <c r="K333" s="26">
        <f t="shared" si="17"/>
        <v>839.78574907913219</v>
      </c>
      <c r="L333" s="28">
        <f t="shared" si="18"/>
        <v>0.74653326729404001</v>
      </c>
    </row>
    <row r="334" spans="1:12">
      <c r="A334" s="14">
        <v>2011</v>
      </c>
      <c r="B334" s="14" t="s">
        <v>964</v>
      </c>
      <c r="C334" s="14" t="s">
        <v>1124</v>
      </c>
      <c r="D334" s="14" t="s">
        <v>1125</v>
      </c>
      <c r="E334" s="14" t="s">
        <v>1122</v>
      </c>
      <c r="F334" s="14" t="s">
        <v>1126</v>
      </c>
      <c r="G334" s="30">
        <v>1223.0029127080347</v>
      </c>
      <c r="H334" s="30">
        <v>297.59313519759371</v>
      </c>
      <c r="I334" s="26">
        <f t="shared" si="21"/>
        <v>1223.0029127080347</v>
      </c>
      <c r="J334" s="26">
        <f t="shared" si="21"/>
        <v>297.59313519759371</v>
      </c>
      <c r="K334" s="26">
        <f t="shared" si="17"/>
        <v>925.40977751044102</v>
      </c>
      <c r="L334" s="28">
        <f t="shared" si="18"/>
        <v>0.75667013372956893</v>
      </c>
    </row>
    <row r="335" spans="1:12">
      <c r="A335" s="14">
        <v>2019</v>
      </c>
      <c r="B335" s="14" t="s">
        <v>964</v>
      </c>
      <c r="C335" s="14" t="s">
        <v>1124</v>
      </c>
      <c r="D335" s="14" t="s">
        <v>1125</v>
      </c>
      <c r="E335" s="14" t="s">
        <v>1122</v>
      </c>
      <c r="F335" s="14" t="s">
        <v>1126</v>
      </c>
      <c r="G335" s="30">
        <v>1539.4462042268749</v>
      </c>
      <c r="H335" s="30">
        <v>310.97474140989794</v>
      </c>
      <c r="I335" s="26">
        <f t="shared" si="21"/>
        <v>1539.4462042268749</v>
      </c>
      <c r="J335" s="26">
        <f t="shared" si="21"/>
        <v>310.97474140989794</v>
      </c>
      <c r="K335" s="26">
        <f t="shared" si="17"/>
        <v>1228.471462816977</v>
      </c>
      <c r="L335" s="28">
        <f t="shared" si="18"/>
        <v>0.79799570744593018</v>
      </c>
    </row>
    <row r="336" spans="1:12">
      <c r="A336" s="14">
        <v>2021</v>
      </c>
      <c r="B336" s="14" t="s">
        <v>964</v>
      </c>
      <c r="C336" s="14" t="s">
        <v>1124</v>
      </c>
      <c r="D336" s="14" t="s">
        <v>1125</v>
      </c>
      <c r="E336" s="14" t="s">
        <v>1122</v>
      </c>
      <c r="F336" s="14" t="s">
        <v>1126</v>
      </c>
      <c r="G336" s="30">
        <v>1416.7583290620985</v>
      </c>
      <c r="H336" s="30">
        <v>355.66317933884341</v>
      </c>
      <c r="I336" s="26">
        <f t="shared" si="21"/>
        <v>1416.7583290620985</v>
      </c>
      <c r="J336" s="26">
        <f t="shared" si="21"/>
        <v>355.66317933884341</v>
      </c>
      <c r="K336" s="26">
        <f t="shared" si="17"/>
        <v>1061.095149723255</v>
      </c>
      <c r="L336" s="28">
        <f t="shared" si="18"/>
        <v>0.74895988112927181</v>
      </c>
    </row>
    <row r="337" spans="1:12">
      <c r="A337" s="14">
        <v>2015</v>
      </c>
      <c r="B337" s="14" t="s">
        <v>964</v>
      </c>
      <c r="C337" s="14" t="s">
        <v>1124</v>
      </c>
      <c r="D337" s="14" t="s">
        <v>1125</v>
      </c>
      <c r="E337" s="14" t="s">
        <v>1122</v>
      </c>
      <c r="F337" s="14" t="s">
        <v>1126</v>
      </c>
      <c r="G337" s="30">
        <v>1267.8938033264728</v>
      </c>
      <c r="H337" s="30">
        <v>360.13459055555506</v>
      </c>
      <c r="I337" s="26">
        <f t="shared" si="21"/>
        <v>1267.8938033264728</v>
      </c>
      <c r="J337" s="26">
        <f t="shared" si="21"/>
        <v>360.13459055555506</v>
      </c>
      <c r="K337" s="26">
        <f t="shared" si="17"/>
        <v>907.75921277091777</v>
      </c>
      <c r="L337" s="28">
        <f t="shared" si="18"/>
        <v>0.71595839524517091</v>
      </c>
    </row>
    <row r="338" spans="1:12">
      <c r="A338" s="14">
        <v>2014</v>
      </c>
      <c r="B338" s="14" t="s">
        <v>964</v>
      </c>
      <c r="C338" s="14" t="s">
        <v>1124</v>
      </c>
      <c r="D338" s="14" t="s">
        <v>1125</v>
      </c>
      <c r="E338" s="14" t="s">
        <v>1122</v>
      </c>
      <c r="F338" s="14" t="s">
        <v>1126</v>
      </c>
      <c r="G338" s="30">
        <v>1456.9258715523881</v>
      </c>
      <c r="H338" s="30">
        <v>406.42386794241509</v>
      </c>
      <c r="I338" s="26">
        <f t="shared" si="21"/>
        <v>1456.9258715523881</v>
      </c>
      <c r="J338" s="26">
        <f t="shared" si="21"/>
        <v>406.42386794241509</v>
      </c>
      <c r="K338" s="26">
        <f t="shared" si="17"/>
        <v>1050.5020036099731</v>
      </c>
      <c r="L338" s="28">
        <f t="shared" si="18"/>
        <v>0.72104011887072816</v>
      </c>
    </row>
    <row r="339" spans="1:12">
      <c r="A339" s="14">
        <v>2013</v>
      </c>
      <c r="B339" s="14" t="s">
        <v>964</v>
      </c>
      <c r="C339" s="14" t="s">
        <v>1124</v>
      </c>
      <c r="D339" s="14" t="s">
        <v>1125</v>
      </c>
      <c r="E339" s="14" t="s">
        <v>1122</v>
      </c>
      <c r="F339" s="14" t="s">
        <v>1126</v>
      </c>
      <c r="G339" s="30">
        <v>1404.3802261839312</v>
      </c>
      <c r="H339" s="30">
        <v>424.35955807656353</v>
      </c>
      <c r="I339" s="26">
        <f t="shared" si="21"/>
        <v>1404.3802261839312</v>
      </c>
      <c r="J339" s="26">
        <f t="shared" si="21"/>
        <v>424.35955807656353</v>
      </c>
      <c r="K339" s="26">
        <f t="shared" si="17"/>
        <v>980.02066810736767</v>
      </c>
      <c r="L339" s="28">
        <f t="shared" si="18"/>
        <v>0.69783143470364895</v>
      </c>
    </row>
    <row r="340" spans="1:12">
      <c r="A340" s="14">
        <v>2020</v>
      </c>
      <c r="B340" s="14" t="s">
        <v>964</v>
      </c>
      <c r="C340" s="14" t="s">
        <v>1124</v>
      </c>
      <c r="D340" s="14" t="s">
        <v>1125</v>
      </c>
      <c r="E340" s="14" t="s">
        <v>1122</v>
      </c>
      <c r="F340" s="14" t="s">
        <v>1126</v>
      </c>
      <c r="G340" s="30">
        <v>1353.2306093137945</v>
      </c>
      <c r="H340" s="30">
        <v>489.09221636657435</v>
      </c>
      <c r="I340" s="26">
        <f t="shared" si="21"/>
        <v>1353.2306093137945</v>
      </c>
      <c r="J340" s="26">
        <f t="shared" si="21"/>
        <v>489.09221636657435</v>
      </c>
      <c r="K340" s="26">
        <f t="shared" si="17"/>
        <v>864.13839294722015</v>
      </c>
      <c r="L340" s="28">
        <f t="shared" si="18"/>
        <v>0.63857437675416862</v>
      </c>
    </row>
    <row r="341" spans="1:12">
      <c r="A341" s="14">
        <v>2021</v>
      </c>
      <c r="B341" s="14" t="s">
        <v>964</v>
      </c>
      <c r="C341" s="14" t="s">
        <v>1127</v>
      </c>
      <c r="D341" s="14" t="s">
        <v>1128</v>
      </c>
      <c r="E341" s="14" t="s">
        <v>1129</v>
      </c>
      <c r="F341" s="14" t="s">
        <v>1130</v>
      </c>
      <c r="G341" s="30">
        <v>1389.7784633680999</v>
      </c>
      <c r="H341" s="30">
        <v>303.67279678030224</v>
      </c>
      <c r="I341" s="26">
        <f t="shared" si="21"/>
        <v>1389.7784633680999</v>
      </c>
      <c r="J341" s="26">
        <f t="shared" si="21"/>
        <v>303.67279678030224</v>
      </c>
      <c r="K341" s="26">
        <f t="shared" si="17"/>
        <v>1086.1056665877977</v>
      </c>
      <c r="L341" s="28">
        <f t="shared" si="18"/>
        <v>0.7814955370337533</v>
      </c>
    </row>
    <row r="342" spans="1:12">
      <c r="A342" s="14">
        <v>2020</v>
      </c>
      <c r="B342" s="14" t="s">
        <v>964</v>
      </c>
      <c r="C342" s="14" t="s">
        <v>1127</v>
      </c>
      <c r="D342" s="14" t="s">
        <v>1128</v>
      </c>
      <c r="E342" s="14" t="s">
        <v>1129</v>
      </c>
      <c r="F342" s="14" t="s">
        <v>1130</v>
      </c>
      <c r="G342" s="30">
        <v>1165.9031458017696</v>
      </c>
      <c r="H342" s="30">
        <v>501.56289087818726</v>
      </c>
      <c r="I342" s="26">
        <f t="shared" si="21"/>
        <v>1165.9031458017696</v>
      </c>
      <c r="J342" s="26">
        <f t="shared" si="21"/>
        <v>501.56289087818726</v>
      </c>
      <c r="K342" s="26">
        <f t="shared" si="17"/>
        <v>664.34025492358228</v>
      </c>
      <c r="L342" s="28">
        <f t="shared" si="18"/>
        <v>0.56980741266181933</v>
      </c>
    </row>
    <row r="343" spans="1:12">
      <c r="A343" s="14">
        <v>2011</v>
      </c>
      <c r="B343" s="14" t="s">
        <v>964</v>
      </c>
      <c r="C343" s="14" t="s">
        <v>1127</v>
      </c>
      <c r="D343" s="14" t="s">
        <v>1128</v>
      </c>
      <c r="E343" s="14" t="s">
        <v>1129</v>
      </c>
      <c r="F343" s="14" t="s">
        <v>1130</v>
      </c>
      <c r="G343" s="30">
        <v>5405.8977452360641</v>
      </c>
      <c r="H343" s="30">
        <v>1955.4461809383645</v>
      </c>
      <c r="I343" s="26">
        <f t="shared" si="21"/>
        <v>5405.8977452360641</v>
      </c>
      <c r="J343" s="26">
        <f t="shared" si="21"/>
        <v>1955.4461809383645</v>
      </c>
      <c r="K343" s="26">
        <f t="shared" si="17"/>
        <v>3450.4515642976994</v>
      </c>
      <c r="L343" s="28">
        <f t="shared" si="18"/>
        <v>0.63827540344032641</v>
      </c>
    </row>
    <row r="344" spans="1:12">
      <c r="A344" s="14">
        <v>2014</v>
      </c>
      <c r="B344" s="14" t="s">
        <v>964</v>
      </c>
      <c r="C344" s="14" t="s">
        <v>1127</v>
      </c>
      <c r="D344" s="14" t="s">
        <v>1128</v>
      </c>
      <c r="E344" s="14" t="s">
        <v>1129</v>
      </c>
      <c r="F344" s="14" t="s">
        <v>1130</v>
      </c>
      <c r="G344" s="30">
        <v>7401.5512450614306</v>
      </c>
      <c r="H344" s="30">
        <v>1978.8441241784046</v>
      </c>
      <c r="I344" s="26">
        <f t="shared" si="21"/>
        <v>7401.5512450614306</v>
      </c>
      <c r="J344" s="26">
        <f t="shared" si="21"/>
        <v>1978.8441241784046</v>
      </c>
      <c r="K344" s="26">
        <f t="shared" si="17"/>
        <v>5422.7071208830257</v>
      </c>
      <c r="L344" s="28">
        <f t="shared" si="18"/>
        <v>0.73264467695217839</v>
      </c>
    </row>
    <row r="345" spans="1:12">
      <c r="A345" s="14">
        <v>2015</v>
      </c>
      <c r="B345" s="14" t="s">
        <v>964</v>
      </c>
      <c r="C345" s="14" t="s">
        <v>1127</v>
      </c>
      <c r="D345" s="14" t="s">
        <v>1128</v>
      </c>
      <c r="E345" s="14" t="s">
        <v>1129</v>
      </c>
      <c r="F345" s="14" t="s">
        <v>1130</v>
      </c>
      <c r="G345" s="30">
        <v>7401.5512450614306</v>
      </c>
      <c r="H345" s="30">
        <v>1978.8441241784046</v>
      </c>
      <c r="I345" s="26">
        <f t="shared" si="21"/>
        <v>7401.5512450614306</v>
      </c>
      <c r="J345" s="26">
        <f t="shared" si="21"/>
        <v>1978.8441241784046</v>
      </c>
      <c r="K345" s="26">
        <f t="shared" ref="K345:K408" si="22">IF(H345="","",IF(G345="","",G345-H345))</f>
        <v>5422.7071208830257</v>
      </c>
      <c r="L345" s="28">
        <f t="shared" ref="L345:L408" si="23">IF(H345="","",IF(G345="","",K345/G345))</f>
        <v>0.73264467695217839</v>
      </c>
    </row>
    <row r="346" spans="1:12">
      <c r="A346" s="14">
        <v>2016</v>
      </c>
      <c r="B346" s="14" t="s">
        <v>964</v>
      </c>
      <c r="C346" s="14" t="s">
        <v>1127</v>
      </c>
      <c r="D346" s="14" t="s">
        <v>1128</v>
      </c>
      <c r="E346" s="14" t="s">
        <v>1129</v>
      </c>
      <c r="F346" s="14" t="s">
        <v>1130</v>
      </c>
      <c r="G346" s="30">
        <v>7401.5512450614306</v>
      </c>
      <c r="H346" s="30">
        <v>1978.8441241784046</v>
      </c>
      <c r="I346" s="26">
        <f t="shared" si="21"/>
        <v>7401.5512450614306</v>
      </c>
      <c r="J346" s="26">
        <f t="shared" si="21"/>
        <v>1978.8441241784046</v>
      </c>
      <c r="K346" s="26">
        <f t="shared" si="22"/>
        <v>5422.7071208830257</v>
      </c>
      <c r="L346" s="28">
        <f t="shared" si="23"/>
        <v>0.73264467695217839</v>
      </c>
    </row>
    <row r="347" spans="1:12">
      <c r="A347" s="14">
        <v>2017</v>
      </c>
      <c r="B347" s="14" t="s">
        <v>964</v>
      </c>
      <c r="C347" s="14" t="s">
        <v>1127</v>
      </c>
      <c r="D347" s="14" t="s">
        <v>1128</v>
      </c>
      <c r="E347" s="14" t="s">
        <v>1129</v>
      </c>
      <c r="F347" s="14" t="s">
        <v>1130</v>
      </c>
      <c r="G347" s="30">
        <v>7401.5512450614306</v>
      </c>
      <c r="H347" s="30">
        <v>1978.8441241784046</v>
      </c>
      <c r="I347" s="26">
        <f t="shared" si="21"/>
        <v>7401.5512450614306</v>
      </c>
      <c r="J347" s="26">
        <f t="shared" si="21"/>
        <v>1978.8441241784046</v>
      </c>
      <c r="K347" s="26">
        <f t="shared" si="22"/>
        <v>5422.7071208830257</v>
      </c>
      <c r="L347" s="28">
        <f t="shared" si="23"/>
        <v>0.73264467695217839</v>
      </c>
    </row>
    <row r="348" spans="1:12">
      <c r="A348" s="14">
        <v>2013</v>
      </c>
      <c r="B348" s="14" t="s">
        <v>964</v>
      </c>
      <c r="C348" s="14" t="s">
        <v>1127</v>
      </c>
      <c r="D348" s="14" t="s">
        <v>1128</v>
      </c>
      <c r="E348" s="14" t="s">
        <v>1129</v>
      </c>
      <c r="F348" s="14" t="s">
        <v>1130</v>
      </c>
      <c r="G348" s="30">
        <v>6102.9394511763421</v>
      </c>
      <c r="H348" s="30">
        <v>2309.8689656250012</v>
      </c>
      <c r="I348" s="26">
        <f t="shared" si="21"/>
        <v>6102.9394511763421</v>
      </c>
      <c r="J348" s="26">
        <f t="shared" si="21"/>
        <v>2309.8689656250012</v>
      </c>
      <c r="K348" s="26">
        <f t="shared" si="22"/>
        <v>3793.0704855513409</v>
      </c>
      <c r="L348" s="28">
        <f t="shared" si="23"/>
        <v>0.6215153395992199</v>
      </c>
    </row>
    <row r="349" spans="1:12">
      <c r="A349" s="14">
        <v>2012</v>
      </c>
      <c r="B349" s="14" t="s">
        <v>964</v>
      </c>
      <c r="C349" s="14" t="s">
        <v>1127</v>
      </c>
      <c r="D349" s="14" t="s">
        <v>1128</v>
      </c>
      <c r="E349" s="14" t="s">
        <v>1129</v>
      </c>
      <c r="F349" s="14" t="s">
        <v>1130</v>
      </c>
      <c r="G349" s="30">
        <v>6370.6244092101488</v>
      </c>
      <c r="H349" s="30">
        <v>2441.7248233001374</v>
      </c>
      <c r="I349" s="26">
        <f t="shared" si="21"/>
        <v>6370.6244092101488</v>
      </c>
      <c r="J349" s="26">
        <f t="shared" si="21"/>
        <v>2441.7248233001374</v>
      </c>
      <c r="K349" s="26">
        <f t="shared" si="22"/>
        <v>3928.8995859100114</v>
      </c>
      <c r="L349" s="28">
        <f t="shared" si="23"/>
        <v>0.61672127150203937</v>
      </c>
    </row>
    <row r="350" spans="1:12">
      <c r="A350" s="14">
        <v>2020</v>
      </c>
      <c r="B350" s="14" t="s">
        <v>964</v>
      </c>
      <c r="C350" s="14" t="s">
        <v>1131</v>
      </c>
      <c r="D350" s="14" t="s">
        <v>1132</v>
      </c>
      <c r="E350" s="14" t="s">
        <v>1133</v>
      </c>
      <c r="F350" s="14" t="s">
        <v>1134</v>
      </c>
      <c r="G350" s="30">
        <v>240.37960744598703</v>
      </c>
      <c r="H350" s="30">
        <v>86.334470225694389</v>
      </c>
      <c r="I350" s="26">
        <f t="shared" si="21"/>
        <v>240.37960744598703</v>
      </c>
      <c r="J350" s="26">
        <f t="shared" si="21"/>
        <v>86.334470225694389</v>
      </c>
      <c r="K350" s="26">
        <f t="shared" si="22"/>
        <v>154.04513722029264</v>
      </c>
      <c r="L350" s="28">
        <f t="shared" si="23"/>
        <v>0.64084112149532646</v>
      </c>
    </row>
    <row r="351" spans="1:12">
      <c r="A351" s="14">
        <v>2021</v>
      </c>
      <c r="B351" s="14" t="s">
        <v>964</v>
      </c>
      <c r="C351" s="14" t="s">
        <v>1131</v>
      </c>
      <c r="D351" s="14" t="s">
        <v>1132</v>
      </c>
      <c r="E351" s="14" t="s">
        <v>1133</v>
      </c>
      <c r="F351" s="14" t="s">
        <v>1134</v>
      </c>
      <c r="G351" s="30">
        <v>341.43735880863335</v>
      </c>
      <c r="H351" s="30">
        <v>90.619708730158777</v>
      </c>
      <c r="I351" s="26">
        <f t="shared" si="21"/>
        <v>341.43735880863335</v>
      </c>
      <c r="J351" s="26">
        <f t="shared" si="21"/>
        <v>90.619708730158777</v>
      </c>
      <c r="K351" s="26">
        <f t="shared" si="22"/>
        <v>250.81765007847457</v>
      </c>
      <c r="L351" s="28">
        <f t="shared" si="23"/>
        <v>0.73459345794392483</v>
      </c>
    </row>
    <row r="352" spans="1:12">
      <c r="A352" s="14">
        <v>2018</v>
      </c>
      <c r="B352" s="14" t="s">
        <v>964</v>
      </c>
      <c r="C352" s="14" t="s">
        <v>1131</v>
      </c>
      <c r="D352" s="14" t="s">
        <v>1132</v>
      </c>
      <c r="E352" s="14" t="s">
        <v>1133</v>
      </c>
      <c r="F352" s="14" t="s">
        <v>1134</v>
      </c>
      <c r="G352" s="30">
        <v>356.69155732652479</v>
      </c>
      <c r="H352" s="30">
        <v>108.1864383578437</v>
      </c>
      <c r="I352" s="26">
        <f t="shared" si="21"/>
        <v>356.69155732652479</v>
      </c>
      <c r="J352" s="26">
        <f t="shared" si="21"/>
        <v>108.1864383578437</v>
      </c>
      <c r="K352" s="26">
        <f t="shared" si="22"/>
        <v>248.50511896868107</v>
      </c>
      <c r="L352" s="28">
        <f t="shared" si="23"/>
        <v>0.69669470404984379</v>
      </c>
    </row>
    <row r="353" spans="1:12">
      <c r="A353" s="14">
        <v>2017</v>
      </c>
      <c r="B353" s="14" t="s">
        <v>964</v>
      </c>
      <c r="C353" s="14" t="s">
        <v>1131</v>
      </c>
      <c r="D353" s="14" t="s">
        <v>1132</v>
      </c>
      <c r="E353" s="14" t="s">
        <v>1133</v>
      </c>
      <c r="F353" s="14" t="s">
        <v>1134</v>
      </c>
      <c r="G353" s="30">
        <v>292.98411232790983</v>
      </c>
      <c r="H353" s="30">
        <v>127.40272652500013</v>
      </c>
      <c r="I353" s="26">
        <f t="shared" si="21"/>
        <v>292.98411232790983</v>
      </c>
      <c r="J353" s="26">
        <f t="shared" si="21"/>
        <v>127.40272652500013</v>
      </c>
      <c r="K353" s="26">
        <f t="shared" si="22"/>
        <v>165.58138580290969</v>
      </c>
      <c r="L353" s="28">
        <f t="shared" si="23"/>
        <v>0.56515482866043554</v>
      </c>
    </row>
    <row r="354" spans="1:12">
      <c r="A354" s="14">
        <v>2018</v>
      </c>
      <c r="B354" s="14" t="s">
        <v>1135</v>
      </c>
      <c r="C354" s="14" t="s">
        <v>1136</v>
      </c>
      <c r="D354" s="14" t="s">
        <v>1137</v>
      </c>
      <c r="E354" s="14" t="s">
        <v>1138</v>
      </c>
      <c r="F354" s="14" t="s">
        <v>1139</v>
      </c>
      <c r="G354" s="31"/>
      <c r="H354" s="30">
        <v>58.253064876032987</v>
      </c>
      <c r="I354" s="26" t="str">
        <f t="shared" si="21"/>
        <v/>
      </c>
      <c r="J354" s="26">
        <f t="shared" si="21"/>
        <v>58.253064876032987</v>
      </c>
      <c r="K354" s="26" t="str">
        <f t="shared" si="22"/>
        <v/>
      </c>
      <c r="L354" s="28" t="str">
        <f t="shared" si="23"/>
        <v/>
      </c>
    </row>
    <row r="355" spans="1:12">
      <c r="A355" s="14">
        <v>2016</v>
      </c>
      <c r="B355" s="14" t="s">
        <v>1135</v>
      </c>
      <c r="C355" s="14" t="s">
        <v>1136</v>
      </c>
      <c r="D355" s="14" t="s">
        <v>1137</v>
      </c>
      <c r="E355" s="14" t="s">
        <v>1138</v>
      </c>
      <c r="F355" s="14" t="s">
        <v>1139</v>
      </c>
      <c r="G355" s="31"/>
      <c r="H355" s="30">
        <v>62.700812213827909</v>
      </c>
      <c r="I355" s="26" t="str">
        <f t="shared" si="21"/>
        <v/>
      </c>
      <c r="J355" s="26">
        <f t="shared" si="21"/>
        <v>62.700812213827909</v>
      </c>
      <c r="K355" s="26" t="str">
        <f t="shared" si="22"/>
        <v/>
      </c>
      <c r="L355" s="28" t="str">
        <f t="shared" si="23"/>
        <v/>
      </c>
    </row>
    <row r="356" spans="1:12">
      <c r="A356" s="14">
        <v>2019</v>
      </c>
      <c r="B356" s="14" t="s">
        <v>1135</v>
      </c>
      <c r="C356" s="14" t="s">
        <v>1136</v>
      </c>
      <c r="D356" s="14" t="s">
        <v>1137</v>
      </c>
      <c r="E356" s="14" t="s">
        <v>1138</v>
      </c>
      <c r="F356" s="14" t="s">
        <v>1139</v>
      </c>
      <c r="G356" s="31"/>
      <c r="H356" s="30">
        <v>77.259465666666571</v>
      </c>
      <c r="I356" s="26" t="str">
        <f t="shared" si="21"/>
        <v/>
      </c>
      <c r="J356" s="26">
        <f t="shared" si="21"/>
        <v>77.259465666666571</v>
      </c>
      <c r="K356" s="26" t="str">
        <f t="shared" si="22"/>
        <v/>
      </c>
      <c r="L356" s="28" t="str">
        <f t="shared" si="23"/>
        <v/>
      </c>
    </row>
    <row r="357" spans="1:12">
      <c r="A357" s="14">
        <v>2011</v>
      </c>
      <c r="B357" s="14" t="s">
        <v>1135</v>
      </c>
      <c r="C357" s="14" t="s">
        <v>1136</v>
      </c>
      <c r="D357" s="14" t="s">
        <v>1137</v>
      </c>
      <c r="E357" s="14" t="s">
        <v>1138</v>
      </c>
      <c r="F357" s="14" t="s">
        <v>1139</v>
      </c>
      <c r="G357" s="30">
        <v>817.06068123599118</v>
      </c>
      <c r="H357" s="30">
        <v>78.550044869047667</v>
      </c>
      <c r="I357" s="26">
        <f t="shared" si="21"/>
        <v>817.06068123599118</v>
      </c>
      <c r="J357" s="26">
        <f t="shared" si="21"/>
        <v>78.550044869047667</v>
      </c>
      <c r="K357" s="26">
        <f t="shared" si="22"/>
        <v>738.51063636694357</v>
      </c>
      <c r="L357" s="28">
        <f t="shared" si="23"/>
        <v>0.90386265466816651</v>
      </c>
    </row>
    <row r="358" spans="1:12">
      <c r="A358" s="14">
        <v>2017</v>
      </c>
      <c r="B358" s="14" t="s">
        <v>1135</v>
      </c>
      <c r="C358" s="14" t="s">
        <v>1136</v>
      </c>
      <c r="D358" s="14" t="s">
        <v>1137</v>
      </c>
      <c r="E358" s="14" t="s">
        <v>1138</v>
      </c>
      <c r="F358" s="14" t="s">
        <v>1139</v>
      </c>
      <c r="G358" s="30">
        <v>1079.5389416055314</v>
      </c>
      <c r="H358" s="30">
        <v>102.93337020085251</v>
      </c>
      <c r="I358" s="26">
        <f t="shared" si="21"/>
        <v>1079.5389416055314</v>
      </c>
      <c r="J358" s="26">
        <f t="shared" si="21"/>
        <v>102.93337020085251</v>
      </c>
      <c r="K358" s="26">
        <f t="shared" si="22"/>
        <v>976.60557140467881</v>
      </c>
      <c r="L358" s="28">
        <f t="shared" si="23"/>
        <v>0.90465061867266583</v>
      </c>
    </row>
    <row r="359" spans="1:12">
      <c r="A359" s="14">
        <v>2012</v>
      </c>
      <c r="B359" s="14" t="s">
        <v>1135</v>
      </c>
      <c r="C359" s="14" t="s">
        <v>1136</v>
      </c>
      <c r="D359" s="14" t="s">
        <v>1137</v>
      </c>
      <c r="E359" s="14" t="s">
        <v>1138</v>
      </c>
      <c r="F359" s="14" t="s">
        <v>1139</v>
      </c>
      <c r="G359" s="30">
        <v>823.89703953750018</v>
      </c>
      <c r="H359" s="30">
        <v>114.11541643192473</v>
      </c>
      <c r="I359" s="26">
        <f t="shared" si="21"/>
        <v>823.89703953750018</v>
      </c>
      <c r="J359" s="26">
        <f t="shared" si="21"/>
        <v>114.11541643192473</v>
      </c>
      <c r="K359" s="26">
        <f t="shared" si="22"/>
        <v>709.78162310557548</v>
      </c>
      <c r="L359" s="28">
        <f t="shared" si="23"/>
        <v>0.86149311023622066</v>
      </c>
    </row>
    <row r="360" spans="1:12">
      <c r="A360" s="14">
        <v>2015</v>
      </c>
      <c r="B360" s="14" t="s">
        <v>1135</v>
      </c>
      <c r="C360" s="14" t="s">
        <v>1136</v>
      </c>
      <c r="D360" s="14" t="s">
        <v>1137</v>
      </c>
      <c r="E360" s="14" t="s">
        <v>1138</v>
      </c>
      <c r="F360" s="14" t="s">
        <v>1139</v>
      </c>
      <c r="G360" s="30">
        <v>834.02384463481951</v>
      </c>
      <c r="H360" s="30">
        <v>129.19059663163614</v>
      </c>
      <c r="I360" s="26">
        <f t="shared" si="21"/>
        <v>834.02384463481951</v>
      </c>
      <c r="J360" s="26">
        <f t="shared" si="21"/>
        <v>129.19059663163614</v>
      </c>
      <c r="K360" s="26">
        <f t="shared" si="22"/>
        <v>704.83324800318337</v>
      </c>
      <c r="L360" s="28">
        <f t="shared" si="23"/>
        <v>0.84509963658388843</v>
      </c>
    </row>
    <row r="361" spans="1:12">
      <c r="A361" s="14">
        <v>2013</v>
      </c>
      <c r="B361" s="14" t="s">
        <v>1135</v>
      </c>
      <c r="C361" s="14" t="s">
        <v>1136</v>
      </c>
      <c r="D361" s="14" t="s">
        <v>1137</v>
      </c>
      <c r="E361" s="14" t="s">
        <v>1138</v>
      </c>
      <c r="F361" s="14" t="s">
        <v>1139</v>
      </c>
      <c r="G361" s="30">
        <v>609.84363193265608</v>
      </c>
      <c r="H361" s="30">
        <v>140.96183411443502</v>
      </c>
      <c r="I361" s="26">
        <f t="shared" si="21"/>
        <v>609.84363193265608</v>
      </c>
      <c r="J361" s="26">
        <f t="shared" si="21"/>
        <v>140.96183411443502</v>
      </c>
      <c r="K361" s="26">
        <f t="shared" si="22"/>
        <v>468.88179781822106</v>
      </c>
      <c r="L361" s="28">
        <f t="shared" si="23"/>
        <v>0.76885577427821505</v>
      </c>
    </row>
    <row r="362" spans="1:12">
      <c r="A362" s="14">
        <v>2014</v>
      </c>
      <c r="B362" s="14" t="s">
        <v>1135</v>
      </c>
      <c r="C362" s="14" t="s">
        <v>1136</v>
      </c>
      <c r="D362" s="14" t="s">
        <v>1137</v>
      </c>
      <c r="E362" s="14" t="s">
        <v>1138</v>
      </c>
      <c r="F362" s="14" t="s">
        <v>1139</v>
      </c>
      <c r="G362" s="30">
        <v>1643.1850272703539</v>
      </c>
      <c r="H362" s="30">
        <v>278.05213662046827</v>
      </c>
      <c r="I362" s="26">
        <f t="shared" si="21"/>
        <v>1643.1850272703539</v>
      </c>
      <c r="J362" s="26">
        <f t="shared" si="21"/>
        <v>278.05213662046827</v>
      </c>
      <c r="K362" s="26">
        <f t="shared" si="22"/>
        <v>1365.1328906498857</v>
      </c>
      <c r="L362" s="28">
        <f t="shared" si="23"/>
        <v>0.83078464566929122</v>
      </c>
    </row>
    <row r="363" spans="1:12">
      <c r="A363" s="14">
        <v>2021</v>
      </c>
      <c r="B363" s="14" t="s">
        <v>1135</v>
      </c>
      <c r="C363" s="14" t="s">
        <v>1136</v>
      </c>
      <c r="D363" s="14" t="s">
        <v>1137</v>
      </c>
      <c r="E363" s="14" t="s">
        <v>1138</v>
      </c>
      <c r="F363" s="14" t="s">
        <v>1139</v>
      </c>
      <c r="G363" s="31"/>
      <c r="H363" s="30">
        <v>36.646423326465175</v>
      </c>
      <c r="I363" s="26" t="str">
        <f t="shared" si="21"/>
        <v/>
      </c>
      <c r="J363" s="26">
        <f t="shared" si="21"/>
        <v>36.646423326465175</v>
      </c>
      <c r="K363" s="26" t="str">
        <f t="shared" si="22"/>
        <v/>
      </c>
      <c r="L363" s="28" t="str">
        <f t="shared" si="23"/>
        <v/>
      </c>
    </row>
    <row r="364" spans="1:12">
      <c r="A364" s="14">
        <v>2020</v>
      </c>
      <c r="B364" s="14" t="s">
        <v>1135</v>
      </c>
      <c r="C364" s="14" t="s">
        <v>1136</v>
      </c>
      <c r="D364" s="14" t="s">
        <v>1137</v>
      </c>
      <c r="E364" s="14" t="s">
        <v>1138</v>
      </c>
      <c r="F364" s="14" t="s">
        <v>1139</v>
      </c>
      <c r="G364" s="31"/>
      <c r="H364" s="30">
        <v>82.304351983037449</v>
      </c>
      <c r="I364" s="26" t="str">
        <f t="shared" si="21"/>
        <v/>
      </c>
      <c r="J364" s="26">
        <f t="shared" si="21"/>
        <v>82.304351983037449</v>
      </c>
      <c r="K364" s="26" t="str">
        <f t="shared" si="22"/>
        <v/>
      </c>
      <c r="L364" s="28" t="str">
        <f t="shared" si="23"/>
        <v/>
      </c>
    </row>
    <row r="365" spans="1:12">
      <c r="A365" s="14">
        <v>2021</v>
      </c>
      <c r="B365" s="14" t="s">
        <v>981</v>
      </c>
      <c r="C365" s="14" t="s">
        <v>1140</v>
      </c>
      <c r="D365" s="14" t="s">
        <v>1141</v>
      </c>
      <c r="E365" s="14" t="s">
        <v>1142</v>
      </c>
      <c r="F365" s="14" t="s">
        <v>1143</v>
      </c>
      <c r="G365" s="31"/>
      <c r="H365" s="31"/>
      <c r="I365" s="26" t="str">
        <f t="shared" si="21"/>
        <v/>
      </c>
      <c r="J365" s="26" t="str">
        <f t="shared" si="21"/>
        <v/>
      </c>
      <c r="K365" s="26" t="str">
        <f t="shared" si="22"/>
        <v/>
      </c>
      <c r="L365" s="28" t="str">
        <f t="shared" si="23"/>
        <v/>
      </c>
    </row>
    <row r="366" spans="1:12">
      <c r="A366" s="14">
        <v>2020</v>
      </c>
      <c r="B366" s="14" t="s">
        <v>981</v>
      </c>
      <c r="C366" s="14" t="s">
        <v>1140</v>
      </c>
      <c r="D366" s="14" t="s">
        <v>1141</v>
      </c>
      <c r="E366" s="14" t="s">
        <v>1142</v>
      </c>
      <c r="F366" s="14" t="s">
        <v>1143</v>
      </c>
      <c r="G366" s="30">
        <v>153.92257868115399</v>
      </c>
      <c r="H366" s="30">
        <v>21.35818473384893</v>
      </c>
      <c r="I366" s="26">
        <f t="shared" si="21"/>
        <v>153.92257868115399</v>
      </c>
      <c r="J366" s="26">
        <f t="shared" si="21"/>
        <v>21.35818473384893</v>
      </c>
      <c r="K366" s="26">
        <f t="shared" si="22"/>
        <v>132.56439394730506</v>
      </c>
      <c r="L366" s="28">
        <f t="shared" si="23"/>
        <v>0.86124072948328279</v>
      </c>
    </row>
    <row r="367" spans="1:12">
      <c r="A367" s="14">
        <v>2020</v>
      </c>
      <c r="B367" s="14" t="s">
        <v>981</v>
      </c>
      <c r="C367" s="14" t="s">
        <v>1144</v>
      </c>
      <c r="D367" s="14" t="s">
        <v>1145</v>
      </c>
      <c r="E367" s="14" t="s">
        <v>1146</v>
      </c>
      <c r="F367" s="14" t="s">
        <v>1147</v>
      </c>
      <c r="G367" s="31"/>
      <c r="H367" s="30">
        <v>30.964599653102429</v>
      </c>
      <c r="I367" s="26" t="str">
        <f t="shared" si="21"/>
        <v/>
      </c>
      <c r="J367" s="26">
        <f t="shared" si="21"/>
        <v>30.964599653102429</v>
      </c>
      <c r="K367" s="26" t="str">
        <f t="shared" si="22"/>
        <v/>
      </c>
      <c r="L367" s="28" t="str">
        <f t="shared" si="23"/>
        <v/>
      </c>
    </row>
    <row r="368" spans="1:12">
      <c r="A368" s="14">
        <v>2021</v>
      </c>
      <c r="B368" s="14" t="s">
        <v>981</v>
      </c>
      <c r="C368" s="14" t="s">
        <v>1144</v>
      </c>
      <c r="D368" s="14" t="s">
        <v>1145</v>
      </c>
      <c r="E368" s="14" t="s">
        <v>1146</v>
      </c>
      <c r="F368" s="14" t="s">
        <v>1147</v>
      </c>
      <c r="G368" s="31"/>
      <c r="H368" s="30">
        <v>45.424653946878237</v>
      </c>
      <c r="I368" s="26" t="str">
        <f t="shared" si="21"/>
        <v/>
      </c>
      <c r="J368" s="26">
        <f t="shared" si="21"/>
        <v>45.424653946878237</v>
      </c>
      <c r="K368" s="26" t="str">
        <f t="shared" si="22"/>
        <v/>
      </c>
      <c r="L368" s="28" t="str">
        <f t="shared" si="23"/>
        <v/>
      </c>
    </row>
    <row r="369" spans="1:12">
      <c r="A369" s="14">
        <v>2016</v>
      </c>
      <c r="B369" s="14" t="s">
        <v>1100</v>
      </c>
      <c r="C369" s="14" t="s">
        <v>1148</v>
      </c>
      <c r="D369" s="14" t="s">
        <v>1149</v>
      </c>
      <c r="F369" s="14" t="s">
        <v>1107</v>
      </c>
      <c r="G369" s="30">
        <v>63525.643172296972</v>
      </c>
      <c r="H369" s="30">
        <v>13.260190539422373</v>
      </c>
      <c r="I369" s="26">
        <f t="shared" si="21"/>
        <v>63525.643172296972</v>
      </c>
      <c r="J369" s="26">
        <f t="shared" si="21"/>
        <v>13.260190539422373</v>
      </c>
      <c r="K369" s="26">
        <f t="shared" si="22"/>
        <v>63512.382981757546</v>
      </c>
      <c r="L369" s="28">
        <f t="shared" si="23"/>
        <v>0.99979126239614036</v>
      </c>
    </row>
    <row r="370" spans="1:12">
      <c r="A370" s="14">
        <v>2017</v>
      </c>
      <c r="B370" s="14" t="s">
        <v>1100</v>
      </c>
      <c r="C370" s="14" t="s">
        <v>1148</v>
      </c>
      <c r="D370" s="14" t="s">
        <v>1149</v>
      </c>
      <c r="F370" s="14" t="s">
        <v>1107</v>
      </c>
      <c r="G370" s="30">
        <v>761.80455891209124</v>
      </c>
      <c r="H370" s="30">
        <v>21.110118867118604</v>
      </c>
      <c r="I370" s="26">
        <f t="shared" si="21"/>
        <v>761.80455891209124</v>
      </c>
      <c r="J370" s="26">
        <f t="shared" si="21"/>
        <v>21.110118867118604</v>
      </c>
      <c r="K370" s="26">
        <f t="shared" si="22"/>
        <v>740.69444004497268</v>
      </c>
      <c r="L370" s="28">
        <f t="shared" si="23"/>
        <v>0.97228932457786121</v>
      </c>
    </row>
    <row r="371" spans="1:12">
      <c r="A371" s="14">
        <v>2012</v>
      </c>
      <c r="B371" s="14" t="s">
        <v>1100</v>
      </c>
      <c r="C371" s="14" t="s">
        <v>1148</v>
      </c>
      <c r="D371" s="14" t="s">
        <v>1149</v>
      </c>
      <c r="F371" s="14" t="s">
        <v>1107</v>
      </c>
      <c r="G371" s="30">
        <v>1562.3904388838869</v>
      </c>
      <c r="H371" s="30">
        <v>41.189419324175816</v>
      </c>
      <c r="I371" s="26">
        <f t="shared" si="21"/>
        <v>1562.3904388838869</v>
      </c>
      <c r="J371" s="26">
        <f t="shared" si="21"/>
        <v>41.189419324175816</v>
      </c>
      <c r="K371" s="26">
        <f t="shared" si="22"/>
        <v>1521.2010195597111</v>
      </c>
      <c r="L371" s="28">
        <f t="shared" si="23"/>
        <v>0.97363692307692307</v>
      </c>
    </row>
    <row r="372" spans="1:12">
      <c r="A372" s="14">
        <v>2019</v>
      </c>
      <c r="B372" s="14" t="s">
        <v>1100</v>
      </c>
      <c r="C372" s="14" t="s">
        <v>1148</v>
      </c>
      <c r="D372" s="14" t="s">
        <v>1149</v>
      </c>
      <c r="F372" s="14" t="s">
        <v>1107</v>
      </c>
      <c r="G372" s="30">
        <v>1339.8727407244915</v>
      </c>
      <c r="H372" s="30">
        <v>56.706699128638562</v>
      </c>
      <c r="I372" s="26">
        <f t="shared" si="21"/>
        <v>1339.8727407244915</v>
      </c>
      <c r="J372" s="26">
        <f t="shared" si="21"/>
        <v>56.706699128638562</v>
      </c>
      <c r="K372" s="26">
        <f t="shared" si="22"/>
        <v>1283.1660415958529</v>
      </c>
      <c r="L372" s="28">
        <f t="shared" si="23"/>
        <v>0.95767754846779229</v>
      </c>
    </row>
    <row r="373" spans="1:12">
      <c r="A373" s="14">
        <v>2013</v>
      </c>
      <c r="B373" s="14" t="s">
        <v>1100</v>
      </c>
      <c r="C373" s="14" t="s">
        <v>1148</v>
      </c>
      <c r="D373" s="14" t="s">
        <v>1149</v>
      </c>
      <c r="F373" s="14" t="s">
        <v>1107</v>
      </c>
      <c r="G373" s="31"/>
      <c r="H373" s="30">
        <v>71.97906953915232</v>
      </c>
      <c r="I373" s="26" t="str">
        <f t="shared" si="21"/>
        <v/>
      </c>
      <c r="J373" s="26">
        <f t="shared" si="21"/>
        <v>71.97906953915232</v>
      </c>
      <c r="K373" s="26" t="str">
        <f t="shared" si="22"/>
        <v/>
      </c>
      <c r="L373" s="28" t="str">
        <f t="shared" si="23"/>
        <v/>
      </c>
    </row>
    <row r="374" spans="1:12">
      <c r="A374" s="14">
        <v>2021</v>
      </c>
      <c r="B374" s="14" t="s">
        <v>1100</v>
      </c>
      <c r="C374" s="14" t="s">
        <v>1148</v>
      </c>
      <c r="D374" s="14" t="s">
        <v>1149</v>
      </c>
      <c r="F374" s="14" t="s">
        <v>1107</v>
      </c>
      <c r="G374" s="30">
        <v>1115.7120943904029</v>
      </c>
      <c r="H374" s="30">
        <v>84.130116971153782</v>
      </c>
      <c r="I374" s="26">
        <f t="shared" si="21"/>
        <v>1115.7120943904029</v>
      </c>
      <c r="J374" s="26">
        <f t="shared" si="21"/>
        <v>84.130116971153782</v>
      </c>
      <c r="K374" s="26">
        <f t="shared" si="22"/>
        <v>1031.5819774192491</v>
      </c>
      <c r="L374" s="28">
        <f t="shared" si="23"/>
        <v>0.92459513758599143</v>
      </c>
    </row>
    <row r="375" spans="1:12">
      <c r="A375" s="14">
        <v>2020</v>
      </c>
      <c r="B375" s="14" t="s">
        <v>1100</v>
      </c>
      <c r="C375" s="14" t="s">
        <v>1148</v>
      </c>
      <c r="D375" s="14" t="s">
        <v>1149</v>
      </c>
      <c r="F375" s="14" t="s">
        <v>1107</v>
      </c>
      <c r="G375" s="30">
        <v>1492.5811682371211</v>
      </c>
      <c r="H375" s="30">
        <v>87.488855686786081</v>
      </c>
      <c r="I375" s="26">
        <f t="shared" si="21"/>
        <v>1492.5811682371211</v>
      </c>
      <c r="J375" s="26">
        <f t="shared" si="21"/>
        <v>87.488855686786081</v>
      </c>
      <c r="K375" s="26">
        <f t="shared" si="22"/>
        <v>1405.092312550335</v>
      </c>
      <c r="L375" s="28">
        <f t="shared" si="23"/>
        <v>0.94138418898174991</v>
      </c>
    </row>
    <row r="376" spans="1:12">
      <c r="A376" s="14">
        <v>2015</v>
      </c>
      <c r="B376" s="14" t="s">
        <v>1100</v>
      </c>
      <c r="C376" s="14" t="s">
        <v>1148</v>
      </c>
      <c r="D376" s="14" t="s">
        <v>1149</v>
      </c>
      <c r="F376" s="14" t="s">
        <v>1107</v>
      </c>
      <c r="G376" s="31"/>
      <c r="H376" s="30">
        <v>101.90967999999985</v>
      </c>
      <c r="I376" s="26" t="str">
        <f t="shared" si="21"/>
        <v/>
      </c>
      <c r="J376" s="26">
        <f t="shared" si="21"/>
        <v>101.90967999999985</v>
      </c>
      <c r="K376" s="26" t="str">
        <f t="shared" si="22"/>
        <v/>
      </c>
      <c r="L376" s="28" t="str">
        <f t="shared" si="23"/>
        <v/>
      </c>
    </row>
    <row r="377" spans="1:12">
      <c r="A377" s="14">
        <v>2014</v>
      </c>
      <c r="B377" s="14" t="s">
        <v>1100</v>
      </c>
      <c r="C377" s="14" t="s">
        <v>1148</v>
      </c>
      <c r="D377" s="14" t="s">
        <v>1149</v>
      </c>
      <c r="F377" s="14" t="s">
        <v>1107</v>
      </c>
      <c r="G377" s="30">
        <v>177263.72405050529</v>
      </c>
      <c r="H377" s="30">
        <v>105.3605024000001</v>
      </c>
      <c r="I377" s="26">
        <f t="shared" si="21"/>
        <v>177263.72405050529</v>
      </c>
      <c r="J377" s="26">
        <f t="shared" si="21"/>
        <v>105.3605024000001</v>
      </c>
      <c r="K377" s="26">
        <f t="shared" si="22"/>
        <v>177158.36354810529</v>
      </c>
      <c r="L377" s="28">
        <f t="shared" si="23"/>
        <v>0.99940562851782366</v>
      </c>
    </row>
    <row r="378" spans="1:12">
      <c r="A378" s="14">
        <v>2018</v>
      </c>
      <c r="B378" s="14" t="s">
        <v>1100</v>
      </c>
      <c r="C378" s="14" t="s">
        <v>1148</v>
      </c>
      <c r="D378" s="14" t="s">
        <v>1149</v>
      </c>
      <c r="F378" s="14" t="s">
        <v>1107</v>
      </c>
      <c r="G378" s="31"/>
      <c r="H378" s="30">
        <v>108.32297989377008</v>
      </c>
      <c r="I378" s="26" t="str">
        <f t="shared" si="21"/>
        <v/>
      </c>
      <c r="J378" s="26">
        <f t="shared" si="21"/>
        <v>108.32297989377008</v>
      </c>
      <c r="K378" s="26" t="str">
        <f t="shared" si="22"/>
        <v/>
      </c>
      <c r="L378" s="28" t="str">
        <f t="shared" si="23"/>
        <v/>
      </c>
    </row>
    <row r="379" spans="1:12">
      <c r="A379" s="14">
        <v>2011</v>
      </c>
      <c r="B379" s="14" t="s">
        <v>1100</v>
      </c>
      <c r="C379" s="14" t="s">
        <v>1148</v>
      </c>
      <c r="D379" s="14" t="s">
        <v>1149</v>
      </c>
      <c r="F379" s="14" t="s">
        <v>1107</v>
      </c>
      <c r="G379" s="30">
        <v>1131.3558972669171</v>
      </c>
      <c r="H379" s="30">
        <v>120.60463385043631</v>
      </c>
      <c r="I379" s="26">
        <f t="shared" si="21"/>
        <v>1131.3558972669171</v>
      </c>
      <c r="J379" s="26">
        <f t="shared" si="21"/>
        <v>120.60463385043631</v>
      </c>
      <c r="K379" s="26">
        <f t="shared" si="22"/>
        <v>1010.7512634164807</v>
      </c>
      <c r="L379" s="28">
        <f t="shared" si="23"/>
        <v>0.89339814806128814</v>
      </c>
    </row>
    <row r="380" spans="1:12">
      <c r="A380" s="14">
        <v>2012</v>
      </c>
      <c r="B380" s="14" t="s">
        <v>1100</v>
      </c>
      <c r="C380" s="14" t="s">
        <v>1150</v>
      </c>
      <c r="D380" s="14" t="s">
        <v>1106</v>
      </c>
      <c r="F380" s="14" t="s">
        <v>1151</v>
      </c>
      <c r="G380" s="31"/>
      <c r="H380" s="30">
        <v>2710.4668616107633</v>
      </c>
      <c r="I380" s="26" t="str">
        <f t="shared" si="21"/>
        <v/>
      </c>
      <c r="J380" s="26">
        <f t="shared" si="21"/>
        <v>2710.4668616107633</v>
      </c>
      <c r="K380" s="26" t="str">
        <f t="shared" si="22"/>
        <v/>
      </c>
      <c r="L380" s="28" t="str">
        <f t="shared" si="23"/>
        <v/>
      </c>
    </row>
    <row r="381" spans="1:12">
      <c r="A381" s="14">
        <v>2021</v>
      </c>
      <c r="B381" s="14" t="s">
        <v>1100</v>
      </c>
      <c r="C381" s="14" t="s">
        <v>1150</v>
      </c>
      <c r="D381" s="14" t="s">
        <v>1106</v>
      </c>
      <c r="F381" s="14" t="s">
        <v>1151</v>
      </c>
      <c r="G381" s="30">
        <v>7902.6974987481672</v>
      </c>
      <c r="H381" s="30">
        <v>2849.2361977458368</v>
      </c>
      <c r="I381" s="26">
        <f t="shared" si="21"/>
        <v>7902.6974987481672</v>
      </c>
      <c r="J381" s="26">
        <f t="shared" si="21"/>
        <v>2849.2361977458368</v>
      </c>
      <c r="K381" s="26">
        <f t="shared" si="22"/>
        <v>5053.4613010023304</v>
      </c>
      <c r="L381" s="28">
        <f t="shared" si="23"/>
        <v>0.63946029843642982</v>
      </c>
    </row>
    <row r="382" spans="1:12">
      <c r="A382" s="14">
        <v>2013</v>
      </c>
      <c r="B382" s="14" t="s">
        <v>1100</v>
      </c>
      <c r="C382" s="14" t="s">
        <v>1150</v>
      </c>
      <c r="D382" s="14" t="s">
        <v>1106</v>
      </c>
      <c r="F382" s="14" t="s">
        <v>1151</v>
      </c>
      <c r="G382" s="30">
        <v>11860.136047983518</v>
      </c>
      <c r="H382" s="30">
        <v>2907.9293848407483</v>
      </c>
      <c r="I382" s="26">
        <f t="shared" si="21"/>
        <v>11860.136047983518</v>
      </c>
      <c r="J382" s="26">
        <f t="shared" si="21"/>
        <v>2907.9293848407483</v>
      </c>
      <c r="K382" s="26">
        <f t="shared" si="22"/>
        <v>8952.2066631427697</v>
      </c>
      <c r="L382" s="28">
        <f t="shared" si="23"/>
        <v>0.7548148374457172</v>
      </c>
    </row>
    <row r="383" spans="1:12">
      <c r="A383" s="14">
        <v>2018</v>
      </c>
      <c r="B383" s="14" t="s">
        <v>1100</v>
      </c>
      <c r="C383" s="14" t="s">
        <v>1150</v>
      </c>
      <c r="D383" s="14" t="s">
        <v>1106</v>
      </c>
      <c r="F383" s="14" t="s">
        <v>1151</v>
      </c>
      <c r="G383" s="30">
        <v>8103.2017556326355</v>
      </c>
      <c r="H383" s="30">
        <v>2963.0524091629595</v>
      </c>
      <c r="I383" s="26">
        <f t="shared" si="21"/>
        <v>8103.2017556326355</v>
      </c>
      <c r="J383" s="26">
        <f t="shared" si="21"/>
        <v>2963.0524091629595</v>
      </c>
      <c r="K383" s="26">
        <f t="shared" si="22"/>
        <v>5140.1493464696759</v>
      </c>
      <c r="L383" s="28">
        <f t="shared" si="23"/>
        <v>0.63433559986294241</v>
      </c>
    </row>
    <row r="384" spans="1:12">
      <c r="A384" s="14">
        <v>2015</v>
      </c>
      <c r="B384" s="14" t="s">
        <v>1100</v>
      </c>
      <c r="C384" s="14" t="s">
        <v>1150</v>
      </c>
      <c r="D384" s="14" t="s">
        <v>1106</v>
      </c>
      <c r="F384" s="14" t="s">
        <v>1151</v>
      </c>
      <c r="G384" s="30">
        <v>10734.091071768036</v>
      </c>
      <c r="H384" s="30">
        <v>3662.2274570777699</v>
      </c>
      <c r="I384" s="26">
        <f t="shared" si="21"/>
        <v>10734.091071768036</v>
      </c>
      <c r="J384" s="26">
        <f t="shared" si="21"/>
        <v>3662.2274570777699</v>
      </c>
      <c r="K384" s="26">
        <f t="shared" si="22"/>
        <v>7071.8636146902663</v>
      </c>
      <c r="L384" s="28">
        <f t="shared" si="23"/>
        <v>0.65882277012630597</v>
      </c>
    </row>
    <row r="385" spans="1:12">
      <c r="A385" s="14">
        <v>2011</v>
      </c>
      <c r="B385" s="14" t="s">
        <v>1100</v>
      </c>
      <c r="C385" s="14" t="s">
        <v>1150</v>
      </c>
      <c r="D385" s="14" t="s">
        <v>1106</v>
      </c>
      <c r="F385" s="14" t="s">
        <v>1151</v>
      </c>
      <c r="G385" s="30">
        <v>9976.7314502319787</v>
      </c>
      <c r="H385" s="30">
        <v>3714.9415007521061</v>
      </c>
      <c r="I385" s="26">
        <f t="shared" si="21"/>
        <v>9976.7314502319787</v>
      </c>
      <c r="J385" s="26">
        <f t="shared" si="21"/>
        <v>3714.9415007521061</v>
      </c>
      <c r="K385" s="26">
        <f t="shared" si="22"/>
        <v>6261.789949479873</v>
      </c>
      <c r="L385" s="28">
        <f t="shared" si="23"/>
        <v>0.62763942085804802</v>
      </c>
    </row>
    <row r="386" spans="1:12">
      <c r="A386" s="14">
        <v>2019</v>
      </c>
      <c r="B386" s="14" t="s">
        <v>1100</v>
      </c>
      <c r="C386" s="14" t="s">
        <v>1150</v>
      </c>
      <c r="D386" s="14" t="s">
        <v>1106</v>
      </c>
      <c r="F386" s="14" t="s">
        <v>1151</v>
      </c>
      <c r="G386" s="30">
        <v>8068.3094860561951</v>
      </c>
      <c r="H386" s="30">
        <v>3764.1311205362658</v>
      </c>
      <c r="I386" s="26">
        <f t="shared" si="21"/>
        <v>8068.3094860561951</v>
      </c>
      <c r="J386" s="26">
        <f t="shared" si="21"/>
        <v>3764.1311205362658</v>
      </c>
      <c r="K386" s="26">
        <f t="shared" si="22"/>
        <v>4304.1783655199288</v>
      </c>
      <c r="L386" s="28">
        <f t="shared" si="23"/>
        <v>0.5334671870183576</v>
      </c>
    </row>
    <row r="387" spans="1:12">
      <c r="A387" s="14">
        <v>2020</v>
      </c>
      <c r="B387" s="14" t="s">
        <v>1100</v>
      </c>
      <c r="C387" s="14" t="s">
        <v>1150</v>
      </c>
      <c r="D387" s="14" t="s">
        <v>1106</v>
      </c>
      <c r="F387" s="14" t="s">
        <v>1151</v>
      </c>
      <c r="G387" s="30">
        <v>8958.0375233061532</v>
      </c>
      <c r="H387" s="30">
        <v>4066.5246806710988</v>
      </c>
      <c r="I387" s="26">
        <f t="shared" si="21"/>
        <v>8958.0375233061532</v>
      </c>
      <c r="J387" s="26">
        <f t="shared" si="21"/>
        <v>4066.5246806710988</v>
      </c>
      <c r="K387" s="26">
        <f t="shared" si="22"/>
        <v>4891.5128426350548</v>
      </c>
      <c r="L387" s="28">
        <f t="shared" si="23"/>
        <v>0.54604737141464199</v>
      </c>
    </row>
    <row r="388" spans="1:12">
      <c r="A388" s="14">
        <v>2016</v>
      </c>
      <c r="B388" s="14" t="s">
        <v>1100</v>
      </c>
      <c r="C388" s="14" t="s">
        <v>1150</v>
      </c>
      <c r="D388" s="14" t="s">
        <v>1106</v>
      </c>
      <c r="F388" s="14" t="s">
        <v>1151</v>
      </c>
      <c r="G388" s="30">
        <v>11205.616052330346</v>
      </c>
      <c r="H388" s="30">
        <v>4402.7397218643782</v>
      </c>
      <c r="I388" s="26">
        <f t="shared" si="21"/>
        <v>11205.616052330346</v>
      </c>
      <c r="J388" s="26">
        <f t="shared" si="21"/>
        <v>4402.7397218643782</v>
      </c>
      <c r="K388" s="26">
        <f t="shared" si="22"/>
        <v>6802.8763304659678</v>
      </c>
      <c r="L388" s="28">
        <f t="shared" si="23"/>
        <v>0.60709525462022462</v>
      </c>
    </row>
    <row r="389" spans="1:12">
      <c r="A389" s="14">
        <v>2014</v>
      </c>
      <c r="B389" s="14" t="s">
        <v>1100</v>
      </c>
      <c r="C389" s="14" t="s">
        <v>1150</v>
      </c>
      <c r="D389" s="14" t="s">
        <v>1106</v>
      </c>
      <c r="F389" s="14" t="s">
        <v>1151</v>
      </c>
      <c r="G389" s="30">
        <v>12739.1674630497</v>
      </c>
      <c r="H389" s="30">
        <v>5956.2464840408466</v>
      </c>
      <c r="I389" s="26">
        <f t="shared" si="21"/>
        <v>12739.1674630497</v>
      </c>
      <c r="J389" s="26">
        <f t="shared" si="21"/>
        <v>5956.2464840408466</v>
      </c>
      <c r="K389" s="26">
        <f t="shared" si="22"/>
        <v>6782.9209790088535</v>
      </c>
      <c r="L389" s="28">
        <f t="shared" si="23"/>
        <v>0.53244617426396967</v>
      </c>
    </row>
    <row r="390" spans="1:12">
      <c r="A390" s="14">
        <v>2017</v>
      </c>
      <c r="B390" s="14" t="s">
        <v>1100</v>
      </c>
      <c r="C390" s="14" t="s">
        <v>1150</v>
      </c>
      <c r="D390" s="14" t="s">
        <v>1106</v>
      </c>
      <c r="F390" s="14" t="s">
        <v>1151</v>
      </c>
      <c r="G390" s="30">
        <v>10560.018854730013</v>
      </c>
      <c r="H390" s="30">
        <v>11816.257427689967</v>
      </c>
      <c r="I390" s="26">
        <f t="shared" si="21"/>
        <v>10560.018854730013</v>
      </c>
      <c r="J390" s="26">
        <f t="shared" si="21"/>
        <v>11816.257427689967</v>
      </c>
      <c r="K390" s="26">
        <f t="shared" si="22"/>
        <v>-1256.2385729599537</v>
      </c>
      <c r="L390" s="28">
        <f t="shared" si="23"/>
        <v>-0.11896177367119595</v>
      </c>
    </row>
    <row r="391" spans="1:12">
      <c r="A391" s="14">
        <v>2021</v>
      </c>
      <c r="B391" s="14" t="s">
        <v>986</v>
      </c>
      <c r="C391" s="14" t="s">
        <v>1152</v>
      </c>
      <c r="D391" s="14" t="s">
        <v>1115</v>
      </c>
      <c r="F391" s="14" t="s">
        <v>1153</v>
      </c>
      <c r="G391" s="30">
        <v>631.62909595931478</v>
      </c>
      <c r="H391" s="30">
        <v>145.85621523297107</v>
      </c>
      <c r="I391" s="26">
        <f t="shared" si="21"/>
        <v>631.62909595931478</v>
      </c>
      <c r="J391" s="26">
        <f t="shared" si="21"/>
        <v>145.85621523297107</v>
      </c>
      <c r="K391" s="26">
        <f t="shared" si="22"/>
        <v>485.77288072634371</v>
      </c>
      <c r="L391" s="28">
        <f t="shared" si="23"/>
        <v>0.76907932809611079</v>
      </c>
    </row>
    <row r="392" spans="1:12">
      <c r="A392" s="14">
        <v>2014</v>
      </c>
      <c r="B392" s="14" t="s">
        <v>986</v>
      </c>
      <c r="C392" s="14" t="s">
        <v>1152</v>
      </c>
      <c r="D392" s="14" t="s">
        <v>1115</v>
      </c>
      <c r="F392" s="14" t="s">
        <v>1154</v>
      </c>
      <c r="G392" s="30">
        <v>7873.3829654255151</v>
      </c>
      <c r="H392" s="30">
        <v>152.73052493322601</v>
      </c>
      <c r="I392" s="26">
        <f t="shared" ref="I392:J455" si="24">IF(G392&lt;0,"",IF(G392="","",G392))</f>
        <v>7873.3829654255151</v>
      </c>
      <c r="J392" s="26">
        <f t="shared" si="24"/>
        <v>152.73052493322601</v>
      </c>
      <c r="K392" s="26">
        <f t="shared" si="22"/>
        <v>7720.6524404922893</v>
      </c>
      <c r="L392" s="28">
        <f t="shared" si="23"/>
        <v>0.98060166441745389</v>
      </c>
    </row>
    <row r="393" spans="1:12">
      <c r="A393" s="14">
        <v>2020</v>
      </c>
      <c r="B393" s="14" t="s">
        <v>986</v>
      </c>
      <c r="C393" s="14" t="s">
        <v>1152</v>
      </c>
      <c r="D393" s="14" t="s">
        <v>1115</v>
      </c>
      <c r="F393" s="14" t="s">
        <v>1153</v>
      </c>
      <c r="G393" s="30">
        <v>731.22500133257415</v>
      </c>
      <c r="H393" s="30">
        <v>181.86957618637956</v>
      </c>
      <c r="I393" s="26">
        <f t="shared" si="24"/>
        <v>731.22500133257415</v>
      </c>
      <c r="J393" s="26">
        <f t="shared" si="24"/>
        <v>181.86957618637956</v>
      </c>
      <c r="K393" s="26">
        <f t="shared" si="22"/>
        <v>549.35542514619465</v>
      </c>
      <c r="L393" s="28">
        <f t="shared" si="23"/>
        <v>0.75128096570146952</v>
      </c>
    </row>
    <row r="394" spans="1:12">
      <c r="A394" s="14">
        <v>2016</v>
      </c>
      <c r="B394" s="14" t="s">
        <v>986</v>
      </c>
      <c r="C394" s="14" t="s">
        <v>1152</v>
      </c>
      <c r="D394" s="14" t="s">
        <v>1115</v>
      </c>
      <c r="F394" s="14" t="s">
        <v>1154</v>
      </c>
      <c r="G394" s="30">
        <v>677.60775203804394</v>
      </c>
      <c r="H394" s="30">
        <v>234.78584557692332</v>
      </c>
      <c r="I394" s="26">
        <f t="shared" si="24"/>
        <v>677.60775203804394</v>
      </c>
      <c r="J394" s="26">
        <f t="shared" si="24"/>
        <v>234.78584557692332</v>
      </c>
      <c r="K394" s="26">
        <f t="shared" si="22"/>
        <v>442.82190646112065</v>
      </c>
      <c r="L394" s="28">
        <f t="shared" si="23"/>
        <v>0.65350773383162042</v>
      </c>
    </row>
    <row r="395" spans="1:12">
      <c r="A395" s="14">
        <v>2011</v>
      </c>
      <c r="B395" s="14" t="s">
        <v>986</v>
      </c>
      <c r="C395" s="14" t="s">
        <v>1152</v>
      </c>
      <c r="D395" s="14" t="s">
        <v>1115</v>
      </c>
      <c r="F395" s="14" t="s">
        <v>1154</v>
      </c>
      <c r="G395" s="30">
        <v>589.11446986089584</v>
      </c>
      <c r="H395" s="30">
        <v>246.47470833333352</v>
      </c>
      <c r="I395" s="26">
        <f t="shared" si="24"/>
        <v>589.11446986089584</v>
      </c>
      <c r="J395" s="26">
        <f t="shared" si="24"/>
        <v>246.47470833333352</v>
      </c>
      <c r="K395" s="26">
        <f t="shared" si="22"/>
        <v>342.63976152756231</v>
      </c>
      <c r="L395" s="28">
        <f t="shared" si="23"/>
        <v>0.58161830859199204</v>
      </c>
    </row>
    <row r="396" spans="1:12">
      <c r="A396" s="14">
        <v>2017</v>
      </c>
      <c r="B396" s="14" t="s">
        <v>986</v>
      </c>
      <c r="C396" s="14" t="s">
        <v>1152</v>
      </c>
      <c r="D396" s="14" t="s">
        <v>1115</v>
      </c>
      <c r="F396" s="14" t="s">
        <v>1154</v>
      </c>
      <c r="G396" s="30">
        <v>618.55534978408332</v>
      </c>
      <c r="H396" s="30">
        <v>271.5949300000002</v>
      </c>
      <c r="I396" s="26">
        <f t="shared" si="24"/>
        <v>618.55534978408332</v>
      </c>
      <c r="J396" s="26">
        <f t="shared" si="24"/>
        <v>271.5949300000002</v>
      </c>
      <c r="K396" s="26">
        <f t="shared" si="22"/>
        <v>346.96041978408311</v>
      </c>
      <c r="L396" s="28">
        <f t="shared" si="23"/>
        <v>0.56092057065741208</v>
      </c>
    </row>
    <row r="397" spans="1:12">
      <c r="A397" s="14">
        <v>2018</v>
      </c>
      <c r="B397" s="14" t="s">
        <v>986</v>
      </c>
      <c r="C397" s="14" t="s">
        <v>1152</v>
      </c>
      <c r="D397" s="14" t="s">
        <v>1115</v>
      </c>
      <c r="F397" s="14" t="s">
        <v>1154</v>
      </c>
      <c r="G397" s="30">
        <v>691.11324830699675</v>
      </c>
      <c r="H397" s="30">
        <v>302.44458799999967</v>
      </c>
      <c r="I397" s="26">
        <f t="shared" si="24"/>
        <v>691.11324830699675</v>
      </c>
      <c r="J397" s="26">
        <f t="shared" si="24"/>
        <v>302.44458799999967</v>
      </c>
      <c r="K397" s="26">
        <f t="shared" si="22"/>
        <v>388.66866030699708</v>
      </c>
      <c r="L397" s="28">
        <f t="shared" si="23"/>
        <v>0.5623805668016193</v>
      </c>
    </row>
    <row r="398" spans="1:12">
      <c r="A398" s="14">
        <v>2015</v>
      </c>
      <c r="B398" s="14" t="s">
        <v>986</v>
      </c>
      <c r="C398" s="14" t="s">
        <v>1152</v>
      </c>
      <c r="D398" s="14" t="s">
        <v>1115</v>
      </c>
      <c r="F398" s="14" t="s">
        <v>1154</v>
      </c>
      <c r="G398" s="30">
        <v>666.58641555351051</v>
      </c>
      <c r="H398" s="30">
        <v>308.21660464589195</v>
      </c>
      <c r="I398" s="26">
        <f t="shared" si="24"/>
        <v>666.58641555351051</v>
      </c>
      <c r="J398" s="26">
        <f t="shared" si="24"/>
        <v>308.21660464589195</v>
      </c>
      <c r="K398" s="26">
        <f t="shared" si="22"/>
        <v>358.36981090761856</v>
      </c>
      <c r="L398" s="28">
        <f t="shared" si="23"/>
        <v>0.53761943319838068</v>
      </c>
    </row>
    <row r="399" spans="1:12">
      <c r="A399" s="14">
        <v>2019</v>
      </c>
      <c r="B399" s="14" t="s">
        <v>986</v>
      </c>
      <c r="C399" s="14" t="s">
        <v>1152</v>
      </c>
      <c r="D399" s="14" t="s">
        <v>1115</v>
      </c>
      <c r="F399" s="14" t="s">
        <v>1154</v>
      </c>
      <c r="G399" s="30">
        <v>659.96035768261902</v>
      </c>
      <c r="H399" s="30">
        <v>387.44427615384558</v>
      </c>
      <c r="I399" s="26">
        <f t="shared" si="24"/>
        <v>659.96035768261902</v>
      </c>
      <c r="J399" s="26">
        <f t="shared" si="24"/>
        <v>387.44427615384558</v>
      </c>
      <c r="K399" s="26">
        <f t="shared" si="22"/>
        <v>272.51608152877344</v>
      </c>
      <c r="L399" s="28">
        <f t="shared" si="23"/>
        <v>0.41292795598463644</v>
      </c>
    </row>
    <row r="400" spans="1:12">
      <c r="A400" s="14">
        <v>2012</v>
      </c>
      <c r="B400" s="14" t="s">
        <v>986</v>
      </c>
      <c r="C400" s="14" t="s">
        <v>1152</v>
      </c>
      <c r="D400" s="14" t="s">
        <v>1115</v>
      </c>
      <c r="F400" s="14" t="s">
        <v>1154</v>
      </c>
      <c r="G400" s="30">
        <v>616.1750068280719</v>
      </c>
      <c r="H400" s="30">
        <v>457.32432979788035</v>
      </c>
      <c r="I400" s="26">
        <f t="shared" si="24"/>
        <v>616.1750068280719</v>
      </c>
      <c r="J400" s="26">
        <f t="shared" si="24"/>
        <v>457.32432979788035</v>
      </c>
      <c r="K400" s="26">
        <f t="shared" si="22"/>
        <v>158.85067703019155</v>
      </c>
      <c r="L400" s="28">
        <f t="shared" si="23"/>
        <v>0.2578012338538665</v>
      </c>
    </row>
    <row r="401" spans="1:12">
      <c r="A401" s="14">
        <v>2019</v>
      </c>
      <c r="B401" s="14" t="s">
        <v>986</v>
      </c>
      <c r="C401" s="14" t="s">
        <v>1155</v>
      </c>
      <c r="D401" s="14" t="s">
        <v>1156</v>
      </c>
      <c r="F401" s="14" t="s">
        <v>1157</v>
      </c>
      <c r="G401" s="30">
        <v>24216.156813775877</v>
      </c>
      <c r="H401" s="30">
        <v>5786.830535000001</v>
      </c>
      <c r="I401" s="26">
        <f t="shared" si="24"/>
        <v>24216.156813775877</v>
      </c>
      <c r="J401" s="26">
        <f t="shared" si="24"/>
        <v>5786.830535000001</v>
      </c>
      <c r="K401" s="26">
        <f t="shared" si="22"/>
        <v>18429.326278775876</v>
      </c>
      <c r="L401" s="28">
        <f t="shared" si="23"/>
        <v>0.76103431359892582</v>
      </c>
    </row>
    <row r="402" spans="1:12">
      <c r="A402" s="14">
        <v>2018</v>
      </c>
      <c r="B402" s="14" t="s">
        <v>986</v>
      </c>
      <c r="C402" s="14" t="s">
        <v>1155</v>
      </c>
      <c r="D402" s="14" t="s">
        <v>1156</v>
      </c>
      <c r="F402" s="14" t="s">
        <v>1157</v>
      </c>
      <c r="G402" s="30">
        <v>24197.064653989812</v>
      </c>
      <c r="H402" s="30">
        <v>6913.4939000000049</v>
      </c>
      <c r="I402" s="26">
        <f t="shared" si="24"/>
        <v>24197.064653989812</v>
      </c>
      <c r="J402" s="26">
        <f t="shared" si="24"/>
        <v>6913.4939000000049</v>
      </c>
      <c r="K402" s="26">
        <f t="shared" si="22"/>
        <v>17283.570753989807</v>
      </c>
      <c r="L402" s="28">
        <f t="shared" si="23"/>
        <v>0.71428377785236641</v>
      </c>
    </row>
    <row r="403" spans="1:12">
      <c r="A403" s="14">
        <v>2021</v>
      </c>
      <c r="B403" s="14" t="s">
        <v>986</v>
      </c>
      <c r="C403" s="14" t="s">
        <v>1155</v>
      </c>
      <c r="D403" s="14" t="s">
        <v>1156</v>
      </c>
      <c r="F403" s="14" t="s">
        <v>1157</v>
      </c>
      <c r="G403" s="30">
        <v>25321.63251358112</v>
      </c>
      <c r="H403" s="30">
        <v>7604.4135925000064</v>
      </c>
      <c r="I403" s="26">
        <f t="shared" si="24"/>
        <v>25321.63251358112</v>
      </c>
      <c r="J403" s="26">
        <f t="shared" si="24"/>
        <v>7604.4135925000064</v>
      </c>
      <c r="K403" s="26">
        <f t="shared" si="22"/>
        <v>17717.218921081112</v>
      </c>
      <c r="L403" s="28">
        <f t="shared" si="23"/>
        <v>0.69968707237096883</v>
      </c>
    </row>
    <row r="404" spans="1:12">
      <c r="A404" s="14">
        <v>2015</v>
      </c>
      <c r="B404" s="14" t="s">
        <v>986</v>
      </c>
      <c r="C404" s="14" t="s">
        <v>1155</v>
      </c>
      <c r="D404" s="14" t="s">
        <v>1156</v>
      </c>
      <c r="F404" s="14" t="s">
        <v>1157</v>
      </c>
      <c r="G404" s="30">
        <v>24544.37941134434</v>
      </c>
      <c r="H404" s="30">
        <v>8654.4217335190424</v>
      </c>
      <c r="I404" s="26">
        <f t="shared" si="24"/>
        <v>24544.37941134434</v>
      </c>
      <c r="J404" s="26">
        <f t="shared" si="24"/>
        <v>8654.4217335190424</v>
      </c>
      <c r="K404" s="26">
        <f t="shared" si="22"/>
        <v>15889.957677825298</v>
      </c>
      <c r="L404" s="28">
        <f t="shared" si="23"/>
        <v>0.64739700326181426</v>
      </c>
    </row>
    <row r="405" spans="1:12">
      <c r="A405" s="14">
        <v>2017</v>
      </c>
      <c r="B405" s="14" t="s">
        <v>986</v>
      </c>
      <c r="C405" s="14" t="s">
        <v>1155</v>
      </c>
      <c r="D405" s="14" t="s">
        <v>1156</v>
      </c>
      <c r="F405" s="14" t="s">
        <v>1157</v>
      </c>
      <c r="G405" s="30">
        <v>23605.298128318573</v>
      </c>
      <c r="H405" s="30">
        <v>9305.4664083333246</v>
      </c>
      <c r="I405" s="26">
        <f t="shared" si="24"/>
        <v>23605.298128318573</v>
      </c>
      <c r="J405" s="26">
        <f t="shared" si="24"/>
        <v>9305.4664083333246</v>
      </c>
      <c r="K405" s="26">
        <f t="shared" si="22"/>
        <v>14299.831719985248</v>
      </c>
      <c r="L405" s="28">
        <f t="shared" si="23"/>
        <v>0.60578907507336954</v>
      </c>
    </row>
    <row r="406" spans="1:12">
      <c r="A406" s="14">
        <v>2020</v>
      </c>
      <c r="B406" s="14" t="s">
        <v>986</v>
      </c>
      <c r="C406" s="14" t="s">
        <v>1155</v>
      </c>
      <c r="D406" s="14" t="s">
        <v>1156</v>
      </c>
      <c r="F406" s="14" t="s">
        <v>1157</v>
      </c>
      <c r="G406" s="30">
        <v>26882.649987108634</v>
      </c>
      <c r="H406" s="30">
        <v>14774.266510837877</v>
      </c>
      <c r="I406" s="26">
        <f t="shared" si="24"/>
        <v>26882.649987108634</v>
      </c>
      <c r="J406" s="26">
        <f t="shared" si="24"/>
        <v>14774.266510837877</v>
      </c>
      <c r="K406" s="26">
        <f t="shared" si="22"/>
        <v>12108.383476270757</v>
      </c>
      <c r="L406" s="28">
        <f t="shared" si="23"/>
        <v>0.45041629013796031</v>
      </c>
    </row>
    <row r="407" spans="1:12">
      <c r="A407" s="14">
        <v>2016</v>
      </c>
      <c r="B407" s="14" t="s">
        <v>986</v>
      </c>
      <c r="C407" s="14" t="s">
        <v>1155</v>
      </c>
      <c r="D407" s="14" t="s">
        <v>1156</v>
      </c>
      <c r="F407" s="14" t="s">
        <v>1157</v>
      </c>
      <c r="G407" s="30">
        <v>20529.877429755077</v>
      </c>
      <c r="H407" s="30">
        <v>17202.579915254246</v>
      </c>
      <c r="I407" s="26">
        <f t="shared" si="24"/>
        <v>20529.877429755077</v>
      </c>
      <c r="J407" s="26">
        <f t="shared" si="24"/>
        <v>17202.579915254246</v>
      </c>
      <c r="K407" s="26">
        <f t="shared" si="22"/>
        <v>3327.2975145008313</v>
      </c>
      <c r="L407" s="28">
        <f t="shared" si="23"/>
        <v>0.16207098780231374</v>
      </c>
    </row>
    <row r="408" spans="1:12">
      <c r="A408" s="14">
        <v>2020</v>
      </c>
      <c r="B408" s="14" t="s">
        <v>986</v>
      </c>
      <c r="C408" s="14" t="s">
        <v>1158</v>
      </c>
      <c r="D408" s="14" t="s">
        <v>988</v>
      </c>
      <c r="F408" s="14" t="s">
        <v>1159</v>
      </c>
      <c r="G408" s="30">
        <v>157.586486656201</v>
      </c>
      <c r="H408" s="30">
        <v>36.870495691610031</v>
      </c>
      <c r="I408" s="26">
        <f t="shared" si="24"/>
        <v>157.586486656201</v>
      </c>
      <c r="J408" s="26">
        <f t="shared" si="24"/>
        <v>36.870495691610031</v>
      </c>
      <c r="K408" s="26">
        <f t="shared" si="22"/>
        <v>120.71599096459097</v>
      </c>
      <c r="L408" s="28">
        <f t="shared" si="23"/>
        <v>0.76603009259259236</v>
      </c>
    </row>
    <row r="409" spans="1:12">
      <c r="A409" s="14">
        <v>2021</v>
      </c>
      <c r="B409" s="14" t="s">
        <v>986</v>
      </c>
      <c r="C409" s="14" t="s">
        <v>1158</v>
      </c>
      <c r="D409" s="14" t="s">
        <v>988</v>
      </c>
      <c r="F409" s="14" t="s">
        <v>1159</v>
      </c>
      <c r="G409" s="30">
        <v>187.86102857142882</v>
      </c>
      <c r="H409" s="30">
        <v>50.112581666666749</v>
      </c>
      <c r="I409" s="26">
        <f t="shared" si="24"/>
        <v>187.86102857142882</v>
      </c>
      <c r="J409" s="26">
        <f t="shared" si="24"/>
        <v>50.112581666666749</v>
      </c>
      <c r="K409" s="26">
        <f t="shared" ref="K409:K472" si="25">IF(H409="","",IF(G409="","",G409-H409))</f>
        <v>137.74844690476206</v>
      </c>
      <c r="L409" s="28">
        <f t="shared" ref="L409:L472" si="26">IF(H409="","",IF(G409="","",K409/G409))</f>
        <v>0.73324652777777766</v>
      </c>
    </row>
    <row r="410" spans="1:12">
      <c r="A410" s="14">
        <v>2021</v>
      </c>
      <c r="B410" s="14" t="s">
        <v>986</v>
      </c>
      <c r="C410" s="14" t="s">
        <v>1160</v>
      </c>
      <c r="D410" s="14" t="s">
        <v>1161</v>
      </c>
      <c r="F410" s="14" t="s">
        <v>1119</v>
      </c>
      <c r="G410" s="30">
        <v>2729.7189817123849</v>
      </c>
      <c r="H410" s="30">
        <v>1353.4795137499998</v>
      </c>
      <c r="I410" s="26">
        <f t="shared" si="24"/>
        <v>2729.7189817123849</v>
      </c>
      <c r="J410" s="26">
        <f t="shared" si="24"/>
        <v>1353.4795137499998</v>
      </c>
      <c r="K410" s="26">
        <f t="shared" si="25"/>
        <v>1376.2394679623851</v>
      </c>
      <c r="L410" s="28">
        <f t="shared" si="26"/>
        <v>0.5041689189189188</v>
      </c>
    </row>
    <row r="411" spans="1:12">
      <c r="A411" s="14">
        <v>2018</v>
      </c>
      <c r="B411" s="14" t="s">
        <v>986</v>
      </c>
      <c r="C411" s="14" t="s">
        <v>1160</v>
      </c>
      <c r="D411" s="14" t="s">
        <v>1161</v>
      </c>
      <c r="F411" s="14" t="s">
        <v>1119</v>
      </c>
      <c r="G411" s="30">
        <v>2630.6070800016073</v>
      </c>
      <c r="H411" s="30">
        <v>1769.4031999999995</v>
      </c>
      <c r="I411" s="26">
        <f t="shared" si="24"/>
        <v>2630.6070800016073</v>
      </c>
      <c r="J411" s="26">
        <f t="shared" si="24"/>
        <v>1769.4031999999995</v>
      </c>
      <c r="K411" s="26">
        <f t="shared" si="25"/>
        <v>861.20388000160779</v>
      </c>
      <c r="L411" s="28">
        <f t="shared" si="26"/>
        <v>0.32737837837837858</v>
      </c>
    </row>
    <row r="412" spans="1:12">
      <c r="A412" s="14">
        <v>2019</v>
      </c>
      <c r="B412" s="14" t="s">
        <v>986</v>
      </c>
      <c r="C412" s="14" t="s">
        <v>1160</v>
      </c>
      <c r="D412" s="14" t="s">
        <v>1161</v>
      </c>
      <c r="F412" s="14" t="s">
        <v>1119</v>
      </c>
      <c r="G412" s="30">
        <v>2803.8629560585873</v>
      </c>
      <c r="H412" s="30">
        <v>2362.1125569230744</v>
      </c>
      <c r="I412" s="26">
        <f t="shared" si="24"/>
        <v>2803.8629560585873</v>
      </c>
      <c r="J412" s="26">
        <f t="shared" si="24"/>
        <v>2362.1125569230744</v>
      </c>
      <c r="K412" s="26">
        <f t="shared" si="25"/>
        <v>441.75039913551291</v>
      </c>
      <c r="L412" s="28">
        <f t="shared" si="26"/>
        <v>0.15755063855063908</v>
      </c>
    </row>
    <row r="413" spans="1:12">
      <c r="A413" s="14">
        <v>2021</v>
      </c>
      <c r="B413" s="14" t="s">
        <v>986</v>
      </c>
      <c r="C413" s="14" t="s">
        <v>1162</v>
      </c>
      <c r="D413" s="14" t="s">
        <v>949</v>
      </c>
      <c r="F413" s="14" t="s">
        <v>1119</v>
      </c>
      <c r="G413" s="30">
        <v>11246.273013902033</v>
      </c>
      <c r="H413" s="30">
        <v>4932.7144533333458</v>
      </c>
      <c r="I413" s="26">
        <f t="shared" si="24"/>
        <v>11246.273013902033</v>
      </c>
      <c r="J413" s="26">
        <f t="shared" si="24"/>
        <v>4932.7144533333458</v>
      </c>
      <c r="K413" s="26">
        <f t="shared" si="25"/>
        <v>6313.5585605686874</v>
      </c>
      <c r="L413" s="28">
        <f t="shared" si="26"/>
        <v>0.56139118735284199</v>
      </c>
    </row>
    <row r="414" spans="1:12">
      <c r="A414" s="14">
        <v>2020</v>
      </c>
      <c r="B414" s="14" t="s">
        <v>986</v>
      </c>
      <c r="C414" s="14" t="s">
        <v>1162</v>
      </c>
      <c r="D414" s="14" t="s">
        <v>949</v>
      </c>
      <c r="F414" s="14" t="s">
        <v>1119</v>
      </c>
      <c r="G414" s="30">
        <v>12901.230721391305</v>
      </c>
      <c r="H414" s="30">
        <v>8940.8142592650292</v>
      </c>
      <c r="I414" s="26">
        <f t="shared" si="24"/>
        <v>12901.230721391305</v>
      </c>
      <c r="J414" s="26">
        <f t="shared" si="24"/>
        <v>8940.8142592650292</v>
      </c>
      <c r="K414" s="26">
        <f t="shared" si="25"/>
        <v>3960.4164621262753</v>
      </c>
      <c r="L414" s="28">
        <f t="shared" si="26"/>
        <v>0.30697974074361589</v>
      </c>
    </row>
    <row r="415" spans="1:12">
      <c r="A415" s="14">
        <v>2021</v>
      </c>
      <c r="B415" s="14" t="s">
        <v>986</v>
      </c>
      <c r="C415" s="14" t="s">
        <v>1163</v>
      </c>
      <c r="D415" s="14" t="s">
        <v>1115</v>
      </c>
      <c r="F415" s="14" t="s">
        <v>1164</v>
      </c>
      <c r="G415" s="30">
        <v>1258.9417790853163</v>
      </c>
      <c r="H415" s="30">
        <v>389.65440800000096</v>
      </c>
      <c r="I415" s="26">
        <f t="shared" si="24"/>
        <v>1258.9417790853163</v>
      </c>
      <c r="J415" s="26">
        <f t="shared" si="24"/>
        <v>389.65440800000096</v>
      </c>
      <c r="K415" s="26">
        <f t="shared" si="25"/>
        <v>869.28737108531527</v>
      </c>
      <c r="L415" s="28">
        <f t="shared" si="26"/>
        <v>0.69049052587395721</v>
      </c>
    </row>
    <row r="416" spans="1:12">
      <c r="A416" s="14">
        <v>2020</v>
      </c>
      <c r="B416" s="14" t="s">
        <v>986</v>
      </c>
      <c r="C416" s="14" t="s">
        <v>1163</v>
      </c>
      <c r="D416" s="14" t="s">
        <v>1115</v>
      </c>
      <c r="F416" s="14" t="s">
        <v>1164</v>
      </c>
      <c r="G416" s="30">
        <v>1653.526746395522</v>
      </c>
      <c r="H416" s="30">
        <v>439.80955930327855</v>
      </c>
      <c r="I416" s="26">
        <f t="shared" si="24"/>
        <v>1653.526746395522</v>
      </c>
      <c r="J416" s="26">
        <f t="shared" si="24"/>
        <v>439.80955930327855</v>
      </c>
      <c r="K416" s="26">
        <f t="shared" si="25"/>
        <v>1213.7171870922434</v>
      </c>
      <c r="L416" s="28">
        <f t="shared" si="26"/>
        <v>0.73401726929303834</v>
      </c>
    </row>
    <row r="417" spans="1:12">
      <c r="A417" s="14">
        <v>2014</v>
      </c>
      <c r="B417" s="14" t="s">
        <v>986</v>
      </c>
      <c r="C417" s="14" t="s">
        <v>1163</v>
      </c>
      <c r="D417" s="14" t="s">
        <v>1115</v>
      </c>
      <c r="F417" s="14" t="s">
        <v>1164</v>
      </c>
      <c r="G417" s="30">
        <v>3879.1585667197583</v>
      </c>
      <c r="H417" s="30">
        <v>1397.315854670602</v>
      </c>
      <c r="I417" s="26">
        <f t="shared" si="24"/>
        <v>3879.1585667197583</v>
      </c>
      <c r="J417" s="26">
        <f t="shared" si="24"/>
        <v>1397.315854670602</v>
      </c>
      <c r="K417" s="26">
        <f t="shared" si="25"/>
        <v>2481.842712049156</v>
      </c>
      <c r="L417" s="28">
        <f t="shared" si="26"/>
        <v>0.63978893086286448</v>
      </c>
    </row>
    <row r="418" spans="1:12">
      <c r="A418" s="14">
        <v>2019</v>
      </c>
      <c r="B418" s="14" t="s">
        <v>986</v>
      </c>
      <c r="C418" s="14" t="s">
        <v>1163</v>
      </c>
      <c r="D418" s="14" t="s">
        <v>1115</v>
      </c>
      <c r="F418" s="14" t="s">
        <v>1164</v>
      </c>
      <c r="G418" s="30">
        <v>3486.8138915119494</v>
      </c>
      <c r="H418" s="30">
        <v>1502.7175389516317</v>
      </c>
      <c r="I418" s="26">
        <f t="shared" si="24"/>
        <v>3486.8138915119494</v>
      </c>
      <c r="J418" s="26">
        <f t="shared" si="24"/>
        <v>1502.7175389516317</v>
      </c>
      <c r="K418" s="26">
        <f t="shared" si="25"/>
        <v>1984.0963525603177</v>
      </c>
      <c r="L418" s="28">
        <f t="shared" si="26"/>
        <v>0.56902846389084893</v>
      </c>
    </row>
    <row r="419" spans="1:12">
      <c r="A419" s="14">
        <v>2015</v>
      </c>
      <c r="B419" s="14" t="s">
        <v>986</v>
      </c>
      <c r="C419" s="14" t="s">
        <v>1163</v>
      </c>
      <c r="D419" s="14" t="s">
        <v>1115</v>
      </c>
      <c r="F419" s="14" t="s">
        <v>1164</v>
      </c>
      <c r="G419" s="30">
        <v>3609.679673264643</v>
      </c>
      <c r="H419" s="30">
        <v>1834.7584153846149</v>
      </c>
      <c r="I419" s="26">
        <f t="shared" si="24"/>
        <v>3609.679673264643</v>
      </c>
      <c r="J419" s="26">
        <f t="shared" si="24"/>
        <v>1834.7584153846149</v>
      </c>
      <c r="K419" s="26">
        <f t="shared" si="25"/>
        <v>1774.9212578800282</v>
      </c>
      <c r="L419" s="28">
        <f t="shared" si="26"/>
        <v>0.49171156959608148</v>
      </c>
    </row>
    <row r="420" spans="1:12">
      <c r="A420" s="14">
        <v>2016</v>
      </c>
      <c r="B420" s="14" t="s">
        <v>986</v>
      </c>
      <c r="C420" s="14" t="s">
        <v>1163</v>
      </c>
      <c r="D420" s="14" t="s">
        <v>1115</v>
      </c>
      <c r="F420" s="14" t="s">
        <v>1164</v>
      </c>
      <c r="G420" s="30">
        <v>3316.2943268154354</v>
      </c>
      <c r="H420" s="30">
        <v>1905.8759603412268</v>
      </c>
      <c r="I420" s="26">
        <f t="shared" si="24"/>
        <v>3316.2943268154354</v>
      </c>
      <c r="J420" s="26">
        <f t="shared" si="24"/>
        <v>1905.8759603412268</v>
      </c>
      <c r="K420" s="26">
        <f t="shared" si="25"/>
        <v>1410.4183664742086</v>
      </c>
      <c r="L420" s="28">
        <f t="shared" si="26"/>
        <v>0.42529951430113333</v>
      </c>
    </row>
    <row r="421" spans="1:12">
      <c r="A421" s="14">
        <v>2018</v>
      </c>
      <c r="B421" s="14" t="s">
        <v>986</v>
      </c>
      <c r="C421" s="14" t="s">
        <v>1163</v>
      </c>
      <c r="D421" s="14" t="s">
        <v>1115</v>
      </c>
      <c r="F421" s="14" t="s">
        <v>1164</v>
      </c>
      <c r="G421" s="30">
        <v>3925.9273092224216</v>
      </c>
      <c r="H421" s="30">
        <v>1943.1099261538445</v>
      </c>
      <c r="I421" s="26">
        <f t="shared" si="24"/>
        <v>3925.9273092224216</v>
      </c>
      <c r="J421" s="26">
        <f t="shared" si="24"/>
        <v>1943.1099261538445</v>
      </c>
      <c r="K421" s="26">
        <f t="shared" si="25"/>
        <v>1982.8173830685771</v>
      </c>
      <c r="L421" s="28">
        <f t="shared" si="26"/>
        <v>0.5050570799950187</v>
      </c>
    </row>
    <row r="422" spans="1:12">
      <c r="A422" s="14">
        <v>2013</v>
      </c>
      <c r="B422" s="14" t="s">
        <v>986</v>
      </c>
      <c r="C422" s="14" t="s">
        <v>1163</v>
      </c>
      <c r="D422" s="14" t="s">
        <v>1115</v>
      </c>
      <c r="F422" s="14" t="s">
        <v>1164</v>
      </c>
      <c r="G422" s="30">
        <v>4122.7670824029783</v>
      </c>
      <c r="H422" s="30">
        <v>1973.9580822354424</v>
      </c>
      <c r="I422" s="26">
        <f t="shared" si="24"/>
        <v>4122.7670824029783</v>
      </c>
      <c r="J422" s="26">
        <f t="shared" si="24"/>
        <v>1973.9580822354424</v>
      </c>
      <c r="K422" s="26">
        <f t="shared" si="25"/>
        <v>2148.8090001675359</v>
      </c>
      <c r="L422" s="28">
        <f t="shared" si="26"/>
        <v>0.52120552949479027</v>
      </c>
    </row>
    <row r="423" spans="1:12">
      <c r="A423" s="14">
        <v>2017</v>
      </c>
      <c r="B423" s="14" t="s">
        <v>986</v>
      </c>
      <c r="C423" s="14" t="s">
        <v>1163</v>
      </c>
      <c r="D423" s="14" t="s">
        <v>1115</v>
      </c>
      <c r="F423" s="14" t="s">
        <v>1164</v>
      </c>
      <c r="G423" s="30">
        <v>3127.1171822584711</v>
      </c>
      <c r="H423" s="30">
        <v>2012.2906250000005</v>
      </c>
      <c r="I423" s="26">
        <f t="shared" si="24"/>
        <v>3127.1171822584711</v>
      </c>
      <c r="J423" s="26">
        <f t="shared" si="24"/>
        <v>2012.2906250000005</v>
      </c>
      <c r="K423" s="26">
        <f t="shared" si="25"/>
        <v>1114.8265572584705</v>
      </c>
      <c r="L423" s="28">
        <f t="shared" si="26"/>
        <v>0.35650296815974092</v>
      </c>
    </row>
    <row r="424" spans="1:12">
      <c r="A424" s="14">
        <v>2012</v>
      </c>
      <c r="B424" s="14" t="s">
        <v>986</v>
      </c>
      <c r="C424" s="14" t="s">
        <v>1163</v>
      </c>
      <c r="D424" s="14" t="s">
        <v>1115</v>
      </c>
      <c r="F424" s="14" t="s">
        <v>1164</v>
      </c>
      <c r="G424" s="30">
        <v>3430.0573714318271</v>
      </c>
      <c r="H424" s="30">
        <v>2544.2580009768021</v>
      </c>
      <c r="I424" s="26">
        <f t="shared" si="24"/>
        <v>3430.0573714318271</v>
      </c>
      <c r="J424" s="26">
        <f t="shared" si="24"/>
        <v>2544.2580009768021</v>
      </c>
      <c r="K424" s="26">
        <f t="shared" si="25"/>
        <v>885.79937045502493</v>
      </c>
      <c r="L424" s="28">
        <f t="shared" si="26"/>
        <v>0.25824622580154133</v>
      </c>
    </row>
    <row r="425" spans="1:12">
      <c r="A425" s="14">
        <v>2011</v>
      </c>
      <c r="B425" s="14" t="s">
        <v>986</v>
      </c>
      <c r="C425" s="14" t="s">
        <v>1163</v>
      </c>
      <c r="D425" s="14" t="s">
        <v>1115</v>
      </c>
      <c r="F425" s="14" t="s">
        <v>1164</v>
      </c>
      <c r="G425" s="31"/>
      <c r="H425" s="30">
        <v>3972.4735784400036</v>
      </c>
      <c r="I425" s="26" t="str">
        <f t="shared" si="24"/>
        <v/>
      </c>
      <c r="J425" s="26">
        <f t="shared" si="24"/>
        <v>3972.4735784400036</v>
      </c>
      <c r="K425" s="26" t="str">
        <f t="shared" si="25"/>
        <v/>
      </c>
      <c r="L425" s="28" t="str">
        <f t="shared" si="26"/>
        <v/>
      </c>
    </row>
    <row r="426" spans="1:12">
      <c r="A426" s="14">
        <v>2011</v>
      </c>
      <c r="B426" s="14" t="s">
        <v>1165</v>
      </c>
      <c r="C426" s="14" t="s">
        <v>1166</v>
      </c>
      <c r="D426" s="14" t="s">
        <v>1167</v>
      </c>
      <c r="E426" s="14" t="s">
        <v>1168</v>
      </c>
      <c r="F426" s="14" t="s">
        <v>1169</v>
      </c>
      <c r="G426" s="30">
        <v>2182.3278753330428</v>
      </c>
      <c r="H426" s="30">
        <v>999.25705406399391</v>
      </c>
      <c r="I426" s="26">
        <f t="shared" si="24"/>
        <v>2182.3278753330428</v>
      </c>
      <c r="J426" s="26">
        <f t="shared" si="24"/>
        <v>999.25705406399391</v>
      </c>
      <c r="K426" s="26">
        <f t="shared" si="25"/>
        <v>1183.0708212690488</v>
      </c>
      <c r="L426" s="28">
        <f t="shared" si="26"/>
        <v>0.5421141500511244</v>
      </c>
    </row>
    <row r="427" spans="1:12">
      <c r="A427" s="14">
        <v>2014</v>
      </c>
      <c r="B427" s="14" t="s">
        <v>1165</v>
      </c>
      <c r="C427" s="14" t="s">
        <v>1166</v>
      </c>
      <c r="D427" s="14" t="s">
        <v>1167</v>
      </c>
      <c r="E427" s="14" t="s">
        <v>1168</v>
      </c>
      <c r="F427" s="14" t="s">
        <v>1169</v>
      </c>
      <c r="G427" s="30">
        <v>2494.2401118485573</v>
      </c>
      <c r="H427" s="30">
        <v>1027.7630326766666</v>
      </c>
      <c r="I427" s="26">
        <f t="shared" si="24"/>
        <v>2494.2401118485573</v>
      </c>
      <c r="J427" s="26">
        <f t="shared" si="24"/>
        <v>1027.7630326766666</v>
      </c>
      <c r="K427" s="26">
        <f t="shared" si="25"/>
        <v>1466.4770791718906</v>
      </c>
      <c r="L427" s="28">
        <f t="shared" si="26"/>
        <v>0.587945431638913</v>
      </c>
    </row>
    <row r="428" spans="1:12">
      <c r="A428" s="14">
        <v>2017</v>
      </c>
      <c r="B428" s="14" t="s">
        <v>1165</v>
      </c>
      <c r="C428" s="14" t="s">
        <v>1166</v>
      </c>
      <c r="D428" s="14" t="s">
        <v>1167</v>
      </c>
      <c r="E428" s="14" t="s">
        <v>1168</v>
      </c>
      <c r="F428" s="14" t="s">
        <v>1169</v>
      </c>
      <c r="G428" s="30">
        <v>1959.5910356604059</v>
      </c>
      <c r="H428" s="30">
        <v>1071.7956549333319</v>
      </c>
      <c r="I428" s="26">
        <f t="shared" si="24"/>
        <v>1959.5910356604059</v>
      </c>
      <c r="J428" s="26">
        <f t="shared" si="24"/>
        <v>1071.7956549333319</v>
      </c>
      <c r="K428" s="26">
        <f t="shared" si="25"/>
        <v>887.79538072707396</v>
      </c>
      <c r="L428" s="28">
        <f t="shared" si="26"/>
        <v>0.45305135845749378</v>
      </c>
    </row>
    <row r="429" spans="1:12">
      <c r="A429" s="14">
        <v>2015</v>
      </c>
      <c r="B429" s="14" t="s">
        <v>1165</v>
      </c>
      <c r="C429" s="14" t="s">
        <v>1166</v>
      </c>
      <c r="D429" s="14" t="s">
        <v>1167</v>
      </c>
      <c r="E429" s="14" t="s">
        <v>1168</v>
      </c>
      <c r="F429" s="14" t="s">
        <v>1169</v>
      </c>
      <c r="G429" s="30">
        <v>2098.3891723028992</v>
      </c>
      <c r="H429" s="30">
        <v>1125.6431243848158</v>
      </c>
      <c r="I429" s="26">
        <f t="shared" si="24"/>
        <v>2098.3891723028992</v>
      </c>
      <c r="J429" s="26">
        <f t="shared" si="24"/>
        <v>1125.6431243848158</v>
      </c>
      <c r="K429" s="26">
        <f t="shared" si="25"/>
        <v>972.74604791808338</v>
      </c>
      <c r="L429" s="28">
        <f t="shared" si="26"/>
        <v>0.46356798860648574</v>
      </c>
    </row>
    <row r="430" spans="1:12">
      <c r="A430" s="14">
        <v>2016</v>
      </c>
      <c r="B430" s="14" t="s">
        <v>1165</v>
      </c>
      <c r="C430" s="14" t="s">
        <v>1166</v>
      </c>
      <c r="D430" s="14" t="s">
        <v>1167</v>
      </c>
      <c r="E430" s="14" t="s">
        <v>1168</v>
      </c>
      <c r="F430" s="14" t="s">
        <v>1169</v>
      </c>
      <c r="G430" s="30">
        <v>2455.9741837442366</v>
      </c>
      <c r="H430" s="30">
        <v>1270.4909179599997</v>
      </c>
      <c r="I430" s="26">
        <f t="shared" si="24"/>
        <v>2455.9741837442366</v>
      </c>
      <c r="J430" s="26">
        <f t="shared" si="24"/>
        <v>1270.4909179599997</v>
      </c>
      <c r="K430" s="26">
        <f t="shared" si="25"/>
        <v>1185.4832657842369</v>
      </c>
      <c r="L430" s="28">
        <f t="shared" si="26"/>
        <v>0.48269369997078615</v>
      </c>
    </row>
    <row r="431" spans="1:12">
      <c r="A431" s="14">
        <v>2013</v>
      </c>
      <c r="B431" s="14" t="s">
        <v>1165</v>
      </c>
      <c r="C431" s="14" t="s">
        <v>1166</v>
      </c>
      <c r="D431" s="14" t="s">
        <v>1167</v>
      </c>
      <c r="E431" s="14" t="s">
        <v>1168</v>
      </c>
      <c r="F431" s="14" t="s">
        <v>1169</v>
      </c>
      <c r="G431" s="30">
        <v>3428.7386538826945</v>
      </c>
      <c r="H431" s="30">
        <v>1488.5118735344017</v>
      </c>
      <c r="I431" s="26">
        <f t="shared" si="24"/>
        <v>3428.7386538826945</v>
      </c>
      <c r="J431" s="26">
        <f t="shared" si="24"/>
        <v>1488.5118735344017</v>
      </c>
      <c r="K431" s="26">
        <f t="shared" si="25"/>
        <v>1940.2267803482928</v>
      </c>
      <c r="L431" s="28">
        <f t="shared" si="26"/>
        <v>0.56587187773882541</v>
      </c>
    </row>
    <row r="432" spans="1:12">
      <c r="A432" s="14">
        <v>2018</v>
      </c>
      <c r="B432" s="14" t="s">
        <v>1165</v>
      </c>
      <c r="C432" s="14" t="s">
        <v>1166</v>
      </c>
      <c r="D432" s="14" t="s">
        <v>1167</v>
      </c>
      <c r="E432" s="14" t="s">
        <v>1168</v>
      </c>
      <c r="F432" s="14" t="s">
        <v>1169</v>
      </c>
      <c r="G432" s="30">
        <v>2282.259649166087</v>
      </c>
      <c r="H432" s="30">
        <v>1552.9301411376377</v>
      </c>
      <c r="I432" s="26">
        <f t="shared" si="24"/>
        <v>2282.259649166087</v>
      </c>
      <c r="J432" s="26">
        <f t="shared" si="24"/>
        <v>1552.9301411376377</v>
      </c>
      <c r="K432" s="26">
        <f t="shared" si="25"/>
        <v>729.32950802844925</v>
      </c>
      <c r="L432" s="28">
        <f t="shared" si="26"/>
        <v>0.31956465089103175</v>
      </c>
    </row>
    <row r="433" spans="1:12">
      <c r="A433" s="14">
        <v>2019</v>
      </c>
      <c r="B433" s="14" t="s">
        <v>1165</v>
      </c>
      <c r="C433" s="14" t="s">
        <v>1166</v>
      </c>
      <c r="D433" s="14" t="s">
        <v>1167</v>
      </c>
      <c r="E433" s="14" t="s">
        <v>1168</v>
      </c>
      <c r="F433" s="14" t="s">
        <v>1169</v>
      </c>
      <c r="G433" s="30">
        <v>2336.2296689969717</v>
      </c>
      <c r="H433" s="30">
        <v>1680.8444951806198</v>
      </c>
      <c r="I433" s="26">
        <f t="shared" si="24"/>
        <v>2336.2296689969717</v>
      </c>
      <c r="J433" s="26">
        <f t="shared" si="24"/>
        <v>1680.8444951806198</v>
      </c>
      <c r="K433" s="26">
        <f t="shared" si="25"/>
        <v>655.38517381635188</v>
      </c>
      <c r="L433" s="28">
        <f t="shared" si="26"/>
        <v>0.28053114062956513</v>
      </c>
    </row>
    <row r="434" spans="1:12">
      <c r="A434" s="14">
        <v>2021</v>
      </c>
      <c r="B434" s="14" t="s">
        <v>1165</v>
      </c>
      <c r="C434" s="14" t="s">
        <v>1166</v>
      </c>
      <c r="D434" s="14" t="s">
        <v>1167</v>
      </c>
      <c r="E434" s="14" t="s">
        <v>1168</v>
      </c>
      <c r="F434" s="14" t="s">
        <v>1169</v>
      </c>
      <c r="G434" s="30">
        <v>2198.5956581703208</v>
      </c>
      <c r="H434" s="30">
        <v>1729.8922325917247</v>
      </c>
      <c r="I434" s="26">
        <f t="shared" si="24"/>
        <v>2198.5956581703208</v>
      </c>
      <c r="J434" s="26">
        <f t="shared" si="24"/>
        <v>1729.8922325917247</v>
      </c>
      <c r="K434" s="26">
        <f t="shared" si="25"/>
        <v>468.70342557859612</v>
      </c>
      <c r="L434" s="28">
        <f t="shared" si="26"/>
        <v>0.21318309432515337</v>
      </c>
    </row>
    <row r="435" spans="1:12">
      <c r="A435" s="14">
        <v>2020</v>
      </c>
      <c r="B435" s="14" t="s">
        <v>1165</v>
      </c>
      <c r="C435" s="14" t="s">
        <v>1166</v>
      </c>
      <c r="D435" s="14" t="s">
        <v>1167</v>
      </c>
      <c r="E435" s="14" t="s">
        <v>1168</v>
      </c>
      <c r="F435" s="14" t="s">
        <v>1169</v>
      </c>
      <c r="G435" s="30">
        <v>2576.7730229215385</v>
      </c>
      <c r="H435" s="30">
        <v>1866.197722338829</v>
      </c>
      <c r="I435" s="26">
        <f t="shared" si="24"/>
        <v>2576.7730229215385</v>
      </c>
      <c r="J435" s="26">
        <f t="shared" si="24"/>
        <v>1866.197722338829</v>
      </c>
      <c r="K435" s="26">
        <f t="shared" si="25"/>
        <v>710.57530058270959</v>
      </c>
      <c r="L435" s="28">
        <f t="shared" si="26"/>
        <v>0.27576169661115946</v>
      </c>
    </row>
    <row r="436" spans="1:12">
      <c r="A436" s="14">
        <v>2012</v>
      </c>
      <c r="B436" s="14" t="s">
        <v>1165</v>
      </c>
      <c r="C436" s="14" t="s">
        <v>1166</v>
      </c>
      <c r="D436" s="14" t="s">
        <v>1167</v>
      </c>
      <c r="E436" s="14" t="s">
        <v>1168</v>
      </c>
      <c r="F436" s="14" t="s">
        <v>1169</v>
      </c>
      <c r="G436" s="30">
        <v>2391.9288709042517</v>
      </c>
      <c r="H436" s="30">
        <v>1960.6432010416659</v>
      </c>
      <c r="I436" s="26">
        <f t="shared" si="24"/>
        <v>2391.9288709042517</v>
      </c>
      <c r="J436" s="26">
        <f t="shared" si="24"/>
        <v>1960.6432010416659</v>
      </c>
      <c r="K436" s="26">
        <f t="shared" si="25"/>
        <v>431.28566986258579</v>
      </c>
      <c r="L436" s="28">
        <f t="shared" si="26"/>
        <v>0.18030873539293052</v>
      </c>
    </row>
    <row r="437" spans="1:12">
      <c r="A437" s="14">
        <v>2020</v>
      </c>
      <c r="B437" s="14" t="s">
        <v>1170</v>
      </c>
      <c r="C437" s="14" t="s">
        <v>1171</v>
      </c>
      <c r="D437" s="14" t="s">
        <v>1172</v>
      </c>
      <c r="E437" s="14" t="s">
        <v>1173</v>
      </c>
      <c r="F437" s="14" t="s">
        <v>1174</v>
      </c>
      <c r="G437" s="31"/>
      <c r="H437" s="30">
        <v>266.3130716151349</v>
      </c>
      <c r="I437" s="26" t="str">
        <f t="shared" si="24"/>
        <v/>
      </c>
      <c r="J437" s="26">
        <f t="shared" si="24"/>
        <v>266.3130716151349</v>
      </c>
      <c r="K437" s="26" t="str">
        <f t="shared" si="25"/>
        <v/>
      </c>
      <c r="L437" s="28" t="str">
        <f t="shared" si="26"/>
        <v/>
      </c>
    </row>
    <row r="438" spans="1:12">
      <c r="A438" s="14">
        <v>2019</v>
      </c>
      <c r="B438" s="14" t="s">
        <v>1170</v>
      </c>
      <c r="C438" s="14" t="s">
        <v>1171</v>
      </c>
      <c r="D438" s="14" t="s">
        <v>1172</v>
      </c>
      <c r="E438" s="14" t="s">
        <v>1173</v>
      </c>
      <c r="F438" s="14" t="s">
        <v>1174</v>
      </c>
      <c r="G438" s="31"/>
      <c r="H438" s="30">
        <v>293.02670225414636</v>
      </c>
      <c r="I438" s="26" t="str">
        <f t="shared" si="24"/>
        <v/>
      </c>
      <c r="J438" s="26">
        <f t="shared" si="24"/>
        <v>293.02670225414636</v>
      </c>
      <c r="K438" s="26" t="str">
        <f t="shared" si="25"/>
        <v/>
      </c>
      <c r="L438" s="28" t="str">
        <f t="shared" si="26"/>
        <v/>
      </c>
    </row>
    <row r="439" spans="1:12">
      <c r="A439" s="14">
        <v>2021</v>
      </c>
      <c r="B439" s="14" t="s">
        <v>1170</v>
      </c>
      <c r="C439" s="14" t="s">
        <v>1171</v>
      </c>
      <c r="D439" s="14" t="s">
        <v>1172</v>
      </c>
      <c r="E439" s="14" t="s">
        <v>1173</v>
      </c>
      <c r="F439" s="14" t="s">
        <v>1174</v>
      </c>
      <c r="G439" s="31"/>
      <c r="H439" s="30">
        <v>299.80059134743175</v>
      </c>
      <c r="I439" s="26" t="str">
        <f t="shared" si="24"/>
        <v/>
      </c>
      <c r="J439" s="26">
        <f t="shared" si="24"/>
        <v>299.80059134743175</v>
      </c>
      <c r="K439" s="26" t="str">
        <f t="shared" si="25"/>
        <v/>
      </c>
      <c r="L439" s="28" t="str">
        <f t="shared" si="26"/>
        <v/>
      </c>
    </row>
    <row r="440" spans="1:12">
      <c r="A440" s="14">
        <v>2018</v>
      </c>
      <c r="B440" s="14" t="s">
        <v>1170</v>
      </c>
      <c r="C440" s="14" t="s">
        <v>1171</v>
      </c>
      <c r="D440" s="14" t="s">
        <v>1172</v>
      </c>
      <c r="E440" s="14" t="s">
        <v>1173</v>
      </c>
      <c r="F440" s="14" t="s">
        <v>1174</v>
      </c>
      <c r="G440" s="31"/>
      <c r="H440" s="30">
        <v>519.59690728428836</v>
      </c>
      <c r="I440" s="26" t="str">
        <f t="shared" si="24"/>
        <v/>
      </c>
      <c r="J440" s="26">
        <f t="shared" si="24"/>
        <v>519.59690728428836</v>
      </c>
      <c r="K440" s="26" t="str">
        <f t="shared" si="25"/>
        <v/>
      </c>
      <c r="L440" s="28" t="str">
        <f t="shared" si="26"/>
        <v/>
      </c>
    </row>
    <row r="441" spans="1:12">
      <c r="A441" s="14">
        <v>2020</v>
      </c>
      <c r="B441" s="14" t="s">
        <v>1170</v>
      </c>
      <c r="C441" s="14" t="s">
        <v>1175</v>
      </c>
      <c r="D441" s="14" t="s">
        <v>1172</v>
      </c>
      <c r="E441" s="14" t="s">
        <v>1173</v>
      </c>
      <c r="F441" s="14" t="s">
        <v>1176</v>
      </c>
      <c r="G441" s="31"/>
      <c r="H441" s="30">
        <v>223.28611909990252</v>
      </c>
      <c r="I441" s="26" t="str">
        <f t="shared" si="24"/>
        <v/>
      </c>
      <c r="J441" s="26">
        <f t="shared" si="24"/>
        <v>223.28611909990252</v>
      </c>
      <c r="K441" s="26" t="str">
        <f t="shared" si="25"/>
        <v/>
      </c>
      <c r="L441" s="28" t="str">
        <f t="shared" si="26"/>
        <v/>
      </c>
    </row>
    <row r="442" spans="1:12">
      <c r="A442" s="14">
        <v>2021</v>
      </c>
      <c r="B442" s="14" t="s">
        <v>1170</v>
      </c>
      <c r="C442" s="14" t="s">
        <v>1175</v>
      </c>
      <c r="D442" s="14" t="s">
        <v>1172</v>
      </c>
      <c r="E442" s="14" t="s">
        <v>1173</v>
      </c>
      <c r="F442" s="14" t="s">
        <v>1176</v>
      </c>
      <c r="G442" s="31"/>
      <c r="H442" s="30">
        <v>232.56043284583964</v>
      </c>
      <c r="I442" s="26" t="str">
        <f t="shared" si="24"/>
        <v/>
      </c>
      <c r="J442" s="26">
        <f t="shared" si="24"/>
        <v>232.56043284583964</v>
      </c>
      <c r="K442" s="26" t="str">
        <f t="shared" si="25"/>
        <v/>
      </c>
      <c r="L442" s="28" t="str">
        <f t="shared" si="26"/>
        <v/>
      </c>
    </row>
    <row r="443" spans="1:12">
      <c r="A443" s="14">
        <v>2013</v>
      </c>
      <c r="B443" s="14" t="s">
        <v>1170</v>
      </c>
      <c r="C443" s="14" t="s">
        <v>1177</v>
      </c>
      <c r="D443" s="14" t="s">
        <v>1178</v>
      </c>
      <c r="E443" s="14" t="s">
        <v>1179</v>
      </c>
      <c r="F443" s="14" t="s">
        <v>1180</v>
      </c>
      <c r="G443" s="31"/>
      <c r="H443" s="30">
        <v>21.576696397159111</v>
      </c>
      <c r="I443" s="26" t="str">
        <f t="shared" si="24"/>
        <v/>
      </c>
      <c r="J443" s="26">
        <f t="shared" si="24"/>
        <v>21.576696397159111</v>
      </c>
      <c r="K443" s="26" t="str">
        <f t="shared" si="25"/>
        <v/>
      </c>
      <c r="L443" s="28" t="str">
        <f t="shared" si="26"/>
        <v/>
      </c>
    </row>
    <row r="444" spans="1:12">
      <c r="A444" s="14">
        <v>2012</v>
      </c>
      <c r="B444" s="14" t="s">
        <v>1170</v>
      </c>
      <c r="C444" s="14" t="s">
        <v>1177</v>
      </c>
      <c r="D444" s="14" t="s">
        <v>1178</v>
      </c>
      <c r="E444" s="14" t="s">
        <v>1179</v>
      </c>
      <c r="F444" s="14" t="s">
        <v>1180</v>
      </c>
      <c r="G444" s="30">
        <v>945.17593588731518</v>
      </c>
      <c r="H444" s="30">
        <v>249.35639673488367</v>
      </c>
      <c r="I444" s="26">
        <f t="shared" si="24"/>
        <v>945.17593588731518</v>
      </c>
      <c r="J444" s="26">
        <f t="shared" si="24"/>
        <v>249.35639673488367</v>
      </c>
      <c r="K444" s="26">
        <f t="shared" si="25"/>
        <v>695.8195391524315</v>
      </c>
      <c r="L444" s="28">
        <f t="shared" si="26"/>
        <v>0.73617991395348836</v>
      </c>
    </row>
    <row r="445" spans="1:12">
      <c r="A445" s="14">
        <v>2015</v>
      </c>
      <c r="B445" s="14" t="s">
        <v>1170</v>
      </c>
      <c r="C445" s="14" t="s">
        <v>1177</v>
      </c>
      <c r="D445" s="14" t="s">
        <v>1178</v>
      </c>
      <c r="E445" s="14" t="s">
        <v>1179</v>
      </c>
      <c r="F445" s="14" t="s">
        <v>1180</v>
      </c>
      <c r="G445" s="30">
        <v>1082.1607962631322</v>
      </c>
      <c r="H445" s="30">
        <v>407.8845240132797</v>
      </c>
      <c r="I445" s="26">
        <f t="shared" si="24"/>
        <v>1082.1607962631322</v>
      </c>
      <c r="J445" s="26">
        <f t="shared" si="24"/>
        <v>407.8845240132797</v>
      </c>
      <c r="K445" s="26">
        <f t="shared" si="25"/>
        <v>674.27627224985247</v>
      </c>
      <c r="L445" s="28">
        <f t="shared" si="26"/>
        <v>0.62308325581395319</v>
      </c>
    </row>
    <row r="446" spans="1:12">
      <c r="A446" s="14">
        <v>2014</v>
      </c>
      <c r="B446" s="14" t="s">
        <v>1170</v>
      </c>
      <c r="C446" s="14" t="s">
        <v>1177</v>
      </c>
      <c r="D446" s="14" t="s">
        <v>1178</v>
      </c>
      <c r="E446" s="14" t="s">
        <v>1179</v>
      </c>
      <c r="F446" s="14" t="s">
        <v>1180</v>
      </c>
      <c r="G446" s="30">
        <v>1083.086654112856</v>
      </c>
      <c r="H446" s="30">
        <v>448.47879984703019</v>
      </c>
      <c r="I446" s="26">
        <f t="shared" si="24"/>
        <v>1083.086654112856</v>
      </c>
      <c r="J446" s="26">
        <f t="shared" si="24"/>
        <v>448.47879984703019</v>
      </c>
      <c r="K446" s="26">
        <f t="shared" si="25"/>
        <v>634.60785426582584</v>
      </c>
      <c r="L446" s="28">
        <f t="shared" si="26"/>
        <v>0.5859252829457362</v>
      </c>
    </row>
    <row r="447" spans="1:12">
      <c r="A447" s="14">
        <v>2018</v>
      </c>
      <c r="B447" s="14" t="s">
        <v>1170</v>
      </c>
      <c r="C447" s="14" t="s">
        <v>1177</v>
      </c>
      <c r="D447" s="14" t="s">
        <v>1178</v>
      </c>
      <c r="E447" s="14" t="s">
        <v>1179</v>
      </c>
      <c r="F447" s="14" t="s">
        <v>1180</v>
      </c>
      <c r="G447" s="30">
        <v>1287.7584215583247</v>
      </c>
      <c r="H447" s="30">
        <v>449.7431599892667</v>
      </c>
      <c r="I447" s="26">
        <f t="shared" si="24"/>
        <v>1287.7584215583247</v>
      </c>
      <c r="J447" s="26">
        <f t="shared" si="24"/>
        <v>449.7431599892667</v>
      </c>
      <c r="K447" s="26">
        <f t="shared" si="25"/>
        <v>838.015261569058</v>
      </c>
      <c r="L447" s="28">
        <f t="shared" si="26"/>
        <v>0.65075502325581402</v>
      </c>
    </row>
    <row r="448" spans="1:12">
      <c r="A448" s="14">
        <v>2019</v>
      </c>
      <c r="B448" s="14" t="s">
        <v>1170</v>
      </c>
      <c r="C448" s="14" t="s">
        <v>1177</v>
      </c>
      <c r="D448" s="14" t="s">
        <v>1178</v>
      </c>
      <c r="E448" s="14" t="s">
        <v>1179</v>
      </c>
      <c r="F448" s="14" t="s">
        <v>1180</v>
      </c>
      <c r="G448" s="30">
        <v>1188.9389949766662</v>
      </c>
      <c r="H448" s="30">
        <v>491.99782062375607</v>
      </c>
      <c r="I448" s="26">
        <f t="shared" si="24"/>
        <v>1188.9389949766662</v>
      </c>
      <c r="J448" s="26">
        <f t="shared" si="24"/>
        <v>491.99782062375607</v>
      </c>
      <c r="K448" s="26">
        <f t="shared" si="25"/>
        <v>696.94117435291014</v>
      </c>
      <c r="L448" s="28">
        <f t="shared" si="26"/>
        <v>0.58618749767441858</v>
      </c>
    </row>
    <row r="449" spans="1:12">
      <c r="A449" s="14">
        <v>2011</v>
      </c>
      <c r="B449" s="14" t="s">
        <v>1170</v>
      </c>
      <c r="C449" s="14" t="s">
        <v>1177</v>
      </c>
      <c r="D449" s="14" t="s">
        <v>1178</v>
      </c>
      <c r="E449" s="14" t="s">
        <v>1179</v>
      </c>
      <c r="F449" s="14" t="s">
        <v>1180</v>
      </c>
      <c r="G449" s="30">
        <v>1080.5742595251065</v>
      </c>
      <c r="H449" s="30">
        <v>504.03306377622425</v>
      </c>
      <c r="I449" s="26">
        <f t="shared" si="24"/>
        <v>1080.5742595251065</v>
      </c>
      <c r="J449" s="26">
        <f t="shared" si="24"/>
        <v>504.03306377622425</v>
      </c>
      <c r="K449" s="26">
        <f t="shared" si="25"/>
        <v>576.54119574888227</v>
      </c>
      <c r="L449" s="28">
        <f t="shared" si="26"/>
        <v>0.53355073995771662</v>
      </c>
    </row>
    <row r="450" spans="1:12">
      <c r="A450" s="14">
        <v>2020</v>
      </c>
      <c r="B450" s="14" t="s">
        <v>1170</v>
      </c>
      <c r="C450" s="14" t="s">
        <v>1177</v>
      </c>
      <c r="D450" s="14" t="s">
        <v>1178</v>
      </c>
      <c r="E450" s="14" t="s">
        <v>1179</v>
      </c>
      <c r="F450" s="14" t="s">
        <v>1180</v>
      </c>
      <c r="G450" s="30">
        <v>1077.7442861554068</v>
      </c>
      <c r="H450" s="30">
        <v>529.86682386715563</v>
      </c>
      <c r="I450" s="26">
        <f t="shared" si="24"/>
        <v>1077.7442861554068</v>
      </c>
      <c r="J450" s="26">
        <f t="shared" si="24"/>
        <v>529.86682386715563</v>
      </c>
      <c r="K450" s="26">
        <f t="shared" si="25"/>
        <v>547.87746228825119</v>
      </c>
      <c r="L450" s="28">
        <f t="shared" si="26"/>
        <v>0.50835571046511607</v>
      </c>
    </row>
    <row r="451" spans="1:12">
      <c r="A451" s="14">
        <v>2017</v>
      </c>
      <c r="B451" s="14" t="s">
        <v>1170</v>
      </c>
      <c r="C451" s="14" t="s">
        <v>1177</v>
      </c>
      <c r="D451" s="14" t="s">
        <v>1178</v>
      </c>
      <c r="E451" s="14" t="s">
        <v>1179</v>
      </c>
      <c r="F451" s="14" t="s">
        <v>1180</v>
      </c>
      <c r="G451" s="30">
        <v>1132.640958007471</v>
      </c>
      <c r="H451" s="30">
        <v>543.95826127077748</v>
      </c>
      <c r="I451" s="26">
        <f t="shared" si="24"/>
        <v>1132.640958007471</v>
      </c>
      <c r="J451" s="26">
        <f t="shared" si="24"/>
        <v>543.95826127077748</v>
      </c>
      <c r="K451" s="26">
        <f t="shared" si="25"/>
        <v>588.68269673669352</v>
      </c>
      <c r="L451" s="28">
        <f t="shared" si="26"/>
        <v>0.51974343023255787</v>
      </c>
    </row>
    <row r="452" spans="1:12">
      <c r="A452" s="14">
        <v>2016</v>
      </c>
      <c r="B452" s="14" t="s">
        <v>1170</v>
      </c>
      <c r="C452" s="14" t="s">
        <v>1177</v>
      </c>
      <c r="D452" s="14" t="s">
        <v>1178</v>
      </c>
      <c r="E452" s="14" t="s">
        <v>1179</v>
      </c>
      <c r="F452" s="14" t="s">
        <v>1180</v>
      </c>
      <c r="G452" s="30">
        <v>1277.5303075901877</v>
      </c>
      <c r="H452" s="30">
        <v>626.99000839999906</v>
      </c>
      <c r="I452" s="26">
        <f t="shared" si="24"/>
        <v>1277.5303075901877</v>
      </c>
      <c r="J452" s="26">
        <f t="shared" si="24"/>
        <v>626.99000839999906</v>
      </c>
      <c r="K452" s="26">
        <f t="shared" si="25"/>
        <v>650.54029919018865</v>
      </c>
      <c r="L452" s="28">
        <f t="shared" si="26"/>
        <v>0.50921711627906996</v>
      </c>
    </row>
    <row r="453" spans="1:12">
      <c r="A453" s="14">
        <v>2021</v>
      </c>
      <c r="B453" s="14" t="s">
        <v>1170</v>
      </c>
      <c r="C453" s="14" t="s">
        <v>1177</v>
      </c>
      <c r="D453" s="14" t="s">
        <v>1178</v>
      </c>
      <c r="E453" s="14" t="s">
        <v>1179</v>
      </c>
      <c r="F453" s="14" t="s">
        <v>1180</v>
      </c>
      <c r="G453" s="30">
        <v>1214.0037945599847</v>
      </c>
      <c r="H453" s="30">
        <v>817.7962634835277</v>
      </c>
      <c r="I453" s="26">
        <f t="shared" si="24"/>
        <v>1214.0037945599847</v>
      </c>
      <c r="J453" s="26">
        <f t="shared" si="24"/>
        <v>817.7962634835277</v>
      </c>
      <c r="K453" s="26">
        <f t="shared" si="25"/>
        <v>396.20753107645703</v>
      </c>
      <c r="L453" s="28">
        <f t="shared" si="26"/>
        <v>0.32636432674418642</v>
      </c>
    </row>
    <row r="454" spans="1:12">
      <c r="A454" s="14">
        <v>2020</v>
      </c>
      <c r="B454" s="14" t="s">
        <v>1170</v>
      </c>
      <c r="C454" s="14" t="s">
        <v>1181</v>
      </c>
      <c r="D454" s="14" t="s">
        <v>1172</v>
      </c>
      <c r="E454" s="14" t="s">
        <v>1173</v>
      </c>
      <c r="F454" s="14" t="s">
        <v>1176</v>
      </c>
      <c r="G454" s="31"/>
      <c r="H454" s="30">
        <v>1280.9979970930601</v>
      </c>
      <c r="I454" s="26" t="str">
        <f t="shared" si="24"/>
        <v/>
      </c>
      <c r="J454" s="26">
        <f t="shared" si="24"/>
        <v>1280.9979970930601</v>
      </c>
      <c r="K454" s="26" t="str">
        <f t="shared" si="25"/>
        <v/>
      </c>
      <c r="L454" s="28" t="str">
        <f t="shared" si="26"/>
        <v/>
      </c>
    </row>
    <row r="455" spans="1:12">
      <c r="A455" s="14">
        <v>2021</v>
      </c>
      <c r="B455" s="14" t="s">
        <v>1170</v>
      </c>
      <c r="C455" s="14" t="s">
        <v>1181</v>
      </c>
      <c r="D455" s="14" t="s">
        <v>1172</v>
      </c>
      <c r="E455" s="14" t="s">
        <v>1173</v>
      </c>
      <c r="F455" s="14" t="s">
        <v>1176</v>
      </c>
      <c r="G455" s="31"/>
      <c r="H455" s="30">
        <v>2995.7168161721179</v>
      </c>
      <c r="I455" s="26" t="str">
        <f t="shared" si="24"/>
        <v/>
      </c>
      <c r="J455" s="26">
        <f t="shared" si="24"/>
        <v>2995.7168161721179</v>
      </c>
      <c r="K455" s="26" t="str">
        <f t="shared" si="25"/>
        <v/>
      </c>
      <c r="L455" s="28" t="str">
        <f t="shared" si="26"/>
        <v/>
      </c>
    </row>
    <row r="456" spans="1:12">
      <c r="A456" s="14">
        <v>2012</v>
      </c>
      <c r="B456" s="14" t="s">
        <v>1095</v>
      </c>
      <c r="C456" s="14" t="s">
        <v>1182</v>
      </c>
      <c r="D456" s="14" t="s">
        <v>1183</v>
      </c>
      <c r="E456" s="14" t="s">
        <v>1184</v>
      </c>
      <c r="F456" s="14" t="s">
        <v>1185</v>
      </c>
      <c r="G456" s="31"/>
      <c r="H456" s="31"/>
      <c r="I456" s="26" t="str">
        <f t="shared" ref="I456:J519" si="27">IF(G456&lt;0,"",IF(G456="","",G456))</f>
        <v/>
      </c>
      <c r="J456" s="26" t="str">
        <f t="shared" si="27"/>
        <v/>
      </c>
      <c r="K456" s="26" t="str">
        <f t="shared" si="25"/>
        <v/>
      </c>
      <c r="L456" s="28" t="str">
        <f t="shared" si="26"/>
        <v/>
      </c>
    </row>
    <row r="457" spans="1:12">
      <c r="A457" s="14">
        <v>2020</v>
      </c>
      <c r="B457" s="14" t="s">
        <v>964</v>
      </c>
      <c r="C457" s="14" t="s">
        <v>1186</v>
      </c>
      <c r="D457" s="14" t="s">
        <v>957</v>
      </c>
      <c r="E457" s="14" t="s">
        <v>1187</v>
      </c>
      <c r="F457" s="14" t="s">
        <v>1188</v>
      </c>
      <c r="G457" s="31"/>
      <c r="H457" s="31"/>
      <c r="I457" s="26" t="str">
        <f t="shared" si="27"/>
        <v/>
      </c>
      <c r="J457" s="26" t="str">
        <f t="shared" si="27"/>
        <v/>
      </c>
      <c r="K457" s="26" t="str">
        <f t="shared" si="25"/>
        <v/>
      </c>
      <c r="L457" s="28" t="str">
        <f t="shared" si="26"/>
        <v/>
      </c>
    </row>
    <row r="458" spans="1:12">
      <c r="A458" s="14">
        <v>2021</v>
      </c>
      <c r="B458" s="14" t="s">
        <v>964</v>
      </c>
      <c r="C458" s="14" t="s">
        <v>1186</v>
      </c>
      <c r="D458" s="14" t="s">
        <v>957</v>
      </c>
      <c r="E458" s="14" t="s">
        <v>1187</v>
      </c>
      <c r="F458" s="14" t="s">
        <v>1188</v>
      </c>
      <c r="G458" s="31"/>
      <c r="H458" s="31"/>
      <c r="I458" s="26" t="str">
        <f t="shared" si="27"/>
        <v/>
      </c>
      <c r="J458" s="26" t="str">
        <f t="shared" si="27"/>
        <v/>
      </c>
      <c r="K458" s="26" t="str">
        <f t="shared" si="25"/>
        <v/>
      </c>
      <c r="L458" s="28" t="str">
        <f t="shared" si="26"/>
        <v/>
      </c>
    </row>
    <row r="459" spans="1:12">
      <c r="A459" s="14">
        <v>2018</v>
      </c>
      <c r="B459" s="14" t="s">
        <v>964</v>
      </c>
      <c r="C459" s="14" t="s">
        <v>1186</v>
      </c>
      <c r="D459" s="14" t="s">
        <v>957</v>
      </c>
      <c r="E459" s="14" t="s">
        <v>1187</v>
      </c>
      <c r="F459" s="14" t="s">
        <v>1188</v>
      </c>
      <c r="G459" s="31"/>
      <c r="H459" s="31"/>
      <c r="I459" s="26" t="str">
        <f t="shared" si="27"/>
        <v/>
      </c>
      <c r="J459" s="26" t="str">
        <f t="shared" si="27"/>
        <v/>
      </c>
      <c r="K459" s="26" t="str">
        <f t="shared" si="25"/>
        <v/>
      </c>
      <c r="L459" s="28" t="str">
        <f t="shared" si="26"/>
        <v/>
      </c>
    </row>
    <row r="460" spans="1:12">
      <c r="A460" s="14">
        <v>2019</v>
      </c>
      <c r="B460" s="14" t="s">
        <v>964</v>
      </c>
      <c r="C460" s="14" t="s">
        <v>1186</v>
      </c>
      <c r="D460" s="14" t="s">
        <v>957</v>
      </c>
      <c r="E460" s="14" t="s">
        <v>1187</v>
      </c>
      <c r="F460" s="14" t="s">
        <v>1188</v>
      </c>
      <c r="G460" s="31"/>
      <c r="H460" s="31"/>
      <c r="I460" s="26" t="str">
        <f t="shared" si="27"/>
        <v/>
      </c>
      <c r="J460" s="26" t="str">
        <f t="shared" si="27"/>
        <v/>
      </c>
      <c r="K460" s="26" t="str">
        <f t="shared" si="25"/>
        <v/>
      </c>
      <c r="L460" s="28" t="str">
        <f t="shared" si="26"/>
        <v/>
      </c>
    </row>
    <row r="461" spans="1:12">
      <c r="A461" s="14">
        <v>2019</v>
      </c>
      <c r="B461" s="14" t="s">
        <v>964</v>
      </c>
      <c r="C461" s="14" t="s">
        <v>1131</v>
      </c>
      <c r="D461" s="14" t="s">
        <v>1132</v>
      </c>
      <c r="E461" s="14" t="s">
        <v>1133</v>
      </c>
      <c r="F461" s="14" t="s">
        <v>1134</v>
      </c>
      <c r="G461" s="31"/>
      <c r="H461" s="31"/>
      <c r="I461" s="26" t="str">
        <f t="shared" si="27"/>
        <v/>
      </c>
      <c r="J461" s="26" t="str">
        <f t="shared" si="27"/>
        <v/>
      </c>
      <c r="K461" s="26" t="str">
        <f t="shared" si="25"/>
        <v/>
      </c>
      <c r="L461" s="28" t="str">
        <f t="shared" si="26"/>
        <v/>
      </c>
    </row>
    <row r="462" spans="1:12">
      <c r="A462" s="14">
        <v>2020</v>
      </c>
      <c r="B462" s="14" t="s">
        <v>964</v>
      </c>
      <c r="C462" s="14" t="s">
        <v>1189</v>
      </c>
      <c r="D462" s="14" t="s">
        <v>1190</v>
      </c>
      <c r="E462" s="14" t="s">
        <v>1191</v>
      </c>
      <c r="F462" s="14" t="s">
        <v>1192</v>
      </c>
      <c r="G462" s="31"/>
      <c r="H462" s="31"/>
      <c r="I462" s="26" t="str">
        <f t="shared" si="27"/>
        <v/>
      </c>
      <c r="J462" s="26" t="str">
        <f t="shared" si="27"/>
        <v/>
      </c>
      <c r="K462" s="26" t="str">
        <f t="shared" si="25"/>
        <v/>
      </c>
      <c r="L462" s="28" t="str">
        <f t="shared" si="26"/>
        <v/>
      </c>
    </row>
    <row r="463" spans="1:12">
      <c r="A463" s="14">
        <v>2021</v>
      </c>
      <c r="B463" s="14" t="s">
        <v>964</v>
      </c>
      <c r="C463" s="14" t="s">
        <v>1189</v>
      </c>
      <c r="D463" s="14" t="s">
        <v>1190</v>
      </c>
      <c r="E463" s="14" t="s">
        <v>1191</v>
      </c>
      <c r="F463" s="14" t="s">
        <v>1192</v>
      </c>
      <c r="G463" s="31"/>
      <c r="H463" s="31"/>
      <c r="I463" s="26" t="str">
        <f t="shared" si="27"/>
        <v/>
      </c>
      <c r="J463" s="26" t="str">
        <f t="shared" si="27"/>
        <v/>
      </c>
      <c r="K463" s="26" t="str">
        <f t="shared" si="25"/>
        <v/>
      </c>
      <c r="L463" s="28" t="str">
        <f t="shared" si="26"/>
        <v/>
      </c>
    </row>
    <row r="464" spans="1:12">
      <c r="A464" s="14">
        <v>2020</v>
      </c>
      <c r="B464" s="14" t="s">
        <v>964</v>
      </c>
      <c r="C464" s="14" t="s">
        <v>1193</v>
      </c>
      <c r="D464" s="14" t="s">
        <v>1194</v>
      </c>
      <c r="E464" s="14" t="s">
        <v>1195</v>
      </c>
      <c r="F464" s="14" t="s">
        <v>1196</v>
      </c>
      <c r="G464" s="31"/>
      <c r="H464" s="31"/>
      <c r="I464" s="26" t="str">
        <f t="shared" si="27"/>
        <v/>
      </c>
      <c r="J464" s="26" t="str">
        <f t="shared" si="27"/>
        <v/>
      </c>
      <c r="K464" s="26" t="str">
        <f t="shared" si="25"/>
        <v/>
      </c>
      <c r="L464" s="28" t="str">
        <f t="shared" si="26"/>
        <v/>
      </c>
    </row>
    <row r="465" spans="1:12">
      <c r="A465" s="14">
        <v>2018</v>
      </c>
      <c r="B465" s="14" t="s">
        <v>964</v>
      </c>
      <c r="C465" s="14" t="s">
        <v>1197</v>
      </c>
      <c r="D465" s="14" t="s">
        <v>957</v>
      </c>
      <c r="E465" s="14" t="s">
        <v>1187</v>
      </c>
      <c r="F465" s="14" t="s">
        <v>1198</v>
      </c>
      <c r="G465" s="31"/>
      <c r="H465" s="31"/>
      <c r="I465" s="26" t="str">
        <f t="shared" si="27"/>
        <v/>
      </c>
      <c r="J465" s="26" t="str">
        <f t="shared" si="27"/>
        <v/>
      </c>
      <c r="K465" s="26" t="str">
        <f t="shared" si="25"/>
        <v/>
      </c>
      <c r="L465" s="28" t="str">
        <f t="shared" si="26"/>
        <v/>
      </c>
    </row>
    <row r="466" spans="1:12">
      <c r="A466" s="14">
        <v>2020</v>
      </c>
      <c r="B466" s="14" t="s">
        <v>964</v>
      </c>
      <c r="C466" s="14" t="s">
        <v>1197</v>
      </c>
      <c r="D466" s="14" t="s">
        <v>957</v>
      </c>
      <c r="E466" s="14" t="s">
        <v>1187</v>
      </c>
      <c r="F466" s="14" t="s">
        <v>1198</v>
      </c>
      <c r="G466" s="31"/>
      <c r="H466" s="31"/>
      <c r="I466" s="26" t="str">
        <f t="shared" si="27"/>
        <v/>
      </c>
      <c r="J466" s="26" t="str">
        <f t="shared" si="27"/>
        <v/>
      </c>
      <c r="K466" s="26" t="str">
        <f t="shared" si="25"/>
        <v/>
      </c>
      <c r="L466" s="28" t="str">
        <f t="shared" si="26"/>
        <v/>
      </c>
    </row>
    <row r="467" spans="1:12">
      <c r="A467" s="14">
        <v>2021</v>
      </c>
      <c r="B467" s="14" t="s">
        <v>964</v>
      </c>
      <c r="C467" s="14" t="s">
        <v>1197</v>
      </c>
      <c r="D467" s="14" t="s">
        <v>957</v>
      </c>
      <c r="E467" s="14" t="s">
        <v>1187</v>
      </c>
      <c r="F467" s="14" t="s">
        <v>1198</v>
      </c>
      <c r="G467" s="31"/>
      <c r="H467" s="31"/>
      <c r="I467" s="26" t="str">
        <f t="shared" si="27"/>
        <v/>
      </c>
      <c r="J467" s="26" t="str">
        <f t="shared" si="27"/>
        <v/>
      </c>
      <c r="K467" s="26" t="str">
        <f t="shared" si="25"/>
        <v/>
      </c>
      <c r="L467" s="28" t="str">
        <f t="shared" si="26"/>
        <v/>
      </c>
    </row>
    <row r="468" spans="1:12">
      <c r="A468" s="14">
        <v>2019</v>
      </c>
      <c r="B468" s="14" t="s">
        <v>964</v>
      </c>
      <c r="C468" s="14" t="s">
        <v>1197</v>
      </c>
      <c r="D468" s="14" t="s">
        <v>957</v>
      </c>
      <c r="E468" s="14" t="s">
        <v>1187</v>
      </c>
      <c r="F468" s="14" t="s">
        <v>1198</v>
      </c>
      <c r="G468" s="31"/>
      <c r="H468" s="31"/>
      <c r="I468" s="26" t="str">
        <f t="shared" si="27"/>
        <v/>
      </c>
      <c r="J468" s="26" t="str">
        <f t="shared" si="27"/>
        <v/>
      </c>
      <c r="K468" s="26" t="str">
        <f t="shared" si="25"/>
        <v/>
      </c>
      <c r="L468" s="28" t="str">
        <f t="shared" si="26"/>
        <v/>
      </c>
    </row>
    <row r="469" spans="1:12">
      <c r="A469" s="14">
        <v>2021</v>
      </c>
      <c r="B469" s="14" t="s">
        <v>981</v>
      </c>
      <c r="C469" s="14" t="s">
        <v>1199</v>
      </c>
      <c r="D469" s="14" t="s">
        <v>1200</v>
      </c>
      <c r="E469" s="14" t="s">
        <v>1201</v>
      </c>
      <c r="F469" s="14" t="s">
        <v>1202</v>
      </c>
      <c r="G469" s="31"/>
      <c r="H469" s="31"/>
      <c r="I469" s="26" t="str">
        <f t="shared" si="27"/>
        <v/>
      </c>
      <c r="J469" s="26" t="str">
        <f t="shared" si="27"/>
        <v/>
      </c>
      <c r="K469" s="26" t="str">
        <f t="shared" si="25"/>
        <v/>
      </c>
      <c r="L469" s="28" t="str">
        <f t="shared" si="26"/>
        <v/>
      </c>
    </row>
    <row r="470" spans="1:12">
      <c r="A470" s="14">
        <v>2021</v>
      </c>
      <c r="B470" s="14" t="s">
        <v>981</v>
      </c>
      <c r="C470" s="14" t="s">
        <v>1203</v>
      </c>
      <c r="D470" s="14" t="s">
        <v>1200</v>
      </c>
      <c r="E470" s="14" t="s">
        <v>1201</v>
      </c>
      <c r="F470" s="14" t="s">
        <v>1204</v>
      </c>
      <c r="G470" s="31"/>
      <c r="H470" s="31"/>
      <c r="I470" s="26" t="str">
        <f t="shared" si="27"/>
        <v/>
      </c>
      <c r="J470" s="26" t="str">
        <f t="shared" si="27"/>
        <v/>
      </c>
      <c r="K470" s="26" t="str">
        <f t="shared" si="25"/>
        <v/>
      </c>
      <c r="L470" s="28" t="str">
        <f t="shared" si="26"/>
        <v/>
      </c>
    </row>
    <row r="471" spans="1:12">
      <c r="A471" s="14">
        <v>2013</v>
      </c>
      <c r="B471" s="14" t="s">
        <v>986</v>
      </c>
      <c r="C471" s="14" t="s">
        <v>1152</v>
      </c>
      <c r="D471" s="14" t="s">
        <v>1115</v>
      </c>
      <c r="F471" s="14" t="s">
        <v>1154</v>
      </c>
      <c r="G471" s="31"/>
      <c r="H471" s="31"/>
      <c r="I471" s="26" t="str">
        <f t="shared" si="27"/>
        <v/>
      </c>
      <c r="J471" s="26" t="str">
        <f t="shared" si="27"/>
        <v/>
      </c>
      <c r="K471" s="26" t="str">
        <f t="shared" si="25"/>
        <v/>
      </c>
      <c r="L471" s="28" t="str">
        <f t="shared" si="26"/>
        <v/>
      </c>
    </row>
    <row r="472" spans="1:12">
      <c r="A472" s="14">
        <v>2012</v>
      </c>
      <c r="B472" s="14" t="s">
        <v>986</v>
      </c>
      <c r="C472" s="14" t="s">
        <v>1205</v>
      </c>
      <c r="D472" s="14" t="s">
        <v>1206</v>
      </c>
      <c r="F472" s="14" t="s">
        <v>1207</v>
      </c>
      <c r="G472" s="31"/>
      <c r="H472" s="31"/>
      <c r="I472" s="26" t="str">
        <f t="shared" si="27"/>
        <v/>
      </c>
      <c r="J472" s="26" t="str">
        <f t="shared" si="27"/>
        <v/>
      </c>
      <c r="K472" s="26" t="str">
        <f t="shared" si="25"/>
        <v/>
      </c>
      <c r="L472" s="28" t="str">
        <f t="shared" si="26"/>
        <v/>
      </c>
    </row>
    <row r="473" spans="1:12">
      <c r="A473" s="14">
        <v>2012</v>
      </c>
      <c r="B473" s="14" t="s">
        <v>986</v>
      </c>
      <c r="C473" s="14" t="s">
        <v>1208</v>
      </c>
      <c r="D473" s="14" t="s">
        <v>988</v>
      </c>
      <c r="F473" s="14" t="s">
        <v>989</v>
      </c>
      <c r="G473" s="31"/>
      <c r="H473" s="31"/>
      <c r="I473" s="26" t="str">
        <f t="shared" si="27"/>
        <v/>
      </c>
      <c r="J473" s="26" t="str">
        <f t="shared" si="27"/>
        <v/>
      </c>
      <c r="K473" s="26" t="str">
        <f t="shared" ref="K473:K536" si="28">IF(H473="","",IF(G473="","",G473-H473))</f>
        <v/>
      </c>
      <c r="L473" s="28" t="str">
        <f t="shared" ref="L473:L536" si="29">IF(H473="","",IF(G473="","",K473/G473))</f>
        <v/>
      </c>
    </row>
    <row r="474" spans="1:12">
      <c r="A474" s="14">
        <v>2020</v>
      </c>
      <c r="B474" s="14" t="s">
        <v>986</v>
      </c>
      <c r="C474" s="14" t="s">
        <v>1160</v>
      </c>
      <c r="D474" s="14" t="s">
        <v>1161</v>
      </c>
      <c r="F474" s="14" t="s">
        <v>1119</v>
      </c>
      <c r="G474" s="31"/>
      <c r="H474" s="31"/>
      <c r="I474" s="26" t="str">
        <f t="shared" si="27"/>
        <v/>
      </c>
      <c r="J474" s="26" t="str">
        <f t="shared" si="27"/>
        <v/>
      </c>
      <c r="K474" s="26" t="str">
        <f t="shared" si="28"/>
        <v/>
      </c>
      <c r="L474" s="28" t="str">
        <f t="shared" si="29"/>
        <v/>
      </c>
    </row>
    <row r="475" spans="1:12">
      <c r="A475" s="14">
        <v>2020</v>
      </c>
      <c r="B475" s="14" t="s">
        <v>986</v>
      </c>
      <c r="C475" s="14" t="s">
        <v>1209</v>
      </c>
      <c r="D475" s="14" t="s">
        <v>1115</v>
      </c>
      <c r="F475" s="14" t="s">
        <v>1210</v>
      </c>
      <c r="G475" s="31"/>
      <c r="H475" s="31"/>
      <c r="I475" s="26" t="str">
        <f t="shared" si="27"/>
        <v/>
      </c>
      <c r="J475" s="26" t="str">
        <f t="shared" si="27"/>
        <v/>
      </c>
      <c r="K475" s="26" t="str">
        <f t="shared" si="28"/>
        <v/>
      </c>
      <c r="L475" s="28" t="str">
        <f t="shared" si="29"/>
        <v/>
      </c>
    </row>
    <row r="476" spans="1:12">
      <c r="A476" s="14">
        <v>2021</v>
      </c>
      <c r="B476" s="14" t="s">
        <v>986</v>
      </c>
      <c r="C476" s="14" t="s">
        <v>1209</v>
      </c>
      <c r="D476" s="14" t="s">
        <v>1115</v>
      </c>
      <c r="F476" s="14" t="s">
        <v>1210</v>
      </c>
      <c r="G476" s="31"/>
      <c r="H476" s="31"/>
      <c r="I476" s="26" t="str">
        <f t="shared" si="27"/>
        <v/>
      </c>
      <c r="J476" s="26" t="str">
        <f t="shared" si="27"/>
        <v/>
      </c>
      <c r="K476" s="26" t="str">
        <f t="shared" si="28"/>
        <v/>
      </c>
      <c r="L476" s="28" t="str">
        <f t="shared" si="29"/>
        <v/>
      </c>
    </row>
    <row r="477" spans="1:12">
      <c r="A477" s="14">
        <v>2018</v>
      </c>
      <c r="B477" s="14" t="s">
        <v>1095</v>
      </c>
      <c r="C477" s="14" t="s">
        <v>1211</v>
      </c>
      <c r="D477" s="14" t="s">
        <v>1097</v>
      </c>
      <c r="E477" s="14" t="s">
        <v>1098</v>
      </c>
      <c r="F477" s="14" t="s">
        <v>1099</v>
      </c>
      <c r="G477" s="30">
        <v>424.39512396694215</v>
      </c>
      <c r="H477" s="30">
        <v>25.742165400000005</v>
      </c>
      <c r="I477" s="26">
        <f t="shared" si="27"/>
        <v>424.39512396694215</v>
      </c>
      <c r="J477" s="26">
        <f t="shared" si="27"/>
        <v>25.742165400000005</v>
      </c>
      <c r="K477" s="26">
        <f t="shared" si="28"/>
        <v>398.65295856694217</v>
      </c>
      <c r="L477" s="28">
        <f t="shared" si="29"/>
        <v>0.93934387096774197</v>
      </c>
    </row>
    <row r="478" spans="1:12">
      <c r="A478" s="14">
        <v>2014</v>
      </c>
      <c r="B478" s="14" t="s">
        <v>1095</v>
      </c>
      <c r="C478" s="14" t="s">
        <v>1211</v>
      </c>
      <c r="D478" s="14" t="s">
        <v>1097</v>
      </c>
      <c r="E478" s="14" t="s">
        <v>1098</v>
      </c>
      <c r="F478" s="14" t="s">
        <v>1099</v>
      </c>
      <c r="G478" s="30">
        <v>448.78809734513283</v>
      </c>
      <c r="H478" s="30">
        <v>25.978171399999997</v>
      </c>
      <c r="I478" s="26">
        <f t="shared" si="27"/>
        <v>448.78809734513283</v>
      </c>
      <c r="J478" s="26">
        <f t="shared" si="27"/>
        <v>25.978171399999997</v>
      </c>
      <c r="K478" s="26">
        <f t="shared" si="28"/>
        <v>422.80992594513282</v>
      </c>
      <c r="L478" s="28">
        <f t="shared" si="29"/>
        <v>0.94211483870967738</v>
      </c>
    </row>
    <row r="479" spans="1:12">
      <c r="A479" s="14">
        <v>2015</v>
      </c>
      <c r="B479" s="14" t="s">
        <v>1095</v>
      </c>
      <c r="C479" s="14" t="s">
        <v>1211</v>
      </c>
      <c r="D479" s="14" t="s">
        <v>1097</v>
      </c>
      <c r="E479" s="14" t="s">
        <v>1098</v>
      </c>
      <c r="F479" s="14" t="s">
        <v>1099</v>
      </c>
      <c r="G479" s="30">
        <v>340.46176553639077</v>
      </c>
      <c r="H479" s="30">
        <v>43.852024532967029</v>
      </c>
      <c r="I479" s="26">
        <f t="shared" si="27"/>
        <v>340.46176553639077</v>
      </c>
      <c r="J479" s="26">
        <f t="shared" si="27"/>
        <v>43.852024532967029</v>
      </c>
      <c r="K479" s="26">
        <f t="shared" si="28"/>
        <v>296.60974100342372</v>
      </c>
      <c r="L479" s="28">
        <f t="shared" si="29"/>
        <v>0.87119838709677411</v>
      </c>
    </row>
    <row r="480" spans="1:12">
      <c r="A480" s="14">
        <v>2013</v>
      </c>
      <c r="B480" s="14" t="s">
        <v>1095</v>
      </c>
      <c r="C480" s="14" t="s">
        <v>1211</v>
      </c>
      <c r="D480" s="14" t="s">
        <v>1097</v>
      </c>
      <c r="E480" s="14" t="s">
        <v>1098</v>
      </c>
      <c r="F480" s="14" t="s">
        <v>1099</v>
      </c>
      <c r="G480" s="30">
        <v>406.24562945782105</v>
      </c>
      <c r="H480" s="30">
        <v>49.502679950012549</v>
      </c>
      <c r="I480" s="26">
        <f t="shared" si="27"/>
        <v>406.24562945782105</v>
      </c>
      <c r="J480" s="26">
        <f t="shared" si="27"/>
        <v>49.502679950012549</v>
      </c>
      <c r="K480" s="26">
        <f t="shared" si="28"/>
        <v>356.74294950780848</v>
      </c>
      <c r="L480" s="28">
        <f t="shared" si="29"/>
        <v>0.87814593841642241</v>
      </c>
    </row>
    <row r="481" spans="1:12">
      <c r="A481" s="14">
        <v>2017</v>
      </c>
      <c r="B481" s="14" t="s">
        <v>1095</v>
      </c>
      <c r="C481" s="14" t="s">
        <v>1211</v>
      </c>
      <c r="D481" s="14" t="s">
        <v>1097</v>
      </c>
      <c r="E481" s="14" t="s">
        <v>1098</v>
      </c>
      <c r="F481" s="14" t="s">
        <v>1099</v>
      </c>
      <c r="G481" s="30">
        <v>358.0903781512605</v>
      </c>
      <c r="H481" s="30">
        <v>59.707842636363559</v>
      </c>
      <c r="I481" s="26">
        <f t="shared" si="27"/>
        <v>358.0903781512605</v>
      </c>
      <c r="J481" s="26">
        <f t="shared" si="27"/>
        <v>59.707842636363559</v>
      </c>
      <c r="K481" s="26">
        <f t="shared" si="28"/>
        <v>298.38253551489692</v>
      </c>
      <c r="L481" s="28">
        <f t="shared" si="29"/>
        <v>0.83326041055718492</v>
      </c>
    </row>
    <row r="482" spans="1:12">
      <c r="A482" s="14">
        <v>2014</v>
      </c>
      <c r="B482" s="14" t="s">
        <v>1095</v>
      </c>
      <c r="C482" s="14" t="s">
        <v>1211</v>
      </c>
      <c r="D482" s="14" t="s">
        <v>1097</v>
      </c>
      <c r="E482" s="14" t="s">
        <v>1098</v>
      </c>
      <c r="F482" s="14" t="s">
        <v>1099</v>
      </c>
      <c r="G482" s="30">
        <v>448.78809734513283</v>
      </c>
      <c r="H482" s="30">
        <v>60.073703409999993</v>
      </c>
      <c r="I482" s="26">
        <f t="shared" si="27"/>
        <v>448.78809734513283</v>
      </c>
      <c r="J482" s="26">
        <f t="shared" si="27"/>
        <v>60.073703409999993</v>
      </c>
      <c r="K482" s="26">
        <f t="shared" si="28"/>
        <v>388.71439393513282</v>
      </c>
      <c r="L482" s="28">
        <f t="shared" si="29"/>
        <v>0.86614238709677416</v>
      </c>
    </row>
    <row r="483" spans="1:12">
      <c r="A483" s="14">
        <v>2021</v>
      </c>
      <c r="B483" s="14" t="s">
        <v>1095</v>
      </c>
      <c r="C483" s="14" t="s">
        <v>1211</v>
      </c>
      <c r="D483" s="14" t="s">
        <v>1097</v>
      </c>
      <c r="E483" s="14" t="s">
        <v>1098</v>
      </c>
      <c r="F483" s="14" t="s">
        <v>1099</v>
      </c>
      <c r="G483" s="30">
        <v>359.82031446540776</v>
      </c>
      <c r="H483" s="30">
        <v>64.962655999999797</v>
      </c>
      <c r="I483" s="26">
        <f t="shared" si="27"/>
        <v>359.82031446540776</v>
      </c>
      <c r="J483" s="26">
        <f t="shared" si="27"/>
        <v>64.962655999999797</v>
      </c>
      <c r="K483" s="26">
        <f t="shared" si="28"/>
        <v>294.85765846540795</v>
      </c>
      <c r="L483" s="28">
        <f t="shared" si="29"/>
        <v>0.81945806451612901</v>
      </c>
    </row>
    <row r="484" spans="1:12">
      <c r="A484" s="14">
        <v>2017</v>
      </c>
      <c r="B484" s="14" t="s">
        <v>1095</v>
      </c>
      <c r="C484" s="14" t="s">
        <v>1211</v>
      </c>
      <c r="D484" s="14" t="s">
        <v>1097</v>
      </c>
      <c r="E484" s="14" t="s">
        <v>1098</v>
      </c>
      <c r="F484" s="14" t="s">
        <v>1099</v>
      </c>
      <c r="G484" s="30">
        <v>358.0903781512605</v>
      </c>
      <c r="H484" s="30">
        <v>67.630565999999973</v>
      </c>
      <c r="I484" s="26">
        <f t="shared" si="27"/>
        <v>358.0903781512605</v>
      </c>
      <c r="J484" s="26">
        <f t="shared" si="27"/>
        <v>67.630565999999973</v>
      </c>
      <c r="K484" s="26">
        <f t="shared" si="28"/>
        <v>290.45981215126051</v>
      </c>
      <c r="L484" s="28">
        <f t="shared" si="29"/>
        <v>0.81113548387096779</v>
      </c>
    </row>
    <row r="485" spans="1:12">
      <c r="A485" s="14">
        <v>2018</v>
      </c>
      <c r="B485" s="14" t="s">
        <v>1095</v>
      </c>
      <c r="C485" s="14" t="s">
        <v>1211</v>
      </c>
      <c r="D485" s="14" t="s">
        <v>1097</v>
      </c>
      <c r="E485" s="14" t="s">
        <v>1098</v>
      </c>
      <c r="F485" s="14" t="s">
        <v>1099</v>
      </c>
      <c r="G485" s="30">
        <v>424.39512396694215</v>
      </c>
      <c r="H485" s="30">
        <v>70.567325999999994</v>
      </c>
      <c r="I485" s="26">
        <f t="shared" si="27"/>
        <v>424.39512396694215</v>
      </c>
      <c r="J485" s="26">
        <f t="shared" si="27"/>
        <v>70.567325999999994</v>
      </c>
      <c r="K485" s="26">
        <f t="shared" si="28"/>
        <v>353.82779796694217</v>
      </c>
      <c r="L485" s="28">
        <f t="shared" si="29"/>
        <v>0.83372258064516136</v>
      </c>
    </row>
    <row r="486" spans="1:12">
      <c r="A486" s="14">
        <v>2011</v>
      </c>
      <c r="B486" s="14" t="s">
        <v>1095</v>
      </c>
      <c r="C486" s="14" t="s">
        <v>1211</v>
      </c>
      <c r="D486" s="14" t="s">
        <v>1097</v>
      </c>
      <c r="E486" s="14" t="s">
        <v>1098</v>
      </c>
      <c r="F486" s="14" t="s">
        <v>1099</v>
      </c>
      <c r="G486" s="30">
        <v>321.06086214123025</v>
      </c>
      <c r="H486" s="30">
        <v>114.10162129100013</v>
      </c>
      <c r="I486" s="26">
        <f t="shared" si="27"/>
        <v>321.06086214123025</v>
      </c>
      <c r="J486" s="26">
        <f t="shared" si="27"/>
        <v>114.10162129100013</v>
      </c>
      <c r="K486" s="26">
        <f t="shared" si="28"/>
        <v>206.95924085023012</v>
      </c>
      <c r="L486" s="28">
        <f t="shared" si="29"/>
        <v>0.64461061827956967</v>
      </c>
    </row>
    <row r="487" spans="1:12">
      <c r="A487" s="14">
        <v>2019</v>
      </c>
      <c r="B487" s="14" t="s">
        <v>1095</v>
      </c>
      <c r="C487" s="14" t="s">
        <v>1211</v>
      </c>
      <c r="D487" s="14" t="s">
        <v>1097</v>
      </c>
      <c r="E487" s="14" t="s">
        <v>1098</v>
      </c>
      <c r="F487" s="14" t="s">
        <v>1099</v>
      </c>
      <c r="G487" s="30">
        <v>389.9746180555556</v>
      </c>
      <c r="H487" s="30">
        <v>123.97167309722221</v>
      </c>
      <c r="I487" s="26">
        <f t="shared" si="27"/>
        <v>389.9746180555556</v>
      </c>
      <c r="J487" s="26">
        <f t="shared" si="27"/>
        <v>123.97167309722221</v>
      </c>
      <c r="K487" s="26">
        <f t="shared" si="28"/>
        <v>266.00294495833339</v>
      </c>
      <c r="L487" s="28">
        <f t="shared" si="29"/>
        <v>0.68210322580645166</v>
      </c>
    </row>
    <row r="488" spans="1:12">
      <c r="A488" s="14">
        <v>2015</v>
      </c>
      <c r="B488" s="14" t="s">
        <v>1095</v>
      </c>
      <c r="C488" s="14" t="s">
        <v>1211</v>
      </c>
      <c r="D488" s="14" t="s">
        <v>1097</v>
      </c>
      <c r="E488" s="14" t="s">
        <v>1098</v>
      </c>
      <c r="F488" s="14" t="s">
        <v>1099</v>
      </c>
      <c r="G488" s="30">
        <v>340.46176553639077</v>
      </c>
      <c r="H488" s="30">
        <v>154.52325089230766</v>
      </c>
      <c r="I488" s="26">
        <f t="shared" si="27"/>
        <v>340.46176553639077</v>
      </c>
      <c r="J488" s="26">
        <f t="shared" si="27"/>
        <v>154.52325089230766</v>
      </c>
      <c r="K488" s="26">
        <f t="shared" si="28"/>
        <v>185.93851464408311</v>
      </c>
      <c r="L488" s="28">
        <f t="shared" si="29"/>
        <v>0.54613625806451616</v>
      </c>
    </row>
    <row r="489" spans="1:12">
      <c r="A489" s="14">
        <v>2019</v>
      </c>
      <c r="B489" s="14" t="s">
        <v>1095</v>
      </c>
      <c r="C489" s="14" t="s">
        <v>1211</v>
      </c>
      <c r="D489" s="14" t="s">
        <v>1097</v>
      </c>
      <c r="E489" s="14" t="s">
        <v>1098</v>
      </c>
      <c r="F489" s="14" t="s">
        <v>1099</v>
      </c>
      <c r="G489" s="30">
        <v>389.9746180555556</v>
      </c>
      <c r="H489" s="30">
        <v>160.37718747361117</v>
      </c>
      <c r="I489" s="26">
        <f t="shared" si="27"/>
        <v>389.9746180555556</v>
      </c>
      <c r="J489" s="26">
        <f t="shared" si="27"/>
        <v>160.37718747361117</v>
      </c>
      <c r="K489" s="26">
        <f t="shared" si="28"/>
        <v>229.59743058194442</v>
      </c>
      <c r="L489" s="28">
        <f t="shared" si="29"/>
        <v>0.58874967741935469</v>
      </c>
    </row>
    <row r="490" spans="1:12">
      <c r="A490" s="14">
        <v>2013</v>
      </c>
      <c r="B490" s="14" t="s">
        <v>1095</v>
      </c>
      <c r="C490" s="14" t="s">
        <v>1211</v>
      </c>
      <c r="D490" s="14" t="s">
        <v>1097</v>
      </c>
      <c r="E490" s="14" t="s">
        <v>1098</v>
      </c>
      <c r="F490" s="14" t="s">
        <v>1099</v>
      </c>
      <c r="G490" s="30">
        <v>406.24562945782105</v>
      </c>
      <c r="H490" s="30">
        <v>167.34305853185609</v>
      </c>
      <c r="I490" s="26">
        <f t="shared" si="27"/>
        <v>406.24562945782105</v>
      </c>
      <c r="J490" s="26">
        <f t="shared" si="27"/>
        <v>167.34305853185609</v>
      </c>
      <c r="K490" s="26">
        <f t="shared" si="28"/>
        <v>238.90257092596497</v>
      </c>
      <c r="L490" s="28">
        <f t="shared" si="29"/>
        <v>0.58807419354838697</v>
      </c>
    </row>
    <row r="491" spans="1:12">
      <c r="A491" s="14">
        <v>2016</v>
      </c>
      <c r="B491" s="14" t="s">
        <v>1095</v>
      </c>
      <c r="C491" s="14" t="s">
        <v>1211</v>
      </c>
      <c r="D491" s="14" t="s">
        <v>1097</v>
      </c>
      <c r="E491" s="14" t="s">
        <v>1098</v>
      </c>
      <c r="F491" s="14" t="s">
        <v>1099</v>
      </c>
      <c r="G491" s="30">
        <v>377.50751798561151</v>
      </c>
      <c r="H491" s="30">
        <v>169.10023049999995</v>
      </c>
      <c r="I491" s="26">
        <f t="shared" si="27"/>
        <v>377.50751798561151</v>
      </c>
      <c r="J491" s="26">
        <f t="shared" si="27"/>
        <v>169.10023049999995</v>
      </c>
      <c r="K491" s="26">
        <f t="shared" si="28"/>
        <v>208.40728748561156</v>
      </c>
      <c r="L491" s="28">
        <f t="shared" si="29"/>
        <v>0.55206129032258078</v>
      </c>
    </row>
    <row r="492" spans="1:12">
      <c r="A492" s="14">
        <v>2021</v>
      </c>
      <c r="B492" s="14" t="s">
        <v>1095</v>
      </c>
      <c r="C492" s="14" t="s">
        <v>1211</v>
      </c>
      <c r="D492" s="14" t="s">
        <v>1097</v>
      </c>
      <c r="E492" s="14" t="s">
        <v>1098</v>
      </c>
      <c r="F492" s="14" t="s">
        <v>1099</v>
      </c>
      <c r="G492" s="30">
        <v>359.82031446540776</v>
      </c>
      <c r="H492" s="30">
        <v>195.52551472727222</v>
      </c>
      <c r="I492" s="26">
        <f t="shared" si="27"/>
        <v>359.82031446540776</v>
      </c>
      <c r="J492" s="26">
        <f t="shared" si="27"/>
        <v>195.52551472727222</v>
      </c>
      <c r="K492" s="26">
        <f t="shared" si="28"/>
        <v>164.29479973813554</v>
      </c>
      <c r="L492" s="28">
        <f t="shared" si="29"/>
        <v>0.45660234604105554</v>
      </c>
    </row>
    <row r="493" spans="1:12">
      <c r="A493" s="14">
        <v>2020</v>
      </c>
      <c r="B493" s="14" t="s">
        <v>1095</v>
      </c>
      <c r="C493" s="14" t="s">
        <v>1211</v>
      </c>
      <c r="D493" s="14" t="s">
        <v>1097</v>
      </c>
      <c r="E493" s="14" t="s">
        <v>1098</v>
      </c>
      <c r="F493" s="14" t="s">
        <v>1099</v>
      </c>
      <c r="G493" s="30">
        <v>368.1012307039872</v>
      </c>
      <c r="H493" s="30">
        <v>210.77357727777826</v>
      </c>
      <c r="I493" s="26">
        <f t="shared" si="27"/>
        <v>368.1012307039872</v>
      </c>
      <c r="J493" s="26">
        <f t="shared" si="27"/>
        <v>210.77357727777826</v>
      </c>
      <c r="K493" s="26">
        <f t="shared" si="28"/>
        <v>157.32765342620894</v>
      </c>
      <c r="L493" s="28">
        <f t="shared" si="29"/>
        <v>0.42740322580645151</v>
      </c>
    </row>
    <row r="494" spans="1:12">
      <c r="A494" s="14">
        <v>2020</v>
      </c>
      <c r="B494" s="14" t="s">
        <v>1095</v>
      </c>
      <c r="C494" s="14" t="s">
        <v>1211</v>
      </c>
      <c r="D494" s="14" t="s">
        <v>1097</v>
      </c>
      <c r="E494" s="14" t="s">
        <v>1098</v>
      </c>
      <c r="F494" s="14" t="s">
        <v>1099</v>
      </c>
      <c r="G494" s="30">
        <v>368.1012307039872</v>
      </c>
      <c r="H494" s="30">
        <v>217.85985580864235</v>
      </c>
      <c r="I494" s="26">
        <f t="shared" si="27"/>
        <v>368.1012307039872</v>
      </c>
      <c r="J494" s="26">
        <f t="shared" si="27"/>
        <v>217.85985580864235</v>
      </c>
      <c r="K494" s="26">
        <f t="shared" si="28"/>
        <v>150.24137489534485</v>
      </c>
      <c r="L494" s="28">
        <f t="shared" si="29"/>
        <v>0.40815232974910415</v>
      </c>
    </row>
    <row r="495" spans="1:12">
      <c r="A495" s="14">
        <v>2012</v>
      </c>
      <c r="B495" s="14" t="s">
        <v>1095</v>
      </c>
      <c r="C495" s="14" t="s">
        <v>1211</v>
      </c>
      <c r="D495" s="14" t="s">
        <v>1097</v>
      </c>
      <c r="E495" s="14" t="s">
        <v>1098</v>
      </c>
      <c r="F495" s="14" t="s">
        <v>1099</v>
      </c>
      <c r="G495" s="30">
        <v>407.35428653704525</v>
      </c>
      <c r="H495" s="30">
        <v>224.57393635097523</v>
      </c>
      <c r="I495" s="26">
        <f t="shared" si="27"/>
        <v>407.35428653704525</v>
      </c>
      <c r="J495" s="26">
        <f t="shared" si="27"/>
        <v>224.57393635097523</v>
      </c>
      <c r="K495" s="26">
        <f t="shared" si="28"/>
        <v>182.78035018607002</v>
      </c>
      <c r="L495" s="28">
        <f t="shared" si="29"/>
        <v>0.44870118279569832</v>
      </c>
    </row>
    <row r="496" spans="1:12">
      <c r="A496" s="14">
        <v>2020</v>
      </c>
      <c r="B496" s="14" t="s">
        <v>1095</v>
      </c>
      <c r="C496" s="14" t="s">
        <v>1212</v>
      </c>
      <c r="D496" s="14" t="s">
        <v>1213</v>
      </c>
      <c r="E496" s="14" t="s">
        <v>1214</v>
      </c>
      <c r="F496" s="14" t="s">
        <v>1215</v>
      </c>
      <c r="G496" s="30">
        <v>429.36173407202199</v>
      </c>
      <c r="H496" s="30">
        <v>32.146368791236505</v>
      </c>
      <c r="I496" s="26">
        <f t="shared" si="27"/>
        <v>429.36173407202199</v>
      </c>
      <c r="J496" s="26">
        <f t="shared" si="27"/>
        <v>32.146368791236505</v>
      </c>
      <c r="K496" s="26">
        <f t="shared" si="28"/>
        <v>397.21536528078548</v>
      </c>
      <c r="L496" s="28">
        <f t="shared" si="29"/>
        <v>0.92512987012987002</v>
      </c>
    </row>
    <row r="497" spans="1:12">
      <c r="A497" s="14">
        <v>2021</v>
      </c>
      <c r="B497" s="14" t="s">
        <v>1095</v>
      </c>
      <c r="C497" s="14" t="s">
        <v>1212</v>
      </c>
      <c r="D497" s="14" t="s">
        <v>1213</v>
      </c>
      <c r="E497" s="14" t="s">
        <v>1214</v>
      </c>
      <c r="F497" s="14" t="s">
        <v>1215</v>
      </c>
      <c r="G497" s="30">
        <v>359.61623346363911</v>
      </c>
      <c r="H497" s="30">
        <v>33.036915893351768</v>
      </c>
      <c r="I497" s="26">
        <f t="shared" si="27"/>
        <v>359.61623346363911</v>
      </c>
      <c r="J497" s="26">
        <f t="shared" si="27"/>
        <v>33.036915893351768</v>
      </c>
      <c r="K497" s="26">
        <f t="shared" si="28"/>
        <v>326.57931757028734</v>
      </c>
      <c r="L497" s="28">
        <f t="shared" si="29"/>
        <v>0.90813285714285719</v>
      </c>
    </row>
    <row r="498" spans="1:12">
      <c r="A498" s="14">
        <v>2015</v>
      </c>
      <c r="B498" s="14" t="s">
        <v>1095</v>
      </c>
      <c r="C498" s="14" t="s">
        <v>1212</v>
      </c>
      <c r="D498" s="14" t="s">
        <v>1213</v>
      </c>
      <c r="E498" s="14" t="s">
        <v>1214</v>
      </c>
      <c r="F498" s="14" t="s">
        <v>1215</v>
      </c>
      <c r="G498" s="30">
        <v>318.87155172413793</v>
      </c>
      <c r="H498" s="30">
        <v>36.325911590909136</v>
      </c>
      <c r="I498" s="26">
        <f t="shared" si="27"/>
        <v>318.87155172413793</v>
      </c>
      <c r="J498" s="26">
        <f t="shared" si="27"/>
        <v>36.325911590909136</v>
      </c>
      <c r="K498" s="26">
        <f t="shared" si="28"/>
        <v>282.5456401332288</v>
      </c>
      <c r="L498" s="28">
        <f t="shared" si="29"/>
        <v>0.88607979797979786</v>
      </c>
    </row>
    <row r="499" spans="1:12">
      <c r="A499" s="14">
        <v>2018</v>
      </c>
      <c r="B499" s="14" t="s">
        <v>1095</v>
      </c>
      <c r="C499" s="14" t="s">
        <v>1212</v>
      </c>
      <c r="D499" s="14" t="s">
        <v>1213</v>
      </c>
      <c r="E499" s="14" t="s">
        <v>1214</v>
      </c>
      <c r="F499" s="14" t="s">
        <v>1215</v>
      </c>
      <c r="G499" s="30">
        <v>288.01060209424105</v>
      </c>
      <c r="H499" s="30">
        <v>36.382291666666632</v>
      </c>
      <c r="I499" s="26">
        <f t="shared" si="27"/>
        <v>288.01060209424105</v>
      </c>
      <c r="J499" s="26">
        <f t="shared" si="27"/>
        <v>36.382291666666632</v>
      </c>
      <c r="K499" s="26">
        <f t="shared" si="28"/>
        <v>251.62831042757443</v>
      </c>
      <c r="L499" s="28">
        <f t="shared" si="29"/>
        <v>0.87367724867724894</v>
      </c>
    </row>
    <row r="500" spans="1:12">
      <c r="A500" s="14">
        <v>2019</v>
      </c>
      <c r="B500" s="14" t="s">
        <v>1095</v>
      </c>
      <c r="C500" s="14" t="s">
        <v>1212</v>
      </c>
      <c r="D500" s="14" t="s">
        <v>1213</v>
      </c>
      <c r="E500" s="14" t="s">
        <v>1214</v>
      </c>
      <c r="F500" s="14" t="s">
        <v>1215</v>
      </c>
      <c r="G500" s="30">
        <v>287.65860256019516</v>
      </c>
      <c r="H500" s="30">
        <v>39.699855059523834</v>
      </c>
      <c r="I500" s="26">
        <f t="shared" si="27"/>
        <v>287.65860256019516</v>
      </c>
      <c r="J500" s="26">
        <f t="shared" si="27"/>
        <v>39.699855059523834</v>
      </c>
      <c r="K500" s="26">
        <f t="shared" si="28"/>
        <v>247.95874750067134</v>
      </c>
      <c r="L500" s="28">
        <f t="shared" si="29"/>
        <v>0.86198968253968256</v>
      </c>
    </row>
    <row r="501" spans="1:12">
      <c r="A501" s="14">
        <v>2017</v>
      </c>
      <c r="B501" s="14" t="s">
        <v>1095</v>
      </c>
      <c r="C501" s="14" t="s">
        <v>1212</v>
      </c>
      <c r="D501" s="14" t="s">
        <v>1213</v>
      </c>
      <c r="E501" s="14" t="s">
        <v>1214</v>
      </c>
      <c r="F501" s="14" t="s">
        <v>1215</v>
      </c>
      <c r="G501" s="30">
        <v>383.85789473684173</v>
      </c>
      <c r="H501" s="30">
        <v>43.354616666666587</v>
      </c>
      <c r="I501" s="26">
        <f t="shared" si="27"/>
        <v>383.85789473684173</v>
      </c>
      <c r="J501" s="26">
        <f t="shared" si="27"/>
        <v>43.354616666666587</v>
      </c>
      <c r="K501" s="26">
        <f t="shared" si="28"/>
        <v>340.50327807017516</v>
      </c>
      <c r="L501" s="28">
        <f t="shared" si="29"/>
        <v>0.88705555555555571</v>
      </c>
    </row>
    <row r="502" spans="1:12">
      <c r="A502" s="14">
        <v>2016</v>
      </c>
      <c r="B502" s="14" t="s">
        <v>1095</v>
      </c>
      <c r="C502" s="14" t="s">
        <v>1212</v>
      </c>
      <c r="D502" s="14" t="s">
        <v>1213</v>
      </c>
      <c r="E502" s="14" t="s">
        <v>1214</v>
      </c>
      <c r="F502" s="14" t="s">
        <v>1215</v>
      </c>
      <c r="G502" s="30">
        <v>383.20669260700362</v>
      </c>
      <c r="H502" s="30">
        <v>45.881093999999955</v>
      </c>
      <c r="I502" s="26">
        <f t="shared" si="27"/>
        <v>383.20669260700362</v>
      </c>
      <c r="J502" s="26">
        <f t="shared" si="27"/>
        <v>45.881093999999955</v>
      </c>
      <c r="K502" s="26">
        <f t="shared" si="28"/>
        <v>337.32559860700366</v>
      </c>
      <c r="L502" s="28">
        <f t="shared" si="29"/>
        <v>0.88027063492063495</v>
      </c>
    </row>
    <row r="503" spans="1:12">
      <c r="A503" s="14">
        <v>2014</v>
      </c>
      <c r="B503" s="14" t="s">
        <v>1095</v>
      </c>
      <c r="C503" s="14" t="s">
        <v>1212</v>
      </c>
      <c r="D503" s="14" t="s">
        <v>1213</v>
      </c>
      <c r="E503" s="14" t="s">
        <v>1214</v>
      </c>
      <c r="F503" s="14" t="s">
        <v>1216</v>
      </c>
      <c r="G503" s="30">
        <v>316.563157894737</v>
      </c>
      <c r="H503" s="30">
        <v>60.202691666666738</v>
      </c>
      <c r="I503" s="26">
        <f t="shared" si="27"/>
        <v>316.563157894737</v>
      </c>
      <c r="J503" s="26">
        <f t="shared" si="27"/>
        <v>60.202691666666738</v>
      </c>
      <c r="K503" s="26">
        <f t="shared" si="28"/>
        <v>256.36046622807027</v>
      </c>
      <c r="L503" s="28">
        <f t="shared" si="29"/>
        <v>0.80982407407407397</v>
      </c>
    </row>
    <row r="504" spans="1:12">
      <c r="A504" s="14">
        <v>2013</v>
      </c>
      <c r="B504" s="14" t="s">
        <v>1095</v>
      </c>
      <c r="C504" s="14" t="s">
        <v>1212</v>
      </c>
      <c r="D504" s="14" t="s">
        <v>1213</v>
      </c>
      <c r="E504" s="14" t="s">
        <v>1214</v>
      </c>
      <c r="F504" s="14" t="s">
        <v>1216</v>
      </c>
      <c r="G504" s="30">
        <v>421.54167004870106</v>
      </c>
      <c r="H504" s="30">
        <v>144.80190555989569</v>
      </c>
      <c r="I504" s="26">
        <f t="shared" si="27"/>
        <v>421.54167004870106</v>
      </c>
      <c r="J504" s="26">
        <f t="shared" si="27"/>
        <v>144.80190555989569</v>
      </c>
      <c r="K504" s="26">
        <f t="shared" si="28"/>
        <v>276.73976448880535</v>
      </c>
      <c r="L504" s="28">
        <f t="shared" si="29"/>
        <v>0.65649444444444449</v>
      </c>
    </row>
    <row r="505" spans="1:12">
      <c r="A505" s="14">
        <v>2019</v>
      </c>
      <c r="B505" s="14" t="s">
        <v>1095</v>
      </c>
      <c r="C505" s="14" t="s">
        <v>1217</v>
      </c>
      <c r="D505" s="14" t="s">
        <v>1218</v>
      </c>
      <c r="E505" s="14" t="s">
        <v>1219</v>
      </c>
      <c r="F505" s="14" t="s">
        <v>1220</v>
      </c>
      <c r="G505" s="30">
        <v>1280.8783218027847</v>
      </c>
      <c r="H505" s="30">
        <v>301.92086364084258</v>
      </c>
      <c r="I505" s="26">
        <f t="shared" si="27"/>
        <v>1280.8783218027847</v>
      </c>
      <c r="J505" s="26">
        <f t="shared" si="27"/>
        <v>301.92086364084258</v>
      </c>
      <c r="K505" s="26">
        <f t="shared" si="28"/>
        <v>978.95745816194221</v>
      </c>
      <c r="L505" s="28">
        <f t="shared" si="29"/>
        <v>0.7642860695652175</v>
      </c>
    </row>
    <row r="506" spans="1:12">
      <c r="A506" s="14">
        <v>2020</v>
      </c>
      <c r="B506" s="14" t="s">
        <v>1095</v>
      </c>
      <c r="C506" s="14" t="s">
        <v>1217</v>
      </c>
      <c r="D506" s="14" t="s">
        <v>1218</v>
      </c>
      <c r="E506" s="14" t="s">
        <v>1219</v>
      </c>
      <c r="F506" s="14" t="s">
        <v>1220</v>
      </c>
      <c r="G506" s="30">
        <v>1417.2674917616885</v>
      </c>
      <c r="H506" s="30">
        <v>345.72133457188687</v>
      </c>
      <c r="I506" s="26">
        <f t="shared" si="27"/>
        <v>1417.2674917616885</v>
      </c>
      <c r="J506" s="26">
        <f t="shared" si="27"/>
        <v>345.72133457188687</v>
      </c>
      <c r="K506" s="26">
        <f t="shared" si="28"/>
        <v>1071.5461571898015</v>
      </c>
      <c r="L506" s="28">
        <f t="shared" si="29"/>
        <v>0.75606486666666628</v>
      </c>
    </row>
    <row r="507" spans="1:12">
      <c r="A507" s="14">
        <v>2015</v>
      </c>
      <c r="B507" s="14" t="s">
        <v>1095</v>
      </c>
      <c r="C507" s="14" t="s">
        <v>1217</v>
      </c>
      <c r="D507" s="14" t="s">
        <v>1218</v>
      </c>
      <c r="E507" s="14" t="s">
        <v>1219</v>
      </c>
      <c r="F507" s="14" t="s">
        <v>1221</v>
      </c>
      <c r="G507" s="30">
        <v>1212.0216516512235</v>
      </c>
      <c r="H507" s="30">
        <v>356.58626408539419</v>
      </c>
      <c r="I507" s="26">
        <f t="shared" si="27"/>
        <v>1212.0216516512235</v>
      </c>
      <c r="J507" s="26">
        <f t="shared" si="27"/>
        <v>356.58626408539419</v>
      </c>
      <c r="K507" s="26">
        <f t="shared" si="28"/>
        <v>855.43538756582927</v>
      </c>
      <c r="L507" s="28">
        <f t="shared" si="29"/>
        <v>0.705792166666667</v>
      </c>
    </row>
    <row r="508" spans="1:12">
      <c r="A508" s="14">
        <v>2017</v>
      </c>
      <c r="B508" s="14" t="s">
        <v>1095</v>
      </c>
      <c r="C508" s="14" t="s">
        <v>1217</v>
      </c>
      <c r="D508" s="14" t="s">
        <v>1218</v>
      </c>
      <c r="E508" s="14" t="s">
        <v>1219</v>
      </c>
      <c r="F508" s="14" t="s">
        <v>1221</v>
      </c>
      <c r="G508" s="30">
        <v>1176.6841353025256</v>
      </c>
      <c r="H508" s="30">
        <v>689.29676166666684</v>
      </c>
      <c r="I508" s="26">
        <f t="shared" si="27"/>
        <v>1176.6841353025256</v>
      </c>
      <c r="J508" s="26">
        <f t="shared" si="27"/>
        <v>689.29676166666684</v>
      </c>
      <c r="K508" s="26">
        <f t="shared" si="28"/>
        <v>487.38737363585881</v>
      </c>
      <c r="L508" s="28">
        <f t="shared" si="29"/>
        <v>0.41420408333333353</v>
      </c>
    </row>
    <row r="509" spans="1:12">
      <c r="A509" s="14">
        <v>2018</v>
      </c>
      <c r="B509" s="14" t="s">
        <v>1095</v>
      </c>
      <c r="C509" s="14" t="s">
        <v>1217</v>
      </c>
      <c r="D509" s="14" t="s">
        <v>1218</v>
      </c>
      <c r="E509" s="14" t="s">
        <v>1219</v>
      </c>
      <c r="F509" s="14" t="s">
        <v>1220</v>
      </c>
      <c r="G509" s="30">
        <v>1469.5476931052381</v>
      </c>
      <c r="H509" s="30">
        <v>877.50752164705955</v>
      </c>
      <c r="I509" s="26">
        <f t="shared" si="27"/>
        <v>1469.5476931052381</v>
      </c>
      <c r="J509" s="26">
        <f t="shared" si="27"/>
        <v>877.50752164705955</v>
      </c>
      <c r="K509" s="26">
        <f t="shared" si="28"/>
        <v>592.04017145817852</v>
      </c>
      <c r="L509" s="28">
        <f t="shared" si="29"/>
        <v>0.40287237647058866</v>
      </c>
    </row>
    <row r="510" spans="1:12">
      <c r="A510" s="14">
        <v>2016</v>
      </c>
      <c r="B510" s="14" t="s">
        <v>1095</v>
      </c>
      <c r="C510" s="14" t="s">
        <v>1217</v>
      </c>
      <c r="D510" s="14" t="s">
        <v>1218</v>
      </c>
      <c r="E510" s="14" t="s">
        <v>1219</v>
      </c>
      <c r="F510" s="14" t="s">
        <v>1221</v>
      </c>
      <c r="G510" s="30">
        <v>1259.8078725398327</v>
      </c>
      <c r="H510" s="30">
        <v>915.85848666666811</v>
      </c>
      <c r="I510" s="26">
        <f t="shared" si="27"/>
        <v>1259.8078725398327</v>
      </c>
      <c r="J510" s="26">
        <f t="shared" si="27"/>
        <v>915.85848666666811</v>
      </c>
      <c r="K510" s="26">
        <f t="shared" si="28"/>
        <v>343.9493858731646</v>
      </c>
      <c r="L510" s="28">
        <f t="shared" si="29"/>
        <v>0.273017333333333</v>
      </c>
    </row>
    <row r="511" spans="1:12">
      <c r="A511" s="14">
        <v>2015</v>
      </c>
      <c r="B511" s="14" t="s">
        <v>1095</v>
      </c>
      <c r="C511" s="14" t="s">
        <v>1222</v>
      </c>
      <c r="D511" s="14" t="s">
        <v>1223</v>
      </c>
      <c r="E511" s="14" t="s">
        <v>1224</v>
      </c>
      <c r="F511" s="14" t="s">
        <v>1225</v>
      </c>
      <c r="G511" s="30">
        <v>822.44138655905249</v>
      </c>
      <c r="H511" s="30">
        <v>139.58248897802184</v>
      </c>
      <c r="I511" s="26">
        <f t="shared" si="27"/>
        <v>822.44138655905249</v>
      </c>
      <c r="J511" s="26">
        <f t="shared" si="27"/>
        <v>139.58248897802184</v>
      </c>
      <c r="K511" s="26">
        <f t="shared" si="28"/>
        <v>682.85889758103065</v>
      </c>
      <c r="L511" s="28">
        <f t="shared" si="29"/>
        <v>0.83028275174476573</v>
      </c>
    </row>
    <row r="512" spans="1:12">
      <c r="A512" s="14">
        <v>2014</v>
      </c>
      <c r="B512" s="14" t="s">
        <v>1095</v>
      </c>
      <c r="C512" s="14" t="s">
        <v>1222</v>
      </c>
      <c r="D512" s="14" t="s">
        <v>1223</v>
      </c>
      <c r="E512" s="14" t="s">
        <v>1224</v>
      </c>
      <c r="F512" s="14" t="s">
        <v>1225</v>
      </c>
      <c r="G512" s="30">
        <v>847.28993891797768</v>
      </c>
      <c r="H512" s="30">
        <v>227.58915818181862</v>
      </c>
      <c r="I512" s="26">
        <f t="shared" si="27"/>
        <v>847.28993891797768</v>
      </c>
      <c r="J512" s="26">
        <f t="shared" si="27"/>
        <v>227.58915818181862</v>
      </c>
      <c r="K512" s="26">
        <f t="shared" si="28"/>
        <v>619.700780736159</v>
      </c>
      <c r="L512" s="28">
        <f t="shared" si="29"/>
        <v>0.73139164325206207</v>
      </c>
    </row>
    <row r="513" spans="1:12">
      <c r="A513" s="14">
        <v>2013</v>
      </c>
      <c r="B513" s="14" t="s">
        <v>1095</v>
      </c>
      <c r="C513" s="14" t="s">
        <v>1222</v>
      </c>
      <c r="D513" s="14" t="s">
        <v>1223</v>
      </c>
      <c r="E513" s="14" t="s">
        <v>1224</v>
      </c>
      <c r="F513" s="14" t="s">
        <v>1225</v>
      </c>
      <c r="G513" s="30">
        <v>805.2116967179802</v>
      </c>
      <c r="H513" s="30">
        <v>240.71128872621227</v>
      </c>
      <c r="I513" s="26">
        <f t="shared" si="27"/>
        <v>805.2116967179802</v>
      </c>
      <c r="J513" s="26">
        <f t="shared" si="27"/>
        <v>240.71128872621227</v>
      </c>
      <c r="K513" s="26">
        <f t="shared" si="28"/>
        <v>564.50040799176793</v>
      </c>
      <c r="L513" s="28">
        <f t="shared" si="29"/>
        <v>0.70105838041431268</v>
      </c>
    </row>
    <row r="514" spans="1:12">
      <c r="A514" s="14">
        <v>2020</v>
      </c>
      <c r="B514" s="14" t="s">
        <v>1095</v>
      </c>
      <c r="C514" s="14" t="s">
        <v>1222</v>
      </c>
      <c r="D514" s="14" t="s">
        <v>1223</v>
      </c>
      <c r="E514" s="14" t="s">
        <v>1224</v>
      </c>
      <c r="F514" s="14" t="s">
        <v>1225</v>
      </c>
      <c r="G514" s="30">
        <v>892.02596292643909</v>
      </c>
      <c r="H514" s="30">
        <v>307.63510006592901</v>
      </c>
      <c r="I514" s="26">
        <f t="shared" si="27"/>
        <v>892.02596292643909</v>
      </c>
      <c r="J514" s="26">
        <f t="shared" si="27"/>
        <v>307.63510006592901</v>
      </c>
      <c r="K514" s="26">
        <f t="shared" si="28"/>
        <v>584.39086286051008</v>
      </c>
      <c r="L514" s="28">
        <f t="shared" si="29"/>
        <v>0.65512763882266267</v>
      </c>
    </row>
    <row r="515" spans="1:12">
      <c r="A515" s="14">
        <v>2016</v>
      </c>
      <c r="B515" s="14" t="s">
        <v>1095</v>
      </c>
      <c r="C515" s="14" t="s">
        <v>1222</v>
      </c>
      <c r="D515" s="14" t="s">
        <v>1223</v>
      </c>
      <c r="E515" s="14" t="s">
        <v>1224</v>
      </c>
      <c r="F515" s="14" t="s">
        <v>1225</v>
      </c>
      <c r="G515" s="30">
        <v>845.22973860705292</v>
      </c>
      <c r="H515" s="30">
        <v>324.72720933333432</v>
      </c>
      <c r="I515" s="26">
        <f t="shared" si="27"/>
        <v>845.22973860705292</v>
      </c>
      <c r="J515" s="26">
        <f t="shared" si="27"/>
        <v>324.72720933333432</v>
      </c>
      <c r="K515" s="26">
        <f t="shared" si="28"/>
        <v>520.50252927371866</v>
      </c>
      <c r="L515" s="28">
        <f t="shared" si="29"/>
        <v>0.615811897640412</v>
      </c>
    </row>
    <row r="516" spans="1:12">
      <c r="A516" s="14">
        <v>2019</v>
      </c>
      <c r="B516" s="14" t="s">
        <v>1095</v>
      </c>
      <c r="C516" s="14" t="s">
        <v>1222</v>
      </c>
      <c r="D516" s="14" t="s">
        <v>1223</v>
      </c>
      <c r="E516" s="14" t="s">
        <v>1224</v>
      </c>
      <c r="F516" s="14" t="s">
        <v>1225</v>
      </c>
      <c r="G516" s="30">
        <v>885.912140553212</v>
      </c>
      <c r="H516" s="30">
        <v>358.13417831481502</v>
      </c>
      <c r="I516" s="26">
        <f t="shared" si="27"/>
        <v>885.912140553212</v>
      </c>
      <c r="J516" s="26">
        <f t="shared" si="27"/>
        <v>358.13417831481502</v>
      </c>
      <c r="K516" s="26">
        <f t="shared" si="28"/>
        <v>527.77796223839698</v>
      </c>
      <c r="L516" s="28">
        <f t="shared" si="29"/>
        <v>0.59574526420737794</v>
      </c>
    </row>
    <row r="517" spans="1:12">
      <c r="A517" s="14">
        <v>2018</v>
      </c>
      <c r="B517" s="14" t="s">
        <v>1095</v>
      </c>
      <c r="C517" s="14" t="s">
        <v>1222</v>
      </c>
      <c r="D517" s="14" t="s">
        <v>1223</v>
      </c>
      <c r="E517" s="14" t="s">
        <v>1224</v>
      </c>
      <c r="F517" s="14" t="s">
        <v>1225</v>
      </c>
      <c r="G517" s="30">
        <v>837.65362267206672</v>
      </c>
      <c r="H517" s="30">
        <v>367.9118286666677</v>
      </c>
      <c r="I517" s="26">
        <f t="shared" si="27"/>
        <v>837.65362267206672</v>
      </c>
      <c r="J517" s="26">
        <f t="shared" si="27"/>
        <v>367.9118286666677</v>
      </c>
      <c r="K517" s="26">
        <f t="shared" si="28"/>
        <v>469.74179400539902</v>
      </c>
      <c r="L517" s="28">
        <f t="shared" si="29"/>
        <v>0.56078285975407094</v>
      </c>
    </row>
    <row r="518" spans="1:12">
      <c r="A518" s="14">
        <v>2017</v>
      </c>
      <c r="B518" s="14" t="s">
        <v>1095</v>
      </c>
      <c r="C518" s="14" t="s">
        <v>1222</v>
      </c>
      <c r="D518" s="14" t="s">
        <v>1223</v>
      </c>
      <c r="E518" s="14" t="s">
        <v>1224</v>
      </c>
      <c r="F518" s="14" t="s">
        <v>1225</v>
      </c>
      <c r="G518" s="30">
        <v>844.43169402390254</v>
      </c>
      <c r="H518" s="30">
        <v>424.97967791304268</v>
      </c>
      <c r="I518" s="26">
        <f t="shared" si="27"/>
        <v>844.43169402390254</v>
      </c>
      <c r="J518" s="26">
        <f t="shared" si="27"/>
        <v>424.97967791304268</v>
      </c>
      <c r="K518" s="26">
        <f t="shared" si="28"/>
        <v>419.45201611085986</v>
      </c>
      <c r="L518" s="28">
        <f t="shared" si="29"/>
        <v>0.49672699293424061</v>
      </c>
    </row>
    <row r="519" spans="1:12">
      <c r="A519" s="14">
        <v>2021</v>
      </c>
      <c r="B519" s="14" t="s">
        <v>1095</v>
      </c>
      <c r="C519" s="14" t="s">
        <v>1222</v>
      </c>
      <c r="D519" s="14" t="s">
        <v>1223</v>
      </c>
      <c r="E519" s="14" t="s">
        <v>1224</v>
      </c>
      <c r="F519" s="14" t="s">
        <v>1225</v>
      </c>
      <c r="G519" s="30">
        <v>940.81967869780499</v>
      </c>
      <c r="H519" s="30">
        <v>718.91009390908903</v>
      </c>
      <c r="I519" s="26">
        <f t="shared" si="27"/>
        <v>940.81967869780499</v>
      </c>
      <c r="J519" s="26">
        <f t="shared" si="27"/>
        <v>718.91009390908903</v>
      </c>
      <c r="K519" s="26">
        <f t="shared" si="28"/>
        <v>221.90958478871596</v>
      </c>
      <c r="L519" s="28">
        <f t="shared" si="29"/>
        <v>0.23586834949696475</v>
      </c>
    </row>
    <row r="520" spans="1:12">
      <c r="A520" s="14">
        <v>2013</v>
      </c>
      <c r="B520" s="14" t="s">
        <v>1095</v>
      </c>
      <c r="C520" s="14" t="s">
        <v>1226</v>
      </c>
      <c r="D520" s="14" t="s">
        <v>1227</v>
      </c>
      <c r="E520" s="14" t="s">
        <v>1228</v>
      </c>
      <c r="F520" s="14" t="s">
        <v>1229</v>
      </c>
      <c r="G520" s="30">
        <v>91.79386039886046</v>
      </c>
      <c r="H520" s="30">
        <v>17.186721203703716</v>
      </c>
      <c r="I520" s="26">
        <f t="shared" ref="I520:J583" si="30">IF(G520&lt;0,"",IF(G520="","",G520))</f>
        <v>91.79386039886046</v>
      </c>
      <c r="J520" s="26">
        <f t="shared" si="30"/>
        <v>17.186721203703716</v>
      </c>
      <c r="K520" s="26">
        <f t="shared" si="28"/>
        <v>74.607139195156748</v>
      </c>
      <c r="L520" s="28">
        <f t="shared" si="29"/>
        <v>0.81276829268292683</v>
      </c>
    </row>
    <row r="521" spans="1:12">
      <c r="A521" s="14">
        <v>2014</v>
      </c>
      <c r="B521" s="14" t="s">
        <v>1095</v>
      </c>
      <c r="C521" s="14" t="s">
        <v>1226</v>
      </c>
      <c r="D521" s="14" t="s">
        <v>1227</v>
      </c>
      <c r="E521" s="14" t="s">
        <v>1228</v>
      </c>
      <c r="F521" s="14" t="s">
        <v>1229</v>
      </c>
      <c r="G521" s="30">
        <v>96.64413173652693</v>
      </c>
      <c r="H521" s="30">
        <v>22.766282396570485</v>
      </c>
      <c r="I521" s="26">
        <f t="shared" si="30"/>
        <v>96.64413173652693</v>
      </c>
      <c r="J521" s="26">
        <f t="shared" si="30"/>
        <v>22.766282396570485</v>
      </c>
      <c r="K521" s="26">
        <f t="shared" si="28"/>
        <v>73.877849339956441</v>
      </c>
      <c r="L521" s="28">
        <f t="shared" si="29"/>
        <v>0.76443181818181816</v>
      </c>
    </row>
    <row r="522" spans="1:12">
      <c r="A522" s="14">
        <v>2018</v>
      </c>
      <c r="B522" s="14" t="s">
        <v>1095</v>
      </c>
      <c r="C522" s="14" t="s">
        <v>1226</v>
      </c>
      <c r="D522" s="14" t="s">
        <v>1227</v>
      </c>
      <c r="E522" s="14" t="s">
        <v>1228</v>
      </c>
      <c r="F522" s="14" t="s">
        <v>1229</v>
      </c>
      <c r="G522" s="30">
        <v>98.942761904761937</v>
      </c>
      <c r="H522" s="30">
        <v>31.074060333333254</v>
      </c>
      <c r="I522" s="26">
        <f t="shared" si="30"/>
        <v>98.942761904761937</v>
      </c>
      <c r="J522" s="26">
        <f t="shared" si="30"/>
        <v>31.074060333333254</v>
      </c>
      <c r="K522" s="26">
        <f t="shared" si="28"/>
        <v>67.868701571428687</v>
      </c>
      <c r="L522" s="28">
        <f t="shared" si="29"/>
        <v>0.6859390243902449</v>
      </c>
    </row>
    <row r="523" spans="1:12">
      <c r="A523" s="14">
        <v>2015</v>
      </c>
      <c r="B523" s="14" t="s">
        <v>1095</v>
      </c>
      <c r="C523" s="14" t="s">
        <v>1226</v>
      </c>
      <c r="D523" s="14" t="s">
        <v>1227</v>
      </c>
      <c r="E523" s="14" t="s">
        <v>1228</v>
      </c>
      <c r="F523" s="14" t="s">
        <v>1229</v>
      </c>
      <c r="G523" s="30">
        <v>83.376428571428619</v>
      </c>
      <c r="H523" s="30">
        <v>32.116871428571351</v>
      </c>
      <c r="I523" s="26">
        <f t="shared" si="30"/>
        <v>83.376428571428619</v>
      </c>
      <c r="J523" s="26">
        <f t="shared" si="30"/>
        <v>32.116871428571351</v>
      </c>
      <c r="K523" s="26">
        <f t="shared" si="28"/>
        <v>51.259557142857268</v>
      </c>
      <c r="L523" s="28">
        <f t="shared" si="29"/>
        <v>0.61479674796748085</v>
      </c>
    </row>
    <row r="524" spans="1:12">
      <c r="A524" s="14">
        <v>2019</v>
      </c>
      <c r="B524" s="14" t="s">
        <v>1095</v>
      </c>
      <c r="C524" s="14" t="s">
        <v>1226</v>
      </c>
      <c r="D524" s="14" t="s">
        <v>1227</v>
      </c>
      <c r="E524" s="14" t="s">
        <v>1228</v>
      </c>
      <c r="F524" s="14" t="s">
        <v>1229</v>
      </c>
      <c r="G524" s="30">
        <v>85.193112268518533</v>
      </c>
      <c r="H524" s="30">
        <v>33.528684379629716</v>
      </c>
      <c r="I524" s="26">
        <f t="shared" si="30"/>
        <v>85.193112268518533</v>
      </c>
      <c r="J524" s="26">
        <f t="shared" si="30"/>
        <v>33.528684379629716</v>
      </c>
      <c r="K524" s="26">
        <f t="shared" si="28"/>
        <v>51.664427888888817</v>
      </c>
      <c r="L524" s="28">
        <f t="shared" si="29"/>
        <v>0.606439024390243</v>
      </c>
    </row>
    <row r="525" spans="1:12">
      <c r="A525" s="14">
        <v>2017</v>
      </c>
      <c r="B525" s="14" t="s">
        <v>1095</v>
      </c>
      <c r="C525" s="14" t="s">
        <v>1226</v>
      </c>
      <c r="D525" s="14" t="s">
        <v>1227</v>
      </c>
      <c r="E525" s="14" t="s">
        <v>1228</v>
      </c>
      <c r="F525" s="14" t="s">
        <v>1229</v>
      </c>
      <c r="G525" s="30">
        <v>90.333488372093015</v>
      </c>
      <c r="H525" s="30">
        <v>36.672274999999914</v>
      </c>
      <c r="I525" s="26">
        <f t="shared" si="30"/>
        <v>90.333488372093015</v>
      </c>
      <c r="J525" s="26">
        <f t="shared" si="30"/>
        <v>36.672274999999914</v>
      </c>
      <c r="K525" s="26">
        <f t="shared" si="28"/>
        <v>53.661213372093101</v>
      </c>
      <c r="L525" s="28">
        <f t="shared" si="29"/>
        <v>0.59403455284552942</v>
      </c>
    </row>
    <row r="526" spans="1:12">
      <c r="A526" s="14">
        <v>2021</v>
      </c>
      <c r="B526" s="14" t="s">
        <v>1095</v>
      </c>
      <c r="C526" s="14" t="s">
        <v>1226</v>
      </c>
      <c r="D526" s="14" t="s">
        <v>1227</v>
      </c>
      <c r="E526" s="14" t="s">
        <v>1228</v>
      </c>
      <c r="F526" s="14" t="s">
        <v>1229</v>
      </c>
      <c r="G526" s="30">
        <v>91.207298050139286</v>
      </c>
      <c r="H526" s="30">
        <v>37.285543442896937</v>
      </c>
      <c r="I526" s="26">
        <f t="shared" si="30"/>
        <v>91.207298050139286</v>
      </c>
      <c r="J526" s="26">
        <f t="shared" si="30"/>
        <v>37.285543442896937</v>
      </c>
      <c r="K526" s="26">
        <f t="shared" si="28"/>
        <v>53.921754607242349</v>
      </c>
      <c r="L526" s="28">
        <f t="shared" si="29"/>
        <v>0.59120000000000006</v>
      </c>
    </row>
    <row r="527" spans="1:12">
      <c r="A527" s="14">
        <v>2016</v>
      </c>
      <c r="B527" s="14" t="s">
        <v>1095</v>
      </c>
      <c r="C527" s="14" t="s">
        <v>1226</v>
      </c>
      <c r="D527" s="14" t="s">
        <v>1227</v>
      </c>
      <c r="E527" s="14" t="s">
        <v>1228</v>
      </c>
      <c r="F527" s="14" t="s">
        <v>1229</v>
      </c>
      <c r="G527" s="30">
        <v>94.343733333333361</v>
      </c>
      <c r="H527" s="30">
        <v>45.366967500000015</v>
      </c>
      <c r="I527" s="26">
        <f t="shared" si="30"/>
        <v>94.343733333333361</v>
      </c>
      <c r="J527" s="26">
        <f t="shared" si="30"/>
        <v>45.366967500000015</v>
      </c>
      <c r="K527" s="26">
        <f t="shared" si="28"/>
        <v>48.976765833333346</v>
      </c>
      <c r="L527" s="28">
        <f t="shared" si="29"/>
        <v>0.51913109756097564</v>
      </c>
    </row>
    <row r="528" spans="1:12">
      <c r="A528" s="14">
        <v>2020</v>
      </c>
      <c r="B528" s="14" t="s">
        <v>1095</v>
      </c>
      <c r="C528" s="14" t="s">
        <v>1226</v>
      </c>
      <c r="D528" s="14" t="s">
        <v>1227</v>
      </c>
      <c r="E528" s="14" t="s">
        <v>1228</v>
      </c>
      <c r="F528" s="14" t="s">
        <v>1229</v>
      </c>
      <c r="G528" s="30">
        <v>94.51501667974884</v>
      </c>
      <c r="H528" s="30">
        <v>49.055598901098918</v>
      </c>
      <c r="I528" s="26">
        <f t="shared" si="30"/>
        <v>94.51501667974884</v>
      </c>
      <c r="J528" s="26">
        <f t="shared" si="30"/>
        <v>49.055598901098918</v>
      </c>
      <c r="K528" s="26">
        <f t="shared" si="28"/>
        <v>45.459417778649922</v>
      </c>
      <c r="L528" s="28">
        <f t="shared" si="29"/>
        <v>0.48097560975609749</v>
      </c>
    </row>
    <row r="529" spans="1:12">
      <c r="A529" s="14">
        <v>2016</v>
      </c>
      <c r="B529" s="14" t="s">
        <v>1095</v>
      </c>
      <c r="C529" s="14" t="s">
        <v>1230</v>
      </c>
      <c r="D529" s="14" t="s">
        <v>1231</v>
      </c>
      <c r="E529" s="14" t="s">
        <v>1228</v>
      </c>
      <c r="F529" s="14" t="s">
        <v>1232</v>
      </c>
      <c r="G529" s="30">
        <v>581.98433990895285</v>
      </c>
      <c r="H529" s="30">
        <v>100.37638499999993</v>
      </c>
      <c r="I529" s="26">
        <f t="shared" si="30"/>
        <v>581.98433990895285</v>
      </c>
      <c r="J529" s="26">
        <f t="shared" si="30"/>
        <v>100.37638499999993</v>
      </c>
      <c r="K529" s="26">
        <f t="shared" si="28"/>
        <v>481.60795490895293</v>
      </c>
      <c r="L529" s="28">
        <f t="shared" si="29"/>
        <v>0.82752734375000014</v>
      </c>
    </row>
    <row r="530" spans="1:12">
      <c r="A530" s="14">
        <v>2015</v>
      </c>
      <c r="B530" s="14" t="s">
        <v>1095</v>
      </c>
      <c r="C530" s="14" t="s">
        <v>1230</v>
      </c>
      <c r="D530" s="14" t="s">
        <v>1231</v>
      </c>
      <c r="E530" s="14" t="s">
        <v>1228</v>
      </c>
      <c r="F530" s="14" t="s">
        <v>1232</v>
      </c>
      <c r="G530" s="30">
        <v>558.11771347918148</v>
      </c>
      <c r="H530" s="30">
        <v>131.83097936538465</v>
      </c>
      <c r="I530" s="26">
        <f t="shared" si="30"/>
        <v>558.11771347918148</v>
      </c>
      <c r="J530" s="26">
        <f t="shared" si="30"/>
        <v>131.83097936538465</v>
      </c>
      <c r="K530" s="26">
        <f t="shared" si="28"/>
        <v>426.2867341137968</v>
      </c>
      <c r="L530" s="28">
        <f t="shared" si="29"/>
        <v>0.76379359374999989</v>
      </c>
    </row>
    <row r="531" spans="1:12">
      <c r="A531" s="14">
        <v>2021</v>
      </c>
      <c r="B531" s="14" t="s">
        <v>1095</v>
      </c>
      <c r="C531" s="14" t="s">
        <v>1230</v>
      </c>
      <c r="D531" s="14" t="s">
        <v>1231</v>
      </c>
      <c r="E531" s="14" t="s">
        <v>1228</v>
      </c>
      <c r="F531" s="14" t="s">
        <v>1232</v>
      </c>
      <c r="G531" s="30">
        <v>582.13982065930816</v>
      </c>
      <c r="H531" s="30">
        <v>161.53413580234164</v>
      </c>
      <c r="I531" s="26">
        <f t="shared" si="30"/>
        <v>582.13982065930816</v>
      </c>
      <c r="J531" s="26">
        <f t="shared" si="30"/>
        <v>161.53413580234164</v>
      </c>
      <c r="K531" s="26">
        <f t="shared" si="28"/>
        <v>420.60568485696649</v>
      </c>
      <c r="L531" s="28">
        <f t="shared" si="29"/>
        <v>0.72251660156249986</v>
      </c>
    </row>
    <row r="532" spans="1:12">
      <c r="A532" s="14">
        <v>2014</v>
      </c>
      <c r="B532" s="14" t="s">
        <v>1095</v>
      </c>
      <c r="C532" s="14" t="s">
        <v>1230</v>
      </c>
      <c r="D532" s="14" t="s">
        <v>1231</v>
      </c>
      <c r="E532" s="14" t="s">
        <v>1228</v>
      </c>
      <c r="F532" s="14" t="s">
        <v>1233</v>
      </c>
      <c r="G532" s="30">
        <v>615.93051428571425</v>
      </c>
      <c r="H532" s="30">
        <v>164.12382825</v>
      </c>
      <c r="I532" s="26">
        <f t="shared" si="30"/>
        <v>615.93051428571425</v>
      </c>
      <c r="J532" s="26">
        <f t="shared" si="30"/>
        <v>164.12382825</v>
      </c>
      <c r="K532" s="26">
        <f t="shared" si="28"/>
        <v>451.80668603571428</v>
      </c>
      <c r="L532" s="28">
        <f t="shared" si="29"/>
        <v>0.73353515624999999</v>
      </c>
    </row>
    <row r="533" spans="1:12">
      <c r="A533" s="14">
        <v>2013</v>
      </c>
      <c r="B533" s="14" t="s">
        <v>1095</v>
      </c>
      <c r="C533" s="14" t="s">
        <v>1230</v>
      </c>
      <c r="D533" s="14" t="s">
        <v>1231</v>
      </c>
      <c r="E533" s="14" t="s">
        <v>1228</v>
      </c>
      <c r="F533" s="14" t="s">
        <v>1233</v>
      </c>
      <c r="G533" s="30">
        <v>562.35944063771785</v>
      </c>
      <c r="H533" s="30">
        <v>167.93378249769808</v>
      </c>
      <c r="I533" s="26">
        <f t="shared" si="30"/>
        <v>562.35944063771785</v>
      </c>
      <c r="J533" s="26">
        <f t="shared" si="30"/>
        <v>167.93378249769808</v>
      </c>
      <c r="K533" s="26">
        <f t="shared" si="28"/>
        <v>394.42565814001978</v>
      </c>
      <c r="L533" s="28">
        <f t="shared" si="29"/>
        <v>0.70137643229166657</v>
      </c>
    </row>
    <row r="534" spans="1:12">
      <c r="A534" s="14">
        <v>2020</v>
      </c>
      <c r="B534" s="14" t="s">
        <v>1095</v>
      </c>
      <c r="C534" s="14" t="s">
        <v>1230</v>
      </c>
      <c r="D534" s="14" t="s">
        <v>1231</v>
      </c>
      <c r="E534" s="14" t="s">
        <v>1228</v>
      </c>
      <c r="F534" s="14" t="s">
        <v>1232</v>
      </c>
      <c r="G534" s="30">
        <v>603.51992086675637</v>
      </c>
      <c r="H534" s="30">
        <v>178.06643090201479</v>
      </c>
      <c r="I534" s="26">
        <f t="shared" si="30"/>
        <v>603.51992086675637</v>
      </c>
      <c r="J534" s="26">
        <f t="shared" si="30"/>
        <v>178.06643090201479</v>
      </c>
      <c r="K534" s="26">
        <f t="shared" si="28"/>
        <v>425.45348996474161</v>
      </c>
      <c r="L534" s="28">
        <f t="shared" si="29"/>
        <v>0.70495351562499986</v>
      </c>
    </row>
    <row r="535" spans="1:12">
      <c r="A535" s="14">
        <v>2019</v>
      </c>
      <c r="B535" s="14" t="s">
        <v>1095</v>
      </c>
      <c r="C535" s="14" t="s">
        <v>1230</v>
      </c>
      <c r="D535" s="14" t="s">
        <v>1231</v>
      </c>
      <c r="E535" s="14" t="s">
        <v>1228</v>
      </c>
      <c r="F535" s="14" t="s">
        <v>1232</v>
      </c>
      <c r="G535" s="30">
        <v>598.7999714652592</v>
      </c>
      <c r="H535" s="30">
        <v>199.12313363614336</v>
      </c>
      <c r="I535" s="26">
        <f t="shared" si="30"/>
        <v>598.7999714652592</v>
      </c>
      <c r="J535" s="26">
        <f t="shared" si="30"/>
        <v>199.12313363614336</v>
      </c>
      <c r="K535" s="26">
        <f t="shared" si="28"/>
        <v>399.67683782911581</v>
      </c>
      <c r="L535" s="28">
        <f t="shared" si="29"/>
        <v>0.66746302083333353</v>
      </c>
    </row>
    <row r="536" spans="1:12">
      <c r="A536" s="14">
        <v>2018</v>
      </c>
      <c r="B536" s="14" t="s">
        <v>1095</v>
      </c>
      <c r="C536" s="14" t="s">
        <v>1230</v>
      </c>
      <c r="D536" s="14" t="s">
        <v>1231</v>
      </c>
      <c r="E536" s="14" t="s">
        <v>1228</v>
      </c>
      <c r="F536" s="14" t="s">
        <v>1232</v>
      </c>
      <c r="G536" s="30">
        <v>616.362666666667</v>
      </c>
      <c r="H536" s="30">
        <v>218.23391625000019</v>
      </c>
      <c r="I536" s="26">
        <f t="shared" si="30"/>
        <v>616.362666666667</v>
      </c>
      <c r="J536" s="26">
        <f t="shared" si="30"/>
        <v>218.23391625000019</v>
      </c>
      <c r="K536" s="26">
        <f t="shared" si="28"/>
        <v>398.12875041666678</v>
      </c>
      <c r="L536" s="28">
        <f t="shared" si="29"/>
        <v>0.64593261718749984</v>
      </c>
    </row>
    <row r="537" spans="1:12">
      <c r="A537" s="14">
        <v>2017</v>
      </c>
      <c r="B537" s="14" t="s">
        <v>1095</v>
      </c>
      <c r="C537" s="14" t="s">
        <v>1230</v>
      </c>
      <c r="D537" s="14" t="s">
        <v>1231</v>
      </c>
      <c r="E537" s="14" t="s">
        <v>1228</v>
      </c>
      <c r="F537" s="14" t="s">
        <v>1232</v>
      </c>
      <c r="G537" s="30">
        <v>571.10499261447592</v>
      </c>
      <c r="H537" s="30">
        <v>229.81807750000002</v>
      </c>
      <c r="I537" s="26">
        <f t="shared" si="30"/>
        <v>571.10499261447592</v>
      </c>
      <c r="J537" s="26">
        <f t="shared" si="30"/>
        <v>229.81807750000002</v>
      </c>
      <c r="K537" s="26">
        <f t="shared" ref="K537:K600" si="31">IF(H537="","",IF(G537="","",G537-H537))</f>
        <v>341.2869151144759</v>
      </c>
      <c r="L537" s="28">
        <f t="shared" ref="L537:L600" si="32">IF(H537="","",IF(G537="","",K537/G537))</f>
        <v>0.59759049479166682</v>
      </c>
    </row>
    <row r="538" spans="1:12">
      <c r="A538" s="14">
        <v>2015</v>
      </c>
      <c r="B538" s="14" t="s">
        <v>1095</v>
      </c>
      <c r="C538" s="14" t="s">
        <v>1234</v>
      </c>
      <c r="D538" s="14" t="s">
        <v>1235</v>
      </c>
      <c r="E538" s="14" t="s">
        <v>1236</v>
      </c>
      <c r="F538" s="14" t="s">
        <v>1237</v>
      </c>
      <c r="G538" s="30">
        <v>597.17516365825293</v>
      </c>
      <c r="H538" s="30">
        <v>136.84288551511028</v>
      </c>
      <c r="I538" s="26">
        <f t="shared" si="30"/>
        <v>597.17516365825293</v>
      </c>
      <c r="J538" s="26">
        <f t="shared" si="30"/>
        <v>136.84288551511028</v>
      </c>
      <c r="K538" s="26">
        <f t="shared" si="31"/>
        <v>460.33227814314262</v>
      </c>
      <c r="L538" s="28">
        <f t="shared" si="32"/>
        <v>0.77084967051070841</v>
      </c>
    </row>
    <row r="539" spans="1:12">
      <c r="A539" s="14">
        <v>2016</v>
      </c>
      <c r="B539" s="14" t="s">
        <v>1095</v>
      </c>
      <c r="C539" s="14" t="s">
        <v>1234</v>
      </c>
      <c r="D539" s="14" t="s">
        <v>1235</v>
      </c>
      <c r="E539" s="14" t="s">
        <v>1236</v>
      </c>
      <c r="F539" s="14" t="s">
        <v>1237</v>
      </c>
      <c r="G539" s="30">
        <v>700.48920615384804</v>
      </c>
      <c r="H539" s="30">
        <v>143.45892000000043</v>
      </c>
      <c r="I539" s="26">
        <f t="shared" si="30"/>
        <v>700.48920615384804</v>
      </c>
      <c r="J539" s="26">
        <f t="shared" si="30"/>
        <v>143.45892000000043</v>
      </c>
      <c r="K539" s="26">
        <f t="shared" si="31"/>
        <v>557.03028615384756</v>
      </c>
      <c r="L539" s="28">
        <f t="shared" si="32"/>
        <v>0.79520181219110364</v>
      </c>
    </row>
    <row r="540" spans="1:12">
      <c r="A540" s="14">
        <v>2014</v>
      </c>
      <c r="B540" s="14" t="s">
        <v>1095</v>
      </c>
      <c r="C540" s="14" t="s">
        <v>1234</v>
      </c>
      <c r="D540" s="14" t="s">
        <v>1235</v>
      </c>
      <c r="E540" s="14" t="s">
        <v>1236</v>
      </c>
      <c r="F540" s="14" t="s">
        <v>1237</v>
      </c>
      <c r="G540" s="30">
        <v>605.05245707915424</v>
      </c>
      <c r="H540" s="30">
        <v>169.21258850000046</v>
      </c>
      <c r="I540" s="26">
        <f t="shared" si="30"/>
        <v>605.05245707915424</v>
      </c>
      <c r="J540" s="26">
        <f t="shared" si="30"/>
        <v>169.21258850000046</v>
      </c>
      <c r="K540" s="26">
        <f t="shared" si="31"/>
        <v>435.83986857915374</v>
      </c>
      <c r="L540" s="28">
        <f t="shared" si="32"/>
        <v>0.7203340197693574</v>
      </c>
    </row>
    <row r="541" spans="1:12">
      <c r="A541" s="14">
        <v>2019</v>
      </c>
      <c r="B541" s="14" t="s">
        <v>1095</v>
      </c>
      <c r="C541" s="14" t="s">
        <v>1234</v>
      </c>
      <c r="D541" s="14" t="s">
        <v>1235</v>
      </c>
      <c r="E541" s="14" t="s">
        <v>1236</v>
      </c>
      <c r="F541" s="14" t="s">
        <v>1237</v>
      </c>
      <c r="G541" s="30">
        <v>511.10943524541699</v>
      </c>
      <c r="H541" s="30">
        <v>195.41922622807033</v>
      </c>
      <c r="I541" s="26">
        <f t="shared" si="30"/>
        <v>511.10943524541699</v>
      </c>
      <c r="J541" s="26">
        <f t="shared" si="30"/>
        <v>195.41922622807033</v>
      </c>
      <c r="K541" s="26">
        <f t="shared" si="31"/>
        <v>315.69020901734666</v>
      </c>
      <c r="L541" s="28">
        <f t="shared" si="32"/>
        <v>0.61765678198791851</v>
      </c>
    </row>
    <row r="542" spans="1:12">
      <c r="A542" s="14">
        <v>2018</v>
      </c>
      <c r="B542" s="14" t="s">
        <v>1095</v>
      </c>
      <c r="C542" s="14" t="s">
        <v>1234</v>
      </c>
      <c r="D542" s="14" t="s">
        <v>1235</v>
      </c>
      <c r="E542" s="14" t="s">
        <v>1236</v>
      </c>
      <c r="F542" s="14" t="s">
        <v>1237</v>
      </c>
      <c r="G542" s="30">
        <v>657.31319246299017</v>
      </c>
      <c r="H542" s="30">
        <v>240.75407445454618</v>
      </c>
      <c r="I542" s="26">
        <f t="shared" si="30"/>
        <v>657.31319246299017</v>
      </c>
      <c r="J542" s="26">
        <f t="shared" si="30"/>
        <v>240.75407445454618</v>
      </c>
      <c r="K542" s="26">
        <f t="shared" si="31"/>
        <v>416.55911800844399</v>
      </c>
      <c r="L542" s="28">
        <f t="shared" si="32"/>
        <v>0.63373004343267947</v>
      </c>
    </row>
    <row r="543" spans="1:12">
      <c r="A543" s="14">
        <v>2021</v>
      </c>
      <c r="B543" s="14" t="s">
        <v>1095</v>
      </c>
      <c r="C543" s="14" t="s">
        <v>1234</v>
      </c>
      <c r="D543" s="14" t="s">
        <v>1235</v>
      </c>
      <c r="E543" s="14" t="s">
        <v>1236</v>
      </c>
      <c r="F543" s="14" t="s">
        <v>1237</v>
      </c>
      <c r="G543" s="30">
        <v>747.87904282116085</v>
      </c>
      <c r="H543" s="30">
        <v>256.55393000000078</v>
      </c>
      <c r="I543" s="26">
        <f t="shared" si="30"/>
        <v>747.87904282116085</v>
      </c>
      <c r="J543" s="26">
        <f t="shared" si="30"/>
        <v>256.55393000000078</v>
      </c>
      <c r="K543" s="26">
        <f t="shared" si="31"/>
        <v>491.32511282116008</v>
      </c>
      <c r="L543" s="28">
        <f t="shared" si="32"/>
        <v>0.65695799011532119</v>
      </c>
    </row>
    <row r="544" spans="1:12">
      <c r="A544" s="14">
        <v>2017</v>
      </c>
      <c r="B544" s="14" t="s">
        <v>1095</v>
      </c>
      <c r="C544" s="14" t="s">
        <v>1234</v>
      </c>
      <c r="D544" s="14" t="s">
        <v>1235</v>
      </c>
      <c r="E544" s="14" t="s">
        <v>1236</v>
      </c>
      <c r="F544" s="14" t="s">
        <v>1237</v>
      </c>
      <c r="G544" s="30">
        <v>514.55007207207188</v>
      </c>
      <c r="H544" s="30">
        <v>270.29677674999988</v>
      </c>
      <c r="I544" s="26">
        <f t="shared" si="30"/>
        <v>514.55007207207188</v>
      </c>
      <c r="J544" s="26">
        <f t="shared" si="30"/>
        <v>270.29677674999988</v>
      </c>
      <c r="K544" s="26">
        <f t="shared" si="31"/>
        <v>244.25329532207201</v>
      </c>
      <c r="L544" s="28">
        <f t="shared" si="32"/>
        <v>0.47469295716639215</v>
      </c>
    </row>
    <row r="545" spans="1:12">
      <c r="A545" s="14">
        <v>2020</v>
      </c>
      <c r="B545" s="14" t="s">
        <v>1095</v>
      </c>
      <c r="C545" s="14" t="s">
        <v>1234</v>
      </c>
      <c r="D545" s="14" t="s">
        <v>1235</v>
      </c>
      <c r="E545" s="14" t="s">
        <v>1236</v>
      </c>
      <c r="F545" s="14" t="s">
        <v>1237</v>
      </c>
      <c r="G545" s="30">
        <v>582.05793959039249</v>
      </c>
      <c r="H545" s="30">
        <v>342.74666362818738</v>
      </c>
      <c r="I545" s="26">
        <f t="shared" si="30"/>
        <v>582.05793959039249</v>
      </c>
      <c r="J545" s="26">
        <f t="shared" si="30"/>
        <v>342.74666362818738</v>
      </c>
      <c r="K545" s="26">
        <f t="shared" si="31"/>
        <v>239.31127596220512</v>
      </c>
      <c r="L545" s="28">
        <f t="shared" si="32"/>
        <v>0.41114682866556884</v>
      </c>
    </row>
    <row r="546" spans="1:12">
      <c r="A546" s="14">
        <v>2013</v>
      </c>
      <c r="B546" s="14" t="s">
        <v>1095</v>
      </c>
      <c r="C546" s="14" t="s">
        <v>1234</v>
      </c>
      <c r="D546" s="14" t="s">
        <v>1235</v>
      </c>
      <c r="E546" s="14" t="s">
        <v>1236</v>
      </c>
      <c r="F546" s="14" t="s">
        <v>1237</v>
      </c>
      <c r="G546" s="30">
        <v>912.3264019375888</v>
      </c>
      <c r="H546" s="30">
        <v>443.02201840908981</v>
      </c>
      <c r="I546" s="26">
        <f t="shared" si="30"/>
        <v>912.3264019375888</v>
      </c>
      <c r="J546" s="26">
        <f t="shared" si="30"/>
        <v>443.02201840908981</v>
      </c>
      <c r="K546" s="26">
        <f t="shared" si="31"/>
        <v>469.30438352849899</v>
      </c>
      <c r="L546" s="28">
        <f t="shared" si="32"/>
        <v>0.51440403624382181</v>
      </c>
    </row>
    <row r="547" spans="1:12">
      <c r="A547" s="14">
        <v>2013</v>
      </c>
      <c r="B547" s="14" t="s">
        <v>1095</v>
      </c>
      <c r="C547" s="14" t="s">
        <v>1238</v>
      </c>
      <c r="D547" s="14" t="s">
        <v>1218</v>
      </c>
      <c r="E547" s="14" t="s">
        <v>1239</v>
      </c>
      <c r="F547" s="14" t="s">
        <v>1240</v>
      </c>
      <c r="G547" s="30">
        <v>1982.2516409859079</v>
      </c>
      <c r="H547" s="30">
        <v>232.77494835243559</v>
      </c>
      <c r="I547" s="26">
        <f t="shared" si="30"/>
        <v>1982.2516409859079</v>
      </c>
      <c r="J547" s="26">
        <f t="shared" si="30"/>
        <v>232.77494835243559</v>
      </c>
      <c r="K547" s="26">
        <f t="shared" si="31"/>
        <v>1749.4766926334723</v>
      </c>
      <c r="L547" s="28">
        <f t="shared" si="32"/>
        <v>0.88257043478260877</v>
      </c>
    </row>
    <row r="548" spans="1:12">
      <c r="A548" s="14">
        <v>2014</v>
      </c>
      <c r="B548" s="14" t="s">
        <v>1095</v>
      </c>
      <c r="C548" s="14" t="s">
        <v>1238</v>
      </c>
      <c r="D548" s="14" t="s">
        <v>1218</v>
      </c>
      <c r="E548" s="14" t="s">
        <v>1239</v>
      </c>
      <c r="F548" s="14" t="s">
        <v>1240</v>
      </c>
      <c r="G548" s="30">
        <v>938.62697368420982</v>
      </c>
      <c r="H548" s="30">
        <v>335.10524666666709</v>
      </c>
      <c r="I548" s="26">
        <f t="shared" si="30"/>
        <v>938.62697368420982</v>
      </c>
      <c r="J548" s="26">
        <f t="shared" si="30"/>
        <v>335.10524666666709</v>
      </c>
      <c r="K548" s="26">
        <f t="shared" si="31"/>
        <v>603.52172701754273</v>
      </c>
      <c r="L548" s="28">
        <f t="shared" si="32"/>
        <v>0.64298357487922631</v>
      </c>
    </row>
    <row r="549" spans="1:12">
      <c r="A549" s="14">
        <v>2017</v>
      </c>
      <c r="B549" s="14" t="s">
        <v>1095</v>
      </c>
      <c r="C549" s="14" t="s">
        <v>1238</v>
      </c>
      <c r="D549" s="14" t="s">
        <v>1218</v>
      </c>
      <c r="E549" s="14" t="s">
        <v>1239</v>
      </c>
      <c r="F549" s="14" t="s">
        <v>1240</v>
      </c>
      <c r="G549" s="30">
        <v>860.9253631961252</v>
      </c>
      <c r="H549" s="30">
        <v>389.81294683333368</v>
      </c>
      <c r="I549" s="26">
        <f t="shared" si="30"/>
        <v>860.9253631961252</v>
      </c>
      <c r="J549" s="26">
        <f t="shared" si="30"/>
        <v>389.81294683333368</v>
      </c>
      <c r="K549" s="26">
        <f t="shared" si="31"/>
        <v>471.11241636279152</v>
      </c>
      <c r="L549" s="28">
        <f t="shared" si="32"/>
        <v>0.54721632850241464</v>
      </c>
    </row>
    <row r="550" spans="1:12">
      <c r="A550" s="14">
        <v>2015</v>
      </c>
      <c r="B550" s="14" t="s">
        <v>1095</v>
      </c>
      <c r="C550" s="14" t="s">
        <v>1238</v>
      </c>
      <c r="D550" s="14" t="s">
        <v>1218</v>
      </c>
      <c r="E550" s="14" t="s">
        <v>1239</v>
      </c>
      <c r="F550" s="14" t="s">
        <v>1240</v>
      </c>
      <c r="G550" s="30">
        <v>819.87937444584736</v>
      </c>
      <c r="H550" s="30">
        <v>392.85202271153838</v>
      </c>
      <c r="I550" s="26">
        <f t="shared" si="30"/>
        <v>819.87937444584736</v>
      </c>
      <c r="J550" s="26">
        <f t="shared" si="30"/>
        <v>392.85202271153838</v>
      </c>
      <c r="K550" s="26">
        <f t="shared" si="31"/>
        <v>427.02735173430898</v>
      </c>
      <c r="L550" s="28">
        <f t="shared" si="32"/>
        <v>0.52084168115942031</v>
      </c>
    </row>
    <row r="551" spans="1:12">
      <c r="A551" s="14">
        <v>2019</v>
      </c>
      <c r="B551" s="14" t="s">
        <v>1095</v>
      </c>
      <c r="C551" s="14" t="s">
        <v>1238</v>
      </c>
      <c r="D551" s="14" t="s">
        <v>1218</v>
      </c>
      <c r="E551" s="14" t="s">
        <v>1239</v>
      </c>
      <c r="F551" s="14" t="s">
        <v>1240</v>
      </c>
      <c r="G551" s="30">
        <v>914.60111313039476</v>
      </c>
      <c r="H551" s="30">
        <v>472.83976202816888</v>
      </c>
      <c r="I551" s="26">
        <f t="shared" si="30"/>
        <v>914.60111313039476</v>
      </c>
      <c r="J551" s="26">
        <f t="shared" si="30"/>
        <v>472.83976202816888</v>
      </c>
      <c r="K551" s="26">
        <f t="shared" si="31"/>
        <v>441.76135110222589</v>
      </c>
      <c r="L551" s="28">
        <f t="shared" si="32"/>
        <v>0.48300985507246363</v>
      </c>
    </row>
    <row r="552" spans="1:12">
      <c r="A552" s="14">
        <v>2020</v>
      </c>
      <c r="B552" s="14" t="s">
        <v>1095</v>
      </c>
      <c r="C552" s="14" t="s">
        <v>1238</v>
      </c>
      <c r="D552" s="14" t="s">
        <v>1218</v>
      </c>
      <c r="E552" s="14" t="s">
        <v>1239</v>
      </c>
      <c r="F552" s="14" t="s">
        <v>1240</v>
      </c>
      <c r="G552" s="30">
        <v>961.87055449330785</v>
      </c>
      <c r="H552" s="30">
        <v>518.17435133333242</v>
      </c>
      <c r="I552" s="26">
        <f t="shared" si="30"/>
        <v>961.87055449330785</v>
      </c>
      <c r="J552" s="26">
        <f t="shared" si="30"/>
        <v>518.17435133333242</v>
      </c>
      <c r="K552" s="26">
        <f t="shared" si="31"/>
        <v>443.69620315997543</v>
      </c>
      <c r="L552" s="28">
        <f t="shared" si="32"/>
        <v>0.46128473429951788</v>
      </c>
    </row>
    <row r="553" spans="1:12">
      <c r="A553" s="14">
        <v>2021</v>
      </c>
      <c r="B553" s="14" t="s">
        <v>1095</v>
      </c>
      <c r="C553" s="14" t="s">
        <v>1238</v>
      </c>
      <c r="D553" s="14" t="s">
        <v>1218</v>
      </c>
      <c r="E553" s="14" t="s">
        <v>1239</v>
      </c>
      <c r="F553" s="14" t="s">
        <v>1240</v>
      </c>
      <c r="G553" s="30">
        <v>952.85253940455334</v>
      </c>
      <c r="H553" s="30">
        <v>526.88906400000008</v>
      </c>
      <c r="I553" s="26">
        <f t="shared" si="30"/>
        <v>952.85253940455334</v>
      </c>
      <c r="J553" s="26">
        <f t="shared" si="30"/>
        <v>526.88906400000008</v>
      </c>
      <c r="K553" s="26">
        <f t="shared" si="31"/>
        <v>425.96347540455326</v>
      </c>
      <c r="L553" s="28">
        <f t="shared" si="32"/>
        <v>0.44704028985507233</v>
      </c>
    </row>
    <row r="554" spans="1:12">
      <c r="A554" s="14">
        <v>2016</v>
      </c>
      <c r="B554" s="14" t="s">
        <v>1095</v>
      </c>
      <c r="C554" s="14" t="s">
        <v>1238</v>
      </c>
      <c r="D554" s="14" t="s">
        <v>1218</v>
      </c>
      <c r="E554" s="14" t="s">
        <v>1239</v>
      </c>
      <c r="F554" s="14" t="s">
        <v>1240</v>
      </c>
      <c r="G554" s="30">
        <v>943.06295620437891</v>
      </c>
      <c r="H554" s="30">
        <v>578.02788749999968</v>
      </c>
      <c r="I554" s="26">
        <f t="shared" si="30"/>
        <v>943.06295620437891</v>
      </c>
      <c r="J554" s="26">
        <f t="shared" si="30"/>
        <v>578.02788749999968</v>
      </c>
      <c r="K554" s="26">
        <f t="shared" si="31"/>
        <v>365.03506870437923</v>
      </c>
      <c r="L554" s="28">
        <f t="shared" si="32"/>
        <v>0.38707391304347816</v>
      </c>
    </row>
    <row r="555" spans="1:12">
      <c r="A555" s="14">
        <v>2018</v>
      </c>
      <c r="B555" s="14" t="s">
        <v>1095</v>
      </c>
      <c r="C555" s="14" t="s">
        <v>1238</v>
      </c>
      <c r="D555" s="14" t="s">
        <v>1218</v>
      </c>
      <c r="E555" s="14" t="s">
        <v>1239</v>
      </c>
      <c r="F555" s="14" t="s">
        <v>1240</v>
      </c>
      <c r="G555" s="30">
        <v>1342.3533793604631</v>
      </c>
      <c r="H555" s="30">
        <v>973.37454541666364</v>
      </c>
      <c r="I555" s="26">
        <f t="shared" si="30"/>
        <v>1342.3533793604631</v>
      </c>
      <c r="J555" s="26">
        <f t="shared" si="30"/>
        <v>973.37454541666364</v>
      </c>
      <c r="K555" s="26">
        <f t="shared" si="31"/>
        <v>368.97883394379949</v>
      </c>
      <c r="L555" s="28">
        <f t="shared" si="32"/>
        <v>0.27487458937198184</v>
      </c>
    </row>
    <row r="556" spans="1:12">
      <c r="A556" s="14">
        <v>2014</v>
      </c>
      <c r="B556" s="14" t="s">
        <v>1095</v>
      </c>
      <c r="C556" s="14" t="s">
        <v>1241</v>
      </c>
      <c r="D556" s="14" t="s">
        <v>1242</v>
      </c>
      <c r="E556" s="14" t="s">
        <v>1243</v>
      </c>
      <c r="F556" s="14" t="s">
        <v>1244</v>
      </c>
      <c r="G556" s="30">
        <v>946.81217482951115</v>
      </c>
      <c r="H556" s="30">
        <v>173.05130700000012</v>
      </c>
      <c r="I556" s="26">
        <f t="shared" si="30"/>
        <v>946.81217482951115</v>
      </c>
      <c r="J556" s="26">
        <f t="shared" si="30"/>
        <v>173.05130700000012</v>
      </c>
      <c r="K556" s="26">
        <f t="shared" si="31"/>
        <v>773.76086782951097</v>
      </c>
      <c r="L556" s="28">
        <f t="shared" si="32"/>
        <v>0.81722741679873212</v>
      </c>
    </row>
    <row r="557" spans="1:12">
      <c r="A557" s="14">
        <v>2011</v>
      </c>
      <c r="B557" s="14" t="s">
        <v>1095</v>
      </c>
      <c r="C557" s="14" t="s">
        <v>1241</v>
      </c>
      <c r="D557" s="14" t="s">
        <v>1242</v>
      </c>
      <c r="E557" s="14" t="s">
        <v>1243</v>
      </c>
      <c r="F557" s="14" t="s">
        <v>1245</v>
      </c>
      <c r="G557" s="30">
        <v>836.24618037517814</v>
      </c>
      <c r="H557" s="30">
        <v>248.84618904761825</v>
      </c>
      <c r="I557" s="26">
        <f t="shared" si="30"/>
        <v>836.24618037517814</v>
      </c>
      <c r="J557" s="26">
        <f t="shared" si="30"/>
        <v>248.84618904761825</v>
      </c>
      <c r="K557" s="26">
        <f t="shared" si="31"/>
        <v>587.39999132755986</v>
      </c>
      <c r="L557" s="28">
        <f t="shared" si="32"/>
        <v>0.70242472266244071</v>
      </c>
    </row>
    <row r="558" spans="1:12">
      <c r="A558" s="14">
        <v>2013</v>
      </c>
      <c r="B558" s="14" t="s">
        <v>1095</v>
      </c>
      <c r="C558" s="14" t="s">
        <v>1241</v>
      </c>
      <c r="D558" s="14" t="s">
        <v>1242</v>
      </c>
      <c r="E558" s="14" t="s">
        <v>1243</v>
      </c>
      <c r="F558" s="14" t="s">
        <v>1245</v>
      </c>
      <c r="G558" s="30">
        <v>874.69785891449112</v>
      </c>
      <c r="H558" s="30">
        <v>290.53429005042017</v>
      </c>
      <c r="I558" s="26">
        <f t="shared" si="30"/>
        <v>874.69785891449112</v>
      </c>
      <c r="J558" s="26">
        <f t="shared" si="30"/>
        <v>290.53429005042017</v>
      </c>
      <c r="K558" s="26">
        <f t="shared" si="31"/>
        <v>584.16356886407095</v>
      </c>
      <c r="L558" s="28">
        <f t="shared" si="32"/>
        <v>0.66784611727416809</v>
      </c>
    </row>
    <row r="559" spans="1:12">
      <c r="A559" s="14">
        <v>2020</v>
      </c>
      <c r="B559" s="14" t="s">
        <v>1095</v>
      </c>
      <c r="C559" s="14" t="s">
        <v>1241</v>
      </c>
      <c r="D559" s="14" t="s">
        <v>1242</v>
      </c>
      <c r="E559" s="14" t="s">
        <v>1243</v>
      </c>
      <c r="F559" s="14" t="s">
        <v>1244</v>
      </c>
      <c r="G559" s="30">
        <v>823.6538413599086</v>
      </c>
      <c r="H559" s="30">
        <v>419.82834336065599</v>
      </c>
      <c r="I559" s="26">
        <f t="shared" si="30"/>
        <v>823.6538413599086</v>
      </c>
      <c r="J559" s="26">
        <f t="shared" si="30"/>
        <v>419.82834336065599</v>
      </c>
      <c r="K559" s="26">
        <f t="shared" si="31"/>
        <v>403.8254979992526</v>
      </c>
      <c r="L559" s="28">
        <f t="shared" si="32"/>
        <v>0.49028545454545469</v>
      </c>
    </row>
    <row r="560" spans="1:12">
      <c r="A560" s="14">
        <v>2012</v>
      </c>
      <c r="B560" s="14" t="s">
        <v>1095</v>
      </c>
      <c r="C560" s="14" t="s">
        <v>1241</v>
      </c>
      <c r="D560" s="14" t="s">
        <v>1242</v>
      </c>
      <c r="E560" s="14" t="s">
        <v>1243</v>
      </c>
      <c r="F560" s="14" t="s">
        <v>1245</v>
      </c>
      <c r="G560" s="30">
        <v>880.39519813515437</v>
      </c>
      <c r="H560" s="30">
        <v>445.7600255346822</v>
      </c>
      <c r="I560" s="26">
        <f t="shared" si="30"/>
        <v>880.39519813515437</v>
      </c>
      <c r="J560" s="26">
        <f t="shared" si="30"/>
        <v>445.7600255346822</v>
      </c>
      <c r="K560" s="26">
        <f t="shared" si="31"/>
        <v>434.63517260047217</v>
      </c>
      <c r="L560" s="28">
        <f t="shared" si="32"/>
        <v>0.4936818982215177</v>
      </c>
    </row>
    <row r="561" spans="1:12">
      <c r="A561" s="14">
        <v>2016</v>
      </c>
      <c r="B561" s="14" t="s">
        <v>1095</v>
      </c>
      <c r="C561" s="14" t="s">
        <v>1241</v>
      </c>
      <c r="D561" s="14" t="s">
        <v>1242</v>
      </c>
      <c r="E561" s="14" t="s">
        <v>1243</v>
      </c>
      <c r="F561" s="14" t="s">
        <v>1244</v>
      </c>
      <c r="G561" s="30">
        <v>776.42291666666802</v>
      </c>
      <c r="H561" s="30">
        <v>484.48790000000082</v>
      </c>
      <c r="I561" s="26">
        <f t="shared" si="30"/>
        <v>776.42291666666802</v>
      </c>
      <c r="J561" s="26">
        <f t="shared" si="30"/>
        <v>484.48790000000082</v>
      </c>
      <c r="K561" s="26">
        <f t="shared" si="31"/>
        <v>291.9350166666672</v>
      </c>
      <c r="L561" s="28">
        <f t="shared" si="32"/>
        <v>0.376</v>
      </c>
    </row>
    <row r="562" spans="1:12">
      <c r="A562" s="14">
        <v>2019</v>
      </c>
      <c r="B562" s="14" t="s">
        <v>1095</v>
      </c>
      <c r="C562" s="14" t="s">
        <v>1241</v>
      </c>
      <c r="D562" s="14" t="s">
        <v>1242</v>
      </c>
      <c r="E562" s="14" t="s">
        <v>1243</v>
      </c>
      <c r="F562" s="14" t="s">
        <v>1244</v>
      </c>
      <c r="G562" s="30">
        <v>828.31127602223035</v>
      </c>
      <c r="H562" s="30">
        <v>520.73491006982636</v>
      </c>
      <c r="I562" s="26">
        <f t="shared" si="30"/>
        <v>828.31127602223035</v>
      </c>
      <c r="J562" s="26">
        <f t="shared" si="30"/>
        <v>520.73491006982636</v>
      </c>
      <c r="K562" s="26">
        <f t="shared" si="31"/>
        <v>307.57636595240399</v>
      </c>
      <c r="L562" s="28">
        <f t="shared" si="32"/>
        <v>0.37132944444444482</v>
      </c>
    </row>
    <row r="563" spans="1:12">
      <c r="A563" s="14">
        <v>2018</v>
      </c>
      <c r="B563" s="14" t="s">
        <v>1095</v>
      </c>
      <c r="C563" s="14" t="s">
        <v>1241</v>
      </c>
      <c r="D563" s="14" t="s">
        <v>1242</v>
      </c>
      <c r="E563" s="14" t="s">
        <v>1243</v>
      </c>
      <c r="F563" s="14" t="s">
        <v>1244</v>
      </c>
      <c r="G563" s="30">
        <v>799.94316502462914</v>
      </c>
      <c r="H563" s="30">
        <v>600.73889399999871</v>
      </c>
      <c r="I563" s="26">
        <f t="shared" si="30"/>
        <v>799.94316502462914</v>
      </c>
      <c r="J563" s="26">
        <f t="shared" si="30"/>
        <v>600.73889399999871</v>
      </c>
      <c r="K563" s="26">
        <f t="shared" si="31"/>
        <v>199.20427102463043</v>
      </c>
      <c r="L563" s="28">
        <f t="shared" si="32"/>
        <v>0.24902303030303061</v>
      </c>
    </row>
    <row r="564" spans="1:12">
      <c r="A564" s="14">
        <v>2017</v>
      </c>
      <c r="B564" s="14" t="s">
        <v>1095</v>
      </c>
      <c r="C564" s="14" t="s">
        <v>1241</v>
      </c>
      <c r="D564" s="14" t="s">
        <v>1242</v>
      </c>
      <c r="E564" s="14" t="s">
        <v>1243</v>
      </c>
      <c r="F564" s="14" t="s">
        <v>1244</v>
      </c>
      <c r="G564" s="30">
        <v>687.86544850498422</v>
      </c>
      <c r="H564" s="30">
        <v>640.90612500000077</v>
      </c>
      <c r="I564" s="26">
        <f t="shared" si="30"/>
        <v>687.86544850498422</v>
      </c>
      <c r="J564" s="26">
        <f t="shared" si="30"/>
        <v>640.90612500000077</v>
      </c>
      <c r="K564" s="26">
        <f t="shared" si="31"/>
        <v>46.959323504983445</v>
      </c>
      <c r="L564" s="28">
        <f t="shared" si="32"/>
        <v>6.8268181818181811E-2</v>
      </c>
    </row>
    <row r="565" spans="1:12">
      <c r="A565" s="14">
        <v>2015</v>
      </c>
      <c r="B565" s="14" t="s">
        <v>1095</v>
      </c>
      <c r="C565" s="14" t="s">
        <v>1241</v>
      </c>
      <c r="D565" s="14" t="s">
        <v>1242</v>
      </c>
      <c r="E565" s="14" t="s">
        <v>1243</v>
      </c>
      <c r="F565" s="14" t="s">
        <v>1244</v>
      </c>
      <c r="G565" s="30">
        <v>701.83784340659474</v>
      </c>
      <c r="H565" s="30">
        <v>646.81375648351752</v>
      </c>
      <c r="I565" s="26">
        <f t="shared" si="30"/>
        <v>701.83784340659474</v>
      </c>
      <c r="J565" s="26">
        <f t="shared" si="30"/>
        <v>646.81375648351752</v>
      </c>
      <c r="K565" s="26">
        <f t="shared" si="31"/>
        <v>55.02408692307722</v>
      </c>
      <c r="L565" s="28">
        <f t="shared" si="32"/>
        <v>7.8400000000000275E-2</v>
      </c>
    </row>
    <row r="566" spans="1:12">
      <c r="A566" s="14">
        <v>2016</v>
      </c>
      <c r="B566" s="14" t="s">
        <v>1095</v>
      </c>
      <c r="C566" s="14" t="s">
        <v>1246</v>
      </c>
      <c r="D566" s="14" t="s">
        <v>1242</v>
      </c>
      <c r="E566" s="14" t="s">
        <v>1247</v>
      </c>
      <c r="F566" s="14" t="s">
        <v>1248</v>
      </c>
      <c r="G566" s="30">
        <v>368.43385509492441</v>
      </c>
      <c r="H566" s="30">
        <v>97.119345400000043</v>
      </c>
      <c r="I566" s="26">
        <f t="shared" si="30"/>
        <v>368.43385509492441</v>
      </c>
      <c r="J566" s="26">
        <f t="shared" si="30"/>
        <v>97.119345400000043</v>
      </c>
      <c r="K566" s="26">
        <f t="shared" si="31"/>
        <v>271.31450969492437</v>
      </c>
      <c r="L566" s="28">
        <f t="shared" si="32"/>
        <v>0.73639950819672118</v>
      </c>
    </row>
    <row r="567" spans="1:12">
      <c r="A567" s="14">
        <v>2012</v>
      </c>
      <c r="B567" s="14" t="s">
        <v>1095</v>
      </c>
      <c r="C567" s="14" t="s">
        <v>1246</v>
      </c>
      <c r="D567" s="14" t="s">
        <v>1242</v>
      </c>
      <c r="E567" s="14" t="s">
        <v>1247</v>
      </c>
      <c r="F567" s="14" t="s">
        <v>1248</v>
      </c>
      <c r="G567" s="30">
        <v>308.60215656789052</v>
      </c>
      <c r="H567" s="30">
        <v>113.43195033333349</v>
      </c>
      <c r="I567" s="26">
        <f t="shared" si="30"/>
        <v>308.60215656789052</v>
      </c>
      <c r="J567" s="26">
        <f t="shared" si="30"/>
        <v>113.43195033333349</v>
      </c>
      <c r="K567" s="26">
        <f t="shared" si="31"/>
        <v>195.17020623455704</v>
      </c>
      <c r="L567" s="28">
        <f t="shared" si="32"/>
        <v>0.63243306010928935</v>
      </c>
    </row>
    <row r="568" spans="1:12">
      <c r="A568" s="14">
        <v>2019</v>
      </c>
      <c r="B568" s="14" t="s">
        <v>1095</v>
      </c>
      <c r="C568" s="14" t="s">
        <v>1246</v>
      </c>
      <c r="D568" s="14" t="s">
        <v>1242</v>
      </c>
      <c r="E568" s="14" t="s">
        <v>1247</v>
      </c>
      <c r="F568" s="14" t="s">
        <v>1248</v>
      </c>
      <c r="G568" s="30">
        <v>332.04953740157453</v>
      </c>
      <c r="H568" s="30">
        <v>182.84546683333315</v>
      </c>
      <c r="I568" s="26">
        <f t="shared" si="30"/>
        <v>332.04953740157453</v>
      </c>
      <c r="J568" s="26">
        <f t="shared" si="30"/>
        <v>182.84546683333315</v>
      </c>
      <c r="K568" s="26">
        <f t="shared" si="31"/>
        <v>149.20407056824138</v>
      </c>
      <c r="L568" s="28">
        <f t="shared" si="32"/>
        <v>0.44934280510018226</v>
      </c>
    </row>
    <row r="569" spans="1:12">
      <c r="A569" s="14">
        <v>2017</v>
      </c>
      <c r="B569" s="14" t="s">
        <v>1095</v>
      </c>
      <c r="C569" s="14" t="s">
        <v>1246</v>
      </c>
      <c r="D569" s="14" t="s">
        <v>1242</v>
      </c>
      <c r="E569" s="14" t="s">
        <v>1247</v>
      </c>
      <c r="F569" s="14" t="s">
        <v>1248</v>
      </c>
      <c r="G569" s="30">
        <v>288.15002006823204</v>
      </c>
      <c r="H569" s="30">
        <v>196.25266062500006</v>
      </c>
      <c r="I569" s="26">
        <f t="shared" si="30"/>
        <v>288.15002006823204</v>
      </c>
      <c r="J569" s="26">
        <f t="shared" si="30"/>
        <v>196.25266062500006</v>
      </c>
      <c r="K569" s="26">
        <f t="shared" si="31"/>
        <v>91.897359443231977</v>
      </c>
      <c r="L569" s="28">
        <f t="shared" si="32"/>
        <v>0.3189219262295081</v>
      </c>
    </row>
    <row r="570" spans="1:12">
      <c r="A570" s="14">
        <v>2018</v>
      </c>
      <c r="B570" s="14" t="s">
        <v>1095</v>
      </c>
      <c r="C570" s="14" t="s">
        <v>1246</v>
      </c>
      <c r="D570" s="14" t="s">
        <v>1242</v>
      </c>
      <c r="E570" s="14" t="s">
        <v>1247</v>
      </c>
      <c r="F570" s="14" t="s">
        <v>1248</v>
      </c>
      <c r="G570" s="30">
        <v>375.75018766756074</v>
      </c>
      <c r="H570" s="30">
        <v>210.11275376000023</v>
      </c>
      <c r="I570" s="26">
        <f t="shared" si="30"/>
        <v>375.75018766756074</v>
      </c>
      <c r="J570" s="26">
        <f t="shared" si="30"/>
        <v>210.11275376000023</v>
      </c>
      <c r="K570" s="26">
        <f t="shared" si="31"/>
        <v>165.63743390756051</v>
      </c>
      <c r="L570" s="28">
        <f t="shared" si="32"/>
        <v>0.44081796721311478</v>
      </c>
    </row>
    <row r="571" spans="1:12">
      <c r="A571" s="14">
        <v>2020</v>
      </c>
      <c r="B571" s="14" t="s">
        <v>1095</v>
      </c>
      <c r="C571" s="14" t="s">
        <v>1246</v>
      </c>
      <c r="D571" s="14" t="s">
        <v>1242</v>
      </c>
      <c r="E571" s="14" t="s">
        <v>1247</v>
      </c>
      <c r="F571" s="14" t="s">
        <v>1248</v>
      </c>
      <c r="G571" s="30">
        <v>374.49019008683649</v>
      </c>
      <c r="H571" s="30">
        <v>225.7371817831901</v>
      </c>
      <c r="I571" s="26">
        <f t="shared" si="30"/>
        <v>374.49019008683649</v>
      </c>
      <c r="J571" s="26">
        <f t="shared" si="30"/>
        <v>225.7371817831901</v>
      </c>
      <c r="K571" s="26">
        <f t="shared" si="31"/>
        <v>148.7530083036464</v>
      </c>
      <c r="L571" s="28">
        <f t="shared" si="32"/>
        <v>0.3972146994535522</v>
      </c>
    </row>
    <row r="572" spans="1:12">
      <c r="A572" s="14">
        <v>2013</v>
      </c>
      <c r="B572" s="14" t="s">
        <v>1095</v>
      </c>
      <c r="C572" s="14" t="s">
        <v>1246</v>
      </c>
      <c r="D572" s="14" t="s">
        <v>1242</v>
      </c>
      <c r="E572" s="14" t="s">
        <v>1247</v>
      </c>
      <c r="F572" s="14" t="s">
        <v>1248</v>
      </c>
      <c r="G572" s="30">
        <v>312.78732822580974</v>
      </c>
      <c r="H572" s="30">
        <v>243.95027239193081</v>
      </c>
      <c r="I572" s="26">
        <f t="shared" si="30"/>
        <v>312.78732822580974</v>
      </c>
      <c r="J572" s="26">
        <f t="shared" si="30"/>
        <v>243.95027239193081</v>
      </c>
      <c r="K572" s="26">
        <f t="shared" si="31"/>
        <v>68.837055833878935</v>
      </c>
      <c r="L572" s="28">
        <f t="shared" si="32"/>
        <v>0.22007622950819664</v>
      </c>
    </row>
    <row r="573" spans="1:12">
      <c r="A573" s="14">
        <v>2011</v>
      </c>
      <c r="B573" s="14" t="s">
        <v>1095</v>
      </c>
      <c r="C573" s="14" t="s">
        <v>1246</v>
      </c>
      <c r="D573" s="14" t="s">
        <v>1242</v>
      </c>
      <c r="E573" s="14" t="s">
        <v>1247</v>
      </c>
      <c r="F573" s="14" t="s">
        <v>1248</v>
      </c>
      <c r="G573" s="30">
        <v>440.75729414177306</v>
      </c>
      <c r="H573" s="30">
        <v>253.96290777860733</v>
      </c>
      <c r="I573" s="26">
        <f t="shared" si="30"/>
        <v>440.75729414177306</v>
      </c>
      <c r="J573" s="26">
        <f t="shared" si="30"/>
        <v>253.96290777860733</v>
      </c>
      <c r="K573" s="26">
        <f t="shared" si="31"/>
        <v>186.79438636316573</v>
      </c>
      <c r="L573" s="28">
        <f t="shared" si="32"/>
        <v>0.4238032786885243</v>
      </c>
    </row>
    <row r="574" spans="1:12">
      <c r="A574" s="14">
        <v>2015</v>
      </c>
      <c r="B574" s="14" t="s">
        <v>1095</v>
      </c>
      <c r="C574" s="14" t="s">
        <v>1246</v>
      </c>
      <c r="D574" s="14" t="s">
        <v>1242</v>
      </c>
      <c r="E574" s="14" t="s">
        <v>1247</v>
      </c>
      <c r="F574" s="14" t="s">
        <v>1248</v>
      </c>
      <c r="G574" s="30">
        <v>414.21059235203188</v>
      </c>
      <c r="H574" s="30">
        <v>288.50559963369977</v>
      </c>
      <c r="I574" s="26">
        <f t="shared" si="30"/>
        <v>414.21059235203188</v>
      </c>
      <c r="J574" s="26">
        <f t="shared" si="30"/>
        <v>288.50559963369977</v>
      </c>
      <c r="K574" s="26">
        <f t="shared" si="31"/>
        <v>125.70499271833211</v>
      </c>
      <c r="L574" s="28">
        <f t="shared" si="32"/>
        <v>0.30348087431693965</v>
      </c>
    </row>
    <row r="575" spans="1:12">
      <c r="A575" s="14">
        <v>2014</v>
      </c>
      <c r="B575" s="14" t="s">
        <v>1095</v>
      </c>
      <c r="C575" s="14" t="s">
        <v>1246</v>
      </c>
      <c r="D575" s="14" t="s">
        <v>1242</v>
      </c>
      <c r="E575" s="14" t="s">
        <v>1247</v>
      </c>
      <c r="F575" s="14" t="s">
        <v>1248</v>
      </c>
      <c r="G575" s="30">
        <v>282.42978214285603</v>
      </c>
      <c r="H575" s="30">
        <v>344.54396222999873</v>
      </c>
      <c r="I575" s="26">
        <f t="shared" si="30"/>
        <v>282.42978214285603</v>
      </c>
      <c r="J575" s="26">
        <f t="shared" si="30"/>
        <v>344.54396222999873</v>
      </c>
      <c r="K575" s="26">
        <f t="shared" si="31"/>
        <v>-62.114180087142699</v>
      </c>
      <c r="L575" s="28">
        <f t="shared" si="32"/>
        <v>-0.21992786885245932</v>
      </c>
    </row>
    <row r="576" spans="1:12">
      <c r="A576" s="14">
        <v>2014</v>
      </c>
      <c r="B576" s="14" t="s">
        <v>1095</v>
      </c>
      <c r="C576" s="14" t="s">
        <v>1249</v>
      </c>
      <c r="D576" s="14" t="s">
        <v>1227</v>
      </c>
      <c r="E576" s="14" t="s">
        <v>1228</v>
      </c>
      <c r="F576" s="14" t="s">
        <v>1250</v>
      </c>
      <c r="G576" s="30">
        <v>226.6695608465607</v>
      </c>
      <c r="H576" s="30">
        <v>25.358262499999977</v>
      </c>
      <c r="I576" s="26">
        <f t="shared" si="30"/>
        <v>226.6695608465607</v>
      </c>
      <c r="J576" s="26">
        <f t="shared" si="30"/>
        <v>25.358262499999977</v>
      </c>
      <c r="K576" s="26">
        <f t="shared" si="31"/>
        <v>201.31129834656073</v>
      </c>
      <c r="L576" s="28">
        <f t="shared" si="32"/>
        <v>0.88812674094707533</v>
      </c>
    </row>
    <row r="577" spans="1:12">
      <c r="A577" s="14">
        <v>2013</v>
      </c>
      <c r="B577" s="14" t="s">
        <v>1095</v>
      </c>
      <c r="C577" s="14" t="s">
        <v>1249</v>
      </c>
      <c r="D577" s="14" t="s">
        <v>1227</v>
      </c>
      <c r="E577" s="14" t="s">
        <v>1228</v>
      </c>
      <c r="F577" s="14" t="s">
        <v>1250</v>
      </c>
      <c r="G577" s="30">
        <v>152.16437854025443</v>
      </c>
      <c r="H577" s="30">
        <v>53.364080520661176</v>
      </c>
      <c r="I577" s="26">
        <f t="shared" si="30"/>
        <v>152.16437854025443</v>
      </c>
      <c r="J577" s="26">
        <f t="shared" si="30"/>
        <v>53.364080520661176</v>
      </c>
      <c r="K577" s="26">
        <f t="shared" si="31"/>
        <v>98.800298019593257</v>
      </c>
      <c r="L577" s="28">
        <f t="shared" si="32"/>
        <v>0.64929978334880833</v>
      </c>
    </row>
    <row r="578" spans="1:12">
      <c r="A578" s="14">
        <v>2015</v>
      </c>
      <c r="B578" s="14" t="s">
        <v>1095</v>
      </c>
      <c r="C578" s="14" t="s">
        <v>1249</v>
      </c>
      <c r="D578" s="14" t="s">
        <v>1227</v>
      </c>
      <c r="E578" s="14" t="s">
        <v>1228</v>
      </c>
      <c r="F578" s="14" t="s">
        <v>1250</v>
      </c>
      <c r="G578" s="30">
        <v>144.63313320825534</v>
      </c>
      <c r="H578" s="30">
        <v>61.089161365384676</v>
      </c>
      <c r="I578" s="26">
        <f t="shared" si="30"/>
        <v>144.63313320825534</v>
      </c>
      <c r="J578" s="26">
        <f t="shared" si="30"/>
        <v>61.089161365384676</v>
      </c>
      <c r="K578" s="26">
        <f t="shared" si="31"/>
        <v>83.543971842870661</v>
      </c>
      <c r="L578" s="28">
        <f t="shared" si="32"/>
        <v>0.57762678571428583</v>
      </c>
    </row>
    <row r="579" spans="1:12">
      <c r="A579" s="14">
        <v>2021</v>
      </c>
      <c r="B579" s="14" t="s">
        <v>1095</v>
      </c>
      <c r="C579" s="14" t="s">
        <v>1249</v>
      </c>
      <c r="D579" s="14" t="s">
        <v>1227</v>
      </c>
      <c r="E579" s="14" t="s">
        <v>1228</v>
      </c>
      <c r="F579" s="14" t="s">
        <v>1250</v>
      </c>
      <c r="G579" s="30">
        <v>131.12784313725498</v>
      </c>
      <c r="H579" s="30">
        <v>63.23289000000004</v>
      </c>
      <c r="I579" s="26">
        <f t="shared" si="30"/>
        <v>131.12784313725498</v>
      </c>
      <c r="J579" s="26">
        <f t="shared" si="30"/>
        <v>63.23289000000004</v>
      </c>
      <c r="K579" s="26">
        <f t="shared" si="31"/>
        <v>67.894953137254944</v>
      </c>
      <c r="L579" s="28">
        <f t="shared" si="32"/>
        <v>0.51777678571428576</v>
      </c>
    </row>
    <row r="580" spans="1:12">
      <c r="A580" s="14">
        <v>2020</v>
      </c>
      <c r="B580" s="14" t="s">
        <v>1095</v>
      </c>
      <c r="C580" s="14" t="s">
        <v>1249</v>
      </c>
      <c r="D580" s="14" t="s">
        <v>1227</v>
      </c>
      <c r="E580" s="14" t="s">
        <v>1228</v>
      </c>
      <c r="F580" s="14" t="s">
        <v>1250</v>
      </c>
      <c r="G580" s="30">
        <v>135.18500000000003</v>
      </c>
      <c r="H580" s="30">
        <v>67.835833000000008</v>
      </c>
      <c r="I580" s="26">
        <f t="shared" si="30"/>
        <v>135.18500000000003</v>
      </c>
      <c r="J580" s="26">
        <f t="shared" si="30"/>
        <v>67.835833000000008</v>
      </c>
      <c r="K580" s="26">
        <f t="shared" si="31"/>
        <v>67.349167000000023</v>
      </c>
      <c r="L580" s="28">
        <f t="shared" si="32"/>
        <v>0.49820000000000003</v>
      </c>
    </row>
    <row r="581" spans="1:12">
      <c r="A581" s="14">
        <v>2018</v>
      </c>
      <c r="B581" s="14" t="s">
        <v>1095</v>
      </c>
      <c r="C581" s="14" t="s">
        <v>1249</v>
      </c>
      <c r="D581" s="14" t="s">
        <v>1227</v>
      </c>
      <c r="E581" s="14" t="s">
        <v>1228</v>
      </c>
      <c r="F581" s="14" t="s">
        <v>1250</v>
      </c>
      <c r="G581" s="30">
        <v>125.60800000000003</v>
      </c>
      <c r="H581" s="30">
        <v>84.704651999999967</v>
      </c>
      <c r="I581" s="26">
        <f t="shared" si="30"/>
        <v>125.60800000000003</v>
      </c>
      <c r="J581" s="26">
        <f t="shared" si="30"/>
        <v>84.704651999999967</v>
      </c>
      <c r="K581" s="26">
        <f t="shared" si="31"/>
        <v>40.903348000000065</v>
      </c>
      <c r="L581" s="28">
        <f t="shared" si="32"/>
        <v>0.32564285714285757</v>
      </c>
    </row>
    <row r="582" spans="1:12">
      <c r="A582" s="14">
        <v>2019</v>
      </c>
      <c r="B582" s="14" t="s">
        <v>1095</v>
      </c>
      <c r="C582" s="14" t="s">
        <v>1249</v>
      </c>
      <c r="D582" s="14" t="s">
        <v>1227</v>
      </c>
      <c r="E582" s="14" t="s">
        <v>1228</v>
      </c>
      <c r="F582" s="14" t="s">
        <v>1250</v>
      </c>
      <c r="G582" s="30">
        <v>131.82596632966732</v>
      </c>
      <c r="H582" s="30">
        <v>86.908534061629453</v>
      </c>
      <c r="I582" s="26">
        <f t="shared" si="30"/>
        <v>131.82596632966732</v>
      </c>
      <c r="J582" s="26">
        <f t="shared" si="30"/>
        <v>86.908534061629453</v>
      </c>
      <c r="K582" s="26">
        <f t="shared" si="31"/>
        <v>44.917432268037871</v>
      </c>
      <c r="L582" s="28">
        <f t="shared" si="32"/>
        <v>0.34073281250000015</v>
      </c>
    </row>
    <row r="583" spans="1:12">
      <c r="A583" s="14">
        <v>2017</v>
      </c>
      <c r="B583" s="14" t="s">
        <v>1095</v>
      </c>
      <c r="C583" s="14" t="s">
        <v>1249</v>
      </c>
      <c r="D583" s="14" t="s">
        <v>1227</v>
      </c>
      <c r="E583" s="14" t="s">
        <v>1228</v>
      </c>
      <c r="F583" s="14" t="s">
        <v>1250</v>
      </c>
      <c r="G583" s="30">
        <v>121.11532075471706</v>
      </c>
      <c r="H583" s="30">
        <v>90.065560090909173</v>
      </c>
      <c r="I583" s="26">
        <f t="shared" si="30"/>
        <v>121.11532075471706</v>
      </c>
      <c r="J583" s="26">
        <f t="shared" si="30"/>
        <v>90.065560090909173</v>
      </c>
      <c r="K583" s="26">
        <f t="shared" si="31"/>
        <v>31.049760663807888</v>
      </c>
      <c r="L583" s="28">
        <f t="shared" si="32"/>
        <v>0.25636525974025953</v>
      </c>
    </row>
    <row r="584" spans="1:12">
      <c r="A584" s="14">
        <v>2015</v>
      </c>
      <c r="B584" s="14" t="s">
        <v>1095</v>
      </c>
      <c r="C584" s="14" t="s">
        <v>1251</v>
      </c>
      <c r="D584" s="14" t="s">
        <v>1227</v>
      </c>
      <c r="E584" s="14" t="s">
        <v>1252</v>
      </c>
      <c r="F584" s="14" t="s">
        <v>1253</v>
      </c>
      <c r="G584" s="30">
        <v>96.01314345810431</v>
      </c>
      <c r="H584" s="30">
        <v>30.11692679487178</v>
      </c>
      <c r="I584" s="26">
        <f t="shared" ref="I584:J647" si="33">IF(G584&lt;0,"",IF(G584="","",G584))</f>
        <v>96.01314345810431</v>
      </c>
      <c r="J584" s="26">
        <f t="shared" si="33"/>
        <v>30.11692679487178</v>
      </c>
      <c r="K584" s="26">
        <f t="shared" si="31"/>
        <v>65.896216663232536</v>
      </c>
      <c r="L584" s="28">
        <f t="shared" si="32"/>
        <v>0.686324958123953</v>
      </c>
    </row>
    <row r="585" spans="1:12">
      <c r="A585" s="14">
        <v>2021</v>
      </c>
      <c r="B585" s="14" t="s">
        <v>1095</v>
      </c>
      <c r="C585" s="14" t="s">
        <v>1251</v>
      </c>
      <c r="D585" s="14" t="s">
        <v>1227</v>
      </c>
      <c r="E585" s="14" t="s">
        <v>1252</v>
      </c>
      <c r="F585" s="14" t="s">
        <v>1253</v>
      </c>
      <c r="G585" s="30">
        <v>109.4506050266873</v>
      </c>
      <c r="H585" s="30">
        <v>36.512751837068741</v>
      </c>
      <c r="I585" s="26">
        <f t="shared" si="33"/>
        <v>109.4506050266873</v>
      </c>
      <c r="J585" s="26">
        <f t="shared" si="33"/>
        <v>36.512751837068741</v>
      </c>
      <c r="K585" s="26">
        <f t="shared" si="31"/>
        <v>72.937853189618551</v>
      </c>
      <c r="L585" s="28">
        <f t="shared" si="32"/>
        <v>0.66639972590223817</v>
      </c>
    </row>
    <row r="586" spans="1:12">
      <c r="A586" s="14">
        <v>2017</v>
      </c>
      <c r="B586" s="14" t="s">
        <v>1095</v>
      </c>
      <c r="C586" s="14" t="s">
        <v>1251</v>
      </c>
      <c r="D586" s="14" t="s">
        <v>1227</v>
      </c>
      <c r="E586" s="14" t="s">
        <v>1252</v>
      </c>
      <c r="F586" s="14" t="s">
        <v>1253</v>
      </c>
      <c r="G586" s="30">
        <v>93.849606060605922</v>
      </c>
      <c r="H586" s="30">
        <v>41.558397666666586</v>
      </c>
      <c r="I586" s="26">
        <f t="shared" si="33"/>
        <v>93.849606060605922</v>
      </c>
      <c r="J586" s="26">
        <f t="shared" si="33"/>
        <v>41.558397666666586</v>
      </c>
      <c r="K586" s="26">
        <f t="shared" si="31"/>
        <v>52.291208393939336</v>
      </c>
      <c r="L586" s="28">
        <f t="shared" si="32"/>
        <v>0.55718090452261326</v>
      </c>
    </row>
    <row r="587" spans="1:12">
      <c r="A587" s="14">
        <v>2014</v>
      </c>
      <c r="B587" s="14" t="s">
        <v>1095</v>
      </c>
      <c r="C587" s="14" t="s">
        <v>1251</v>
      </c>
      <c r="D587" s="14" t="s">
        <v>1227</v>
      </c>
      <c r="E587" s="14" t="s">
        <v>1252</v>
      </c>
      <c r="F587" s="14" t="s">
        <v>1253</v>
      </c>
      <c r="G587" s="30">
        <v>99.329614379084802</v>
      </c>
      <c r="H587" s="30">
        <v>43.83580599999992</v>
      </c>
      <c r="I587" s="26">
        <f t="shared" si="33"/>
        <v>99.329614379084802</v>
      </c>
      <c r="J587" s="26">
        <f t="shared" si="33"/>
        <v>43.83580599999992</v>
      </c>
      <c r="K587" s="26">
        <f t="shared" si="31"/>
        <v>55.493808379084882</v>
      </c>
      <c r="L587" s="28">
        <f t="shared" si="32"/>
        <v>0.55868341708542724</v>
      </c>
    </row>
    <row r="588" spans="1:12">
      <c r="A588" s="14">
        <v>2020</v>
      </c>
      <c r="B588" s="14" t="s">
        <v>1095</v>
      </c>
      <c r="C588" s="14" t="s">
        <v>1251</v>
      </c>
      <c r="D588" s="14" t="s">
        <v>1227</v>
      </c>
      <c r="E588" s="14" t="s">
        <v>1252</v>
      </c>
      <c r="F588" s="14" t="s">
        <v>1253</v>
      </c>
      <c r="G588" s="30">
        <v>99.646684952038555</v>
      </c>
      <c r="H588" s="30">
        <v>44.330965753472327</v>
      </c>
      <c r="I588" s="26">
        <f t="shared" si="33"/>
        <v>99.646684952038555</v>
      </c>
      <c r="J588" s="26">
        <f t="shared" si="33"/>
        <v>44.330965753472327</v>
      </c>
      <c r="K588" s="26">
        <f t="shared" si="31"/>
        <v>55.315719198566228</v>
      </c>
      <c r="L588" s="28">
        <f t="shared" si="32"/>
        <v>0.55511850921273009</v>
      </c>
    </row>
    <row r="589" spans="1:12">
      <c r="A589" s="14">
        <v>2019</v>
      </c>
      <c r="B589" s="14" t="s">
        <v>1095</v>
      </c>
      <c r="C589" s="14" t="s">
        <v>1251</v>
      </c>
      <c r="D589" s="14" t="s">
        <v>1227</v>
      </c>
      <c r="E589" s="14" t="s">
        <v>1252</v>
      </c>
      <c r="F589" s="14" t="s">
        <v>1253</v>
      </c>
      <c r="G589" s="30">
        <v>96.09079783586904</v>
      </c>
      <c r="H589" s="30">
        <v>44.436923881615677</v>
      </c>
      <c r="I589" s="26">
        <f t="shared" si="33"/>
        <v>96.09079783586904</v>
      </c>
      <c r="J589" s="26">
        <f t="shared" si="33"/>
        <v>44.436923881615677</v>
      </c>
      <c r="K589" s="26">
        <f t="shared" si="31"/>
        <v>51.653873954253363</v>
      </c>
      <c r="L589" s="28">
        <f t="shared" si="32"/>
        <v>0.53755276381909556</v>
      </c>
    </row>
    <row r="590" spans="1:12">
      <c r="A590" s="14">
        <v>2018</v>
      </c>
      <c r="B590" s="14" t="s">
        <v>1095</v>
      </c>
      <c r="C590" s="14" t="s">
        <v>1251</v>
      </c>
      <c r="D590" s="14" t="s">
        <v>1227</v>
      </c>
      <c r="E590" s="14" t="s">
        <v>1252</v>
      </c>
      <c r="F590" s="14" t="s">
        <v>1253</v>
      </c>
      <c r="G590" s="30">
        <v>109.16483253066957</v>
      </c>
      <c r="H590" s="30">
        <v>51.873427860881478</v>
      </c>
      <c r="I590" s="26">
        <f t="shared" si="33"/>
        <v>109.16483253066957</v>
      </c>
      <c r="J590" s="26">
        <f t="shared" si="33"/>
        <v>51.873427860881478</v>
      </c>
      <c r="K590" s="26">
        <f t="shared" si="31"/>
        <v>57.291404669788093</v>
      </c>
      <c r="L590" s="28">
        <f t="shared" si="32"/>
        <v>0.52481557788944733</v>
      </c>
    </row>
    <row r="591" spans="1:12">
      <c r="A591" s="14">
        <v>2013</v>
      </c>
      <c r="B591" s="14" t="s">
        <v>1095</v>
      </c>
      <c r="C591" s="14" t="s">
        <v>1251</v>
      </c>
      <c r="D591" s="14" t="s">
        <v>1227</v>
      </c>
      <c r="E591" s="14" t="s">
        <v>1252</v>
      </c>
      <c r="F591" s="14" t="s">
        <v>1253</v>
      </c>
      <c r="G591" s="30">
        <v>129.71370523415976</v>
      </c>
      <c r="H591" s="30">
        <v>78.791724476584008</v>
      </c>
      <c r="I591" s="26">
        <f t="shared" si="33"/>
        <v>129.71370523415976</v>
      </c>
      <c r="J591" s="26">
        <f t="shared" si="33"/>
        <v>78.791724476584008</v>
      </c>
      <c r="K591" s="26">
        <f t="shared" si="31"/>
        <v>50.921980757575753</v>
      </c>
      <c r="L591" s="28">
        <f t="shared" si="32"/>
        <v>0.39257209302325585</v>
      </c>
    </row>
    <row r="592" spans="1:12">
      <c r="A592" s="14">
        <v>2015</v>
      </c>
      <c r="B592" s="14" t="s">
        <v>1095</v>
      </c>
      <c r="C592" s="14" t="s">
        <v>1254</v>
      </c>
      <c r="D592" s="14" t="s">
        <v>1255</v>
      </c>
      <c r="E592" s="14" t="s">
        <v>1239</v>
      </c>
      <c r="F592" s="14" t="s">
        <v>1256</v>
      </c>
      <c r="G592" s="30">
        <v>865.24445231712127</v>
      </c>
      <c r="H592" s="30">
        <v>55.589320077972161</v>
      </c>
      <c r="I592" s="26">
        <f t="shared" si="33"/>
        <v>865.24445231712127</v>
      </c>
      <c r="J592" s="26">
        <f t="shared" si="33"/>
        <v>55.589320077972161</v>
      </c>
      <c r="K592" s="26">
        <f t="shared" si="31"/>
        <v>809.65513223914911</v>
      </c>
      <c r="L592" s="28">
        <f t="shared" si="32"/>
        <v>0.93575304651869862</v>
      </c>
    </row>
    <row r="593" spans="1:12">
      <c r="A593" s="14">
        <v>2018</v>
      </c>
      <c r="B593" s="14" t="s">
        <v>1095</v>
      </c>
      <c r="C593" s="14" t="s">
        <v>1254</v>
      </c>
      <c r="D593" s="14" t="s">
        <v>1255</v>
      </c>
      <c r="E593" s="14" t="s">
        <v>1239</v>
      </c>
      <c r="F593" s="14" t="s">
        <v>1256</v>
      </c>
      <c r="G593" s="30">
        <v>192.97043627896397</v>
      </c>
      <c r="H593" s="30">
        <v>71.84862445499995</v>
      </c>
      <c r="I593" s="26">
        <f t="shared" si="33"/>
        <v>192.97043627896397</v>
      </c>
      <c r="J593" s="26">
        <f t="shared" si="33"/>
        <v>71.84862445499995</v>
      </c>
      <c r="K593" s="26">
        <f t="shared" si="31"/>
        <v>121.12181182396402</v>
      </c>
      <c r="L593" s="28">
        <f t="shared" si="32"/>
        <v>0.62767030100334453</v>
      </c>
    </row>
    <row r="594" spans="1:12">
      <c r="A594" s="14">
        <v>2013</v>
      </c>
      <c r="B594" s="14" t="s">
        <v>1095</v>
      </c>
      <c r="C594" s="14" t="s">
        <v>1254</v>
      </c>
      <c r="D594" s="14" t="s">
        <v>1255</v>
      </c>
      <c r="E594" s="14" t="s">
        <v>1239</v>
      </c>
      <c r="F594" s="14" t="s">
        <v>1256</v>
      </c>
      <c r="G594" s="30">
        <v>148.80081499290375</v>
      </c>
      <c r="H594" s="30">
        <v>77.261961630930784</v>
      </c>
      <c r="I594" s="26">
        <f t="shared" si="33"/>
        <v>148.80081499290375</v>
      </c>
      <c r="J594" s="26">
        <f t="shared" si="33"/>
        <v>77.261961630930784</v>
      </c>
      <c r="K594" s="26">
        <f t="shared" si="31"/>
        <v>71.538853361972969</v>
      </c>
      <c r="L594" s="28">
        <f t="shared" si="32"/>
        <v>0.48076923076923084</v>
      </c>
    </row>
    <row r="595" spans="1:12">
      <c r="A595" s="14">
        <v>2014</v>
      </c>
      <c r="B595" s="14" t="s">
        <v>1095</v>
      </c>
      <c r="C595" s="14" t="s">
        <v>1254</v>
      </c>
      <c r="D595" s="14" t="s">
        <v>1255</v>
      </c>
      <c r="E595" s="14" t="s">
        <v>1239</v>
      </c>
      <c r="F595" s="14" t="s">
        <v>1256</v>
      </c>
      <c r="G595" s="30">
        <v>195.67436878001251</v>
      </c>
      <c r="H595" s="30">
        <v>86.13601420000002</v>
      </c>
      <c r="I595" s="26">
        <f t="shared" si="33"/>
        <v>195.67436878001251</v>
      </c>
      <c r="J595" s="26">
        <f t="shared" si="33"/>
        <v>86.13601420000002</v>
      </c>
      <c r="K595" s="26">
        <f t="shared" si="31"/>
        <v>109.53835458001249</v>
      </c>
      <c r="L595" s="28">
        <f t="shared" si="32"/>
        <v>0.55979919732441463</v>
      </c>
    </row>
    <row r="596" spans="1:12">
      <c r="A596" s="14">
        <v>2017</v>
      </c>
      <c r="B596" s="14" t="s">
        <v>1095</v>
      </c>
      <c r="C596" s="14" t="s">
        <v>1254</v>
      </c>
      <c r="D596" s="14" t="s">
        <v>1255</v>
      </c>
      <c r="E596" s="14" t="s">
        <v>1239</v>
      </c>
      <c r="F596" s="14" t="s">
        <v>1256</v>
      </c>
      <c r="G596" s="30">
        <v>153.2278484640199</v>
      </c>
      <c r="H596" s="30">
        <v>87.699179263333576</v>
      </c>
      <c r="I596" s="26">
        <f t="shared" si="33"/>
        <v>153.2278484640199</v>
      </c>
      <c r="J596" s="26">
        <f t="shared" si="33"/>
        <v>87.699179263333576</v>
      </c>
      <c r="K596" s="26">
        <f t="shared" si="31"/>
        <v>65.528669200686323</v>
      </c>
      <c r="L596" s="28">
        <f t="shared" si="32"/>
        <v>0.42765508918617623</v>
      </c>
    </row>
    <row r="597" spans="1:12">
      <c r="A597" s="14">
        <v>2019</v>
      </c>
      <c r="B597" s="14" t="s">
        <v>1095</v>
      </c>
      <c r="C597" s="14" t="s">
        <v>1254</v>
      </c>
      <c r="D597" s="14" t="s">
        <v>1255</v>
      </c>
      <c r="E597" s="14" t="s">
        <v>1239</v>
      </c>
      <c r="F597" s="14" t="s">
        <v>1256</v>
      </c>
      <c r="G597" s="30">
        <v>156.11447001847884</v>
      </c>
      <c r="H597" s="30">
        <v>90.612397530176437</v>
      </c>
      <c r="I597" s="26">
        <f t="shared" si="33"/>
        <v>156.11447001847884</v>
      </c>
      <c r="J597" s="26">
        <f t="shared" si="33"/>
        <v>90.612397530176437</v>
      </c>
      <c r="K597" s="26">
        <f t="shared" si="31"/>
        <v>65.502072488302403</v>
      </c>
      <c r="L597" s="28">
        <f t="shared" si="32"/>
        <v>0.41957720178372382</v>
      </c>
    </row>
    <row r="598" spans="1:12">
      <c r="A598" s="14">
        <v>2016</v>
      </c>
      <c r="B598" s="14" t="s">
        <v>1095</v>
      </c>
      <c r="C598" s="14" t="s">
        <v>1254</v>
      </c>
      <c r="D598" s="14" t="s">
        <v>1255</v>
      </c>
      <c r="E598" s="14" t="s">
        <v>1239</v>
      </c>
      <c r="F598" s="14" t="s">
        <v>1256</v>
      </c>
      <c r="G598" s="30">
        <v>177.23281338066613</v>
      </c>
      <c r="H598" s="30">
        <v>95.834524209999898</v>
      </c>
      <c r="I598" s="26">
        <f t="shared" si="33"/>
        <v>177.23281338066613</v>
      </c>
      <c r="J598" s="26">
        <f t="shared" si="33"/>
        <v>95.834524209999898</v>
      </c>
      <c r="K598" s="26">
        <f t="shared" si="31"/>
        <v>81.398289170666231</v>
      </c>
      <c r="L598" s="28">
        <f t="shared" si="32"/>
        <v>0.45927324414715726</v>
      </c>
    </row>
    <row r="599" spans="1:12">
      <c r="A599" s="14">
        <v>2020</v>
      </c>
      <c r="B599" s="14" t="s">
        <v>1095</v>
      </c>
      <c r="C599" s="14" t="s">
        <v>1254</v>
      </c>
      <c r="D599" s="14" t="s">
        <v>1255</v>
      </c>
      <c r="E599" s="14" t="s">
        <v>1239</v>
      </c>
      <c r="F599" s="14" t="s">
        <v>1256</v>
      </c>
      <c r="G599" s="30">
        <v>171.73067372684037</v>
      </c>
      <c r="H599" s="30">
        <v>96.119925201316704</v>
      </c>
      <c r="I599" s="26">
        <f t="shared" si="33"/>
        <v>171.73067372684037</v>
      </c>
      <c r="J599" s="26">
        <f t="shared" si="33"/>
        <v>96.119925201316704</v>
      </c>
      <c r="K599" s="26">
        <f t="shared" si="31"/>
        <v>75.610748525523661</v>
      </c>
      <c r="L599" s="28">
        <f t="shared" si="32"/>
        <v>0.44028679841897228</v>
      </c>
    </row>
    <row r="600" spans="1:12">
      <c r="A600" s="14">
        <v>2021</v>
      </c>
      <c r="B600" s="14" t="s">
        <v>1095</v>
      </c>
      <c r="C600" s="14" t="s">
        <v>1254</v>
      </c>
      <c r="D600" s="14" t="s">
        <v>1255</v>
      </c>
      <c r="E600" s="14" t="s">
        <v>1239</v>
      </c>
      <c r="F600" s="14" t="s">
        <v>1256</v>
      </c>
      <c r="G600" s="30">
        <v>176.44401627895965</v>
      </c>
      <c r="H600" s="30">
        <v>121.96192307161124</v>
      </c>
      <c r="I600" s="26">
        <f t="shared" si="33"/>
        <v>176.44401627895965</v>
      </c>
      <c r="J600" s="26">
        <f t="shared" si="33"/>
        <v>121.96192307161124</v>
      </c>
      <c r="K600" s="26">
        <f t="shared" si="31"/>
        <v>54.482093207348413</v>
      </c>
      <c r="L600" s="28">
        <f t="shared" si="32"/>
        <v>0.30877835562987704</v>
      </c>
    </row>
    <row r="601" spans="1:12">
      <c r="A601" s="14">
        <v>2015</v>
      </c>
      <c r="B601" s="14" t="s">
        <v>1095</v>
      </c>
      <c r="C601" s="14" t="s">
        <v>1257</v>
      </c>
      <c r="D601" s="14" t="s">
        <v>1255</v>
      </c>
      <c r="E601" s="14" t="s">
        <v>1258</v>
      </c>
      <c r="F601" s="14" t="s">
        <v>1259</v>
      </c>
      <c r="G601" s="30">
        <v>84.397770887200863</v>
      </c>
      <c r="H601" s="30">
        <v>42.192633756868055</v>
      </c>
      <c r="I601" s="26">
        <f t="shared" si="33"/>
        <v>84.397770887200863</v>
      </c>
      <c r="J601" s="26">
        <f t="shared" si="33"/>
        <v>42.192633756868055</v>
      </c>
      <c r="K601" s="26">
        <f t="shared" ref="K601:K664" si="34">IF(H601="","",IF(G601="","",G601-H601))</f>
        <v>42.205137130332808</v>
      </c>
      <c r="L601" s="28">
        <f t="shared" ref="L601:L664" si="35">IF(H601="","",IF(G601="","",K601/G601))</f>
        <v>0.500074074074074</v>
      </c>
    </row>
    <row r="602" spans="1:12">
      <c r="A602" s="14">
        <v>2018</v>
      </c>
      <c r="B602" s="14" t="s">
        <v>1095</v>
      </c>
      <c r="C602" s="14" t="s">
        <v>1257</v>
      </c>
      <c r="D602" s="14" t="s">
        <v>1255</v>
      </c>
      <c r="E602" s="14" t="s">
        <v>1258</v>
      </c>
      <c r="F602" s="14" t="s">
        <v>1259</v>
      </c>
      <c r="G602" s="30">
        <v>70.19514970059889</v>
      </c>
      <c r="H602" s="30">
        <v>52.397082833333435</v>
      </c>
      <c r="I602" s="26">
        <f t="shared" si="33"/>
        <v>70.19514970059889</v>
      </c>
      <c r="J602" s="26">
        <f t="shared" si="33"/>
        <v>52.397082833333435</v>
      </c>
      <c r="K602" s="26">
        <f t="shared" si="34"/>
        <v>17.798066867265455</v>
      </c>
      <c r="L602" s="28">
        <f t="shared" si="35"/>
        <v>0.25355123456790069</v>
      </c>
    </row>
    <row r="603" spans="1:12">
      <c r="A603" s="14">
        <v>2017</v>
      </c>
      <c r="B603" s="14" t="s">
        <v>1095</v>
      </c>
      <c r="C603" s="14" t="s">
        <v>1257</v>
      </c>
      <c r="D603" s="14" t="s">
        <v>1255</v>
      </c>
      <c r="E603" s="14" t="s">
        <v>1258</v>
      </c>
      <c r="F603" s="14" t="s">
        <v>1259</v>
      </c>
      <c r="G603" s="30">
        <v>72.849880239520871</v>
      </c>
      <c r="H603" s="30">
        <v>61.993674166666608</v>
      </c>
      <c r="I603" s="26">
        <f t="shared" si="33"/>
        <v>72.849880239520871</v>
      </c>
      <c r="J603" s="26">
        <f t="shared" si="33"/>
        <v>61.993674166666608</v>
      </c>
      <c r="K603" s="26">
        <f t="shared" si="34"/>
        <v>10.856206072854263</v>
      </c>
      <c r="L603" s="28">
        <f t="shared" si="35"/>
        <v>0.14902160493827141</v>
      </c>
    </row>
    <row r="604" spans="1:12">
      <c r="A604" s="14">
        <v>2020</v>
      </c>
      <c r="B604" s="14" t="s">
        <v>1095</v>
      </c>
      <c r="C604" s="14" t="s">
        <v>1257</v>
      </c>
      <c r="D604" s="14" t="s">
        <v>1255</v>
      </c>
      <c r="E604" s="14" t="s">
        <v>1258</v>
      </c>
      <c r="F604" s="14" t="s">
        <v>1260</v>
      </c>
      <c r="G604" s="30">
        <v>113.51644106034975</v>
      </c>
      <c r="H604" s="30">
        <v>64.272544542929339</v>
      </c>
      <c r="I604" s="26">
        <f t="shared" si="33"/>
        <v>113.51644106034975</v>
      </c>
      <c r="J604" s="26">
        <f t="shared" si="33"/>
        <v>64.272544542929339</v>
      </c>
      <c r="K604" s="26">
        <f t="shared" si="34"/>
        <v>49.24389651742041</v>
      </c>
      <c r="L604" s="28">
        <f t="shared" si="35"/>
        <v>0.43380409090909078</v>
      </c>
    </row>
    <row r="605" spans="1:12">
      <c r="A605" s="14">
        <v>2021</v>
      </c>
      <c r="B605" s="14" t="s">
        <v>1095</v>
      </c>
      <c r="C605" s="14" t="s">
        <v>1257</v>
      </c>
      <c r="D605" s="14" t="s">
        <v>1255</v>
      </c>
      <c r="E605" s="14" t="s">
        <v>1258</v>
      </c>
      <c r="F605" s="14" t="s">
        <v>1260</v>
      </c>
      <c r="G605" s="30">
        <v>107.2724137931034</v>
      </c>
      <c r="H605" s="30">
        <v>70.353003499999943</v>
      </c>
      <c r="I605" s="26">
        <f t="shared" si="33"/>
        <v>107.2724137931034</v>
      </c>
      <c r="J605" s="26">
        <f t="shared" si="33"/>
        <v>70.353003499999943</v>
      </c>
      <c r="K605" s="26">
        <f t="shared" si="34"/>
        <v>36.919410293103454</v>
      </c>
      <c r="L605" s="28">
        <f t="shared" si="35"/>
        <v>0.34416500000000022</v>
      </c>
    </row>
    <row r="606" spans="1:12">
      <c r="A606" s="14">
        <v>2016</v>
      </c>
      <c r="B606" s="14" t="s">
        <v>1095</v>
      </c>
      <c r="C606" s="14" t="s">
        <v>1257</v>
      </c>
      <c r="D606" s="14" t="s">
        <v>1255</v>
      </c>
      <c r="E606" s="14" t="s">
        <v>1258</v>
      </c>
      <c r="F606" s="14" t="s">
        <v>1259</v>
      </c>
      <c r="G606" s="30">
        <v>91.204811320754615</v>
      </c>
      <c r="H606" s="30">
        <v>83.876335833333201</v>
      </c>
      <c r="I606" s="26">
        <f t="shared" si="33"/>
        <v>91.204811320754615</v>
      </c>
      <c r="J606" s="26">
        <f t="shared" si="33"/>
        <v>83.876335833333201</v>
      </c>
      <c r="K606" s="26">
        <f t="shared" si="34"/>
        <v>7.3284754874214144</v>
      </c>
      <c r="L606" s="28">
        <f t="shared" si="35"/>
        <v>8.0351851851852285E-2</v>
      </c>
    </row>
    <row r="607" spans="1:12">
      <c r="A607" s="14">
        <v>2014</v>
      </c>
      <c r="B607" s="14" t="s">
        <v>1095</v>
      </c>
      <c r="C607" s="14" t="s">
        <v>1261</v>
      </c>
      <c r="D607" s="14" t="s">
        <v>1223</v>
      </c>
      <c r="E607" s="14" t="s">
        <v>1262</v>
      </c>
      <c r="F607" s="14" t="s">
        <v>1263</v>
      </c>
      <c r="G607" s="30">
        <v>95.433938347805238</v>
      </c>
      <c r="H607" s="30">
        <v>2.9800000674931248</v>
      </c>
      <c r="I607" s="26">
        <f t="shared" si="33"/>
        <v>95.433938347805238</v>
      </c>
      <c r="J607" s="26">
        <f t="shared" si="33"/>
        <v>2.9800000674931248</v>
      </c>
      <c r="K607" s="26">
        <f t="shared" si="34"/>
        <v>92.453938280312116</v>
      </c>
      <c r="L607" s="28">
        <f t="shared" si="35"/>
        <v>0.96877421052631585</v>
      </c>
    </row>
    <row r="608" spans="1:12">
      <c r="A608" s="14">
        <v>2015</v>
      </c>
      <c r="B608" s="14" t="s">
        <v>1095</v>
      </c>
      <c r="C608" s="14" t="s">
        <v>1261</v>
      </c>
      <c r="D608" s="14" t="s">
        <v>1223</v>
      </c>
      <c r="E608" s="14" t="s">
        <v>1262</v>
      </c>
      <c r="F608" s="14" t="s">
        <v>1263</v>
      </c>
      <c r="G608" s="30">
        <v>85.987331730769228</v>
      </c>
      <c r="H608" s="30">
        <v>6.4820459755244881</v>
      </c>
      <c r="I608" s="26">
        <f t="shared" si="33"/>
        <v>85.987331730769228</v>
      </c>
      <c r="J608" s="26">
        <f t="shared" si="33"/>
        <v>6.4820459755244881</v>
      </c>
      <c r="K608" s="26">
        <f t="shared" si="34"/>
        <v>79.505285755244742</v>
      </c>
      <c r="L608" s="28">
        <f t="shared" si="35"/>
        <v>0.92461626794258356</v>
      </c>
    </row>
    <row r="609" spans="1:12">
      <c r="A609" s="14">
        <v>2016</v>
      </c>
      <c r="B609" s="14" t="s">
        <v>1095</v>
      </c>
      <c r="C609" s="14" t="s">
        <v>1261</v>
      </c>
      <c r="D609" s="14" t="s">
        <v>1223</v>
      </c>
      <c r="E609" s="14" t="s">
        <v>1262</v>
      </c>
      <c r="F609" s="14" t="s">
        <v>1263</v>
      </c>
      <c r="G609" s="30">
        <v>88.983333333333405</v>
      </c>
      <c r="H609" s="30">
        <v>23.71131858333337</v>
      </c>
      <c r="I609" s="26">
        <f t="shared" si="33"/>
        <v>88.983333333333405</v>
      </c>
      <c r="J609" s="26">
        <f t="shared" si="33"/>
        <v>23.71131858333337</v>
      </c>
      <c r="K609" s="26">
        <f t="shared" si="34"/>
        <v>65.272014750000039</v>
      </c>
      <c r="L609" s="28">
        <f t="shared" si="35"/>
        <v>0.73353078947368411</v>
      </c>
    </row>
    <row r="610" spans="1:12">
      <c r="A610" s="14">
        <v>2020</v>
      </c>
      <c r="B610" s="14" t="s">
        <v>1095</v>
      </c>
      <c r="C610" s="14" t="s">
        <v>1261</v>
      </c>
      <c r="D610" s="14" t="s">
        <v>1223</v>
      </c>
      <c r="E610" s="14" t="s">
        <v>1262</v>
      </c>
      <c r="F610" s="14" t="s">
        <v>1263</v>
      </c>
      <c r="G610" s="30">
        <v>96.941640506917693</v>
      </c>
      <c r="H610" s="30">
        <v>24.114057333940469</v>
      </c>
      <c r="I610" s="26">
        <f t="shared" si="33"/>
        <v>96.941640506917693</v>
      </c>
      <c r="J610" s="26">
        <f t="shared" si="33"/>
        <v>24.114057333940469</v>
      </c>
      <c r="K610" s="26">
        <f t="shared" si="34"/>
        <v>72.827583172977228</v>
      </c>
      <c r="L610" s="28">
        <f t="shared" si="35"/>
        <v>0.75125181286549714</v>
      </c>
    </row>
    <row r="611" spans="1:12">
      <c r="A611" s="14">
        <v>2017</v>
      </c>
      <c r="B611" s="14" t="s">
        <v>1095</v>
      </c>
      <c r="C611" s="14" t="s">
        <v>1261</v>
      </c>
      <c r="D611" s="14" t="s">
        <v>1223</v>
      </c>
      <c r="E611" s="14" t="s">
        <v>1262</v>
      </c>
      <c r="F611" s="14" t="s">
        <v>1263</v>
      </c>
      <c r="G611" s="30">
        <v>89.966301369863018</v>
      </c>
      <c r="H611" s="30">
        <v>24.648700363636355</v>
      </c>
      <c r="I611" s="26">
        <f t="shared" si="33"/>
        <v>89.966301369863018</v>
      </c>
      <c r="J611" s="26">
        <f t="shared" si="33"/>
        <v>24.648700363636355</v>
      </c>
      <c r="K611" s="26">
        <f t="shared" si="34"/>
        <v>65.317601006226667</v>
      </c>
      <c r="L611" s="28">
        <f t="shared" si="35"/>
        <v>0.72602296650717724</v>
      </c>
    </row>
    <row r="612" spans="1:12">
      <c r="A612" s="14">
        <v>2018</v>
      </c>
      <c r="B612" s="14" t="s">
        <v>1095</v>
      </c>
      <c r="C612" s="14" t="s">
        <v>1261</v>
      </c>
      <c r="D612" s="14" t="s">
        <v>1223</v>
      </c>
      <c r="E612" s="14" t="s">
        <v>1262</v>
      </c>
      <c r="F612" s="14" t="s">
        <v>1263</v>
      </c>
      <c r="G612" s="30">
        <v>89.507882352940783</v>
      </c>
      <c r="H612" s="30">
        <v>24.773269333333229</v>
      </c>
      <c r="I612" s="26">
        <f t="shared" si="33"/>
        <v>89.507882352940783</v>
      </c>
      <c r="J612" s="26">
        <f t="shared" si="33"/>
        <v>24.773269333333229</v>
      </c>
      <c r="K612" s="26">
        <f t="shared" si="34"/>
        <v>64.734613019607551</v>
      </c>
      <c r="L612" s="28">
        <f t="shared" si="35"/>
        <v>0.72322807017543855</v>
      </c>
    </row>
    <row r="613" spans="1:12">
      <c r="A613" s="14">
        <v>2019</v>
      </c>
      <c r="B613" s="14" t="s">
        <v>1095</v>
      </c>
      <c r="C613" s="14" t="s">
        <v>1261</v>
      </c>
      <c r="D613" s="14" t="s">
        <v>1223</v>
      </c>
      <c r="E613" s="14" t="s">
        <v>1262</v>
      </c>
      <c r="F613" s="14" t="s">
        <v>1263</v>
      </c>
      <c r="G613" s="30">
        <v>89.649250749250939</v>
      </c>
      <c r="H613" s="30">
        <v>30.151716776556853</v>
      </c>
      <c r="I613" s="26">
        <f t="shared" si="33"/>
        <v>89.649250749250939</v>
      </c>
      <c r="J613" s="26">
        <f t="shared" si="33"/>
        <v>30.151716776556853</v>
      </c>
      <c r="K613" s="26">
        <f t="shared" si="34"/>
        <v>59.497533972694086</v>
      </c>
      <c r="L613" s="28">
        <f t="shared" si="35"/>
        <v>0.6636701754385963</v>
      </c>
    </row>
    <row r="614" spans="1:12">
      <c r="A614" s="14">
        <v>2013</v>
      </c>
      <c r="B614" s="14" t="s">
        <v>1095</v>
      </c>
      <c r="C614" s="14" t="s">
        <v>1261</v>
      </c>
      <c r="D614" s="14" t="s">
        <v>1223</v>
      </c>
      <c r="E614" s="14" t="s">
        <v>1262</v>
      </c>
      <c r="F614" s="14" t="s">
        <v>1264</v>
      </c>
      <c r="G614" s="30">
        <v>108.38635516372794</v>
      </c>
      <c r="H614" s="30">
        <v>36.551747299000006</v>
      </c>
      <c r="I614" s="26">
        <f t="shared" si="33"/>
        <v>108.38635516372794</v>
      </c>
      <c r="J614" s="26">
        <f t="shared" si="33"/>
        <v>36.551747299000006</v>
      </c>
      <c r="K614" s="26">
        <f t="shared" si="34"/>
        <v>71.834607864727928</v>
      </c>
      <c r="L614" s="28">
        <f t="shared" si="35"/>
        <v>0.66276430973451306</v>
      </c>
    </row>
    <row r="615" spans="1:12">
      <c r="A615" s="14">
        <v>2021</v>
      </c>
      <c r="B615" s="14" t="s">
        <v>1095</v>
      </c>
      <c r="C615" s="14" t="s">
        <v>1261</v>
      </c>
      <c r="D615" s="14" t="s">
        <v>1223</v>
      </c>
      <c r="E615" s="14" t="s">
        <v>1262</v>
      </c>
      <c r="F615" s="14" t="s">
        <v>1263</v>
      </c>
      <c r="G615" s="30">
        <v>91.793489010989035</v>
      </c>
      <c r="H615" s="30">
        <v>40.820872005494522</v>
      </c>
      <c r="I615" s="26">
        <f t="shared" si="33"/>
        <v>91.793489010989035</v>
      </c>
      <c r="J615" s="26">
        <f t="shared" si="33"/>
        <v>40.820872005494522</v>
      </c>
      <c r="K615" s="26">
        <f t="shared" si="34"/>
        <v>50.972617005494513</v>
      </c>
      <c r="L615" s="28">
        <f t="shared" si="35"/>
        <v>0.55529665071770329</v>
      </c>
    </row>
    <row r="616" spans="1:12">
      <c r="A616" s="14">
        <v>2012</v>
      </c>
      <c r="B616" s="14" t="s">
        <v>1095</v>
      </c>
      <c r="C616" s="14" t="s">
        <v>1265</v>
      </c>
      <c r="D616" s="14" t="s">
        <v>1266</v>
      </c>
      <c r="E616" s="14" t="s">
        <v>1267</v>
      </c>
      <c r="F616" s="14" t="s">
        <v>1268</v>
      </c>
      <c r="G616" s="30">
        <v>846.97189233072538</v>
      </c>
      <c r="H616" s="30">
        <v>250.59448077030819</v>
      </c>
      <c r="I616" s="26">
        <f t="shared" si="33"/>
        <v>846.97189233072538</v>
      </c>
      <c r="J616" s="26">
        <f t="shared" si="33"/>
        <v>250.59448077030819</v>
      </c>
      <c r="K616" s="26">
        <f t="shared" si="34"/>
        <v>596.37741156041716</v>
      </c>
      <c r="L616" s="28">
        <f t="shared" si="35"/>
        <v>0.70412892914224812</v>
      </c>
    </row>
    <row r="617" spans="1:12">
      <c r="A617" s="14">
        <v>2015</v>
      </c>
      <c r="B617" s="14" t="s">
        <v>1095</v>
      </c>
      <c r="C617" s="14" t="s">
        <v>1265</v>
      </c>
      <c r="D617" s="14" t="s">
        <v>1266</v>
      </c>
      <c r="E617" s="14" t="s">
        <v>1267</v>
      </c>
      <c r="F617" s="14" t="s">
        <v>1268</v>
      </c>
      <c r="G617" s="30">
        <v>729.01424617749399</v>
      </c>
      <c r="H617" s="30">
        <v>293.8078575343406</v>
      </c>
      <c r="I617" s="26">
        <f t="shared" si="33"/>
        <v>729.01424617749399</v>
      </c>
      <c r="J617" s="26">
        <f t="shared" si="33"/>
        <v>293.8078575343406</v>
      </c>
      <c r="K617" s="26">
        <f t="shared" si="34"/>
        <v>435.20638864315339</v>
      </c>
      <c r="L617" s="28">
        <f t="shared" si="35"/>
        <v>0.59697926470588225</v>
      </c>
    </row>
    <row r="618" spans="1:12">
      <c r="A618" s="14">
        <v>2017</v>
      </c>
      <c r="B618" s="14" t="s">
        <v>1095</v>
      </c>
      <c r="C618" s="14" t="s">
        <v>1265</v>
      </c>
      <c r="D618" s="14" t="s">
        <v>1266</v>
      </c>
      <c r="E618" s="14" t="s">
        <v>1267</v>
      </c>
      <c r="F618" s="14" t="s">
        <v>1268</v>
      </c>
      <c r="G618" s="30">
        <v>694.81847826086835</v>
      </c>
      <c r="H618" s="30">
        <v>317.69880099999955</v>
      </c>
      <c r="I618" s="26">
        <f t="shared" si="33"/>
        <v>694.81847826086835</v>
      </c>
      <c r="J618" s="26">
        <f t="shared" si="33"/>
        <v>317.69880099999955</v>
      </c>
      <c r="K618" s="26">
        <f t="shared" si="34"/>
        <v>377.1196772608688</v>
      </c>
      <c r="L618" s="28">
        <f t="shared" si="35"/>
        <v>0.5427599999999998</v>
      </c>
    </row>
    <row r="619" spans="1:12">
      <c r="A619" s="14">
        <v>2014</v>
      </c>
      <c r="B619" s="14" t="s">
        <v>1095</v>
      </c>
      <c r="C619" s="14" t="s">
        <v>1265</v>
      </c>
      <c r="D619" s="14" t="s">
        <v>1266</v>
      </c>
      <c r="E619" s="14" t="s">
        <v>1267</v>
      </c>
      <c r="F619" s="14" t="s">
        <v>1268</v>
      </c>
      <c r="G619" s="30">
        <v>792.09886363636463</v>
      </c>
      <c r="H619" s="30">
        <v>340.33319775000035</v>
      </c>
      <c r="I619" s="26">
        <f t="shared" si="33"/>
        <v>792.09886363636463</v>
      </c>
      <c r="J619" s="26">
        <f t="shared" si="33"/>
        <v>340.33319775000035</v>
      </c>
      <c r="K619" s="26">
        <f t="shared" si="34"/>
        <v>451.76566588636427</v>
      </c>
      <c r="L619" s="28">
        <f t="shared" si="35"/>
        <v>0.57034000000000007</v>
      </c>
    </row>
    <row r="620" spans="1:12">
      <c r="A620" s="14">
        <v>2013</v>
      </c>
      <c r="B620" s="14" t="s">
        <v>1095</v>
      </c>
      <c r="C620" s="14" t="s">
        <v>1265</v>
      </c>
      <c r="D620" s="14" t="s">
        <v>1266</v>
      </c>
      <c r="E620" s="14" t="s">
        <v>1267</v>
      </c>
      <c r="F620" s="14" t="s">
        <v>1268</v>
      </c>
      <c r="G620" s="30">
        <v>834.3595726168935</v>
      </c>
      <c r="H620" s="30">
        <v>341.12135121015666</v>
      </c>
      <c r="I620" s="26">
        <f t="shared" si="33"/>
        <v>834.3595726168935</v>
      </c>
      <c r="J620" s="26">
        <f t="shared" si="33"/>
        <v>341.12135121015666</v>
      </c>
      <c r="K620" s="26">
        <f t="shared" si="34"/>
        <v>493.23822140673684</v>
      </c>
      <c r="L620" s="28">
        <f t="shared" si="35"/>
        <v>0.59115786238268908</v>
      </c>
    </row>
    <row r="621" spans="1:12">
      <c r="A621" s="14">
        <v>2020</v>
      </c>
      <c r="B621" s="14" t="s">
        <v>1095</v>
      </c>
      <c r="C621" s="14" t="s">
        <v>1265</v>
      </c>
      <c r="D621" s="14" t="s">
        <v>1266</v>
      </c>
      <c r="E621" s="14" t="s">
        <v>1267</v>
      </c>
      <c r="F621" s="14" t="s">
        <v>1268</v>
      </c>
      <c r="G621" s="30">
        <v>748.30410223539718</v>
      </c>
      <c r="H621" s="30">
        <v>347.55284817226845</v>
      </c>
      <c r="I621" s="26">
        <f t="shared" si="33"/>
        <v>748.30410223539718</v>
      </c>
      <c r="J621" s="26">
        <f t="shared" si="33"/>
        <v>347.55284817226845</v>
      </c>
      <c r="K621" s="26">
        <f t="shared" si="34"/>
        <v>400.75125406312873</v>
      </c>
      <c r="L621" s="28">
        <f t="shared" si="35"/>
        <v>0.53554598039215706</v>
      </c>
    </row>
    <row r="622" spans="1:12">
      <c r="A622" s="14">
        <v>2019</v>
      </c>
      <c r="B622" s="14" t="s">
        <v>1095</v>
      </c>
      <c r="C622" s="14" t="s">
        <v>1265</v>
      </c>
      <c r="D622" s="14" t="s">
        <v>1266</v>
      </c>
      <c r="E622" s="14" t="s">
        <v>1267</v>
      </c>
      <c r="F622" s="14" t="s">
        <v>1268</v>
      </c>
      <c r="G622" s="30">
        <v>739.79739694165369</v>
      </c>
      <c r="H622" s="30">
        <v>389.82448859504115</v>
      </c>
      <c r="I622" s="26">
        <f t="shared" si="33"/>
        <v>739.79739694165369</v>
      </c>
      <c r="J622" s="26">
        <f t="shared" si="33"/>
        <v>389.82448859504115</v>
      </c>
      <c r="K622" s="26">
        <f t="shared" si="34"/>
        <v>349.97290834661254</v>
      </c>
      <c r="L622" s="28">
        <f t="shared" si="35"/>
        <v>0.47306588235294128</v>
      </c>
    </row>
    <row r="623" spans="1:12">
      <c r="A623" s="14">
        <v>2011</v>
      </c>
      <c r="B623" s="14" t="s">
        <v>1095</v>
      </c>
      <c r="C623" s="14" t="s">
        <v>1265</v>
      </c>
      <c r="D623" s="14" t="s">
        <v>1266</v>
      </c>
      <c r="E623" s="14" t="s">
        <v>1267</v>
      </c>
      <c r="F623" s="14" t="s">
        <v>1268</v>
      </c>
      <c r="G623" s="30">
        <v>810.76016595744579</v>
      </c>
      <c r="H623" s="30">
        <v>398.97326349999929</v>
      </c>
      <c r="I623" s="26">
        <f t="shared" si="33"/>
        <v>810.76016595744579</v>
      </c>
      <c r="J623" s="26">
        <f t="shared" si="33"/>
        <v>398.97326349999929</v>
      </c>
      <c r="K623" s="26">
        <f t="shared" si="34"/>
        <v>411.7869024574465</v>
      </c>
      <c r="L623" s="28">
        <f t="shared" si="35"/>
        <v>0.50790223761321285</v>
      </c>
    </row>
    <row r="624" spans="1:12">
      <c r="A624" s="14">
        <v>2018</v>
      </c>
      <c r="B624" s="14" t="s">
        <v>1095</v>
      </c>
      <c r="C624" s="14" t="s">
        <v>1265</v>
      </c>
      <c r="D624" s="14" t="s">
        <v>1266</v>
      </c>
      <c r="E624" s="14" t="s">
        <v>1267</v>
      </c>
      <c r="F624" s="14" t="s">
        <v>1268</v>
      </c>
      <c r="G624" s="30">
        <v>737.07875481386361</v>
      </c>
      <c r="H624" s="30">
        <v>430.13162924999978</v>
      </c>
      <c r="I624" s="26">
        <f t="shared" si="33"/>
        <v>737.07875481386361</v>
      </c>
      <c r="J624" s="26">
        <f t="shared" si="33"/>
        <v>430.13162924999978</v>
      </c>
      <c r="K624" s="26">
        <f t="shared" si="34"/>
        <v>306.94712556386384</v>
      </c>
      <c r="L624" s="28">
        <f t="shared" si="35"/>
        <v>0.41643735294117651</v>
      </c>
    </row>
    <row r="625" spans="1:12">
      <c r="A625" s="14">
        <v>2014</v>
      </c>
      <c r="B625" s="14" t="s">
        <v>1095</v>
      </c>
      <c r="C625" s="14" t="s">
        <v>1269</v>
      </c>
      <c r="D625" s="14" t="s">
        <v>1227</v>
      </c>
      <c r="E625" s="14" t="s">
        <v>1228</v>
      </c>
      <c r="F625" s="14" t="s">
        <v>1270</v>
      </c>
      <c r="G625" s="30">
        <v>696.29159102244148</v>
      </c>
      <c r="H625" s="30">
        <v>108.48251333333312</v>
      </c>
      <c r="I625" s="26">
        <f t="shared" si="33"/>
        <v>696.29159102244148</v>
      </c>
      <c r="J625" s="26">
        <f t="shared" si="33"/>
        <v>108.48251333333312</v>
      </c>
      <c r="K625" s="26">
        <f t="shared" si="34"/>
        <v>587.80907768910834</v>
      </c>
      <c r="L625" s="28">
        <f t="shared" si="35"/>
        <v>0.84419959291187707</v>
      </c>
    </row>
    <row r="626" spans="1:12">
      <c r="A626" s="14">
        <v>2015</v>
      </c>
      <c r="B626" s="14" t="s">
        <v>1095</v>
      </c>
      <c r="C626" s="14" t="s">
        <v>1269</v>
      </c>
      <c r="D626" s="14" t="s">
        <v>1227</v>
      </c>
      <c r="E626" s="14" t="s">
        <v>1228</v>
      </c>
      <c r="F626" s="14" t="s">
        <v>1270</v>
      </c>
      <c r="G626" s="30">
        <v>619.39281386871085</v>
      </c>
      <c r="H626" s="30">
        <v>122.59518165445715</v>
      </c>
      <c r="I626" s="26">
        <f t="shared" si="33"/>
        <v>619.39281386871085</v>
      </c>
      <c r="J626" s="26">
        <f t="shared" si="33"/>
        <v>122.59518165445715</v>
      </c>
      <c r="K626" s="26">
        <f t="shared" si="34"/>
        <v>496.79763221425367</v>
      </c>
      <c r="L626" s="28">
        <f t="shared" si="35"/>
        <v>0.80207199872286061</v>
      </c>
    </row>
    <row r="627" spans="1:12">
      <c r="A627" s="14">
        <v>2013</v>
      </c>
      <c r="B627" s="14" t="s">
        <v>1095</v>
      </c>
      <c r="C627" s="14" t="s">
        <v>1269</v>
      </c>
      <c r="D627" s="14" t="s">
        <v>1227</v>
      </c>
      <c r="E627" s="14" t="s">
        <v>1228</v>
      </c>
      <c r="F627" s="14" t="s">
        <v>1270</v>
      </c>
      <c r="G627" s="30">
        <v>680.49212215053831</v>
      </c>
      <c r="H627" s="30">
        <v>182.07665846759269</v>
      </c>
      <c r="I627" s="26">
        <f t="shared" si="33"/>
        <v>680.49212215053831</v>
      </c>
      <c r="J627" s="26">
        <f t="shared" si="33"/>
        <v>182.07665846759269</v>
      </c>
      <c r="K627" s="26">
        <f t="shared" si="34"/>
        <v>498.41546368294564</v>
      </c>
      <c r="L627" s="28">
        <f t="shared" si="35"/>
        <v>0.73243384818007684</v>
      </c>
    </row>
    <row r="628" spans="1:12">
      <c r="A628" s="14">
        <v>2017</v>
      </c>
      <c r="B628" s="14" t="s">
        <v>1095</v>
      </c>
      <c r="C628" s="14" t="s">
        <v>1269</v>
      </c>
      <c r="D628" s="14" t="s">
        <v>1227</v>
      </c>
      <c r="E628" s="14" t="s">
        <v>1228</v>
      </c>
      <c r="F628" s="14" t="s">
        <v>1270</v>
      </c>
      <c r="G628" s="30">
        <v>642.99891089109144</v>
      </c>
      <c r="H628" s="30">
        <v>220.33306166666733</v>
      </c>
      <c r="I628" s="26">
        <f t="shared" si="33"/>
        <v>642.99891089109144</v>
      </c>
      <c r="J628" s="26">
        <f t="shared" si="33"/>
        <v>220.33306166666733</v>
      </c>
      <c r="K628" s="26">
        <f t="shared" si="34"/>
        <v>422.66584922442411</v>
      </c>
      <c r="L628" s="28">
        <f t="shared" si="35"/>
        <v>0.6573352490421458</v>
      </c>
    </row>
    <row r="629" spans="1:12">
      <c r="A629" s="14">
        <v>2020</v>
      </c>
      <c r="B629" s="14" t="s">
        <v>1095</v>
      </c>
      <c r="C629" s="14" t="s">
        <v>1269</v>
      </c>
      <c r="D629" s="14" t="s">
        <v>1227</v>
      </c>
      <c r="E629" s="14" t="s">
        <v>1228</v>
      </c>
      <c r="F629" s="14" t="s">
        <v>1270</v>
      </c>
      <c r="G629" s="30">
        <v>744.12529093422768</v>
      </c>
      <c r="H629" s="30">
        <v>240.55685395947154</v>
      </c>
      <c r="I629" s="26">
        <f t="shared" si="33"/>
        <v>744.12529093422768</v>
      </c>
      <c r="J629" s="26">
        <f t="shared" si="33"/>
        <v>240.55685395947154</v>
      </c>
      <c r="K629" s="26">
        <f t="shared" si="34"/>
        <v>503.56843697475614</v>
      </c>
      <c r="L629" s="28">
        <f t="shared" si="35"/>
        <v>0.67672533524904199</v>
      </c>
    </row>
    <row r="630" spans="1:12">
      <c r="A630" s="14">
        <v>2021</v>
      </c>
      <c r="B630" s="14" t="s">
        <v>1095</v>
      </c>
      <c r="C630" s="14" t="s">
        <v>1269</v>
      </c>
      <c r="D630" s="14" t="s">
        <v>1227</v>
      </c>
      <c r="E630" s="14" t="s">
        <v>1228</v>
      </c>
      <c r="F630" s="14" t="s">
        <v>1270</v>
      </c>
      <c r="G630" s="30">
        <v>686.87203404255536</v>
      </c>
      <c r="H630" s="30">
        <v>246.29691600000083</v>
      </c>
      <c r="I630" s="26">
        <f t="shared" si="33"/>
        <v>686.87203404255536</v>
      </c>
      <c r="J630" s="26">
        <f t="shared" si="33"/>
        <v>246.29691600000083</v>
      </c>
      <c r="K630" s="26">
        <f t="shared" si="34"/>
        <v>440.57511804255455</v>
      </c>
      <c r="L630" s="28">
        <f t="shared" si="35"/>
        <v>0.64142241379310339</v>
      </c>
    </row>
    <row r="631" spans="1:12">
      <c r="A631" s="14">
        <v>2016</v>
      </c>
      <c r="B631" s="14" t="s">
        <v>1095</v>
      </c>
      <c r="C631" s="14" t="s">
        <v>1269</v>
      </c>
      <c r="D631" s="14" t="s">
        <v>1227</v>
      </c>
      <c r="E631" s="14" t="s">
        <v>1228</v>
      </c>
      <c r="F631" s="14" t="s">
        <v>1270</v>
      </c>
      <c r="G631" s="30">
        <v>656.46194096812508</v>
      </c>
      <c r="H631" s="30">
        <v>266.72739550000085</v>
      </c>
      <c r="I631" s="26">
        <f t="shared" si="33"/>
        <v>656.46194096812508</v>
      </c>
      <c r="J631" s="26">
        <f t="shared" si="33"/>
        <v>266.72739550000085</v>
      </c>
      <c r="K631" s="26">
        <f t="shared" si="34"/>
        <v>389.73454546812422</v>
      </c>
      <c r="L631" s="28">
        <f t="shared" si="35"/>
        <v>0.59368947557471274</v>
      </c>
    </row>
    <row r="632" spans="1:12">
      <c r="A632" s="14">
        <v>2018</v>
      </c>
      <c r="B632" s="14" t="s">
        <v>1095</v>
      </c>
      <c r="C632" s="14" t="s">
        <v>1269</v>
      </c>
      <c r="D632" s="14" t="s">
        <v>1227</v>
      </c>
      <c r="E632" s="14" t="s">
        <v>1228</v>
      </c>
      <c r="F632" s="14" t="s">
        <v>1270</v>
      </c>
      <c r="G632" s="30">
        <v>694.60136352800646</v>
      </c>
      <c r="H632" s="30">
        <v>321.63324024999866</v>
      </c>
      <c r="I632" s="26">
        <f t="shared" si="33"/>
        <v>694.60136352800646</v>
      </c>
      <c r="J632" s="26">
        <f t="shared" si="33"/>
        <v>321.63324024999866</v>
      </c>
      <c r="K632" s="26">
        <f t="shared" si="34"/>
        <v>372.96812327800779</v>
      </c>
      <c r="L632" s="28">
        <f t="shared" si="35"/>
        <v>0.53695276580459761</v>
      </c>
    </row>
    <row r="633" spans="1:12">
      <c r="A633" s="14">
        <v>2019</v>
      </c>
      <c r="B633" s="14" t="s">
        <v>1095</v>
      </c>
      <c r="C633" s="14" t="s">
        <v>1269</v>
      </c>
      <c r="D633" s="14" t="s">
        <v>1227</v>
      </c>
      <c r="E633" s="14" t="s">
        <v>1228</v>
      </c>
      <c r="F633" s="14" t="s">
        <v>1270</v>
      </c>
      <c r="G633" s="30">
        <v>1032.7853543577314</v>
      </c>
      <c r="H633" s="30">
        <v>378.25763603351908</v>
      </c>
      <c r="I633" s="26">
        <f t="shared" si="33"/>
        <v>1032.7853543577314</v>
      </c>
      <c r="J633" s="26">
        <f t="shared" si="33"/>
        <v>378.25763603351908</v>
      </c>
      <c r="K633" s="26">
        <f t="shared" si="34"/>
        <v>654.5277183242124</v>
      </c>
      <c r="L633" s="28">
        <f t="shared" si="35"/>
        <v>0.63375000000000015</v>
      </c>
    </row>
    <row r="634" spans="1:12">
      <c r="A634" s="14">
        <v>2015</v>
      </c>
      <c r="B634" s="14" t="s">
        <v>1095</v>
      </c>
      <c r="C634" s="14" t="s">
        <v>1271</v>
      </c>
      <c r="D634" s="14" t="s">
        <v>1255</v>
      </c>
      <c r="E634" s="14" t="s">
        <v>1184</v>
      </c>
      <c r="F634" s="14" t="s">
        <v>1272</v>
      </c>
      <c r="G634" s="31"/>
      <c r="H634" s="30">
        <v>39.676350329670342</v>
      </c>
      <c r="I634" s="26" t="str">
        <f t="shared" si="33"/>
        <v/>
      </c>
      <c r="J634" s="26">
        <f t="shared" si="33"/>
        <v>39.676350329670342</v>
      </c>
      <c r="K634" s="26" t="str">
        <f t="shared" si="34"/>
        <v/>
      </c>
      <c r="L634" s="28" t="str">
        <f t="shared" si="35"/>
        <v/>
      </c>
    </row>
    <row r="635" spans="1:12">
      <c r="A635" s="14">
        <v>2016</v>
      </c>
      <c r="B635" s="14" t="s">
        <v>1095</v>
      </c>
      <c r="C635" s="14" t="s">
        <v>1271</v>
      </c>
      <c r="D635" s="14" t="s">
        <v>1255</v>
      </c>
      <c r="E635" s="14" t="s">
        <v>1184</v>
      </c>
      <c r="F635" s="14" t="s">
        <v>1272</v>
      </c>
      <c r="G635" s="31"/>
      <c r="H635" s="30">
        <v>59.257224000000114</v>
      </c>
      <c r="I635" s="26" t="str">
        <f t="shared" si="33"/>
        <v/>
      </c>
      <c r="J635" s="26">
        <f t="shared" si="33"/>
        <v>59.257224000000114</v>
      </c>
      <c r="K635" s="26" t="str">
        <f t="shared" si="34"/>
        <v/>
      </c>
      <c r="L635" s="28" t="str">
        <f t="shared" si="35"/>
        <v/>
      </c>
    </row>
    <row r="636" spans="1:12">
      <c r="A636" s="14">
        <v>2020</v>
      </c>
      <c r="B636" s="14" t="s">
        <v>1095</v>
      </c>
      <c r="C636" s="14" t="s">
        <v>1271</v>
      </c>
      <c r="D636" s="14" t="s">
        <v>1255</v>
      </c>
      <c r="E636" s="14" t="s">
        <v>1184</v>
      </c>
      <c r="F636" s="14" t="s">
        <v>1272</v>
      </c>
      <c r="G636" s="31"/>
      <c r="H636" s="30">
        <v>67.296978599999889</v>
      </c>
      <c r="I636" s="26" t="str">
        <f t="shared" si="33"/>
        <v/>
      </c>
      <c r="J636" s="26">
        <f t="shared" si="33"/>
        <v>67.296978599999889</v>
      </c>
      <c r="K636" s="26" t="str">
        <f t="shared" si="34"/>
        <v/>
      </c>
      <c r="L636" s="28" t="str">
        <f t="shared" si="35"/>
        <v/>
      </c>
    </row>
    <row r="637" spans="1:12">
      <c r="A637" s="14">
        <v>2019</v>
      </c>
      <c r="B637" s="14" t="s">
        <v>1095</v>
      </c>
      <c r="C637" s="14" t="s">
        <v>1271</v>
      </c>
      <c r="D637" s="14" t="s">
        <v>1255</v>
      </c>
      <c r="E637" s="14" t="s">
        <v>1184</v>
      </c>
      <c r="F637" s="14" t="s">
        <v>1272</v>
      </c>
      <c r="G637" s="31"/>
      <c r="H637" s="30">
        <v>69.859632724747556</v>
      </c>
      <c r="I637" s="26" t="str">
        <f t="shared" si="33"/>
        <v/>
      </c>
      <c r="J637" s="26">
        <f t="shared" si="33"/>
        <v>69.859632724747556</v>
      </c>
      <c r="K637" s="26" t="str">
        <f t="shared" si="34"/>
        <v/>
      </c>
      <c r="L637" s="28" t="str">
        <f t="shared" si="35"/>
        <v/>
      </c>
    </row>
    <row r="638" spans="1:12">
      <c r="A638" s="14">
        <v>2017</v>
      </c>
      <c r="B638" s="14" t="s">
        <v>1095</v>
      </c>
      <c r="C638" s="14" t="s">
        <v>1271</v>
      </c>
      <c r="D638" s="14" t="s">
        <v>1255</v>
      </c>
      <c r="E638" s="14" t="s">
        <v>1184</v>
      </c>
      <c r="F638" s="14" t="s">
        <v>1272</v>
      </c>
      <c r="G638" s="31"/>
      <c r="H638" s="30">
        <v>73.059838714285576</v>
      </c>
      <c r="I638" s="26" t="str">
        <f t="shared" si="33"/>
        <v/>
      </c>
      <c r="J638" s="26">
        <f t="shared" si="33"/>
        <v>73.059838714285576</v>
      </c>
      <c r="K638" s="26" t="str">
        <f t="shared" si="34"/>
        <v/>
      </c>
      <c r="L638" s="28" t="str">
        <f t="shared" si="35"/>
        <v/>
      </c>
    </row>
    <row r="639" spans="1:12">
      <c r="A639" s="14">
        <v>2014</v>
      </c>
      <c r="B639" s="14" t="s">
        <v>1095</v>
      </c>
      <c r="C639" s="14" t="s">
        <v>1271</v>
      </c>
      <c r="D639" s="14" t="s">
        <v>1255</v>
      </c>
      <c r="E639" s="14" t="s">
        <v>1184</v>
      </c>
      <c r="F639" s="14" t="s">
        <v>1272</v>
      </c>
      <c r="G639" s="31"/>
      <c r="H639" s="30">
        <v>74.080923636363678</v>
      </c>
      <c r="I639" s="26" t="str">
        <f t="shared" si="33"/>
        <v/>
      </c>
      <c r="J639" s="26">
        <f t="shared" si="33"/>
        <v>74.080923636363678</v>
      </c>
      <c r="K639" s="26" t="str">
        <f t="shared" si="34"/>
        <v/>
      </c>
      <c r="L639" s="28" t="str">
        <f t="shared" si="35"/>
        <v/>
      </c>
    </row>
    <row r="640" spans="1:12">
      <c r="A640" s="14">
        <v>2018</v>
      </c>
      <c r="B640" s="14" t="s">
        <v>1095</v>
      </c>
      <c r="C640" s="14" t="s">
        <v>1271</v>
      </c>
      <c r="D640" s="14" t="s">
        <v>1255</v>
      </c>
      <c r="E640" s="14" t="s">
        <v>1184</v>
      </c>
      <c r="F640" s="14" t="s">
        <v>1272</v>
      </c>
      <c r="G640" s="31"/>
      <c r="H640" s="30">
        <v>82.66794737500004</v>
      </c>
      <c r="I640" s="26" t="str">
        <f t="shared" si="33"/>
        <v/>
      </c>
      <c r="J640" s="26">
        <f t="shared" si="33"/>
        <v>82.66794737500004</v>
      </c>
      <c r="K640" s="26" t="str">
        <f t="shared" si="34"/>
        <v/>
      </c>
      <c r="L640" s="28" t="str">
        <f t="shared" si="35"/>
        <v/>
      </c>
    </row>
    <row r="641" spans="1:12">
      <c r="A641" s="14">
        <v>2012</v>
      </c>
      <c r="B641" s="14" t="s">
        <v>1095</v>
      </c>
      <c r="C641" s="14" t="s">
        <v>1271</v>
      </c>
      <c r="D641" s="14" t="s">
        <v>1255</v>
      </c>
      <c r="E641" s="14" t="s">
        <v>1184</v>
      </c>
      <c r="F641" s="14" t="s">
        <v>1272</v>
      </c>
      <c r="G641" s="31"/>
      <c r="H641" s="30">
        <v>95.390893493758398</v>
      </c>
      <c r="I641" s="26" t="str">
        <f t="shared" si="33"/>
        <v/>
      </c>
      <c r="J641" s="26">
        <f t="shared" si="33"/>
        <v>95.390893493758398</v>
      </c>
      <c r="K641" s="26" t="str">
        <f t="shared" si="34"/>
        <v/>
      </c>
      <c r="L641" s="28" t="str">
        <f t="shared" si="35"/>
        <v/>
      </c>
    </row>
    <row r="642" spans="1:12">
      <c r="A642" s="14">
        <v>2013</v>
      </c>
      <c r="B642" s="14" t="s">
        <v>1095</v>
      </c>
      <c r="C642" s="14" t="s">
        <v>1271</v>
      </c>
      <c r="D642" s="14" t="s">
        <v>1255</v>
      </c>
      <c r="E642" s="14" t="s">
        <v>1184</v>
      </c>
      <c r="F642" s="14" t="s">
        <v>1272</v>
      </c>
      <c r="G642" s="31"/>
      <c r="H642" s="30">
        <v>106.89047765274147</v>
      </c>
      <c r="I642" s="26" t="str">
        <f t="shared" si="33"/>
        <v/>
      </c>
      <c r="J642" s="26">
        <f t="shared" si="33"/>
        <v>106.89047765274147</v>
      </c>
      <c r="K642" s="26" t="str">
        <f t="shared" si="34"/>
        <v/>
      </c>
      <c r="L642" s="28" t="str">
        <f t="shared" si="35"/>
        <v/>
      </c>
    </row>
    <row r="643" spans="1:12">
      <c r="A643" s="14">
        <v>2011</v>
      </c>
      <c r="B643" s="14" t="s">
        <v>1095</v>
      </c>
      <c r="C643" s="14" t="s">
        <v>1271</v>
      </c>
      <c r="D643" s="14" t="s">
        <v>1255</v>
      </c>
      <c r="E643" s="14" t="s">
        <v>1184</v>
      </c>
      <c r="F643" s="14" t="s">
        <v>1272</v>
      </c>
      <c r="G643" s="31"/>
      <c r="H643" s="30">
        <v>146.11957698100454</v>
      </c>
      <c r="I643" s="26" t="str">
        <f t="shared" si="33"/>
        <v/>
      </c>
      <c r="J643" s="26">
        <f t="shared" si="33"/>
        <v>146.11957698100454</v>
      </c>
      <c r="K643" s="26" t="str">
        <f t="shared" si="34"/>
        <v/>
      </c>
      <c r="L643" s="28" t="str">
        <f t="shared" si="35"/>
        <v/>
      </c>
    </row>
    <row r="644" spans="1:12">
      <c r="A644" s="14">
        <v>2014</v>
      </c>
      <c r="B644" s="14" t="s">
        <v>1095</v>
      </c>
      <c r="C644" s="14" t="s">
        <v>1273</v>
      </c>
      <c r="D644" s="14" t="s">
        <v>1097</v>
      </c>
      <c r="E644" s="14" t="s">
        <v>1274</v>
      </c>
      <c r="F644" s="14" t="s">
        <v>1275</v>
      </c>
      <c r="G644" s="30">
        <v>420.44151376146766</v>
      </c>
      <c r="H644" s="30">
        <v>95.597468749999933</v>
      </c>
      <c r="I644" s="26">
        <f t="shared" si="33"/>
        <v>420.44151376146766</v>
      </c>
      <c r="J644" s="26">
        <f t="shared" si="33"/>
        <v>95.597468749999933</v>
      </c>
      <c r="K644" s="26">
        <f t="shared" si="34"/>
        <v>324.84404501146776</v>
      </c>
      <c r="L644" s="28">
        <f t="shared" si="35"/>
        <v>0.77262600000000015</v>
      </c>
    </row>
    <row r="645" spans="1:12">
      <c r="A645" s="14">
        <v>2018</v>
      </c>
      <c r="B645" s="14" t="s">
        <v>1095</v>
      </c>
      <c r="C645" s="14" t="s">
        <v>1273</v>
      </c>
      <c r="D645" s="14" t="s">
        <v>1097</v>
      </c>
      <c r="E645" s="14" t="s">
        <v>1274</v>
      </c>
      <c r="F645" s="14" t="s">
        <v>1275</v>
      </c>
      <c r="G645" s="30">
        <v>846.19597989949693</v>
      </c>
      <c r="H645" s="30">
        <v>153.92991233333314</v>
      </c>
      <c r="I645" s="26">
        <f t="shared" si="33"/>
        <v>846.19597989949693</v>
      </c>
      <c r="J645" s="26">
        <f t="shared" si="33"/>
        <v>153.92991233333314</v>
      </c>
      <c r="K645" s="26">
        <f t="shared" si="34"/>
        <v>692.26606756616377</v>
      </c>
      <c r="L645" s="28">
        <f t="shared" si="35"/>
        <v>0.81809188888888895</v>
      </c>
    </row>
    <row r="646" spans="1:12">
      <c r="A646" s="14">
        <v>2011</v>
      </c>
      <c r="B646" s="14" t="s">
        <v>1095</v>
      </c>
      <c r="C646" s="14" t="s">
        <v>1273</v>
      </c>
      <c r="D646" s="14" t="s">
        <v>1097</v>
      </c>
      <c r="E646" s="14" t="s">
        <v>1274</v>
      </c>
      <c r="F646" s="14" t="s">
        <v>1275</v>
      </c>
      <c r="G646" s="30">
        <v>392.17245948401177</v>
      </c>
      <c r="H646" s="30">
        <v>155.78801388709959</v>
      </c>
      <c r="I646" s="26">
        <f t="shared" si="33"/>
        <v>392.17245948401177</v>
      </c>
      <c r="J646" s="26">
        <f t="shared" si="33"/>
        <v>155.78801388709959</v>
      </c>
      <c r="K646" s="26">
        <f t="shared" si="34"/>
        <v>236.38444559691217</v>
      </c>
      <c r="L646" s="28">
        <f t="shared" si="35"/>
        <v>0.60275636363636387</v>
      </c>
    </row>
    <row r="647" spans="1:12">
      <c r="A647" s="14">
        <v>2012</v>
      </c>
      <c r="B647" s="14" t="s">
        <v>1095</v>
      </c>
      <c r="C647" s="14" t="s">
        <v>1273</v>
      </c>
      <c r="D647" s="14" t="s">
        <v>1097</v>
      </c>
      <c r="E647" s="14" t="s">
        <v>1274</v>
      </c>
      <c r="F647" s="14" t="s">
        <v>1275</v>
      </c>
      <c r="G647" s="30">
        <v>447.38913622455635</v>
      </c>
      <c r="H647" s="30">
        <v>167.35952691849798</v>
      </c>
      <c r="I647" s="26">
        <f t="shared" si="33"/>
        <v>447.38913622455635</v>
      </c>
      <c r="J647" s="26">
        <f t="shared" si="33"/>
        <v>167.35952691849798</v>
      </c>
      <c r="K647" s="26">
        <f t="shared" si="34"/>
        <v>280.02960930605838</v>
      </c>
      <c r="L647" s="28">
        <f t="shared" si="35"/>
        <v>0.6259195555555559</v>
      </c>
    </row>
    <row r="648" spans="1:12">
      <c r="A648" s="14">
        <v>2019</v>
      </c>
      <c r="B648" s="14" t="s">
        <v>1095</v>
      </c>
      <c r="C648" s="14" t="s">
        <v>1273</v>
      </c>
      <c r="D648" s="14" t="s">
        <v>1097</v>
      </c>
      <c r="E648" s="14" t="s">
        <v>1274</v>
      </c>
      <c r="F648" s="14" t="s">
        <v>1275</v>
      </c>
      <c r="G648" s="30">
        <v>433.14309837889397</v>
      </c>
      <c r="H648" s="30">
        <v>183.71620136707998</v>
      </c>
      <c r="I648" s="26">
        <f t="shared" ref="I648:J711" si="36">IF(G648&lt;0,"",IF(G648="","",G648))</f>
        <v>433.14309837889397</v>
      </c>
      <c r="J648" s="26">
        <f t="shared" si="36"/>
        <v>183.71620136707998</v>
      </c>
      <c r="K648" s="26">
        <f t="shared" si="34"/>
        <v>249.42689701181399</v>
      </c>
      <c r="L648" s="28">
        <f t="shared" si="35"/>
        <v>0.57585333333333322</v>
      </c>
    </row>
    <row r="649" spans="1:12">
      <c r="A649" s="14">
        <v>2015</v>
      </c>
      <c r="B649" s="14" t="s">
        <v>1095</v>
      </c>
      <c r="C649" s="14" t="s">
        <v>1273</v>
      </c>
      <c r="D649" s="14" t="s">
        <v>1097</v>
      </c>
      <c r="E649" s="14" t="s">
        <v>1274</v>
      </c>
      <c r="F649" s="14" t="s">
        <v>1275</v>
      </c>
      <c r="G649" s="30">
        <v>383.13754018813984</v>
      </c>
      <c r="H649" s="30">
        <v>186.81817110576915</v>
      </c>
      <c r="I649" s="26">
        <f t="shared" si="36"/>
        <v>383.13754018813984</v>
      </c>
      <c r="J649" s="26">
        <f t="shared" si="36"/>
        <v>186.81817110576915</v>
      </c>
      <c r="K649" s="26">
        <f t="shared" si="34"/>
        <v>196.31936908237068</v>
      </c>
      <c r="L649" s="28">
        <f t="shared" si="35"/>
        <v>0.51239919999999994</v>
      </c>
    </row>
    <row r="650" spans="1:12">
      <c r="A650" s="14">
        <v>2020</v>
      </c>
      <c r="B650" s="14" t="s">
        <v>1095</v>
      </c>
      <c r="C650" s="14" t="s">
        <v>1273</v>
      </c>
      <c r="D650" s="14" t="s">
        <v>1097</v>
      </c>
      <c r="E650" s="14" t="s">
        <v>1274</v>
      </c>
      <c r="F650" s="14" t="s">
        <v>1275</v>
      </c>
      <c r="G650" s="30">
        <v>783.76398493281647</v>
      </c>
      <c r="H650" s="30">
        <v>211.04517324150609</v>
      </c>
      <c r="I650" s="26">
        <f t="shared" si="36"/>
        <v>783.76398493281647</v>
      </c>
      <c r="J650" s="26">
        <f t="shared" si="36"/>
        <v>211.04517324150609</v>
      </c>
      <c r="K650" s="26">
        <f t="shared" si="34"/>
        <v>572.71881169131041</v>
      </c>
      <c r="L650" s="28">
        <f t="shared" si="35"/>
        <v>0.73072866666666669</v>
      </c>
    </row>
    <row r="651" spans="1:12">
      <c r="A651" s="14">
        <v>2017</v>
      </c>
      <c r="B651" s="14" t="s">
        <v>1095</v>
      </c>
      <c r="C651" s="14" t="s">
        <v>1273</v>
      </c>
      <c r="D651" s="14" t="s">
        <v>1097</v>
      </c>
      <c r="E651" s="14" t="s">
        <v>1274</v>
      </c>
      <c r="F651" s="14" t="s">
        <v>1275</v>
      </c>
      <c r="G651" s="30">
        <v>431.07467532467513</v>
      </c>
      <c r="H651" s="30">
        <v>230.60847466666652</v>
      </c>
      <c r="I651" s="26">
        <f t="shared" si="36"/>
        <v>431.07467532467513</v>
      </c>
      <c r="J651" s="26">
        <f t="shared" si="36"/>
        <v>230.60847466666652</v>
      </c>
      <c r="K651" s="26">
        <f t="shared" si="34"/>
        <v>200.4662006580086</v>
      </c>
      <c r="L651" s="28">
        <f t="shared" si="35"/>
        <v>0.4650382222222223</v>
      </c>
    </row>
    <row r="652" spans="1:12">
      <c r="A652" s="14">
        <v>2016</v>
      </c>
      <c r="B652" s="14" t="s">
        <v>1095</v>
      </c>
      <c r="C652" s="14" t="s">
        <v>1273</v>
      </c>
      <c r="D652" s="14" t="s">
        <v>1097</v>
      </c>
      <c r="E652" s="14" t="s">
        <v>1274</v>
      </c>
      <c r="F652" s="14" t="s">
        <v>1275</v>
      </c>
      <c r="G652" s="30">
        <v>400.91185647425908</v>
      </c>
      <c r="H652" s="30">
        <v>247.25335360000008</v>
      </c>
      <c r="I652" s="26">
        <f t="shared" si="36"/>
        <v>400.91185647425908</v>
      </c>
      <c r="J652" s="26">
        <f t="shared" si="36"/>
        <v>247.25335360000008</v>
      </c>
      <c r="K652" s="26">
        <f t="shared" si="34"/>
        <v>153.658502874259</v>
      </c>
      <c r="L652" s="28">
        <f t="shared" si="35"/>
        <v>0.38327253333333328</v>
      </c>
    </row>
    <row r="653" spans="1:12">
      <c r="A653" s="14">
        <v>2013</v>
      </c>
      <c r="B653" s="14" t="s">
        <v>1095</v>
      </c>
      <c r="C653" s="14" t="s">
        <v>1273</v>
      </c>
      <c r="D653" s="14" t="s">
        <v>1097</v>
      </c>
      <c r="E653" s="14" t="s">
        <v>1274</v>
      </c>
      <c r="F653" s="14" t="s">
        <v>1275</v>
      </c>
      <c r="G653" s="30">
        <v>423.39301918137153</v>
      </c>
      <c r="H653" s="30">
        <v>256.55283596418747</v>
      </c>
      <c r="I653" s="26">
        <f t="shared" si="36"/>
        <v>423.39301918137153</v>
      </c>
      <c r="J653" s="26">
        <f t="shared" si="36"/>
        <v>256.55283596418747</v>
      </c>
      <c r="K653" s="26">
        <f t="shared" si="34"/>
        <v>166.84018321718406</v>
      </c>
      <c r="L653" s="28">
        <f t="shared" si="35"/>
        <v>0.39405511111111091</v>
      </c>
    </row>
    <row r="654" spans="1:12">
      <c r="A654" s="14">
        <v>2015</v>
      </c>
      <c r="B654" s="14" t="s">
        <v>1095</v>
      </c>
      <c r="C654" s="14" t="s">
        <v>1276</v>
      </c>
      <c r="D654" s="14" t="s">
        <v>1227</v>
      </c>
      <c r="E654" s="14" t="s">
        <v>1277</v>
      </c>
      <c r="F654" s="14" t="s">
        <v>1278</v>
      </c>
      <c r="G654" s="30">
        <v>615.18900664552632</v>
      </c>
      <c r="H654" s="30">
        <v>205.02698802541158</v>
      </c>
      <c r="I654" s="26">
        <f t="shared" si="36"/>
        <v>615.18900664552632</v>
      </c>
      <c r="J654" s="26">
        <f t="shared" si="36"/>
        <v>205.02698802541158</v>
      </c>
      <c r="K654" s="26">
        <f t="shared" si="34"/>
        <v>410.16201862011474</v>
      </c>
      <c r="L654" s="28">
        <f t="shared" si="35"/>
        <v>0.66672520833333304</v>
      </c>
    </row>
    <row r="655" spans="1:12">
      <c r="A655" s="14">
        <v>2013</v>
      </c>
      <c r="B655" s="14" t="s">
        <v>1095</v>
      </c>
      <c r="C655" s="14" t="s">
        <v>1276</v>
      </c>
      <c r="D655" s="14" t="s">
        <v>1227</v>
      </c>
      <c r="E655" s="14" t="s">
        <v>1277</v>
      </c>
      <c r="F655" s="14" t="s">
        <v>1278</v>
      </c>
      <c r="G655" s="30">
        <v>660.72420406597337</v>
      </c>
      <c r="H655" s="30">
        <v>209.60442992424166</v>
      </c>
      <c r="I655" s="26">
        <f t="shared" si="36"/>
        <v>660.72420406597337</v>
      </c>
      <c r="J655" s="26">
        <f t="shared" si="36"/>
        <v>209.60442992424166</v>
      </c>
      <c r="K655" s="26">
        <f t="shared" si="34"/>
        <v>451.11977414173168</v>
      </c>
      <c r="L655" s="28">
        <f t="shared" si="35"/>
        <v>0.68276562499999971</v>
      </c>
    </row>
    <row r="656" spans="1:12">
      <c r="A656" s="14">
        <v>2014</v>
      </c>
      <c r="B656" s="14" t="s">
        <v>1095</v>
      </c>
      <c r="C656" s="14" t="s">
        <v>1276</v>
      </c>
      <c r="D656" s="14" t="s">
        <v>1227</v>
      </c>
      <c r="E656" s="14" t="s">
        <v>1277</v>
      </c>
      <c r="F656" s="14" t="s">
        <v>1278</v>
      </c>
      <c r="G656" s="30">
        <v>665.3102493074814</v>
      </c>
      <c r="H656" s="30">
        <v>217.42690083333423</v>
      </c>
      <c r="I656" s="26">
        <f t="shared" si="36"/>
        <v>665.3102493074814</v>
      </c>
      <c r="J656" s="26">
        <f t="shared" si="36"/>
        <v>217.42690083333423</v>
      </c>
      <c r="K656" s="26">
        <f t="shared" si="34"/>
        <v>447.88334847414717</v>
      </c>
      <c r="L656" s="28">
        <f t="shared" si="35"/>
        <v>0.67319472222222199</v>
      </c>
    </row>
    <row r="657" spans="1:12">
      <c r="A657" s="14">
        <v>2017</v>
      </c>
      <c r="B657" s="14" t="s">
        <v>1095</v>
      </c>
      <c r="C657" s="14" t="s">
        <v>1276</v>
      </c>
      <c r="D657" s="14" t="s">
        <v>1227</v>
      </c>
      <c r="E657" s="14" t="s">
        <v>1277</v>
      </c>
      <c r="F657" s="14" t="s">
        <v>1278</v>
      </c>
      <c r="G657" s="30">
        <v>589.06204986149612</v>
      </c>
      <c r="H657" s="30">
        <v>242.983759416667</v>
      </c>
      <c r="I657" s="26">
        <f t="shared" si="36"/>
        <v>589.06204986149612</v>
      </c>
      <c r="J657" s="26">
        <f t="shared" si="36"/>
        <v>242.983759416667</v>
      </c>
      <c r="K657" s="26">
        <f t="shared" si="34"/>
        <v>346.07829044482912</v>
      </c>
      <c r="L657" s="28">
        <f t="shared" si="35"/>
        <v>0.58750736111111079</v>
      </c>
    </row>
    <row r="658" spans="1:12">
      <c r="A658" s="14">
        <v>2019</v>
      </c>
      <c r="B658" s="14" t="s">
        <v>1095</v>
      </c>
      <c r="C658" s="14" t="s">
        <v>1276</v>
      </c>
      <c r="D658" s="14" t="s">
        <v>1227</v>
      </c>
      <c r="E658" s="14" t="s">
        <v>1277</v>
      </c>
      <c r="F658" s="14" t="s">
        <v>1278</v>
      </c>
      <c r="G658" s="30">
        <v>652.34199367301744</v>
      </c>
      <c r="H658" s="30">
        <v>248.15356306500814</v>
      </c>
      <c r="I658" s="26">
        <f t="shared" si="36"/>
        <v>652.34199367301744</v>
      </c>
      <c r="J658" s="26">
        <f t="shared" si="36"/>
        <v>248.15356306500814</v>
      </c>
      <c r="K658" s="26">
        <f t="shared" si="34"/>
        <v>404.1884306080093</v>
      </c>
      <c r="L658" s="28">
        <f t="shared" si="35"/>
        <v>0.61959590909090911</v>
      </c>
    </row>
    <row r="659" spans="1:12">
      <c r="A659" s="14">
        <v>2021</v>
      </c>
      <c r="B659" s="14" t="s">
        <v>1095</v>
      </c>
      <c r="C659" s="14" t="s">
        <v>1276</v>
      </c>
      <c r="D659" s="14" t="s">
        <v>1227</v>
      </c>
      <c r="E659" s="14" t="s">
        <v>1277</v>
      </c>
      <c r="F659" s="14" t="s">
        <v>1278</v>
      </c>
      <c r="G659" s="30">
        <v>633.98878932803382</v>
      </c>
      <c r="H659" s="30">
        <v>257.35665422390213</v>
      </c>
      <c r="I659" s="26">
        <f t="shared" si="36"/>
        <v>633.98878932803382</v>
      </c>
      <c r="J659" s="26">
        <f t="shared" si="36"/>
        <v>257.35665422390213</v>
      </c>
      <c r="K659" s="26">
        <f t="shared" si="34"/>
        <v>376.63213510413169</v>
      </c>
      <c r="L659" s="28">
        <f t="shared" si="35"/>
        <v>0.59406749999999997</v>
      </c>
    </row>
    <row r="660" spans="1:12">
      <c r="A660" s="14">
        <v>2020</v>
      </c>
      <c r="B660" s="14" t="s">
        <v>1095</v>
      </c>
      <c r="C660" s="14" t="s">
        <v>1276</v>
      </c>
      <c r="D660" s="14" t="s">
        <v>1227</v>
      </c>
      <c r="E660" s="14" t="s">
        <v>1277</v>
      </c>
      <c r="F660" s="14" t="s">
        <v>1278</v>
      </c>
      <c r="G660" s="30">
        <v>666.52960516454061</v>
      </c>
      <c r="H660" s="30">
        <v>272.77733348714435</v>
      </c>
      <c r="I660" s="26">
        <f t="shared" si="36"/>
        <v>666.52960516454061</v>
      </c>
      <c r="J660" s="26">
        <f t="shared" si="36"/>
        <v>272.77733348714435</v>
      </c>
      <c r="K660" s="26">
        <f t="shared" si="34"/>
        <v>393.75227167739627</v>
      </c>
      <c r="L660" s="28">
        <f t="shared" si="35"/>
        <v>0.59074986111111139</v>
      </c>
    </row>
    <row r="661" spans="1:12">
      <c r="A661" s="14">
        <v>2016</v>
      </c>
      <c r="B661" s="14" t="s">
        <v>1095</v>
      </c>
      <c r="C661" s="14" t="s">
        <v>1276</v>
      </c>
      <c r="D661" s="14" t="s">
        <v>1227</v>
      </c>
      <c r="E661" s="14" t="s">
        <v>1277</v>
      </c>
      <c r="F661" s="14" t="s">
        <v>1278</v>
      </c>
      <c r="G661" s="30">
        <v>629.03138297872442</v>
      </c>
      <c r="H661" s="30">
        <v>304.23815740000049</v>
      </c>
      <c r="I661" s="26">
        <f t="shared" si="36"/>
        <v>629.03138297872442</v>
      </c>
      <c r="J661" s="26">
        <f t="shared" si="36"/>
        <v>304.23815740000049</v>
      </c>
      <c r="K661" s="26">
        <f t="shared" si="34"/>
        <v>324.79322557872393</v>
      </c>
      <c r="L661" s="28">
        <f t="shared" si="35"/>
        <v>0.51633866666666672</v>
      </c>
    </row>
    <row r="662" spans="1:12">
      <c r="A662" s="14">
        <v>2018</v>
      </c>
      <c r="B662" s="14" t="s">
        <v>1095</v>
      </c>
      <c r="C662" s="14" t="s">
        <v>1276</v>
      </c>
      <c r="D662" s="14" t="s">
        <v>1227</v>
      </c>
      <c r="E662" s="14" t="s">
        <v>1277</v>
      </c>
      <c r="F662" s="14" t="s">
        <v>1278</v>
      </c>
      <c r="G662" s="30">
        <v>669.5832635983287</v>
      </c>
      <c r="H662" s="30">
        <v>346.46581600000121</v>
      </c>
      <c r="I662" s="26">
        <f t="shared" si="36"/>
        <v>669.5832635983287</v>
      </c>
      <c r="J662" s="26">
        <f t="shared" si="36"/>
        <v>346.46581600000121</v>
      </c>
      <c r="K662" s="26">
        <f t="shared" si="34"/>
        <v>323.11744759832749</v>
      </c>
      <c r="L662" s="28">
        <f t="shared" si="35"/>
        <v>0.48256500000000002</v>
      </c>
    </row>
    <row r="663" spans="1:12">
      <c r="A663" s="14">
        <v>2012</v>
      </c>
      <c r="B663" s="14" t="s">
        <v>1095</v>
      </c>
      <c r="C663" s="14" t="s">
        <v>1279</v>
      </c>
      <c r="D663" s="14" t="s">
        <v>1280</v>
      </c>
      <c r="E663" s="14" t="s">
        <v>1281</v>
      </c>
      <c r="F663" s="14" t="s">
        <v>1282</v>
      </c>
      <c r="G663" s="30">
        <v>461.40742919192883</v>
      </c>
      <c r="H663" s="30">
        <v>71.256827135306679</v>
      </c>
      <c r="I663" s="26">
        <f t="shared" si="36"/>
        <v>461.40742919192883</v>
      </c>
      <c r="J663" s="26">
        <f t="shared" si="36"/>
        <v>71.256827135306679</v>
      </c>
      <c r="K663" s="26">
        <f t="shared" si="34"/>
        <v>390.15060205662212</v>
      </c>
      <c r="L663" s="28">
        <f t="shared" si="35"/>
        <v>0.8455663636363635</v>
      </c>
    </row>
    <row r="664" spans="1:12">
      <c r="A664" s="14">
        <v>2013</v>
      </c>
      <c r="B664" s="14" t="s">
        <v>1095</v>
      </c>
      <c r="C664" s="14" t="s">
        <v>1279</v>
      </c>
      <c r="D664" s="14" t="s">
        <v>1280</v>
      </c>
      <c r="E664" s="14" t="s">
        <v>1281</v>
      </c>
      <c r="F664" s="14" t="s">
        <v>1282</v>
      </c>
      <c r="G664" s="30">
        <v>442.20977083858031</v>
      </c>
      <c r="H664" s="30">
        <v>82.461067017124236</v>
      </c>
      <c r="I664" s="26">
        <f t="shared" si="36"/>
        <v>442.20977083858031</v>
      </c>
      <c r="J664" s="26">
        <f t="shared" si="36"/>
        <v>82.461067017124236</v>
      </c>
      <c r="K664" s="26">
        <f t="shared" si="34"/>
        <v>359.74870382145605</v>
      </c>
      <c r="L664" s="28">
        <f t="shared" si="35"/>
        <v>0.81352499999999994</v>
      </c>
    </row>
    <row r="665" spans="1:12">
      <c r="A665" s="14">
        <v>2011</v>
      </c>
      <c r="B665" s="14" t="s">
        <v>1095</v>
      </c>
      <c r="C665" s="14" t="s">
        <v>1279</v>
      </c>
      <c r="D665" s="14" t="s">
        <v>1280</v>
      </c>
      <c r="E665" s="14" t="s">
        <v>1281</v>
      </c>
      <c r="F665" s="14" t="s">
        <v>1282</v>
      </c>
      <c r="G665" s="30">
        <v>400.90213875847689</v>
      </c>
      <c r="H665" s="30">
        <v>91.458556606481466</v>
      </c>
      <c r="I665" s="26">
        <f t="shared" si="36"/>
        <v>400.90213875847689</v>
      </c>
      <c r="J665" s="26">
        <f t="shared" si="36"/>
        <v>91.458556606481466</v>
      </c>
      <c r="K665" s="26">
        <f t="shared" ref="K665:K728" si="37">IF(H665="","",IF(G665="","",G665-H665))</f>
        <v>309.44358215199543</v>
      </c>
      <c r="L665" s="28">
        <f t="shared" ref="L665:L728" si="38">IF(H665="","",IF(G665="","",K665/G665))</f>
        <v>0.77186812500000013</v>
      </c>
    </row>
    <row r="666" spans="1:12">
      <c r="A666" s="14">
        <v>2014</v>
      </c>
      <c r="B666" s="14" t="s">
        <v>1095</v>
      </c>
      <c r="C666" s="14" t="s">
        <v>1279</v>
      </c>
      <c r="D666" s="14" t="s">
        <v>1280</v>
      </c>
      <c r="E666" s="14" t="s">
        <v>1281</v>
      </c>
      <c r="F666" s="14" t="s">
        <v>1283</v>
      </c>
      <c r="G666" s="30">
        <v>445.02114921585223</v>
      </c>
      <c r="H666" s="30">
        <v>108.60815316804415</v>
      </c>
      <c r="I666" s="26">
        <f t="shared" si="36"/>
        <v>445.02114921585223</v>
      </c>
      <c r="J666" s="26">
        <f t="shared" si="36"/>
        <v>108.60815316804415</v>
      </c>
      <c r="K666" s="26">
        <f t="shared" si="37"/>
        <v>336.41299604780806</v>
      </c>
      <c r="L666" s="28">
        <f t="shared" si="38"/>
        <v>0.75594833333333322</v>
      </c>
    </row>
    <row r="667" spans="1:12">
      <c r="A667" s="14">
        <v>2017</v>
      </c>
      <c r="B667" s="14" t="s">
        <v>1095</v>
      </c>
      <c r="C667" s="14" t="s">
        <v>1279</v>
      </c>
      <c r="D667" s="14" t="s">
        <v>1280</v>
      </c>
      <c r="E667" s="14" t="s">
        <v>1281</v>
      </c>
      <c r="F667" s="14" t="s">
        <v>1283</v>
      </c>
      <c r="G667" s="30">
        <v>406.63234323432351</v>
      </c>
      <c r="H667" s="30">
        <v>151.03443466666678</v>
      </c>
      <c r="I667" s="26">
        <f t="shared" si="36"/>
        <v>406.63234323432351</v>
      </c>
      <c r="J667" s="26">
        <f t="shared" si="36"/>
        <v>151.03443466666678</v>
      </c>
      <c r="K667" s="26">
        <f t="shared" si="37"/>
        <v>255.59790856765673</v>
      </c>
      <c r="L667" s="28">
        <f t="shared" si="38"/>
        <v>0.62857249999999976</v>
      </c>
    </row>
    <row r="668" spans="1:12">
      <c r="A668" s="14">
        <v>2015</v>
      </c>
      <c r="B668" s="14" t="s">
        <v>1095</v>
      </c>
      <c r="C668" s="14" t="s">
        <v>1279</v>
      </c>
      <c r="D668" s="14" t="s">
        <v>1280</v>
      </c>
      <c r="E668" s="14" t="s">
        <v>1281</v>
      </c>
      <c r="F668" s="14" t="s">
        <v>1283</v>
      </c>
      <c r="G668" s="30">
        <v>425.10605342932865</v>
      </c>
      <c r="H668" s="30">
        <v>159.16572873969716</v>
      </c>
      <c r="I668" s="26">
        <f t="shared" si="36"/>
        <v>425.10605342932865</v>
      </c>
      <c r="J668" s="26">
        <f t="shared" si="36"/>
        <v>159.16572873969716</v>
      </c>
      <c r="K668" s="26">
        <f t="shared" si="37"/>
        <v>265.9403246896315</v>
      </c>
      <c r="L668" s="28">
        <f t="shared" si="38"/>
        <v>0.62558583333333428</v>
      </c>
    </row>
    <row r="669" spans="1:12">
      <c r="A669" s="14">
        <v>2016</v>
      </c>
      <c r="B669" s="14" t="s">
        <v>1095</v>
      </c>
      <c r="C669" s="14" t="s">
        <v>1279</v>
      </c>
      <c r="D669" s="14" t="s">
        <v>1280</v>
      </c>
      <c r="E669" s="14" t="s">
        <v>1281</v>
      </c>
      <c r="F669" s="14" t="s">
        <v>1283</v>
      </c>
      <c r="G669" s="30">
        <v>424.58267716535471</v>
      </c>
      <c r="H669" s="30">
        <v>169.36001499999966</v>
      </c>
      <c r="I669" s="26">
        <f t="shared" si="36"/>
        <v>424.58267716535471</v>
      </c>
      <c r="J669" s="26">
        <f t="shared" si="36"/>
        <v>169.36001499999966</v>
      </c>
      <c r="K669" s="26">
        <f t="shared" si="37"/>
        <v>255.22266216535505</v>
      </c>
      <c r="L669" s="28">
        <f t="shared" si="38"/>
        <v>0.60111416666666784</v>
      </c>
    </row>
    <row r="670" spans="1:12">
      <c r="A670" s="14">
        <v>2020</v>
      </c>
      <c r="B670" s="14" t="s">
        <v>1095</v>
      </c>
      <c r="C670" s="14" t="s">
        <v>1279</v>
      </c>
      <c r="D670" s="14" t="s">
        <v>1280</v>
      </c>
      <c r="E670" s="14" t="s">
        <v>1281</v>
      </c>
      <c r="F670" s="14" t="s">
        <v>1283</v>
      </c>
      <c r="G670" s="30">
        <v>541.69071898799496</v>
      </c>
      <c r="H670" s="30">
        <v>172.75292631147605</v>
      </c>
      <c r="I670" s="26">
        <f t="shared" si="36"/>
        <v>541.69071898799496</v>
      </c>
      <c r="J670" s="26">
        <f t="shared" si="36"/>
        <v>172.75292631147605</v>
      </c>
      <c r="K670" s="26">
        <f t="shared" si="37"/>
        <v>368.93779267651894</v>
      </c>
      <c r="L670" s="28">
        <f t="shared" si="38"/>
        <v>0.68108568181818041</v>
      </c>
    </row>
    <row r="671" spans="1:12">
      <c r="A671" s="14">
        <v>2019</v>
      </c>
      <c r="B671" s="14" t="s">
        <v>1095</v>
      </c>
      <c r="C671" s="14" t="s">
        <v>1279</v>
      </c>
      <c r="D671" s="14" t="s">
        <v>1280</v>
      </c>
      <c r="E671" s="14" t="s">
        <v>1281</v>
      </c>
      <c r="F671" s="14" t="s">
        <v>1283</v>
      </c>
      <c r="G671" s="30">
        <v>438.0774999999997</v>
      </c>
      <c r="H671" s="30">
        <v>226.73431141666708</v>
      </c>
      <c r="I671" s="26">
        <f t="shared" si="36"/>
        <v>438.0774999999997</v>
      </c>
      <c r="J671" s="26">
        <f t="shared" si="36"/>
        <v>226.73431141666708</v>
      </c>
      <c r="K671" s="26">
        <f t="shared" si="37"/>
        <v>211.34318858333262</v>
      </c>
      <c r="L671" s="28">
        <f t="shared" si="38"/>
        <v>0.48243333333333205</v>
      </c>
    </row>
    <row r="672" spans="1:12">
      <c r="A672" s="14">
        <v>2018</v>
      </c>
      <c r="B672" s="14" t="s">
        <v>1095</v>
      </c>
      <c r="C672" s="14" t="s">
        <v>1279</v>
      </c>
      <c r="D672" s="14" t="s">
        <v>1280</v>
      </c>
      <c r="E672" s="14" t="s">
        <v>1281</v>
      </c>
      <c r="F672" s="14" t="s">
        <v>1283</v>
      </c>
      <c r="G672" s="30">
        <v>412.63869209809297</v>
      </c>
      <c r="H672" s="30">
        <v>284.9723641666676</v>
      </c>
      <c r="I672" s="26">
        <f t="shared" si="36"/>
        <v>412.63869209809297</v>
      </c>
      <c r="J672" s="26">
        <f t="shared" si="36"/>
        <v>284.9723641666676</v>
      </c>
      <c r="K672" s="26">
        <f t="shared" si="37"/>
        <v>127.66632793142537</v>
      </c>
      <c r="L672" s="28">
        <f t="shared" si="38"/>
        <v>0.30939010416666496</v>
      </c>
    </row>
    <row r="673" spans="1:12">
      <c r="A673" s="14">
        <v>2017</v>
      </c>
      <c r="B673" s="14" t="s">
        <v>1095</v>
      </c>
      <c r="C673" s="14" t="s">
        <v>1284</v>
      </c>
      <c r="D673" s="14" t="s">
        <v>1218</v>
      </c>
      <c r="E673" s="14" t="s">
        <v>1239</v>
      </c>
      <c r="F673" s="14" t="s">
        <v>1285</v>
      </c>
      <c r="G673" s="30">
        <v>123.72064864864879</v>
      </c>
      <c r="H673" s="30">
        <v>48.603927272727304</v>
      </c>
      <c r="I673" s="26">
        <f t="shared" si="36"/>
        <v>123.72064864864879</v>
      </c>
      <c r="J673" s="26">
        <f t="shared" si="36"/>
        <v>48.603927272727304</v>
      </c>
      <c r="K673" s="26">
        <f t="shared" si="37"/>
        <v>75.116721375921486</v>
      </c>
      <c r="L673" s="28">
        <f t="shared" si="38"/>
        <v>0.60714781401804319</v>
      </c>
    </row>
    <row r="674" spans="1:12">
      <c r="A674" s="14">
        <v>2018</v>
      </c>
      <c r="B674" s="14" t="s">
        <v>1095</v>
      </c>
      <c r="C674" s="14" t="s">
        <v>1284</v>
      </c>
      <c r="D674" s="14" t="s">
        <v>1218</v>
      </c>
      <c r="E674" s="14" t="s">
        <v>1239</v>
      </c>
      <c r="F674" s="14" t="s">
        <v>1285</v>
      </c>
      <c r="G674" s="30">
        <v>156.92667027027017</v>
      </c>
      <c r="H674" s="30">
        <v>51.253274181818092</v>
      </c>
      <c r="I674" s="26">
        <f t="shared" si="36"/>
        <v>156.92667027027017</v>
      </c>
      <c r="J674" s="26">
        <f t="shared" si="36"/>
        <v>51.253274181818092</v>
      </c>
      <c r="K674" s="26">
        <f t="shared" si="37"/>
        <v>105.67339608845208</v>
      </c>
      <c r="L674" s="28">
        <f t="shared" si="38"/>
        <v>0.6733934767522558</v>
      </c>
    </row>
    <row r="675" spans="1:12">
      <c r="A675" s="14">
        <v>2015</v>
      </c>
      <c r="B675" s="14" t="s">
        <v>1095</v>
      </c>
      <c r="C675" s="14" t="s">
        <v>1284</v>
      </c>
      <c r="D675" s="14" t="s">
        <v>1218</v>
      </c>
      <c r="E675" s="14" t="s">
        <v>1239</v>
      </c>
      <c r="F675" s="14" t="s">
        <v>1285</v>
      </c>
      <c r="G675" s="30">
        <v>125.71004650297614</v>
      </c>
      <c r="H675" s="30">
        <v>58.851494136904691</v>
      </c>
      <c r="I675" s="26">
        <f t="shared" si="36"/>
        <v>125.71004650297614</v>
      </c>
      <c r="J675" s="26">
        <f t="shared" si="36"/>
        <v>58.851494136904691</v>
      </c>
      <c r="K675" s="26">
        <f t="shared" si="37"/>
        <v>66.85855236607145</v>
      </c>
      <c r="L675" s="28">
        <f t="shared" si="38"/>
        <v>0.53184732824427516</v>
      </c>
    </row>
    <row r="676" spans="1:12">
      <c r="A676" s="14">
        <v>2013</v>
      </c>
      <c r="B676" s="14" t="s">
        <v>1095</v>
      </c>
      <c r="C676" s="14" t="s">
        <v>1284</v>
      </c>
      <c r="D676" s="14" t="s">
        <v>1218</v>
      </c>
      <c r="E676" s="14" t="s">
        <v>1239</v>
      </c>
      <c r="F676" s="14" t="s">
        <v>1285</v>
      </c>
      <c r="G676" s="30">
        <v>146.86962029131115</v>
      </c>
      <c r="H676" s="30">
        <v>64.622632928176941</v>
      </c>
      <c r="I676" s="26">
        <f t="shared" si="36"/>
        <v>146.86962029131115</v>
      </c>
      <c r="J676" s="26">
        <f t="shared" si="36"/>
        <v>64.622632928176941</v>
      </c>
      <c r="K676" s="26">
        <f t="shared" si="37"/>
        <v>82.24698736313421</v>
      </c>
      <c r="L676" s="28">
        <f t="shared" si="38"/>
        <v>0.55999999999999972</v>
      </c>
    </row>
    <row r="677" spans="1:12">
      <c r="A677" s="14">
        <v>2014</v>
      </c>
      <c r="B677" s="14" t="s">
        <v>1095</v>
      </c>
      <c r="C677" s="14" t="s">
        <v>1284</v>
      </c>
      <c r="D677" s="14" t="s">
        <v>1218</v>
      </c>
      <c r="E677" s="14" t="s">
        <v>1239</v>
      </c>
      <c r="F677" s="14" t="s">
        <v>1285</v>
      </c>
      <c r="G677" s="30">
        <v>136.79557772636713</v>
      </c>
      <c r="H677" s="30">
        <v>65.012620434981685</v>
      </c>
      <c r="I677" s="26">
        <f t="shared" si="36"/>
        <v>136.79557772636713</v>
      </c>
      <c r="J677" s="26">
        <f t="shared" si="36"/>
        <v>65.012620434981685</v>
      </c>
      <c r="K677" s="26">
        <f t="shared" si="37"/>
        <v>71.782957291385443</v>
      </c>
      <c r="L677" s="28">
        <f t="shared" si="38"/>
        <v>0.52474618320610666</v>
      </c>
    </row>
    <row r="678" spans="1:12">
      <c r="A678" s="14">
        <v>2019</v>
      </c>
      <c r="B678" s="14" t="s">
        <v>1095</v>
      </c>
      <c r="C678" s="14" t="s">
        <v>1284</v>
      </c>
      <c r="D678" s="14" t="s">
        <v>1218</v>
      </c>
      <c r="E678" s="14" t="s">
        <v>1239</v>
      </c>
      <c r="F678" s="14" t="s">
        <v>1285</v>
      </c>
      <c r="G678" s="30">
        <v>132.37136064097098</v>
      </c>
      <c r="H678" s="30">
        <v>67.44383978932585</v>
      </c>
      <c r="I678" s="26">
        <f t="shared" si="36"/>
        <v>132.37136064097098</v>
      </c>
      <c r="J678" s="26">
        <f t="shared" si="36"/>
        <v>67.44383978932585</v>
      </c>
      <c r="K678" s="26">
        <f t="shared" si="37"/>
        <v>64.927520851645127</v>
      </c>
      <c r="L678" s="28">
        <f t="shared" si="38"/>
        <v>0.4904952290076337</v>
      </c>
    </row>
    <row r="679" spans="1:12">
      <c r="A679" s="14">
        <v>2020</v>
      </c>
      <c r="B679" s="14" t="s">
        <v>1095</v>
      </c>
      <c r="C679" s="14" t="s">
        <v>1284</v>
      </c>
      <c r="D679" s="14" t="s">
        <v>1218</v>
      </c>
      <c r="E679" s="14" t="s">
        <v>1239</v>
      </c>
      <c r="F679" s="14" t="s">
        <v>1285</v>
      </c>
      <c r="G679" s="30">
        <v>138.01870653776842</v>
      </c>
      <c r="H679" s="30">
        <v>69.035034230501509</v>
      </c>
      <c r="I679" s="26">
        <f t="shared" si="36"/>
        <v>138.01870653776842</v>
      </c>
      <c r="J679" s="26">
        <f t="shared" si="36"/>
        <v>69.035034230501509</v>
      </c>
      <c r="K679" s="26">
        <f t="shared" si="37"/>
        <v>68.983672307266914</v>
      </c>
      <c r="L679" s="28">
        <f t="shared" si="38"/>
        <v>0.49981393129770951</v>
      </c>
    </row>
    <row r="680" spans="1:12">
      <c r="A680" s="14">
        <v>2021</v>
      </c>
      <c r="B680" s="14" t="s">
        <v>1095</v>
      </c>
      <c r="C680" s="14" t="s">
        <v>1284</v>
      </c>
      <c r="D680" s="14" t="s">
        <v>1218</v>
      </c>
      <c r="E680" s="14" t="s">
        <v>1239</v>
      </c>
      <c r="F680" s="14" t="s">
        <v>1285</v>
      </c>
      <c r="G680" s="30">
        <v>147.79123319165154</v>
      </c>
      <c r="H680" s="30">
        <v>83.88821245960284</v>
      </c>
      <c r="I680" s="26">
        <f t="shared" si="36"/>
        <v>147.79123319165154</v>
      </c>
      <c r="J680" s="26">
        <f t="shared" si="36"/>
        <v>83.88821245960284</v>
      </c>
      <c r="K680" s="26">
        <f t="shared" si="37"/>
        <v>63.903020732048702</v>
      </c>
      <c r="L680" s="28">
        <f t="shared" si="38"/>
        <v>0.43238708651399538</v>
      </c>
    </row>
    <row r="681" spans="1:12">
      <c r="A681" s="14">
        <v>2016</v>
      </c>
      <c r="B681" s="14" t="s">
        <v>1095</v>
      </c>
      <c r="C681" s="14" t="s">
        <v>1284</v>
      </c>
      <c r="D681" s="14" t="s">
        <v>1218</v>
      </c>
      <c r="E681" s="14" t="s">
        <v>1239</v>
      </c>
      <c r="F681" s="14" t="s">
        <v>1285</v>
      </c>
      <c r="G681" s="30">
        <v>147.73455319148948</v>
      </c>
      <c r="H681" s="30">
        <v>91.776426000000072</v>
      </c>
      <c r="I681" s="26">
        <f t="shared" si="36"/>
        <v>147.73455319148948</v>
      </c>
      <c r="J681" s="26">
        <f t="shared" si="36"/>
        <v>91.776426000000072</v>
      </c>
      <c r="K681" s="26">
        <f t="shared" si="37"/>
        <v>55.95812719148941</v>
      </c>
      <c r="L681" s="28">
        <f t="shared" si="38"/>
        <v>0.37877480916030537</v>
      </c>
    </row>
    <row r="682" spans="1:12">
      <c r="A682" s="14">
        <v>2014</v>
      </c>
      <c r="B682" s="14" t="s">
        <v>1095</v>
      </c>
      <c r="C682" s="14" t="s">
        <v>1286</v>
      </c>
      <c r="D682" s="14" t="s">
        <v>1255</v>
      </c>
      <c r="E682" s="14" t="s">
        <v>1239</v>
      </c>
      <c r="F682" s="14" t="s">
        <v>1287</v>
      </c>
      <c r="G682" s="30">
        <v>425.96275862068961</v>
      </c>
      <c r="H682" s="30">
        <v>160.89678299999994</v>
      </c>
      <c r="I682" s="26">
        <f t="shared" si="36"/>
        <v>425.96275862068961</v>
      </c>
      <c r="J682" s="26">
        <f t="shared" si="36"/>
        <v>160.89678299999994</v>
      </c>
      <c r="K682" s="26">
        <f t="shared" si="37"/>
        <v>265.06597562068964</v>
      </c>
      <c r="L682" s="28">
        <f t="shared" si="38"/>
        <v>0.62227500000000002</v>
      </c>
    </row>
    <row r="683" spans="1:12">
      <c r="A683" s="14">
        <v>2015</v>
      </c>
      <c r="B683" s="14" t="s">
        <v>1095</v>
      </c>
      <c r="C683" s="14" t="s">
        <v>1286</v>
      </c>
      <c r="D683" s="14" t="s">
        <v>1255</v>
      </c>
      <c r="E683" s="14" t="s">
        <v>1239</v>
      </c>
      <c r="F683" s="14" t="s">
        <v>1287</v>
      </c>
      <c r="G683" s="30">
        <v>418.11116939379315</v>
      </c>
      <c r="H683" s="30">
        <v>220.22249780906606</v>
      </c>
      <c r="I683" s="26">
        <f t="shared" si="36"/>
        <v>418.11116939379315</v>
      </c>
      <c r="J683" s="26">
        <f t="shared" si="36"/>
        <v>220.22249780906606</v>
      </c>
      <c r="K683" s="26">
        <f t="shared" si="37"/>
        <v>197.88867158472709</v>
      </c>
      <c r="L683" s="28">
        <f t="shared" si="38"/>
        <v>0.47329199999999988</v>
      </c>
    </row>
    <row r="684" spans="1:12">
      <c r="A684" s="14">
        <v>2017</v>
      </c>
      <c r="B684" s="14" t="s">
        <v>1095</v>
      </c>
      <c r="C684" s="14" t="s">
        <v>1286</v>
      </c>
      <c r="D684" s="14" t="s">
        <v>1255</v>
      </c>
      <c r="E684" s="14" t="s">
        <v>1239</v>
      </c>
      <c r="F684" s="14" t="s">
        <v>1288</v>
      </c>
      <c r="G684" s="30">
        <v>425.43302415068365</v>
      </c>
      <c r="H684" s="30">
        <v>261.56281745971489</v>
      </c>
      <c r="I684" s="26">
        <f t="shared" si="36"/>
        <v>425.43302415068365</v>
      </c>
      <c r="J684" s="26">
        <f t="shared" si="36"/>
        <v>261.56281745971489</v>
      </c>
      <c r="K684" s="26">
        <f t="shared" si="37"/>
        <v>163.87020669096876</v>
      </c>
      <c r="L684" s="28">
        <f t="shared" si="38"/>
        <v>0.38518449999999943</v>
      </c>
    </row>
    <row r="685" spans="1:12">
      <c r="A685" s="14">
        <v>2020</v>
      </c>
      <c r="B685" s="14" t="s">
        <v>1095</v>
      </c>
      <c r="C685" s="14" t="s">
        <v>1286</v>
      </c>
      <c r="D685" s="14" t="s">
        <v>1255</v>
      </c>
      <c r="E685" s="14" t="s">
        <v>1239</v>
      </c>
      <c r="F685" s="14" t="s">
        <v>1288</v>
      </c>
      <c r="G685" s="30">
        <v>475.48270588519733</v>
      </c>
      <c r="H685" s="30">
        <v>261.5912484813295</v>
      </c>
      <c r="I685" s="26">
        <f t="shared" si="36"/>
        <v>475.48270588519733</v>
      </c>
      <c r="J685" s="26">
        <f t="shared" si="36"/>
        <v>261.5912484813295</v>
      </c>
      <c r="K685" s="26">
        <f t="shared" si="37"/>
        <v>213.89145740386783</v>
      </c>
      <c r="L685" s="28">
        <f t="shared" si="38"/>
        <v>0.44984066666666683</v>
      </c>
    </row>
    <row r="686" spans="1:12">
      <c r="A686" s="14">
        <v>2021</v>
      </c>
      <c r="B686" s="14" t="s">
        <v>1095</v>
      </c>
      <c r="C686" s="14" t="s">
        <v>1286</v>
      </c>
      <c r="D686" s="14" t="s">
        <v>1255</v>
      </c>
      <c r="E686" s="14" t="s">
        <v>1239</v>
      </c>
      <c r="F686" s="14" t="s">
        <v>1288</v>
      </c>
      <c r="G686" s="30">
        <v>469.54960981047839</v>
      </c>
      <c r="H686" s="30">
        <v>263.41674416666615</v>
      </c>
      <c r="I686" s="26">
        <f t="shared" si="36"/>
        <v>469.54960981047839</v>
      </c>
      <c r="J686" s="26">
        <f t="shared" si="36"/>
        <v>263.41674416666615</v>
      </c>
      <c r="K686" s="26">
        <f t="shared" si="37"/>
        <v>206.13286564381224</v>
      </c>
      <c r="L686" s="28">
        <f t="shared" si="38"/>
        <v>0.4390012499999999</v>
      </c>
    </row>
    <row r="687" spans="1:12">
      <c r="A687" s="14">
        <v>2013</v>
      </c>
      <c r="B687" s="14" t="s">
        <v>1095</v>
      </c>
      <c r="C687" s="14" t="s">
        <v>1286</v>
      </c>
      <c r="D687" s="14" t="s">
        <v>1255</v>
      </c>
      <c r="E687" s="14" t="s">
        <v>1239</v>
      </c>
      <c r="F687" s="14" t="s">
        <v>1287</v>
      </c>
      <c r="G687" s="30">
        <v>809.94212538301895</v>
      </c>
      <c r="H687" s="30">
        <v>296.31133097014924</v>
      </c>
      <c r="I687" s="26">
        <f t="shared" si="36"/>
        <v>809.94212538301895</v>
      </c>
      <c r="J687" s="26">
        <f t="shared" si="36"/>
        <v>296.31133097014924</v>
      </c>
      <c r="K687" s="26">
        <f t="shared" si="37"/>
        <v>513.6307944128697</v>
      </c>
      <c r="L687" s="28">
        <f t="shared" si="38"/>
        <v>0.63415740250573505</v>
      </c>
    </row>
    <row r="688" spans="1:12">
      <c r="A688" s="14">
        <v>2018</v>
      </c>
      <c r="B688" s="14" t="s">
        <v>1095</v>
      </c>
      <c r="C688" s="14" t="s">
        <v>1286</v>
      </c>
      <c r="D688" s="14" t="s">
        <v>1255</v>
      </c>
      <c r="E688" s="14" t="s">
        <v>1239</v>
      </c>
      <c r="F688" s="14" t="s">
        <v>1288</v>
      </c>
      <c r="G688" s="30">
        <v>478.84819122171513</v>
      </c>
      <c r="H688" s="30">
        <v>299.82840069252086</v>
      </c>
      <c r="I688" s="26">
        <f t="shared" si="36"/>
        <v>478.84819122171513</v>
      </c>
      <c r="J688" s="26">
        <f t="shared" si="36"/>
        <v>299.82840069252086</v>
      </c>
      <c r="K688" s="26">
        <f t="shared" si="37"/>
        <v>179.01979052919427</v>
      </c>
      <c r="L688" s="28">
        <f t="shared" si="38"/>
        <v>0.37385499999999994</v>
      </c>
    </row>
    <row r="689" spans="1:12">
      <c r="A689" s="14">
        <v>2019</v>
      </c>
      <c r="B689" s="14" t="s">
        <v>1095</v>
      </c>
      <c r="C689" s="14" t="s">
        <v>1286</v>
      </c>
      <c r="D689" s="14" t="s">
        <v>1255</v>
      </c>
      <c r="E689" s="14" t="s">
        <v>1239</v>
      </c>
      <c r="F689" s="14" t="s">
        <v>1288</v>
      </c>
      <c r="G689" s="30">
        <v>445.81191311434759</v>
      </c>
      <c r="H689" s="30">
        <v>304.98914320772946</v>
      </c>
      <c r="I689" s="26">
        <f t="shared" si="36"/>
        <v>445.81191311434759</v>
      </c>
      <c r="J689" s="26">
        <f t="shared" si="36"/>
        <v>304.98914320772946</v>
      </c>
      <c r="K689" s="26">
        <f t="shared" si="37"/>
        <v>140.82276990661813</v>
      </c>
      <c r="L689" s="28">
        <f t="shared" si="38"/>
        <v>0.31587933333333357</v>
      </c>
    </row>
    <row r="690" spans="1:12">
      <c r="A690" s="14">
        <v>2016</v>
      </c>
      <c r="B690" s="14" t="s">
        <v>1095</v>
      </c>
      <c r="C690" s="14" t="s">
        <v>1286</v>
      </c>
      <c r="D690" s="14" t="s">
        <v>1255</v>
      </c>
      <c r="E690" s="14" t="s">
        <v>1239</v>
      </c>
      <c r="F690" s="14" t="s">
        <v>1288</v>
      </c>
      <c r="G690" s="30">
        <v>433.13295615275808</v>
      </c>
      <c r="H690" s="30">
        <v>462.93564375</v>
      </c>
      <c r="I690" s="26">
        <f t="shared" si="36"/>
        <v>433.13295615275808</v>
      </c>
      <c r="J690" s="26">
        <f t="shared" si="36"/>
        <v>462.93564375</v>
      </c>
      <c r="K690" s="26">
        <f t="shared" si="37"/>
        <v>-29.802687597241913</v>
      </c>
      <c r="L690" s="28">
        <f t="shared" si="38"/>
        <v>-6.8807250000000111E-2</v>
      </c>
    </row>
    <row r="691" spans="1:12">
      <c r="A691" s="14">
        <v>2011</v>
      </c>
      <c r="B691" s="14" t="s">
        <v>1095</v>
      </c>
      <c r="C691" s="14" t="s">
        <v>1182</v>
      </c>
      <c r="D691" s="14" t="s">
        <v>1183</v>
      </c>
      <c r="E691" s="14" t="s">
        <v>1184</v>
      </c>
      <c r="F691" s="14" t="s">
        <v>1185</v>
      </c>
      <c r="G691" s="30">
        <v>222.19164843390132</v>
      </c>
      <c r="H691" s="30">
        <v>37.976271277445122</v>
      </c>
      <c r="I691" s="26">
        <f t="shared" si="36"/>
        <v>222.19164843390132</v>
      </c>
      <c r="J691" s="26">
        <f t="shared" si="36"/>
        <v>37.976271277445122</v>
      </c>
      <c r="K691" s="26">
        <f t="shared" si="37"/>
        <v>184.21537715645621</v>
      </c>
      <c r="L691" s="28">
        <f t="shared" si="38"/>
        <v>0.82908326417704004</v>
      </c>
    </row>
    <row r="692" spans="1:12">
      <c r="A692" s="14">
        <v>2015</v>
      </c>
      <c r="B692" s="14" t="s">
        <v>1095</v>
      </c>
      <c r="C692" s="14" t="s">
        <v>1182</v>
      </c>
      <c r="D692" s="14" t="s">
        <v>1183</v>
      </c>
      <c r="E692" s="14" t="s">
        <v>1184</v>
      </c>
      <c r="F692" s="14" t="s">
        <v>1185</v>
      </c>
      <c r="G692" s="30">
        <v>233.3719742567082</v>
      </c>
      <c r="H692" s="30">
        <v>69.177065380434854</v>
      </c>
      <c r="I692" s="26">
        <f t="shared" si="36"/>
        <v>233.3719742567082</v>
      </c>
      <c r="J692" s="26">
        <f t="shared" si="36"/>
        <v>69.177065380434854</v>
      </c>
      <c r="K692" s="26">
        <f t="shared" si="37"/>
        <v>164.19490887627336</v>
      </c>
      <c r="L692" s="28">
        <f t="shared" si="38"/>
        <v>0.70357595165073095</v>
      </c>
    </row>
    <row r="693" spans="1:12">
      <c r="A693" s="14">
        <v>2013</v>
      </c>
      <c r="B693" s="14" t="s">
        <v>1095</v>
      </c>
      <c r="C693" s="14" t="s">
        <v>1182</v>
      </c>
      <c r="D693" s="14" t="s">
        <v>1183</v>
      </c>
      <c r="E693" s="14" t="s">
        <v>1184</v>
      </c>
      <c r="F693" s="14" t="s">
        <v>1185</v>
      </c>
      <c r="G693" s="30">
        <v>209.03544121481696</v>
      </c>
      <c r="H693" s="30">
        <v>87.566610092449935</v>
      </c>
      <c r="I693" s="26">
        <f t="shared" si="36"/>
        <v>209.03544121481696</v>
      </c>
      <c r="J693" s="26">
        <f t="shared" si="36"/>
        <v>87.566610092449935</v>
      </c>
      <c r="K693" s="26">
        <f t="shared" si="37"/>
        <v>121.46883112236702</v>
      </c>
      <c r="L693" s="28">
        <f t="shared" si="38"/>
        <v>0.58109204073934329</v>
      </c>
    </row>
    <row r="694" spans="1:12">
      <c r="A694" s="14">
        <v>2021</v>
      </c>
      <c r="B694" s="14" t="s">
        <v>1095</v>
      </c>
      <c r="C694" s="14" t="s">
        <v>1182</v>
      </c>
      <c r="D694" s="14" t="s">
        <v>1183</v>
      </c>
      <c r="E694" s="14" t="s">
        <v>1184</v>
      </c>
      <c r="F694" s="14" t="s">
        <v>1185</v>
      </c>
      <c r="G694" s="30">
        <v>222.81244505494507</v>
      </c>
      <c r="H694" s="30">
        <v>92.405914388736292</v>
      </c>
      <c r="I694" s="26">
        <f t="shared" si="36"/>
        <v>222.81244505494507</v>
      </c>
      <c r="J694" s="26">
        <f t="shared" si="36"/>
        <v>92.405914388736292</v>
      </c>
      <c r="K694" s="26">
        <f t="shared" si="37"/>
        <v>130.40653066620877</v>
      </c>
      <c r="L694" s="28">
        <f t="shared" si="38"/>
        <v>0.58527489626556006</v>
      </c>
    </row>
    <row r="695" spans="1:12">
      <c r="A695" s="14">
        <v>2019</v>
      </c>
      <c r="B695" s="14" t="s">
        <v>1095</v>
      </c>
      <c r="C695" s="14" t="s">
        <v>1182</v>
      </c>
      <c r="D695" s="14" t="s">
        <v>1183</v>
      </c>
      <c r="E695" s="14" t="s">
        <v>1184</v>
      </c>
      <c r="F695" s="14" t="s">
        <v>1185</v>
      </c>
      <c r="G695" s="30">
        <v>342.4507955594849</v>
      </c>
      <c r="H695" s="30">
        <v>94.334892233618135</v>
      </c>
      <c r="I695" s="26">
        <f t="shared" si="36"/>
        <v>342.4507955594849</v>
      </c>
      <c r="J695" s="26">
        <f t="shared" si="36"/>
        <v>94.334892233618135</v>
      </c>
      <c r="K695" s="26">
        <f t="shared" si="37"/>
        <v>248.11590332586678</v>
      </c>
      <c r="L695" s="28">
        <f t="shared" si="38"/>
        <v>0.72453008298755195</v>
      </c>
    </row>
    <row r="696" spans="1:12">
      <c r="A696" s="14">
        <v>2017</v>
      </c>
      <c r="B696" s="14" t="s">
        <v>1095</v>
      </c>
      <c r="C696" s="14" t="s">
        <v>1182</v>
      </c>
      <c r="D696" s="14" t="s">
        <v>1183</v>
      </c>
      <c r="E696" s="14" t="s">
        <v>1184</v>
      </c>
      <c r="F696" s="14" t="s">
        <v>1185</v>
      </c>
      <c r="G696" s="30">
        <v>1382.4878366013088</v>
      </c>
      <c r="H696" s="30">
        <v>96.286549117647183</v>
      </c>
      <c r="I696" s="26">
        <f t="shared" si="36"/>
        <v>1382.4878366013088</v>
      </c>
      <c r="J696" s="26">
        <f t="shared" si="36"/>
        <v>96.286549117647183</v>
      </c>
      <c r="K696" s="26">
        <f t="shared" si="37"/>
        <v>1286.2012874836616</v>
      </c>
      <c r="L696" s="28">
        <f t="shared" si="38"/>
        <v>0.93035269709543567</v>
      </c>
    </row>
    <row r="697" spans="1:12">
      <c r="A697" s="14">
        <v>2018</v>
      </c>
      <c r="B697" s="14" t="s">
        <v>1095</v>
      </c>
      <c r="C697" s="14" t="s">
        <v>1182</v>
      </c>
      <c r="D697" s="14" t="s">
        <v>1183</v>
      </c>
      <c r="E697" s="14" t="s">
        <v>1184</v>
      </c>
      <c r="F697" s="14" t="s">
        <v>1185</v>
      </c>
      <c r="G697" s="30">
        <v>302.91197814207612</v>
      </c>
      <c r="H697" s="30">
        <v>146.30854218181824</v>
      </c>
      <c r="I697" s="26">
        <f t="shared" si="36"/>
        <v>302.91197814207612</v>
      </c>
      <c r="J697" s="26">
        <f t="shared" si="36"/>
        <v>146.30854218181824</v>
      </c>
      <c r="K697" s="26">
        <f t="shared" si="37"/>
        <v>156.60343596025788</v>
      </c>
      <c r="L697" s="28">
        <f t="shared" si="38"/>
        <v>0.51699321010939192</v>
      </c>
    </row>
    <row r="698" spans="1:12">
      <c r="A698" s="14">
        <v>2020</v>
      </c>
      <c r="B698" s="14" t="s">
        <v>1095</v>
      </c>
      <c r="C698" s="14" t="s">
        <v>1182</v>
      </c>
      <c r="D698" s="14" t="s">
        <v>1183</v>
      </c>
      <c r="E698" s="14" t="s">
        <v>1184</v>
      </c>
      <c r="F698" s="14" t="s">
        <v>1185</v>
      </c>
      <c r="G698" s="30">
        <v>233.36627350427332</v>
      </c>
      <c r="H698" s="30">
        <v>156.8442135999999</v>
      </c>
      <c r="I698" s="26">
        <f t="shared" si="36"/>
        <v>233.36627350427332</v>
      </c>
      <c r="J698" s="26">
        <f t="shared" si="36"/>
        <v>156.8442135999999</v>
      </c>
      <c r="K698" s="26">
        <f t="shared" si="37"/>
        <v>76.522059904273419</v>
      </c>
      <c r="L698" s="28">
        <f t="shared" si="38"/>
        <v>0.32790539419087128</v>
      </c>
    </row>
    <row r="699" spans="1:12">
      <c r="A699" s="14">
        <v>2014</v>
      </c>
      <c r="B699" s="14" t="s">
        <v>1095</v>
      </c>
      <c r="C699" s="14" t="s">
        <v>1182</v>
      </c>
      <c r="D699" s="14" t="s">
        <v>1183</v>
      </c>
      <c r="E699" s="14" t="s">
        <v>1184</v>
      </c>
      <c r="F699" s="14" t="s">
        <v>1185</v>
      </c>
      <c r="G699" s="30">
        <v>224.19296396396425</v>
      </c>
      <c r="H699" s="30">
        <v>457.90203550000041</v>
      </c>
      <c r="I699" s="26">
        <f t="shared" si="36"/>
        <v>224.19296396396425</v>
      </c>
      <c r="J699" s="26">
        <f t="shared" si="36"/>
        <v>457.90203550000041</v>
      </c>
      <c r="K699" s="26">
        <f t="shared" si="37"/>
        <v>-233.70907153603616</v>
      </c>
      <c r="L699" s="28">
        <f t="shared" si="38"/>
        <v>-1.0424460580912855</v>
      </c>
    </row>
    <row r="700" spans="1:12">
      <c r="A700" s="14">
        <v>2019</v>
      </c>
      <c r="B700" s="14" t="s">
        <v>1095</v>
      </c>
      <c r="C700" s="14" t="s">
        <v>1289</v>
      </c>
      <c r="D700" s="14" t="s">
        <v>1097</v>
      </c>
      <c r="E700" s="14" t="s">
        <v>1290</v>
      </c>
      <c r="F700" s="14" t="s">
        <v>1291</v>
      </c>
      <c r="G700" s="30">
        <v>924.03177115364031</v>
      </c>
      <c r="H700" s="30">
        <v>156.37286993036273</v>
      </c>
      <c r="I700" s="26">
        <f t="shared" si="36"/>
        <v>924.03177115364031</v>
      </c>
      <c r="J700" s="26">
        <f t="shared" si="36"/>
        <v>156.37286993036273</v>
      </c>
      <c r="K700" s="26">
        <f t="shared" si="37"/>
        <v>767.65890122327755</v>
      </c>
      <c r="L700" s="28">
        <f t="shared" si="38"/>
        <v>0.8307711111111109</v>
      </c>
    </row>
    <row r="701" spans="1:12">
      <c r="A701" s="14">
        <v>2011</v>
      </c>
      <c r="B701" s="14" t="s">
        <v>1095</v>
      </c>
      <c r="C701" s="14" t="s">
        <v>1289</v>
      </c>
      <c r="D701" s="14" t="s">
        <v>1097</v>
      </c>
      <c r="E701" s="14" t="s">
        <v>1290</v>
      </c>
      <c r="F701" s="14" t="s">
        <v>1291</v>
      </c>
      <c r="G701" s="30">
        <v>733.30124438300561</v>
      </c>
      <c r="H701" s="30">
        <v>194.48322283028313</v>
      </c>
      <c r="I701" s="26">
        <f t="shared" si="36"/>
        <v>733.30124438300561</v>
      </c>
      <c r="J701" s="26">
        <f t="shared" si="36"/>
        <v>194.48322283028313</v>
      </c>
      <c r="K701" s="26">
        <f t="shared" si="37"/>
        <v>538.81802155272248</v>
      </c>
      <c r="L701" s="28">
        <f t="shared" si="38"/>
        <v>0.7347840000000001</v>
      </c>
    </row>
    <row r="702" spans="1:12">
      <c r="A702" s="14">
        <v>2021</v>
      </c>
      <c r="B702" s="14" t="s">
        <v>1095</v>
      </c>
      <c r="C702" s="14" t="s">
        <v>1289</v>
      </c>
      <c r="D702" s="14" t="s">
        <v>1097</v>
      </c>
      <c r="E702" s="14" t="s">
        <v>1290</v>
      </c>
      <c r="F702" s="14" t="s">
        <v>1291</v>
      </c>
      <c r="G702" s="30">
        <v>841.65573770491972</v>
      </c>
      <c r="H702" s="30">
        <v>211.31099916666693</v>
      </c>
      <c r="I702" s="26">
        <f t="shared" si="36"/>
        <v>841.65573770491972</v>
      </c>
      <c r="J702" s="26">
        <f t="shared" si="36"/>
        <v>211.31099916666693</v>
      </c>
      <c r="K702" s="26">
        <f t="shared" si="37"/>
        <v>630.34473853825284</v>
      </c>
      <c r="L702" s="28">
        <f t="shared" si="38"/>
        <v>0.7489341666666669</v>
      </c>
    </row>
    <row r="703" spans="1:12">
      <c r="A703" s="14">
        <v>2012</v>
      </c>
      <c r="B703" s="14" t="s">
        <v>1095</v>
      </c>
      <c r="C703" s="14" t="s">
        <v>1289</v>
      </c>
      <c r="D703" s="14" t="s">
        <v>1097</v>
      </c>
      <c r="E703" s="14" t="s">
        <v>1290</v>
      </c>
      <c r="F703" s="14" t="s">
        <v>1291</v>
      </c>
      <c r="G703" s="30">
        <v>954.85346827897138</v>
      </c>
      <c r="H703" s="30">
        <v>223.80677824453537</v>
      </c>
      <c r="I703" s="26">
        <f t="shared" si="36"/>
        <v>954.85346827897138</v>
      </c>
      <c r="J703" s="26">
        <f t="shared" si="36"/>
        <v>223.80677824453537</v>
      </c>
      <c r="K703" s="26">
        <f t="shared" si="37"/>
        <v>731.04669003443598</v>
      </c>
      <c r="L703" s="28">
        <f t="shared" si="38"/>
        <v>0.76561138888888902</v>
      </c>
    </row>
    <row r="704" spans="1:12">
      <c r="A704" s="14">
        <v>2013</v>
      </c>
      <c r="B704" s="14" t="s">
        <v>1095</v>
      </c>
      <c r="C704" s="14" t="s">
        <v>1289</v>
      </c>
      <c r="D704" s="14" t="s">
        <v>1097</v>
      </c>
      <c r="E704" s="14" t="s">
        <v>1290</v>
      </c>
      <c r="F704" s="14" t="s">
        <v>1291</v>
      </c>
      <c r="G704" s="30">
        <v>831.36537834822877</v>
      </c>
      <c r="H704" s="30">
        <v>247.42542146814424</v>
      </c>
      <c r="I704" s="26">
        <f t="shared" si="36"/>
        <v>831.36537834822877</v>
      </c>
      <c r="J704" s="26">
        <f t="shared" si="36"/>
        <v>247.42542146814424</v>
      </c>
      <c r="K704" s="26">
        <f t="shared" si="37"/>
        <v>583.93995688008454</v>
      </c>
      <c r="L704" s="28">
        <f t="shared" si="38"/>
        <v>0.7023866666666666</v>
      </c>
    </row>
    <row r="705" spans="1:12">
      <c r="A705" s="14">
        <v>2015</v>
      </c>
      <c r="B705" s="14" t="s">
        <v>1095</v>
      </c>
      <c r="C705" s="14" t="s">
        <v>1289</v>
      </c>
      <c r="D705" s="14" t="s">
        <v>1097</v>
      </c>
      <c r="E705" s="14" t="s">
        <v>1290</v>
      </c>
      <c r="F705" s="14" t="s">
        <v>1291</v>
      </c>
      <c r="G705" s="30">
        <v>800.02715628527164</v>
      </c>
      <c r="H705" s="30">
        <v>248.27353855883641</v>
      </c>
      <c r="I705" s="26">
        <f t="shared" si="36"/>
        <v>800.02715628527164</v>
      </c>
      <c r="J705" s="26">
        <f t="shared" si="36"/>
        <v>248.27353855883641</v>
      </c>
      <c r="K705" s="26">
        <f t="shared" si="37"/>
        <v>551.75361772643521</v>
      </c>
      <c r="L705" s="28">
        <f t="shared" si="38"/>
        <v>0.68966861111111122</v>
      </c>
    </row>
    <row r="706" spans="1:12">
      <c r="A706" s="14">
        <v>2017</v>
      </c>
      <c r="B706" s="14" t="s">
        <v>1095</v>
      </c>
      <c r="C706" s="14" t="s">
        <v>1289</v>
      </c>
      <c r="D706" s="14" t="s">
        <v>1097</v>
      </c>
      <c r="E706" s="14" t="s">
        <v>1290</v>
      </c>
      <c r="F706" s="14" t="s">
        <v>1291</v>
      </c>
      <c r="G706" s="30">
        <v>785.63866039953029</v>
      </c>
      <c r="H706" s="30">
        <v>266.72567825000027</v>
      </c>
      <c r="I706" s="26">
        <f t="shared" si="36"/>
        <v>785.63866039953029</v>
      </c>
      <c r="J706" s="26">
        <f t="shared" si="36"/>
        <v>266.72567825000027</v>
      </c>
      <c r="K706" s="26">
        <f t="shared" si="37"/>
        <v>518.91298214953008</v>
      </c>
      <c r="L706" s="28">
        <f t="shared" si="38"/>
        <v>0.6604982777777777</v>
      </c>
    </row>
    <row r="707" spans="1:12">
      <c r="A707" s="14">
        <v>2018</v>
      </c>
      <c r="B707" s="14" t="s">
        <v>1095</v>
      </c>
      <c r="C707" s="14" t="s">
        <v>1289</v>
      </c>
      <c r="D707" s="14" t="s">
        <v>1097</v>
      </c>
      <c r="E707" s="14" t="s">
        <v>1290</v>
      </c>
      <c r="F707" s="14" t="s">
        <v>1291</v>
      </c>
      <c r="G707" s="30">
        <v>870.44629629629935</v>
      </c>
      <c r="H707" s="30">
        <v>318.02190658333427</v>
      </c>
      <c r="I707" s="26">
        <f t="shared" si="36"/>
        <v>870.44629629629935</v>
      </c>
      <c r="J707" s="26">
        <f t="shared" si="36"/>
        <v>318.02190658333427</v>
      </c>
      <c r="K707" s="26">
        <f t="shared" si="37"/>
        <v>552.42438971296508</v>
      </c>
      <c r="L707" s="28">
        <f t="shared" si="38"/>
        <v>0.63464500000000024</v>
      </c>
    </row>
    <row r="708" spans="1:12">
      <c r="A708" s="14">
        <v>2014</v>
      </c>
      <c r="B708" s="14" t="s">
        <v>1095</v>
      </c>
      <c r="C708" s="14" t="s">
        <v>1289</v>
      </c>
      <c r="D708" s="14" t="s">
        <v>1097</v>
      </c>
      <c r="E708" s="14" t="s">
        <v>1290</v>
      </c>
      <c r="F708" s="14" t="s">
        <v>1291</v>
      </c>
      <c r="G708" s="30">
        <v>912.15835266821489</v>
      </c>
      <c r="H708" s="30">
        <v>340.04759528571441</v>
      </c>
      <c r="I708" s="26">
        <f t="shared" si="36"/>
        <v>912.15835266821489</v>
      </c>
      <c r="J708" s="26">
        <f t="shared" si="36"/>
        <v>340.04759528571441</v>
      </c>
      <c r="K708" s="26">
        <f t="shared" si="37"/>
        <v>572.11075738250042</v>
      </c>
      <c r="L708" s="28">
        <f t="shared" si="38"/>
        <v>0.62720552380952421</v>
      </c>
    </row>
    <row r="709" spans="1:12">
      <c r="A709" s="14">
        <v>2020</v>
      </c>
      <c r="B709" s="14" t="s">
        <v>1095</v>
      </c>
      <c r="C709" s="14" t="s">
        <v>1289</v>
      </c>
      <c r="D709" s="14" t="s">
        <v>1097</v>
      </c>
      <c r="E709" s="14" t="s">
        <v>1290</v>
      </c>
      <c r="F709" s="14" t="s">
        <v>1291</v>
      </c>
      <c r="G709" s="30">
        <v>943.9640673460334</v>
      </c>
      <c r="H709" s="30">
        <v>586.57402720400864</v>
      </c>
      <c r="I709" s="26">
        <f t="shared" si="36"/>
        <v>943.9640673460334</v>
      </c>
      <c r="J709" s="26">
        <f t="shared" si="36"/>
        <v>586.57402720400864</v>
      </c>
      <c r="K709" s="26">
        <f t="shared" si="37"/>
        <v>357.39004014202476</v>
      </c>
      <c r="L709" s="28">
        <f t="shared" si="38"/>
        <v>0.37860555555555336</v>
      </c>
    </row>
    <row r="710" spans="1:12">
      <c r="A710" s="14">
        <v>2014</v>
      </c>
      <c r="B710" s="14" t="s">
        <v>1095</v>
      </c>
      <c r="C710" s="14" t="s">
        <v>1292</v>
      </c>
      <c r="D710" s="14" t="s">
        <v>1183</v>
      </c>
      <c r="E710" s="14" t="s">
        <v>1239</v>
      </c>
      <c r="F710" s="14" t="s">
        <v>1293</v>
      </c>
      <c r="G710" s="30">
        <v>151.69148031113275</v>
      </c>
      <c r="H710" s="30">
        <v>26.762789969947367</v>
      </c>
      <c r="I710" s="26">
        <f t="shared" si="36"/>
        <v>151.69148031113275</v>
      </c>
      <c r="J710" s="26">
        <f t="shared" si="36"/>
        <v>26.762789969947367</v>
      </c>
      <c r="K710" s="26">
        <f t="shared" si="37"/>
        <v>124.92869034118539</v>
      </c>
      <c r="L710" s="28">
        <f t="shared" si="38"/>
        <v>0.82357090909090946</v>
      </c>
    </row>
    <row r="711" spans="1:12">
      <c r="A711" s="14">
        <v>2015</v>
      </c>
      <c r="B711" s="14" t="s">
        <v>1095</v>
      </c>
      <c r="C711" s="14" t="s">
        <v>1292</v>
      </c>
      <c r="D711" s="14" t="s">
        <v>1183</v>
      </c>
      <c r="E711" s="14" t="s">
        <v>1239</v>
      </c>
      <c r="F711" s="14" t="s">
        <v>1293</v>
      </c>
      <c r="G711" s="30">
        <v>254.94109169519004</v>
      </c>
      <c r="H711" s="30">
        <v>33.722989570429533</v>
      </c>
      <c r="I711" s="26">
        <f t="shared" si="36"/>
        <v>254.94109169519004</v>
      </c>
      <c r="J711" s="26">
        <f t="shared" si="36"/>
        <v>33.722989570429533</v>
      </c>
      <c r="K711" s="26">
        <f t="shared" si="37"/>
        <v>221.21810212476049</v>
      </c>
      <c r="L711" s="28">
        <f t="shared" si="38"/>
        <v>0.8677224242424243</v>
      </c>
    </row>
    <row r="712" spans="1:12">
      <c r="A712" s="14">
        <v>2013</v>
      </c>
      <c r="B712" s="14" t="s">
        <v>1095</v>
      </c>
      <c r="C712" s="14" t="s">
        <v>1292</v>
      </c>
      <c r="D712" s="14" t="s">
        <v>1183</v>
      </c>
      <c r="E712" s="14" t="s">
        <v>1239</v>
      </c>
      <c r="F712" s="14" t="s">
        <v>1293</v>
      </c>
      <c r="G712" s="30">
        <v>170.12648777815005</v>
      </c>
      <c r="H712" s="30">
        <v>43.986254968521834</v>
      </c>
      <c r="I712" s="26">
        <f t="shared" ref="I712:J775" si="39">IF(G712&lt;0,"",IF(G712="","",G712))</f>
        <v>170.12648777815005</v>
      </c>
      <c r="J712" s="26">
        <f t="shared" si="39"/>
        <v>43.986254968521834</v>
      </c>
      <c r="K712" s="26">
        <f t="shared" si="37"/>
        <v>126.14023280962822</v>
      </c>
      <c r="L712" s="28">
        <f t="shared" si="38"/>
        <v>0.74144969696969698</v>
      </c>
    </row>
    <row r="713" spans="1:12">
      <c r="A713" s="14">
        <v>2019</v>
      </c>
      <c r="B713" s="14" t="s">
        <v>1095</v>
      </c>
      <c r="C713" s="14" t="s">
        <v>1292</v>
      </c>
      <c r="D713" s="14" t="s">
        <v>1183</v>
      </c>
      <c r="E713" s="14" t="s">
        <v>1239</v>
      </c>
      <c r="F713" s="14" t="s">
        <v>1293</v>
      </c>
      <c r="G713" s="30">
        <v>233.25374373101627</v>
      </c>
      <c r="H713" s="30">
        <v>59.984776757834695</v>
      </c>
      <c r="I713" s="26">
        <f t="shared" si="39"/>
        <v>233.25374373101627</v>
      </c>
      <c r="J713" s="26">
        <f t="shared" si="39"/>
        <v>59.984776757834695</v>
      </c>
      <c r="K713" s="26">
        <f t="shared" si="37"/>
        <v>173.26896697318159</v>
      </c>
      <c r="L713" s="28">
        <f t="shared" si="38"/>
        <v>0.74283466666666675</v>
      </c>
    </row>
    <row r="714" spans="1:12">
      <c r="A714" s="14">
        <v>2018</v>
      </c>
      <c r="B714" s="14" t="s">
        <v>1095</v>
      </c>
      <c r="C714" s="14" t="s">
        <v>1292</v>
      </c>
      <c r="D714" s="14" t="s">
        <v>1183</v>
      </c>
      <c r="E714" s="14" t="s">
        <v>1239</v>
      </c>
      <c r="F714" s="14" t="s">
        <v>1293</v>
      </c>
      <c r="G714" s="30">
        <v>206.90049504950525</v>
      </c>
      <c r="H714" s="30">
        <v>69.540405833333466</v>
      </c>
      <c r="I714" s="26">
        <f t="shared" si="39"/>
        <v>206.90049504950525</v>
      </c>
      <c r="J714" s="26">
        <f t="shared" si="39"/>
        <v>69.540405833333466</v>
      </c>
      <c r="K714" s="26">
        <f t="shared" si="37"/>
        <v>137.36008921617179</v>
      </c>
      <c r="L714" s="28">
        <f t="shared" si="38"/>
        <v>0.66389444444444434</v>
      </c>
    </row>
    <row r="715" spans="1:12">
      <c r="A715" s="14">
        <v>2021</v>
      </c>
      <c r="B715" s="14" t="s">
        <v>1095</v>
      </c>
      <c r="C715" s="14" t="s">
        <v>1292</v>
      </c>
      <c r="D715" s="14" t="s">
        <v>1183</v>
      </c>
      <c r="E715" s="14" t="s">
        <v>1239</v>
      </c>
      <c r="F715" s="14" t="s">
        <v>1293</v>
      </c>
      <c r="G715" s="30">
        <v>158.35698324022349</v>
      </c>
      <c r="H715" s="30">
        <v>83.34855884543758</v>
      </c>
      <c r="I715" s="26">
        <f t="shared" si="39"/>
        <v>158.35698324022349</v>
      </c>
      <c r="J715" s="26">
        <f t="shared" si="39"/>
        <v>83.34855884543758</v>
      </c>
      <c r="K715" s="26">
        <f t="shared" si="37"/>
        <v>75.008424394785905</v>
      </c>
      <c r="L715" s="28">
        <f t="shared" si="38"/>
        <v>0.47366666666666696</v>
      </c>
    </row>
    <row r="716" spans="1:12">
      <c r="A716" s="14">
        <v>2020</v>
      </c>
      <c r="B716" s="14" t="s">
        <v>1095</v>
      </c>
      <c r="C716" s="14" t="s">
        <v>1292</v>
      </c>
      <c r="D716" s="14" t="s">
        <v>1183</v>
      </c>
      <c r="E716" s="14" t="s">
        <v>1239</v>
      </c>
      <c r="F716" s="14" t="s">
        <v>1293</v>
      </c>
      <c r="G716" s="30">
        <v>165.27042213109874</v>
      </c>
      <c r="H716" s="30">
        <v>89.445546077066126</v>
      </c>
      <c r="I716" s="26">
        <f t="shared" si="39"/>
        <v>165.27042213109874</v>
      </c>
      <c r="J716" s="26">
        <f t="shared" si="39"/>
        <v>89.445546077066126</v>
      </c>
      <c r="K716" s="26">
        <f t="shared" si="37"/>
        <v>75.824876054032615</v>
      </c>
      <c r="L716" s="28">
        <f t="shared" si="38"/>
        <v>0.45879277777777722</v>
      </c>
    </row>
    <row r="717" spans="1:12">
      <c r="A717" s="14">
        <v>2017</v>
      </c>
      <c r="B717" s="14" t="s">
        <v>1095</v>
      </c>
      <c r="C717" s="14" t="s">
        <v>1292</v>
      </c>
      <c r="D717" s="14" t="s">
        <v>1183</v>
      </c>
      <c r="E717" s="14" t="s">
        <v>1239</v>
      </c>
      <c r="F717" s="14" t="s">
        <v>1293</v>
      </c>
      <c r="G717" s="30">
        <v>190.97605633802829</v>
      </c>
      <c r="H717" s="30">
        <v>128.32521520000012</v>
      </c>
      <c r="I717" s="26">
        <f t="shared" si="39"/>
        <v>190.97605633802829</v>
      </c>
      <c r="J717" s="26">
        <f t="shared" si="39"/>
        <v>128.32521520000012</v>
      </c>
      <c r="K717" s="26">
        <f t="shared" si="37"/>
        <v>62.65084113802817</v>
      </c>
      <c r="L717" s="28">
        <f t="shared" si="38"/>
        <v>0.32805599999999979</v>
      </c>
    </row>
    <row r="718" spans="1:12">
      <c r="A718" s="14">
        <v>2016</v>
      </c>
      <c r="B718" s="14" t="s">
        <v>1095</v>
      </c>
      <c r="C718" s="14" t="s">
        <v>1292</v>
      </c>
      <c r="D718" s="14" t="s">
        <v>1183</v>
      </c>
      <c r="E718" s="14" t="s">
        <v>1239</v>
      </c>
      <c r="F718" s="14" t="s">
        <v>1293</v>
      </c>
      <c r="G718" s="30">
        <v>186.56040609137077</v>
      </c>
      <c r="H718" s="30">
        <v>131.5327560000006</v>
      </c>
      <c r="I718" s="26">
        <f t="shared" si="39"/>
        <v>186.56040609137077</v>
      </c>
      <c r="J718" s="26">
        <f t="shared" si="39"/>
        <v>131.5327560000006</v>
      </c>
      <c r="K718" s="26">
        <f t="shared" si="37"/>
        <v>55.027650091370162</v>
      </c>
      <c r="L718" s="28">
        <f t="shared" si="38"/>
        <v>0.29495888888888644</v>
      </c>
    </row>
    <row r="719" spans="1:12">
      <c r="A719" s="14">
        <v>2018</v>
      </c>
      <c r="B719" s="14" t="s">
        <v>1095</v>
      </c>
      <c r="C719" s="14" t="s">
        <v>1294</v>
      </c>
      <c r="D719" s="14" t="s">
        <v>1295</v>
      </c>
      <c r="E719" s="14" t="s">
        <v>1296</v>
      </c>
      <c r="F719" s="14" t="s">
        <v>1297</v>
      </c>
      <c r="G719" s="30">
        <v>1768.756095238095</v>
      </c>
      <c r="H719" s="30">
        <v>178.93737599999997</v>
      </c>
      <c r="I719" s="26">
        <f t="shared" si="39"/>
        <v>1768.756095238095</v>
      </c>
      <c r="J719" s="26">
        <f t="shared" si="39"/>
        <v>178.93737599999997</v>
      </c>
      <c r="K719" s="26">
        <f t="shared" si="37"/>
        <v>1589.8187192380951</v>
      </c>
      <c r="L719" s="28">
        <f t="shared" si="38"/>
        <v>0.8988343409915357</v>
      </c>
    </row>
    <row r="720" spans="1:12">
      <c r="A720" s="14">
        <v>2020</v>
      </c>
      <c r="B720" s="14" t="s">
        <v>1095</v>
      </c>
      <c r="C720" s="14" t="s">
        <v>1294</v>
      </c>
      <c r="D720" s="14" t="s">
        <v>1295</v>
      </c>
      <c r="E720" s="14" t="s">
        <v>1296</v>
      </c>
      <c r="F720" s="14" t="s">
        <v>1297</v>
      </c>
      <c r="G720" s="30">
        <v>2206.3158041074166</v>
      </c>
      <c r="H720" s="30">
        <v>580.96587033332969</v>
      </c>
      <c r="I720" s="26">
        <f t="shared" si="39"/>
        <v>2206.3158041074166</v>
      </c>
      <c r="J720" s="26">
        <f t="shared" si="39"/>
        <v>580.96587033332969</v>
      </c>
      <c r="K720" s="26">
        <f t="shared" si="37"/>
        <v>1625.3499337740868</v>
      </c>
      <c r="L720" s="28">
        <f t="shared" si="38"/>
        <v>0.73668054715840448</v>
      </c>
    </row>
    <row r="721" spans="1:12">
      <c r="A721" s="14">
        <v>2019</v>
      </c>
      <c r="B721" s="14" t="s">
        <v>1095</v>
      </c>
      <c r="C721" s="14" t="s">
        <v>1298</v>
      </c>
      <c r="D721" s="14" t="s">
        <v>1299</v>
      </c>
      <c r="E721" s="14" t="s">
        <v>1300</v>
      </c>
      <c r="F721" s="14" t="s">
        <v>1301</v>
      </c>
      <c r="G721" s="30">
        <v>3237.0668673807691</v>
      </c>
      <c r="H721" s="30">
        <v>1552.9436250937506</v>
      </c>
      <c r="I721" s="26">
        <f t="shared" si="39"/>
        <v>3237.0668673807691</v>
      </c>
      <c r="J721" s="26">
        <f t="shared" si="39"/>
        <v>1552.9436250937506</v>
      </c>
      <c r="K721" s="26">
        <f t="shared" si="37"/>
        <v>1684.1232422870185</v>
      </c>
      <c r="L721" s="28">
        <f t="shared" si="38"/>
        <v>0.52026211112830834</v>
      </c>
    </row>
    <row r="722" spans="1:12">
      <c r="A722" s="14">
        <v>2018</v>
      </c>
      <c r="B722" s="14" t="s">
        <v>1095</v>
      </c>
      <c r="C722" s="14" t="s">
        <v>1298</v>
      </c>
      <c r="D722" s="14" t="s">
        <v>1299</v>
      </c>
      <c r="E722" s="14" t="s">
        <v>1300</v>
      </c>
      <c r="F722" s="14" t="s">
        <v>1301</v>
      </c>
      <c r="G722" s="30">
        <v>3351.3798049722409</v>
      </c>
      <c r="H722" s="30">
        <v>1579.7924464999999</v>
      </c>
      <c r="I722" s="26">
        <f t="shared" si="39"/>
        <v>3351.3798049722409</v>
      </c>
      <c r="J722" s="26">
        <f t="shared" si="39"/>
        <v>1579.7924464999999</v>
      </c>
      <c r="K722" s="26">
        <f t="shared" si="37"/>
        <v>1771.587358472241</v>
      </c>
      <c r="L722" s="28">
        <f t="shared" si="38"/>
        <v>0.52861432053861612</v>
      </c>
    </row>
    <row r="723" spans="1:12">
      <c r="A723" s="14">
        <v>2020</v>
      </c>
      <c r="B723" s="14" t="s">
        <v>1095</v>
      </c>
      <c r="C723" s="14" t="s">
        <v>1298</v>
      </c>
      <c r="D723" s="14" t="s">
        <v>1299</v>
      </c>
      <c r="E723" s="14" t="s">
        <v>1300</v>
      </c>
      <c r="F723" s="14" t="s">
        <v>1301</v>
      </c>
      <c r="G723" s="30">
        <v>3043.127338858194</v>
      </c>
      <c r="H723" s="30">
        <v>1631.4637334599429</v>
      </c>
      <c r="I723" s="26">
        <f t="shared" si="39"/>
        <v>3043.127338858194</v>
      </c>
      <c r="J723" s="26">
        <f t="shared" si="39"/>
        <v>1631.4637334599429</v>
      </c>
      <c r="K723" s="26">
        <f t="shared" si="37"/>
        <v>1411.6636053982511</v>
      </c>
      <c r="L723" s="28">
        <f t="shared" si="38"/>
        <v>0.46388581488933639</v>
      </c>
    </row>
    <row r="724" spans="1:12">
      <c r="A724" s="14">
        <v>2014</v>
      </c>
      <c r="B724" s="14" t="s">
        <v>1095</v>
      </c>
      <c r="C724" s="14" t="s">
        <v>1302</v>
      </c>
      <c r="D724" s="14" t="s">
        <v>1097</v>
      </c>
      <c r="E724" s="14" t="s">
        <v>1281</v>
      </c>
      <c r="F724" s="14" t="s">
        <v>1303</v>
      </c>
      <c r="G724" s="30">
        <v>2201.9357973421929</v>
      </c>
      <c r="H724" s="30">
        <v>131.64235199999999</v>
      </c>
      <c r="I724" s="26">
        <f t="shared" si="39"/>
        <v>2201.9357973421929</v>
      </c>
      <c r="J724" s="26">
        <f t="shared" si="39"/>
        <v>131.64235199999999</v>
      </c>
      <c r="K724" s="26">
        <f t="shared" si="37"/>
        <v>2070.2934453421931</v>
      </c>
      <c r="L724" s="28">
        <f t="shared" si="38"/>
        <v>0.94021517241379315</v>
      </c>
    </row>
    <row r="725" spans="1:12">
      <c r="A725" s="14">
        <v>2013</v>
      </c>
      <c r="B725" s="14" t="s">
        <v>1095</v>
      </c>
      <c r="C725" s="14" t="s">
        <v>1302</v>
      </c>
      <c r="D725" s="14" t="s">
        <v>1097</v>
      </c>
      <c r="E725" s="14" t="s">
        <v>1281</v>
      </c>
      <c r="F725" s="14" t="s">
        <v>1303</v>
      </c>
      <c r="G725" s="30">
        <v>1962.6867578765116</v>
      </c>
      <c r="H725" s="30">
        <v>144.75816758595676</v>
      </c>
      <c r="I725" s="26">
        <f t="shared" si="39"/>
        <v>1962.6867578765116</v>
      </c>
      <c r="J725" s="26">
        <f t="shared" si="39"/>
        <v>144.75816758595676</v>
      </c>
      <c r="K725" s="26">
        <f t="shared" si="37"/>
        <v>1817.9285902905549</v>
      </c>
      <c r="L725" s="28">
        <f t="shared" si="38"/>
        <v>0.92624489516474096</v>
      </c>
    </row>
    <row r="726" spans="1:12">
      <c r="A726" s="14">
        <v>2020</v>
      </c>
      <c r="B726" s="14" t="s">
        <v>1095</v>
      </c>
      <c r="C726" s="14" t="s">
        <v>1302</v>
      </c>
      <c r="D726" s="14" t="s">
        <v>1097</v>
      </c>
      <c r="E726" s="14" t="s">
        <v>1281</v>
      </c>
      <c r="F726" s="14" t="s">
        <v>1303</v>
      </c>
      <c r="G726" s="30">
        <v>1930.8760453397467</v>
      </c>
      <c r="H726" s="30">
        <v>225.01787824675296</v>
      </c>
      <c r="I726" s="26">
        <f t="shared" si="39"/>
        <v>1930.8760453397467</v>
      </c>
      <c r="J726" s="26">
        <f t="shared" si="39"/>
        <v>225.01787824675296</v>
      </c>
      <c r="K726" s="26">
        <f t="shared" si="37"/>
        <v>1705.8581670929939</v>
      </c>
      <c r="L726" s="28">
        <f t="shared" si="38"/>
        <v>0.88346332288401253</v>
      </c>
    </row>
    <row r="727" spans="1:12">
      <c r="A727" s="14">
        <v>2021</v>
      </c>
      <c r="B727" s="14" t="s">
        <v>1095</v>
      </c>
      <c r="C727" s="14" t="s">
        <v>1302</v>
      </c>
      <c r="D727" s="14" t="s">
        <v>1097</v>
      </c>
      <c r="E727" s="14" t="s">
        <v>1281</v>
      </c>
      <c r="F727" s="14" t="s">
        <v>1303</v>
      </c>
      <c r="G727" s="30">
        <v>1896.8173480083876</v>
      </c>
      <c r="H727" s="30">
        <v>339.7819933333339</v>
      </c>
      <c r="I727" s="26">
        <f t="shared" si="39"/>
        <v>1896.8173480083876</v>
      </c>
      <c r="J727" s="26">
        <f t="shared" si="39"/>
        <v>339.7819933333339</v>
      </c>
      <c r="K727" s="26">
        <f t="shared" si="37"/>
        <v>1557.0353546750537</v>
      </c>
      <c r="L727" s="28">
        <f t="shared" si="38"/>
        <v>0.82086731034482741</v>
      </c>
    </row>
    <row r="728" spans="1:12">
      <c r="A728" s="14">
        <v>2019</v>
      </c>
      <c r="B728" s="14" t="s">
        <v>1095</v>
      </c>
      <c r="C728" s="14" t="s">
        <v>1302</v>
      </c>
      <c r="D728" s="14" t="s">
        <v>1097</v>
      </c>
      <c r="E728" s="14" t="s">
        <v>1281</v>
      </c>
      <c r="F728" s="14" t="s">
        <v>1303</v>
      </c>
      <c r="G728" s="30">
        <v>1771.6662857309727</v>
      </c>
      <c r="H728" s="30">
        <v>386.40728143055617</v>
      </c>
      <c r="I728" s="26">
        <f t="shared" si="39"/>
        <v>1771.6662857309727</v>
      </c>
      <c r="J728" s="26">
        <f t="shared" si="39"/>
        <v>386.40728143055617</v>
      </c>
      <c r="K728" s="26">
        <f t="shared" si="37"/>
        <v>1385.2590043004166</v>
      </c>
      <c r="L728" s="28">
        <f t="shared" si="38"/>
        <v>0.78189612539184927</v>
      </c>
    </row>
    <row r="729" spans="1:12">
      <c r="A729" s="14">
        <v>2015</v>
      </c>
      <c r="B729" s="14" t="s">
        <v>1095</v>
      </c>
      <c r="C729" s="14" t="s">
        <v>1302</v>
      </c>
      <c r="D729" s="14" t="s">
        <v>1097</v>
      </c>
      <c r="E729" s="14" t="s">
        <v>1281</v>
      </c>
      <c r="F729" s="14" t="s">
        <v>1303</v>
      </c>
      <c r="G729" s="30">
        <v>1695.2930760645615</v>
      </c>
      <c r="H729" s="30">
        <v>424.88113189560488</v>
      </c>
      <c r="I729" s="26">
        <f t="shared" si="39"/>
        <v>1695.2930760645615</v>
      </c>
      <c r="J729" s="26">
        <f t="shared" si="39"/>
        <v>424.88113189560488</v>
      </c>
      <c r="K729" s="26">
        <f t="shared" ref="K729:K792" si="40">IF(H729="","",IF(G729="","",G729-H729))</f>
        <v>1270.4119441689568</v>
      </c>
      <c r="L729" s="28">
        <f t="shared" ref="L729:L792" si="41">IF(H729="","",IF(G729="","",K729/G729))</f>
        <v>0.74937599999999993</v>
      </c>
    </row>
    <row r="730" spans="1:12">
      <c r="A730" s="14">
        <v>2017</v>
      </c>
      <c r="B730" s="14" t="s">
        <v>1095</v>
      </c>
      <c r="C730" s="14" t="s">
        <v>1302</v>
      </c>
      <c r="D730" s="14" t="s">
        <v>1097</v>
      </c>
      <c r="E730" s="14" t="s">
        <v>1281</v>
      </c>
      <c r="F730" s="14" t="s">
        <v>1303</v>
      </c>
      <c r="G730" s="30">
        <v>1606.8422209480127</v>
      </c>
      <c r="H730" s="30">
        <v>598.49132425000028</v>
      </c>
      <c r="I730" s="26">
        <f t="shared" si="39"/>
        <v>1606.8422209480127</v>
      </c>
      <c r="J730" s="26">
        <f t="shared" si="39"/>
        <v>598.49132425000028</v>
      </c>
      <c r="K730" s="26">
        <f t="shared" si="40"/>
        <v>1008.3508966980124</v>
      </c>
      <c r="L730" s="28">
        <f t="shared" si="41"/>
        <v>0.62753572413793102</v>
      </c>
    </row>
    <row r="731" spans="1:12">
      <c r="A731" s="14">
        <v>2011</v>
      </c>
      <c r="B731" s="14" t="s">
        <v>1095</v>
      </c>
      <c r="C731" s="14" t="s">
        <v>1302</v>
      </c>
      <c r="D731" s="14" t="s">
        <v>1097</v>
      </c>
      <c r="E731" s="14" t="s">
        <v>1281</v>
      </c>
      <c r="F731" s="14" t="s">
        <v>1303</v>
      </c>
      <c r="G731" s="30">
        <v>1573.2353103346402</v>
      </c>
      <c r="H731" s="30">
        <v>614.20431702874623</v>
      </c>
      <c r="I731" s="26">
        <f t="shared" si="39"/>
        <v>1573.2353103346402</v>
      </c>
      <c r="J731" s="26">
        <f t="shared" si="39"/>
        <v>614.20431702874623</v>
      </c>
      <c r="K731" s="26">
        <f t="shared" si="40"/>
        <v>959.03099330589396</v>
      </c>
      <c r="L731" s="28">
        <f t="shared" si="41"/>
        <v>0.6095915766738671</v>
      </c>
    </row>
    <row r="732" spans="1:12">
      <c r="A732" s="14">
        <v>2018</v>
      </c>
      <c r="B732" s="14" t="s">
        <v>1095</v>
      </c>
      <c r="C732" s="14" t="s">
        <v>1302</v>
      </c>
      <c r="D732" s="14" t="s">
        <v>1097</v>
      </c>
      <c r="E732" s="14" t="s">
        <v>1281</v>
      </c>
      <c r="F732" s="14" t="s">
        <v>1303</v>
      </c>
      <c r="G732" s="30">
        <v>1892.9406082631958</v>
      </c>
      <c r="H732" s="30">
        <v>719.66839063636587</v>
      </c>
      <c r="I732" s="26">
        <f t="shared" si="39"/>
        <v>1892.9406082631958</v>
      </c>
      <c r="J732" s="26">
        <f t="shared" si="39"/>
        <v>719.66839063636587</v>
      </c>
      <c r="K732" s="26">
        <f t="shared" si="40"/>
        <v>1173.2722176268298</v>
      </c>
      <c r="L732" s="28">
        <f t="shared" si="41"/>
        <v>0.6198145956112836</v>
      </c>
    </row>
    <row r="733" spans="1:12">
      <c r="A733" s="14">
        <v>2016</v>
      </c>
      <c r="B733" s="14" t="s">
        <v>1095</v>
      </c>
      <c r="C733" s="14" t="s">
        <v>1304</v>
      </c>
      <c r="D733" s="14" t="s">
        <v>1235</v>
      </c>
      <c r="E733" s="14" t="s">
        <v>1236</v>
      </c>
      <c r="F733" s="14" t="s">
        <v>1305</v>
      </c>
      <c r="G733" s="30">
        <v>79.465245901639378</v>
      </c>
      <c r="H733" s="30">
        <v>12.032908000000003</v>
      </c>
      <c r="I733" s="26">
        <f t="shared" si="39"/>
        <v>79.465245901639378</v>
      </c>
      <c r="J733" s="26">
        <f t="shared" si="39"/>
        <v>12.032908000000003</v>
      </c>
      <c r="K733" s="26">
        <f t="shared" si="40"/>
        <v>67.432337901639372</v>
      </c>
      <c r="L733" s="28">
        <f t="shared" si="41"/>
        <v>0.84857647058823527</v>
      </c>
    </row>
    <row r="734" spans="1:12">
      <c r="A734" s="14">
        <v>2019</v>
      </c>
      <c r="B734" s="14" t="s">
        <v>1095</v>
      </c>
      <c r="C734" s="14" t="s">
        <v>1304</v>
      </c>
      <c r="D734" s="14" t="s">
        <v>1235</v>
      </c>
      <c r="E734" s="14" t="s">
        <v>1236</v>
      </c>
      <c r="F734" s="14" t="s">
        <v>1305</v>
      </c>
      <c r="G734" s="30">
        <v>78.126140996100673</v>
      </c>
      <c r="H734" s="30">
        <v>15.234291117216124</v>
      </c>
      <c r="I734" s="26">
        <f t="shared" si="39"/>
        <v>78.126140996100673</v>
      </c>
      <c r="J734" s="26">
        <f t="shared" si="39"/>
        <v>15.234291117216124</v>
      </c>
      <c r="K734" s="26">
        <f t="shared" si="40"/>
        <v>62.89184987888455</v>
      </c>
      <c r="L734" s="28">
        <f t="shared" si="41"/>
        <v>0.80500392156862732</v>
      </c>
    </row>
    <row r="735" spans="1:12">
      <c r="A735" s="14">
        <v>2015</v>
      </c>
      <c r="B735" s="14" t="s">
        <v>1095</v>
      </c>
      <c r="C735" s="14" t="s">
        <v>1304</v>
      </c>
      <c r="D735" s="14" t="s">
        <v>1235</v>
      </c>
      <c r="E735" s="14" t="s">
        <v>1236</v>
      </c>
      <c r="F735" s="14" t="s">
        <v>1305</v>
      </c>
      <c r="G735" s="30">
        <v>85.979659070437776</v>
      </c>
      <c r="H735" s="30">
        <v>19.482737864010989</v>
      </c>
      <c r="I735" s="26">
        <f t="shared" si="39"/>
        <v>85.979659070437776</v>
      </c>
      <c r="J735" s="26">
        <f t="shared" si="39"/>
        <v>19.482737864010989</v>
      </c>
      <c r="K735" s="26">
        <f t="shared" si="40"/>
        <v>66.496921206426791</v>
      </c>
      <c r="L735" s="28">
        <f t="shared" si="41"/>
        <v>0.77340294117647068</v>
      </c>
    </row>
    <row r="736" spans="1:12">
      <c r="A736" s="14">
        <v>2020</v>
      </c>
      <c r="B736" s="14" t="s">
        <v>1095</v>
      </c>
      <c r="C736" s="14" t="s">
        <v>1304</v>
      </c>
      <c r="D736" s="14" t="s">
        <v>1235</v>
      </c>
      <c r="E736" s="14" t="s">
        <v>1236</v>
      </c>
      <c r="F736" s="14" t="s">
        <v>1305</v>
      </c>
      <c r="G736" s="30">
        <v>84.293060109289399</v>
      </c>
      <c r="H736" s="30">
        <v>22.884438907103764</v>
      </c>
      <c r="I736" s="26">
        <f t="shared" si="39"/>
        <v>84.293060109289399</v>
      </c>
      <c r="J736" s="26">
        <f t="shared" si="39"/>
        <v>22.884438907103764</v>
      </c>
      <c r="K736" s="26">
        <f t="shared" si="40"/>
        <v>61.408621202185635</v>
      </c>
      <c r="L736" s="28">
        <f t="shared" si="41"/>
        <v>0.72851336898395724</v>
      </c>
    </row>
    <row r="737" spans="1:12">
      <c r="A737" s="14">
        <v>2017</v>
      </c>
      <c r="B737" s="14" t="s">
        <v>1095</v>
      </c>
      <c r="C737" s="14" t="s">
        <v>1304</v>
      </c>
      <c r="D737" s="14" t="s">
        <v>1235</v>
      </c>
      <c r="E737" s="14" t="s">
        <v>1236</v>
      </c>
      <c r="F737" s="14" t="s">
        <v>1305</v>
      </c>
      <c r="G737" s="30">
        <v>82.252580645161302</v>
      </c>
      <c r="H737" s="30">
        <v>25.715785499999996</v>
      </c>
      <c r="I737" s="26">
        <f t="shared" si="39"/>
        <v>82.252580645161302</v>
      </c>
      <c r="J737" s="26">
        <f t="shared" si="39"/>
        <v>25.715785499999996</v>
      </c>
      <c r="K737" s="26">
        <f t="shared" si="40"/>
        <v>56.536795145161307</v>
      </c>
      <c r="L737" s="28">
        <f t="shared" si="41"/>
        <v>0.68735588235294132</v>
      </c>
    </row>
    <row r="738" spans="1:12">
      <c r="A738" s="14">
        <v>2021</v>
      </c>
      <c r="B738" s="14" t="s">
        <v>1095</v>
      </c>
      <c r="C738" s="14" t="s">
        <v>1304</v>
      </c>
      <c r="D738" s="14" t="s">
        <v>1235</v>
      </c>
      <c r="E738" s="14" t="s">
        <v>1236</v>
      </c>
      <c r="F738" s="14" t="s">
        <v>1305</v>
      </c>
      <c r="G738" s="30">
        <v>88.481021352065738</v>
      </c>
      <c r="H738" s="30">
        <v>25.780767239011009</v>
      </c>
      <c r="I738" s="26">
        <f t="shared" si="39"/>
        <v>88.481021352065738</v>
      </c>
      <c r="J738" s="26">
        <f t="shared" si="39"/>
        <v>25.780767239011009</v>
      </c>
      <c r="K738" s="26">
        <f t="shared" si="40"/>
        <v>62.700254113054726</v>
      </c>
      <c r="L738" s="28">
        <f t="shared" si="41"/>
        <v>0.70862941176470584</v>
      </c>
    </row>
    <row r="739" spans="1:12">
      <c r="A739" s="14">
        <v>2013</v>
      </c>
      <c r="B739" s="14" t="s">
        <v>1095</v>
      </c>
      <c r="C739" s="14" t="s">
        <v>1304</v>
      </c>
      <c r="D739" s="14" t="s">
        <v>1235</v>
      </c>
      <c r="E739" s="14" t="s">
        <v>1236</v>
      </c>
      <c r="F739" s="14" t="s">
        <v>1305</v>
      </c>
      <c r="G739" s="30">
        <v>78.820270270270299</v>
      </c>
      <c r="H739" s="30">
        <v>30.496489864864877</v>
      </c>
      <c r="I739" s="26">
        <f t="shared" si="39"/>
        <v>78.820270270270299</v>
      </c>
      <c r="J739" s="26">
        <f t="shared" si="39"/>
        <v>30.496489864864877</v>
      </c>
      <c r="K739" s="26">
        <f t="shared" si="40"/>
        <v>48.323780405405422</v>
      </c>
      <c r="L739" s="28">
        <f t="shared" si="41"/>
        <v>0.6130882352941176</v>
      </c>
    </row>
    <row r="740" spans="1:12">
      <c r="A740" s="14">
        <v>2018</v>
      </c>
      <c r="B740" s="14" t="s">
        <v>1095</v>
      </c>
      <c r="C740" s="14" t="s">
        <v>1304</v>
      </c>
      <c r="D740" s="14" t="s">
        <v>1235</v>
      </c>
      <c r="E740" s="14" t="s">
        <v>1236</v>
      </c>
      <c r="F740" s="14" t="s">
        <v>1305</v>
      </c>
      <c r="G740" s="30">
        <v>87.720000000000041</v>
      </c>
      <c r="H740" s="30">
        <v>34.039488000000013</v>
      </c>
      <c r="I740" s="26">
        <f t="shared" si="39"/>
        <v>87.720000000000041</v>
      </c>
      <c r="J740" s="26">
        <f t="shared" si="39"/>
        <v>34.039488000000013</v>
      </c>
      <c r="K740" s="26">
        <f t="shared" si="40"/>
        <v>53.680512000000029</v>
      </c>
      <c r="L740" s="28">
        <f t="shared" si="41"/>
        <v>0.61195294117647059</v>
      </c>
    </row>
    <row r="741" spans="1:12">
      <c r="A741" s="14">
        <v>2015</v>
      </c>
      <c r="B741" s="14" t="s">
        <v>1095</v>
      </c>
      <c r="C741" s="14" t="s">
        <v>1306</v>
      </c>
      <c r="D741" s="14" t="s">
        <v>1097</v>
      </c>
      <c r="E741" s="14" t="s">
        <v>1290</v>
      </c>
      <c r="F741" s="14" t="s">
        <v>1307</v>
      </c>
      <c r="G741" s="30">
        <v>180.21145729270722</v>
      </c>
      <c r="H741" s="30">
        <v>20.282543612637348</v>
      </c>
      <c r="I741" s="26">
        <f t="shared" si="39"/>
        <v>180.21145729270722</v>
      </c>
      <c r="J741" s="26">
        <f t="shared" si="39"/>
        <v>20.282543612637348</v>
      </c>
      <c r="K741" s="26">
        <f t="shared" si="40"/>
        <v>159.92891368006988</v>
      </c>
      <c r="L741" s="28">
        <f t="shared" si="41"/>
        <v>0.88745142002989541</v>
      </c>
    </row>
    <row r="742" spans="1:12">
      <c r="A742" s="14">
        <v>2013</v>
      </c>
      <c r="B742" s="14" t="s">
        <v>1095</v>
      </c>
      <c r="C742" s="14" t="s">
        <v>1306</v>
      </c>
      <c r="D742" s="14" t="s">
        <v>1097</v>
      </c>
      <c r="E742" s="14" t="s">
        <v>1290</v>
      </c>
      <c r="F742" s="14" t="s">
        <v>1307</v>
      </c>
      <c r="G742" s="30">
        <v>199.87479131902847</v>
      </c>
      <c r="H742" s="30">
        <v>25.464653416215263</v>
      </c>
      <c r="I742" s="26">
        <f t="shared" si="39"/>
        <v>199.87479131902847</v>
      </c>
      <c r="J742" s="26">
        <f t="shared" si="39"/>
        <v>25.464653416215263</v>
      </c>
      <c r="K742" s="26">
        <f t="shared" si="40"/>
        <v>174.4101379028132</v>
      </c>
      <c r="L742" s="28">
        <f t="shared" si="41"/>
        <v>0.87259697309417039</v>
      </c>
    </row>
    <row r="743" spans="1:12">
      <c r="A743" s="14">
        <v>2019</v>
      </c>
      <c r="B743" s="14" t="s">
        <v>1095</v>
      </c>
      <c r="C743" s="14" t="s">
        <v>1306</v>
      </c>
      <c r="D743" s="14" t="s">
        <v>1097</v>
      </c>
      <c r="E743" s="14" t="s">
        <v>1290</v>
      </c>
      <c r="F743" s="14" t="s">
        <v>1308</v>
      </c>
      <c r="G743" s="30">
        <v>155.18692674291952</v>
      </c>
      <c r="H743" s="30">
        <v>29.487408944117668</v>
      </c>
      <c r="I743" s="26">
        <f t="shared" si="39"/>
        <v>155.18692674291952</v>
      </c>
      <c r="J743" s="26">
        <f t="shared" si="39"/>
        <v>29.487408944117668</v>
      </c>
      <c r="K743" s="26">
        <f t="shared" si="40"/>
        <v>125.69951779880185</v>
      </c>
      <c r="L743" s="28">
        <f t="shared" si="41"/>
        <v>0.8099878026905829</v>
      </c>
    </row>
    <row r="744" spans="1:12">
      <c r="A744" s="14">
        <v>2020</v>
      </c>
      <c r="B744" s="14" t="s">
        <v>1095</v>
      </c>
      <c r="C744" s="14" t="s">
        <v>1306</v>
      </c>
      <c r="D744" s="14" t="s">
        <v>1097</v>
      </c>
      <c r="E744" s="14" t="s">
        <v>1290</v>
      </c>
      <c r="F744" s="14" t="s">
        <v>1308</v>
      </c>
      <c r="G744" s="30">
        <v>158.55187159528506</v>
      </c>
      <c r="H744" s="30">
        <v>35.573533006993031</v>
      </c>
      <c r="I744" s="26">
        <f t="shared" si="39"/>
        <v>158.55187159528506</v>
      </c>
      <c r="J744" s="26">
        <f t="shared" si="39"/>
        <v>35.573533006993031</v>
      </c>
      <c r="K744" s="26">
        <f t="shared" si="40"/>
        <v>122.97833858829203</v>
      </c>
      <c r="L744" s="28">
        <f t="shared" si="41"/>
        <v>0.77563473298002428</v>
      </c>
    </row>
    <row r="745" spans="1:12">
      <c r="A745" s="14">
        <v>2017</v>
      </c>
      <c r="B745" s="14" t="s">
        <v>1095</v>
      </c>
      <c r="C745" s="14" t="s">
        <v>1306</v>
      </c>
      <c r="D745" s="14" t="s">
        <v>1097</v>
      </c>
      <c r="E745" s="14" t="s">
        <v>1290</v>
      </c>
      <c r="F745" s="14" t="s">
        <v>1308</v>
      </c>
      <c r="G745" s="30">
        <v>162.32372727272704</v>
      </c>
      <c r="H745" s="30">
        <v>35.997870599999949</v>
      </c>
      <c r="I745" s="26">
        <f t="shared" si="39"/>
        <v>162.32372727272704</v>
      </c>
      <c r="J745" s="26">
        <f t="shared" si="39"/>
        <v>35.997870599999949</v>
      </c>
      <c r="K745" s="26">
        <f t="shared" si="40"/>
        <v>126.3258566727271</v>
      </c>
      <c r="L745" s="28">
        <f t="shared" si="41"/>
        <v>0.77823408071748879</v>
      </c>
    </row>
    <row r="746" spans="1:12">
      <c r="A746" s="14">
        <v>2018</v>
      </c>
      <c r="B746" s="14" t="s">
        <v>1095</v>
      </c>
      <c r="C746" s="14" t="s">
        <v>1306</v>
      </c>
      <c r="D746" s="14" t="s">
        <v>1097</v>
      </c>
      <c r="E746" s="14" t="s">
        <v>1290</v>
      </c>
      <c r="F746" s="14" t="s">
        <v>1308</v>
      </c>
      <c r="G746" s="30">
        <v>220.95354615384622</v>
      </c>
      <c r="H746" s="30">
        <v>38.921181833333392</v>
      </c>
      <c r="I746" s="26">
        <f t="shared" si="39"/>
        <v>220.95354615384622</v>
      </c>
      <c r="J746" s="26">
        <f t="shared" si="39"/>
        <v>38.921181833333392</v>
      </c>
      <c r="K746" s="26">
        <f t="shared" si="40"/>
        <v>182.03236432051284</v>
      </c>
      <c r="L746" s="28">
        <f t="shared" si="41"/>
        <v>0.8238490284005977</v>
      </c>
    </row>
    <row r="747" spans="1:12">
      <c r="A747" s="14">
        <v>2016</v>
      </c>
      <c r="B747" s="14" t="s">
        <v>1095</v>
      </c>
      <c r="C747" s="14" t="s">
        <v>1306</v>
      </c>
      <c r="D747" s="14" t="s">
        <v>1097</v>
      </c>
      <c r="E747" s="14" t="s">
        <v>1290</v>
      </c>
      <c r="F747" s="14" t="s">
        <v>1307</v>
      </c>
      <c r="G747" s="30">
        <v>149.93033333333381</v>
      </c>
      <c r="H747" s="30">
        <v>40.356136000000156</v>
      </c>
      <c r="I747" s="26">
        <f t="shared" si="39"/>
        <v>149.93033333333381</v>
      </c>
      <c r="J747" s="26">
        <f t="shared" si="39"/>
        <v>40.356136000000156</v>
      </c>
      <c r="K747" s="26">
        <f t="shared" si="40"/>
        <v>109.57419733333364</v>
      </c>
      <c r="L747" s="28">
        <f t="shared" si="41"/>
        <v>0.73083408071748857</v>
      </c>
    </row>
    <row r="748" spans="1:12">
      <c r="A748" s="14">
        <v>2021</v>
      </c>
      <c r="B748" s="14" t="s">
        <v>1095</v>
      </c>
      <c r="C748" s="14" t="s">
        <v>1306</v>
      </c>
      <c r="D748" s="14" t="s">
        <v>1097</v>
      </c>
      <c r="E748" s="14" t="s">
        <v>1290</v>
      </c>
      <c r="F748" s="14" t="s">
        <v>1308</v>
      </c>
      <c r="G748" s="30">
        <v>297.76170069298183</v>
      </c>
      <c r="H748" s="30">
        <v>42.502357065079757</v>
      </c>
      <c r="I748" s="26">
        <f t="shared" si="39"/>
        <v>297.76170069298183</v>
      </c>
      <c r="J748" s="26">
        <f t="shared" si="39"/>
        <v>42.502357065079757</v>
      </c>
      <c r="K748" s="26">
        <f t="shared" si="40"/>
        <v>255.25934362790207</v>
      </c>
      <c r="L748" s="28">
        <f t="shared" si="41"/>
        <v>0.85726049735018339</v>
      </c>
    </row>
    <row r="749" spans="1:12">
      <c r="A749" s="14">
        <v>2014</v>
      </c>
      <c r="B749" s="14" t="s">
        <v>1095</v>
      </c>
      <c r="C749" s="14" t="s">
        <v>1306</v>
      </c>
      <c r="D749" s="14" t="s">
        <v>1097</v>
      </c>
      <c r="E749" s="14" t="s">
        <v>1290</v>
      </c>
      <c r="F749" s="14" t="s">
        <v>1307</v>
      </c>
      <c r="G749" s="30">
        <v>671.58976303738973</v>
      </c>
      <c r="H749" s="30">
        <v>182.92087364236096</v>
      </c>
      <c r="I749" s="26">
        <f t="shared" si="39"/>
        <v>671.58976303738973</v>
      </c>
      <c r="J749" s="26">
        <f t="shared" si="39"/>
        <v>182.92087364236096</v>
      </c>
      <c r="K749" s="26">
        <f t="shared" si="40"/>
        <v>488.66888939502877</v>
      </c>
      <c r="L749" s="28">
        <f t="shared" si="41"/>
        <v>0.72763004484304938</v>
      </c>
    </row>
    <row r="750" spans="1:12">
      <c r="A750" s="14">
        <v>2013</v>
      </c>
      <c r="B750" s="14" t="s">
        <v>1095</v>
      </c>
      <c r="C750" s="14" t="s">
        <v>1309</v>
      </c>
      <c r="D750" s="14" t="s">
        <v>1295</v>
      </c>
      <c r="E750" s="14" t="s">
        <v>1296</v>
      </c>
      <c r="F750" s="14" t="s">
        <v>1310</v>
      </c>
      <c r="G750" s="30">
        <v>250.76140491335852</v>
      </c>
      <c r="H750" s="30">
        <v>54.198975919452941</v>
      </c>
      <c r="I750" s="26">
        <f t="shared" si="39"/>
        <v>250.76140491335852</v>
      </c>
      <c r="J750" s="26">
        <f t="shared" si="39"/>
        <v>54.198975919452941</v>
      </c>
      <c r="K750" s="26">
        <f t="shared" si="40"/>
        <v>196.56242899390557</v>
      </c>
      <c r="L750" s="28">
        <f t="shared" si="41"/>
        <v>0.78386236933797915</v>
      </c>
    </row>
    <row r="751" spans="1:12">
      <c r="A751" s="14">
        <v>2018</v>
      </c>
      <c r="B751" s="14" t="s">
        <v>1095</v>
      </c>
      <c r="C751" s="14" t="s">
        <v>1309</v>
      </c>
      <c r="D751" s="14" t="s">
        <v>1295</v>
      </c>
      <c r="E751" s="14" t="s">
        <v>1296</v>
      </c>
      <c r="F751" s="14" t="s">
        <v>1310</v>
      </c>
      <c r="G751" s="30">
        <v>212.24501271186421</v>
      </c>
      <c r="H751" s="30">
        <v>75.992835416666665</v>
      </c>
      <c r="I751" s="26">
        <f t="shared" si="39"/>
        <v>212.24501271186421</v>
      </c>
      <c r="J751" s="26">
        <f t="shared" si="39"/>
        <v>75.992835416666665</v>
      </c>
      <c r="K751" s="26">
        <f t="shared" si="40"/>
        <v>136.25217729519755</v>
      </c>
      <c r="L751" s="28">
        <f t="shared" si="41"/>
        <v>0.64195702671312405</v>
      </c>
    </row>
    <row r="752" spans="1:12">
      <c r="A752" s="14">
        <v>2016</v>
      </c>
      <c r="B752" s="14" t="s">
        <v>1095</v>
      </c>
      <c r="C752" s="14" t="s">
        <v>1309</v>
      </c>
      <c r="D752" s="14" t="s">
        <v>1295</v>
      </c>
      <c r="E752" s="14" t="s">
        <v>1296</v>
      </c>
      <c r="F752" s="14" t="s">
        <v>1310</v>
      </c>
      <c r="G752" s="30">
        <v>173.2368380281691</v>
      </c>
      <c r="H752" s="30">
        <v>97.634899090909244</v>
      </c>
      <c r="I752" s="26">
        <f t="shared" si="39"/>
        <v>173.2368380281691</v>
      </c>
      <c r="J752" s="26">
        <f t="shared" si="39"/>
        <v>97.634899090909244</v>
      </c>
      <c r="K752" s="26">
        <f t="shared" si="40"/>
        <v>75.60193893725986</v>
      </c>
      <c r="L752" s="28">
        <f t="shared" si="41"/>
        <v>0.43640798226164018</v>
      </c>
    </row>
    <row r="753" spans="1:12">
      <c r="A753" s="14">
        <v>2017</v>
      </c>
      <c r="B753" s="14" t="s">
        <v>1095</v>
      </c>
      <c r="C753" s="14" t="s">
        <v>1309</v>
      </c>
      <c r="D753" s="14" t="s">
        <v>1295</v>
      </c>
      <c r="E753" s="14" t="s">
        <v>1296</v>
      </c>
      <c r="F753" s="14" t="s">
        <v>1310</v>
      </c>
      <c r="G753" s="30">
        <v>180.08522580645169</v>
      </c>
      <c r="H753" s="30">
        <v>110.21179216666683</v>
      </c>
      <c r="I753" s="26">
        <f t="shared" si="39"/>
        <v>180.08522580645169</v>
      </c>
      <c r="J753" s="26">
        <f t="shared" si="39"/>
        <v>110.21179216666683</v>
      </c>
      <c r="K753" s="26">
        <f t="shared" si="40"/>
        <v>69.873433639784864</v>
      </c>
      <c r="L753" s="28">
        <f t="shared" si="41"/>
        <v>0.38800203252032456</v>
      </c>
    </row>
    <row r="754" spans="1:12">
      <c r="A754" s="14">
        <v>2015</v>
      </c>
      <c r="B754" s="14" t="s">
        <v>1095</v>
      </c>
      <c r="C754" s="14" t="s">
        <v>1309</v>
      </c>
      <c r="D754" s="14" t="s">
        <v>1295</v>
      </c>
      <c r="E754" s="14" t="s">
        <v>1296</v>
      </c>
      <c r="F754" s="14" t="s">
        <v>1310</v>
      </c>
      <c r="G754" s="30">
        <v>148.54410321029761</v>
      </c>
      <c r="H754" s="30">
        <v>112.66682047046692</v>
      </c>
      <c r="I754" s="26">
        <f t="shared" si="39"/>
        <v>148.54410321029761</v>
      </c>
      <c r="J754" s="26">
        <f t="shared" si="39"/>
        <v>112.66682047046692</v>
      </c>
      <c r="K754" s="26">
        <f t="shared" si="40"/>
        <v>35.87728273983069</v>
      </c>
      <c r="L754" s="28">
        <f t="shared" si="41"/>
        <v>0.24152613240418114</v>
      </c>
    </row>
    <row r="755" spans="1:12">
      <c r="A755" s="14">
        <v>2014</v>
      </c>
      <c r="B755" s="14" t="s">
        <v>1095</v>
      </c>
      <c r="C755" s="14" t="s">
        <v>1309</v>
      </c>
      <c r="D755" s="14" t="s">
        <v>1295</v>
      </c>
      <c r="E755" s="14" t="s">
        <v>1296</v>
      </c>
      <c r="F755" s="14" t="s">
        <v>1310</v>
      </c>
      <c r="G755" s="30">
        <v>239.2662648401826</v>
      </c>
      <c r="H755" s="30">
        <v>126.67731466666658</v>
      </c>
      <c r="I755" s="26">
        <f t="shared" si="39"/>
        <v>239.2662648401826</v>
      </c>
      <c r="J755" s="26">
        <f t="shared" si="39"/>
        <v>126.67731466666658</v>
      </c>
      <c r="K755" s="26">
        <f t="shared" si="40"/>
        <v>112.58895017351603</v>
      </c>
      <c r="L755" s="28">
        <f t="shared" si="41"/>
        <v>0.47055923344947764</v>
      </c>
    </row>
    <row r="756" spans="1:12">
      <c r="A756" s="14">
        <v>2020</v>
      </c>
      <c r="B756" s="14" t="s">
        <v>1095</v>
      </c>
      <c r="C756" s="14" t="s">
        <v>1309</v>
      </c>
      <c r="D756" s="14" t="s">
        <v>1295</v>
      </c>
      <c r="E756" s="14" t="s">
        <v>1296</v>
      </c>
      <c r="F756" s="14" t="s">
        <v>1310</v>
      </c>
      <c r="G756" s="30">
        <v>205.46309352518003</v>
      </c>
      <c r="H756" s="30">
        <v>126.71603400000009</v>
      </c>
      <c r="I756" s="26">
        <f t="shared" si="39"/>
        <v>205.46309352518003</v>
      </c>
      <c r="J756" s="26">
        <f t="shared" si="39"/>
        <v>126.71603400000009</v>
      </c>
      <c r="K756" s="26">
        <f t="shared" si="40"/>
        <v>78.747059525179935</v>
      </c>
      <c r="L756" s="28">
        <f t="shared" si="41"/>
        <v>0.38326620209059242</v>
      </c>
    </row>
    <row r="757" spans="1:12">
      <c r="A757" s="14">
        <v>2019</v>
      </c>
      <c r="B757" s="14" t="s">
        <v>1095</v>
      </c>
      <c r="C757" s="14" t="s">
        <v>1309</v>
      </c>
      <c r="D757" s="14" t="s">
        <v>1295</v>
      </c>
      <c r="E757" s="14" t="s">
        <v>1296</v>
      </c>
      <c r="F757" s="14" t="s">
        <v>1310</v>
      </c>
      <c r="G757" s="30">
        <v>203.56841633848822</v>
      </c>
      <c r="H757" s="30">
        <v>132.94838117455902</v>
      </c>
      <c r="I757" s="26">
        <f t="shared" si="39"/>
        <v>203.56841633848822</v>
      </c>
      <c r="J757" s="26">
        <f t="shared" si="39"/>
        <v>132.94838117455902</v>
      </c>
      <c r="K757" s="26">
        <f t="shared" si="40"/>
        <v>70.620035163929202</v>
      </c>
      <c r="L757" s="28">
        <f t="shared" si="41"/>
        <v>0.34691056910569101</v>
      </c>
    </row>
    <row r="758" spans="1:12">
      <c r="A758" s="14">
        <v>2021</v>
      </c>
      <c r="B758" s="14" t="s">
        <v>1095</v>
      </c>
      <c r="C758" s="14" t="s">
        <v>1309</v>
      </c>
      <c r="D758" s="14" t="s">
        <v>1295</v>
      </c>
      <c r="E758" s="14" t="s">
        <v>1296</v>
      </c>
      <c r="F758" s="14" t="s">
        <v>1310</v>
      </c>
      <c r="G758" s="30">
        <v>199.71574736842098</v>
      </c>
      <c r="H758" s="30">
        <v>173.64918899999989</v>
      </c>
      <c r="I758" s="26">
        <f t="shared" si="39"/>
        <v>199.71574736842098</v>
      </c>
      <c r="J758" s="26">
        <f t="shared" si="39"/>
        <v>173.64918899999989</v>
      </c>
      <c r="K758" s="26">
        <f t="shared" si="40"/>
        <v>26.066558368421084</v>
      </c>
      <c r="L758" s="28">
        <f t="shared" si="41"/>
        <v>0.13051829268292703</v>
      </c>
    </row>
    <row r="759" spans="1:12">
      <c r="A759" s="14">
        <v>2012</v>
      </c>
      <c r="B759" s="14" t="s">
        <v>1095</v>
      </c>
      <c r="C759" s="14" t="s">
        <v>1311</v>
      </c>
      <c r="D759" s="14" t="s">
        <v>1227</v>
      </c>
      <c r="E759" s="14" t="s">
        <v>1312</v>
      </c>
      <c r="F759" s="14" t="s">
        <v>1313</v>
      </c>
      <c r="G759" s="30">
        <v>2322.0891678540788</v>
      </c>
      <c r="H759" s="30">
        <v>508.86948096153867</v>
      </c>
      <c r="I759" s="26">
        <f t="shared" si="39"/>
        <v>2322.0891678540788</v>
      </c>
      <c r="J759" s="26">
        <f t="shared" si="39"/>
        <v>508.86948096153867</v>
      </c>
      <c r="K759" s="26">
        <f t="shared" si="40"/>
        <v>1813.2196868925403</v>
      </c>
      <c r="L759" s="28">
        <f t="shared" si="41"/>
        <v>0.7808570454545456</v>
      </c>
    </row>
    <row r="760" spans="1:12">
      <c r="A760" s="14">
        <v>2011</v>
      </c>
      <c r="B760" s="14" t="s">
        <v>1095</v>
      </c>
      <c r="C760" s="14" t="s">
        <v>1311</v>
      </c>
      <c r="D760" s="14" t="s">
        <v>1227</v>
      </c>
      <c r="E760" s="14" t="s">
        <v>1312</v>
      </c>
      <c r="F760" s="14" t="s">
        <v>1313</v>
      </c>
      <c r="G760" s="30">
        <v>1999.5596514745332</v>
      </c>
      <c r="H760" s="30">
        <v>565.93112666666684</v>
      </c>
      <c r="I760" s="26">
        <f t="shared" si="39"/>
        <v>1999.5596514745332</v>
      </c>
      <c r="J760" s="26">
        <f t="shared" si="39"/>
        <v>565.93112666666684</v>
      </c>
      <c r="K760" s="26">
        <f t="shared" si="40"/>
        <v>1433.6285248078664</v>
      </c>
      <c r="L760" s="28">
        <f t="shared" si="41"/>
        <v>0.7169721212121215</v>
      </c>
    </row>
    <row r="761" spans="1:12">
      <c r="A761" s="14">
        <v>2014</v>
      </c>
      <c r="B761" s="14" t="s">
        <v>1095</v>
      </c>
      <c r="C761" s="14" t="s">
        <v>1311</v>
      </c>
      <c r="D761" s="14" t="s">
        <v>1227</v>
      </c>
      <c r="E761" s="14" t="s">
        <v>1312</v>
      </c>
      <c r="F761" s="14" t="s">
        <v>1314</v>
      </c>
      <c r="G761" s="30">
        <v>3085.1820573355835</v>
      </c>
      <c r="H761" s="30">
        <v>618.64861942857283</v>
      </c>
      <c r="I761" s="26">
        <f t="shared" si="39"/>
        <v>3085.1820573355835</v>
      </c>
      <c r="J761" s="26">
        <f t="shared" si="39"/>
        <v>618.64861942857283</v>
      </c>
      <c r="K761" s="26">
        <f t="shared" si="40"/>
        <v>2466.5334379070109</v>
      </c>
      <c r="L761" s="28">
        <f t="shared" si="41"/>
        <v>0.79947743506493485</v>
      </c>
    </row>
    <row r="762" spans="1:12">
      <c r="A762" s="14">
        <v>2015</v>
      </c>
      <c r="B762" s="14" t="s">
        <v>1095</v>
      </c>
      <c r="C762" s="14" t="s">
        <v>1311</v>
      </c>
      <c r="D762" s="14" t="s">
        <v>1227</v>
      </c>
      <c r="E762" s="14" t="s">
        <v>1312</v>
      </c>
      <c r="F762" s="14" t="s">
        <v>1314</v>
      </c>
      <c r="G762" s="30">
        <v>2447.6149263943589</v>
      </c>
      <c r="H762" s="30">
        <v>638.2990334752742</v>
      </c>
      <c r="I762" s="26">
        <f t="shared" si="39"/>
        <v>2447.6149263943589</v>
      </c>
      <c r="J762" s="26">
        <f t="shared" si="39"/>
        <v>638.2990334752742</v>
      </c>
      <c r="K762" s="26">
        <f t="shared" si="40"/>
        <v>1809.3158929190847</v>
      </c>
      <c r="L762" s="28">
        <f t="shared" si="41"/>
        <v>0.73921590909090917</v>
      </c>
    </row>
    <row r="763" spans="1:12">
      <c r="A763" s="14">
        <v>2013</v>
      </c>
      <c r="B763" s="14" t="s">
        <v>1095</v>
      </c>
      <c r="C763" s="14" t="s">
        <v>1311</v>
      </c>
      <c r="D763" s="14" t="s">
        <v>1227</v>
      </c>
      <c r="E763" s="14" t="s">
        <v>1312</v>
      </c>
      <c r="F763" s="14" t="s">
        <v>1313</v>
      </c>
      <c r="G763" s="30">
        <v>2210.8809589819984</v>
      </c>
      <c r="H763" s="30">
        <v>652.1681015129717</v>
      </c>
      <c r="I763" s="26">
        <f t="shared" si="39"/>
        <v>2210.8809589819984</v>
      </c>
      <c r="J763" s="26">
        <f t="shared" si="39"/>
        <v>652.1681015129717</v>
      </c>
      <c r="K763" s="26">
        <f t="shared" si="40"/>
        <v>1558.7128574690269</v>
      </c>
      <c r="L763" s="28">
        <f t="shared" si="41"/>
        <v>0.70501889807162532</v>
      </c>
    </row>
    <row r="764" spans="1:12">
      <c r="A764" s="14">
        <v>2018</v>
      </c>
      <c r="B764" s="14" t="s">
        <v>1095</v>
      </c>
      <c r="C764" s="14" t="s">
        <v>1311</v>
      </c>
      <c r="D764" s="14" t="s">
        <v>1227</v>
      </c>
      <c r="E764" s="14" t="s">
        <v>1312</v>
      </c>
      <c r="F764" s="14" t="s">
        <v>1314</v>
      </c>
      <c r="G764" s="30">
        <v>1644.8778897884563</v>
      </c>
      <c r="H764" s="30">
        <v>877.93612800000039</v>
      </c>
      <c r="I764" s="26">
        <f t="shared" si="39"/>
        <v>1644.8778897884563</v>
      </c>
      <c r="J764" s="26">
        <f t="shared" si="39"/>
        <v>877.93612800000039</v>
      </c>
      <c r="K764" s="26">
        <f t="shared" si="40"/>
        <v>766.94176178845589</v>
      </c>
      <c r="L764" s="28">
        <f t="shared" si="41"/>
        <v>0.46626060606060576</v>
      </c>
    </row>
    <row r="765" spans="1:12">
      <c r="A765" s="14">
        <v>2016</v>
      </c>
      <c r="B765" s="14" t="s">
        <v>1095</v>
      </c>
      <c r="C765" s="14" t="s">
        <v>1311</v>
      </c>
      <c r="D765" s="14" t="s">
        <v>1227</v>
      </c>
      <c r="E765" s="14" t="s">
        <v>1312</v>
      </c>
      <c r="F765" s="14" t="s">
        <v>1314</v>
      </c>
      <c r="G765" s="30">
        <v>2074.7716729021922</v>
      </c>
      <c r="H765" s="30">
        <v>1077.5942434583333</v>
      </c>
      <c r="I765" s="26">
        <f t="shared" si="39"/>
        <v>2074.7716729021922</v>
      </c>
      <c r="J765" s="26">
        <f t="shared" si="39"/>
        <v>1077.5942434583333</v>
      </c>
      <c r="K765" s="26">
        <f t="shared" si="40"/>
        <v>997.17742944385895</v>
      </c>
      <c r="L765" s="28">
        <f t="shared" si="41"/>
        <v>0.48062032196969723</v>
      </c>
    </row>
    <row r="766" spans="1:12">
      <c r="A766" s="14">
        <v>2019</v>
      </c>
      <c r="B766" s="14" t="s">
        <v>1095</v>
      </c>
      <c r="C766" s="14" t="s">
        <v>1311</v>
      </c>
      <c r="D766" s="14" t="s">
        <v>1227</v>
      </c>
      <c r="E766" s="14" t="s">
        <v>1312</v>
      </c>
      <c r="F766" s="14" t="s">
        <v>1314</v>
      </c>
      <c r="G766" s="30">
        <v>1675.4636461130208</v>
      </c>
      <c r="H766" s="30">
        <v>1103.8683549404504</v>
      </c>
      <c r="I766" s="26">
        <f t="shared" si="39"/>
        <v>1675.4636461130208</v>
      </c>
      <c r="J766" s="26">
        <f t="shared" si="39"/>
        <v>1103.8683549404504</v>
      </c>
      <c r="K766" s="26">
        <f t="shared" si="40"/>
        <v>571.59529117257034</v>
      </c>
      <c r="L766" s="28">
        <f t="shared" si="41"/>
        <v>0.3411564867424241</v>
      </c>
    </row>
    <row r="767" spans="1:12">
      <c r="A767" s="14">
        <v>2020</v>
      </c>
      <c r="B767" s="14" t="s">
        <v>1095</v>
      </c>
      <c r="C767" s="14" t="s">
        <v>1311</v>
      </c>
      <c r="D767" s="14" t="s">
        <v>1227</v>
      </c>
      <c r="E767" s="14" t="s">
        <v>1312</v>
      </c>
      <c r="F767" s="14" t="s">
        <v>1314</v>
      </c>
      <c r="G767" s="30">
        <v>1635.1652532711344</v>
      </c>
      <c r="H767" s="30">
        <v>1264.486890924147</v>
      </c>
      <c r="I767" s="26">
        <f t="shared" si="39"/>
        <v>1635.1652532711344</v>
      </c>
      <c r="J767" s="26">
        <f t="shared" si="39"/>
        <v>1264.486890924147</v>
      </c>
      <c r="K767" s="26">
        <f t="shared" si="40"/>
        <v>370.67836234698734</v>
      </c>
      <c r="L767" s="28">
        <f t="shared" si="41"/>
        <v>0.22669168244949456</v>
      </c>
    </row>
    <row r="768" spans="1:12">
      <c r="A768" s="14">
        <v>2017</v>
      </c>
      <c r="B768" s="14" t="s">
        <v>1095</v>
      </c>
      <c r="C768" s="14" t="s">
        <v>1311</v>
      </c>
      <c r="D768" s="14" t="s">
        <v>1227</v>
      </c>
      <c r="E768" s="14" t="s">
        <v>1312</v>
      </c>
      <c r="F768" s="14" t="s">
        <v>1314</v>
      </c>
      <c r="G768" s="30">
        <v>1959.5397629310351</v>
      </c>
      <c r="H768" s="30">
        <v>1359.5001851250001</v>
      </c>
      <c r="I768" s="26">
        <f t="shared" si="39"/>
        <v>1959.5397629310351</v>
      </c>
      <c r="J768" s="26">
        <f t="shared" si="39"/>
        <v>1359.5001851250001</v>
      </c>
      <c r="K768" s="26">
        <f t="shared" si="40"/>
        <v>600.03957780603491</v>
      </c>
      <c r="L768" s="28">
        <f t="shared" si="41"/>
        <v>0.30621454545454557</v>
      </c>
    </row>
    <row r="769" spans="1:12">
      <c r="A769" s="14">
        <v>2021</v>
      </c>
      <c r="B769" s="14" t="s">
        <v>964</v>
      </c>
      <c r="C769" s="14" t="s">
        <v>1315</v>
      </c>
      <c r="D769" s="14" t="s">
        <v>1316</v>
      </c>
      <c r="E769" s="14" t="s">
        <v>1317</v>
      </c>
      <c r="F769" s="14" t="s">
        <v>1318</v>
      </c>
      <c r="G769" s="30">
        <v>214.12931066116874</v>
      </c>
      <c r="H769" s="30">
        <v>100.58774654867268</v>
      </c>
      <c r="I769" s="26">
        <f t="shared" si="39"/>
        <v>214.12931066116874</v>
      </c>
      <c r="J769" s="26">
        <f t="shared" si="39"/>
        <v>100.58774654867268</v>
      </c>
      <c r="K769" s="26">
        <f t="shared" si="40"/>
        <v>113.54156411249606</v>
      </c>
      <c r="L769" s="28">
        <f t="shared" si="41"/>
        <v>0.53024765157984621</v>
      </c>
    </row>
    <row r="770" spans="1:12">
      <c r="A770" s="14">
        <v>2020</v>
      </c>
      <c r="B770" s="14" t="s">
        <v>964</v>
      </c>
      <c r="C770" s="14" t="s">
        <v>1315</v>
      </c>
      <c r="D770" s="14" t="s">
        <v>1316</v>
      </c>
      <c r="E770" s="14" t="s">
        <v>1317</v>
      </c>
      <c r="F770" s="14" t="s">
        <v>1319</v>
      </c>
      <c r="G770" s="30">
        <v>215.86736621415528</v>
      </c>
      <c r="H770" s="30">
        <v>163.23210616527334</v>
      </c>
      <c r="I770" s="26">
        <f t="shared" si="39"/>
        <v>215.86736621415528</v>
      </c>
      <c r="J770" s="26">
        <f t="shared" si="39"/>
        <v>163.23210616527334</v>
      </c>
      <c r="K770" s="26">
        <f t="shared" si="40"/>
        <v>52.635260048881946</v>
      </c>
      <c r="L770" s="28">
        <f t="shared" si="41"/>
        <v>0.24383148306291069</v>
      </c>
    </row>
    <row r="771" spans="1:12">
      <c r="A771" s="14">
        <v>2017</v>
      </c>
      <c r="B771" s="14" t="s">
        <v>964</v>
      </c>
      <c r="C771" s="14" t="s">
        <v>1315</v>
      </c>
      <c r="D771" s="14" t="s">
        <v>1316</v>
      </c>
      <c r="E771" s="14" t="s">
        <v>1317</v>
      </c>
      <c r="F771" s="14" t="s">
        <v>1319</v>
      </c>
      <c r="G771" s="30">
        <v>1938.6061593979489</v>
      </c>
      <c r="H771" s="30">
        <v>1189.4768338249987</v>
      </c>
      <c r="I771" s="26">
        <f t="shared" si="39"/>
        <v>1938.6061593979489</v>
      </c>
      <c r="J771" s="26">
        <f t="shared" si="39"/>
        <v>1189.4768338249987</v>
      </c>
      <c r="K771" s="26">
        <f t="shared" si="40"/>
        <v>749.12932557295017</v>
      </c>
      <c r="L771" s="28">
        <f t="shared" si="41"/>
        <v>0.38642677469135805</v>
      </c>
    </row>
    <row r="772" spans="1:12">
      <c r="A772" s="14">
        <v>2015</v>
      </c>
      <c r="B772" s="14" t="s">
        <v>964</v>
      </c>
      <c r="C772" s="14" t="s">
        <v>1315</v>
      </c>
      <c r="D772" s="14" t="s">
        <v>1316</v>
      </c>
      <c r="E772" s="14" t="s">
        <v>1317</v>
      </c>
      <c r="F772" s="14" t="s">
        <v>1319</v>
      </c>
      <c r="G772" s="30">
        <v>1942.0090114831175</v>
      </c>
      <c r="H772" s="30">
        <v>1253.6861231684995</v>
      </c>
      <c r="I772" s="26">
        <f t="shared" si="39"/>
        <v>1942.0090114831175</v>
      </c>
      <c r="J772" s="26">
        <f t="shared" si="39"/>
        <v>1253.6861231684995</v>
      </c>
      <c r="K772" s="26">
        <f t="shared" si="40"/>
        <v>688.32288831461801</v>
      </c>
      <c r="L772" s="28">
        <f t="shared" si="41"/>
        <v>0.35443856554967473</v>
      </c>
    </row>
    <row r="773" spans="1:12">
      <c r="A773" s="14">
        <v>2018</v>
      </c>
      <c r="B773" s="14" t="s">
        <v>964</v>
      </c>
      <c r="C773" s="14" t="s">
        <v>1315</v>
      </c>
      <c r="D773" s="14" t="s">
        <v>1316</v>
      </c>
      <c r="E773" s="14" t="s">
        <v>1317</v>
      </c>
      <c r="F773" s="14" t="s">
        <v>1319</v>
      </c>
      <c r="G773" s="30">
        <v>2016.6987279342393</v>
      </c>
      <c r="H773" s="30">
        <v>1323.4647645856344</v>
      </c>
      <c r="I773" s="26">
        <f t="shared" si="39"/>
        <v>2016.6987279342393</v>
      </c>
      <c r="J773" s="26">
        <f t="shared" si="39"/>
        <v>1323.4647645856344</v>
      </c>
      <c r="K773" s="26">
        <f t="shared" si="40"/>
        <v>693.2339633486049</v>
      </c>
      <c r="L773" s="28">
        <f t="shared" si="41"/>
        <v>0.34374691358024695</v>
      </c>
    </row>
    <row r="774" spans="1:12">
      <c r="A774" s="14">
        <v>2014</v>
      </c>
      <c r="B774" s="14" t="s">
        <v>964</v>
      </c>
      <c r="C774" s="14" t="s">
        <v>1315</v>
      </c>
      <c r="D774" s="14" t="s">
        <v>1316</v>
      </c>
      <c r="E774" s="14" t="s">
        <v>1317</v>
      </c>
      <c r="F774" s="14" t="s">
        <v>1319</v>
      </c>
      <c r="G774" s="30">
        <v>2097.5687253984797</v>
      </c>
      <c r="H774" s="30">
        <v>1480.3648825966852</v>
      </c>
      <c r="I774" s="26">
        <f t="shared" si="39"/>
        <v>2097.5687253984797</v>
      </c>
      <c r="J774" s="26">
        <f t="shared" si="39"/>
        <v>1480.3648825966852</v>
      </c>
      <c r="K774" s="26">
        <f t="shared" si="40"/>
        <v>617.20384280179451</v>
      </c>
      <c r="L774" s="28">
        <f t="shared" si="41"/>
        <v>0.29424725651577538</v>
      </c>
    </row>
    <row r="775" spans="1:12">
      <c r="A775" s="14">
        <v>2016</v>
      </c>
      <c r="B775" s="14" t="s">
        <v>964</v>
      </c>
      <c r="C775" s="14" t="s">
        <v>1315</v>
      </c>
      <c r="D775" s="14" t="s">
        <v>1316</v>
      </c>
      <c r="E775" s="14" t="s">
        <v>1317</v>
      </c>
      <c r="F775" s="14" t="s">
        <v>1319</v>
      </c>
      <c r="G775" s="30">
        <v>2059.4896933035611</v>
      </c>
      <c r="H775" s="30">
        <v>1484.1874866946766</v>
      </c>
      <c r="I775" s="26">
        <f t="shared" si="39"/>
        <v>2059.4896933035611</v>
      </c>
      <c r="J775" s="26">
        <f t="shared" si="39"/>
        <v>1484.1874866946766</v>
      </c>
      <c r="K775" s="26">
        <f t="shared" si="40"/>
        <v>575.30220660888449</v>
      </c>
      <c r="L775" s="28">
        <f t="shared" si="41"/>
        <v>0.27934211493239414</v>
      </c>
    </row>
    <row r="776" spans="1:12">
      <c r="A776" s="14">
        <v>2021</v>
      </c>
      <c r="B776" s="14" t="s">
        <v>964</v>
      </c>
      <c r="C776" s="14" t="s">
        <v>1320</v>
      </c>
      <c r="D776" s="14" t="s">
        <v>1321</v>
      </c>
      <c r="E776" s="14" t="s">
        <v>947</v>
      </c>
      <c r="F776" s="14" t="s">
        <v>947</v>
      </c>
      <c r="G776" s="30">
        <v>966.34578159027626</v>
      </c>
      <c r="H776" s="30">
        <v>380.76167468894977</v>
      </c>
      <c r="I776" s="26">
        <f t="shared" ref="I776:J839" si="42">IF(G776&lt;0,"",IF(G776="","",G776))</f>
        <v>966.34578159027626</v>
      </c>
      <c r="J776" s="26">
        <f t="shared" si="42"/>
        <v>380.76167468894977</v>
      </c>
      <c r="K776" s="26">
        <f t="shared" si="40"/>
        <v>585.58410690132655</v>
      </c>
      <c r="L776" s="28">
        <f t="shared" si="41"/>
        <v>0.60597781669585649</v>
      </c>
    </row>
    <row r="777" spans="1:12">
      <c r="A777" s="14">
        <v>2018</v>
      </c>
      <c r="B777" s="14" t="s">
        <v>964</v>
      </c>
      <c r="C777" s="14" t="s">
        <v>1320</v>
      </c>
      <c r="D777" s="14" t="s">
        <v>1321</v>
      </c>
      <c r="E777" s="14" t="s">
        <v>947</v>
      </c>
      <c r="F777" s="14" t="s">
        <v>947</v>
      </c>
      <c r="G777" s="30">
        <v>4719.8453119467558</v>
      </c>
      <c r="H777" s="30">
        <v>975.8215008780985</v>
      </c>
      <c r="I777" s="26">
        <f t="shared" si="42"/>
        <v>4719.8453119467558</v>
      </c>
      <c r="J777" s="26">
        <f t="shared" si="42"/>
        <v>975.8215008780985</v>
      </c>
      <c r="K777" s="26">
        <f t="shared" si="40"/>
        <v>3744.0238110686573</v>
      </c>
      <c r="L777" s="28">
        <f t="shared" si="41"/>
        <v>0.7932513808433248</v>
      </c>
    </row>
    <row r="778" spans="1:12">
      <c r="A778" s="14">
        <v>2012</v>
      </c>
      <c r="B778" s="14" t="s">
        <v>964</v>
      </c>
      <c r="C778" s="14" t="s">
        <v>1320</v>
      </c>
      <c r="D778" s="14" t="s">
        <v>1321</v>
      </c>
      <c r="E778" s="14" t="s">
        <v>947</v>
      </c>
      <c r="F778" s="14" t="s">
        <v>947</v>
      </c>
      <c r="G778" s="30">
        <v>4177.976002983768</v>
      </c>
      <c r="H778" s="30">
        <v>976.87848062616479</v>
      </c>
      <c r="I778" s="26">
        <f t="shared" si="42"/>
        <v>4177.976002983768</v>
      </c>
      <c r="J778" s="26">
        <f t="shared" si="42"/>
        <v>976.87848062616479</v>
      </c>
      <c r="K778" s="26">
        <f t="shared" si="40"/>
        <v>3201.0975223576033</v>
      </c>
      <c r="L778" s="28">
        <f t="shared" si="41"/>
        <v>0.76618379810498882</v>
      </c>
    </row>
    <row r="779" spans="1:12">
      <c r="A779" s="14">
        <v>2016</v>
      </c>
      <c r="B779" s="14" t="s">
        <v>964</v>
      </c>
      <c r="C779" s="14" t="s">
        <v>1320</v>
      </c>
      <c r="D779" s="14" t="s">
        <v>1321</v>
      </c>
      <c r="E779" s="14" t="s">
        <v>947</v>
      </c>
      <c r="F779" s="14" t="s">
        <v>947</v>
      </c>
      <c r="G779" s="30">
        <v>4360.5967321217477</v>
      </c>
      <c r="H779" s="30">
        <v>1107.4640946132588</v>
      </c>
      <c r="I779" s="26">
        <f t="shared" si="42"/>
        <v>4360.5967321217477</v>
      </c>
      <c r="J779" s="26">
        <f t="shared" si="42"/>
        <v>1107.4640946132588</v>
      </c>
      <c r="K779" s="26">
        <f t="shared" si="40"/>
        <v>3253.1326375084891</v>
      </c>
      <c r="L779" s="28">
        <f t="shared" si="41"/>
        <v>0.74602923346355932</v>
      </c>
    </row>
    <row r="780" spans="1:12">
      <c r="A780" s="14">
        <v>2013</v>
      </c>
      <c r="B780" s="14" t="s">
        <v>964</v>
      </c>
      <c r="C780" s="14" t="s">
        <v>1320</v>
      </c>
      <c r="D780" s="14" t="s">
        <v>1321</v>
      </c>
      <c r="E780" s="14" t="s">
        <v>947</v>
      </c>
      <c r="F780" s="14" t="s">
        <v>947</v>
      </c>
      <c r="G780" s="30">
        <v>4265.1837235050343</v>
      </c>
      <c r="H780" s="30">
        <v>1239.7920324999998</v>
      </c>
      <c r="I780" s="26">
        <f t="shared" si="42"/>
        <v>4265.1837235050343</v>
      </c>
      <c r="J780" s="26">
        <f t="shared" si="42"/>
        <v>1239.7920324999998</v>
      </c>
      <c r="K780" s="26">
        <f t="shared" si="40"/>
        <v>3025.3916910050348</v>
      </c>
      <c r="L780" s="28">
        <f t="shared" si="41"/>
        <v>0.70932271318873796</v>
      </c>
    </row>
    <row r="781" spans="1:12">
      <c r="A781" s="14">
        <v>2011</v>
      </c>
      <c r="B781" s="14" t="s">
        <v>964</v>
      </c>
      <c r="C781" s="14" t="s">
        <v>1320</v>
      </c>
      <c r="D781" s="14" t="s">
        <v>1321</v>
      </c>
      <c r="E781" s="14" t="s">
        <v>947</v>
      </c>
      <c r="F781" s="14" t="s">
        <v>947</v>
      </c>
      <c r="G781" s="30">
        <v>4366.7856187191346</v>
      </c>
      <c r="H781" s="30">
        <v>1266.7606518853588</v>
      </c>
      <c r="I781" s="26">
        <f t="shared" si="42"/>
        <v>4366.7856187191346</v>
      </c>
      <c r="J781" s="26">
        <f t="shared" si="42"/>
        <v>1266.7606518853588</v>
      </c>
      <c r="K781" s="26">
        <f t="shared" si="40"/>
        <v>3100.0249668337756</v>
      </c>
      <c r="L781" s="28">
        <f t="shared" si="41"/>
        <v>0.70991004310925498</v>
      </c>
    </row>
    <row r="782" spans="1:12">
      <c r="A782" s="14">
        <v>2014</v>
      </c>
      <c r="B782" s="14" t="s">
        <v>964</v>
      </c>
      <c r="C782" s="14" t="s">
        <v>1320</v>
      </c>
      <c r="D782" s="14" t="s">
        <v>1321</v>
      </c>
      <c r="E782" s="14" t="s">
        <v>947</v>
      </c>
      <c r="F782" s="14" t="s">
        <v>947</v>
      </c>
      <c r="G782" s="30">
        <v>5104.8686811809666</v>
      </c>
      <c r="H782" s="30">
        <v>1501.5005337499992</v>
      </c>
      <c r="I782" s="26">
        <f t="shared" si="42"/>
        <v>5104.8686811809666</v>
      </c>
      <c r="J782" s="26">
        <f t="shared" si="42"/>
        <v>1501.5005337499992</v>
      </c>
      <c r="K782" s="26">
        <f t="shared" si="40"/>
        <v>3603.3681474309674</v>
      </c>
      <c r="L782" s="28">
        <f t="shared" si="41"/>
        <v>0.70586892092146036</v>
      </c>
    </row>
    <row r="783" spans="1:12">
      <c r="A783" s="14">
        <v>2017</v>
      </c>
      <c r="B783" s="14" t="s">
        <v>964</v>
      </c>
      <c r="C783" s="14" t="s">
        <v>1320</v>
      </c>
      <c r="D783" s="14" t="s">
        <v>1321</v>
      </c>
      <c r="E783" s="14" t="s">
        <v>947</v>
      </c>
      <c r="F783" s="14" t="s">
        <v>947</v>
      </c>
      <c r="G783" s="30">
        <v>4518.1904123135764</v>
      </c>
      <c r="H783" s="30">
        <v>1644.5430446929672</v>
      </c>
      <c r="I783" s="26">
        <f t="shared" si="42"/>
        <v>4518.1904123135764</v>
      </c>
      <c r="J783" s="26">
        <f t="shared" si="42"/>
        <v>1644.5430446929672</v>
      </c>
      <c r="K783" s="26">
        <f t="shared" si="40"/>
        <v>2873.6473676206092</v>
      </c>
      <c r="L783" s="28">
        <f t="shared" si="41"/>
        <v>0.63601732228658658</v>
      </c>
    </row>
    <row r="784" spans="1:12">
      <c r="A784" s="14">
        <v>2015</v>
      </c>
      <c r="B784" s="14" t="s">
        <v>964</v>
      </c>
      <c r="C784" s="14" t="s">
        <v>1320</v>
      </c>
      <c r="D784" s="14" t="s">
        <v>1321</v>
      </c>
      <c r="E784" s="14" t="s">
        <v>947</v>
      </c>
      <c r="F784" s="14" t="s">
        <v>947</v>
      </c>
      <c r="G784" s="30">
        <v>5427.4394410190607</v>
      </c>
      <c r="H784" s="30">
        <v>1664.9107356545978</v>
      </c>
      <c r="I784" s="26">
        <f t="shared" si="42"/>
        <v>5427.4394410190607</v>
      </c>
      <c r="J784" s="26">
        <f t="shared" si="42"/>
        <v>1664.9107356545978</v>
      </c>
      <c r="K784" s="26">
        <f t="shared" si="40"/>
        <v>3762.5287053644629</v>
      </c>
      <c r="L784" s="28">
        <f t="shared" si="41"/>
        <v>0.69324195069378924</v>
      </c>
    </row>
    <row r="785" spans="1:12">
      <c r="A785" s="14">
        <v>2019</v>
      </c>
      <c r="B785" s="14" t="s">
        <v>964</v>
      </c>
      <c r="C785" s="14" t="s">
        <v>1320</v>
      </c>
      <c r="D785" s="14" t="s">
        <v>1321</v>
      </c>
      <c r="E785" s="14" t="s">
        <v>947</v>
      </c>
      <c r="F785" s="14" t="s">
        <v>947</v>
      </c>
      <c r="G785" s="30">
        <v>5116.6198931185245</v>
      </c>
      <c r="H785" s="30">
        <v>1824.4127453317028</v>
      </c>
      <c r="I785" s="26">
        <f t="shared" si="42"/>
        <v>5116.6198931185245</v>
      </c>
      <c r="J785" s="26">
        <f t="shared" si="42"/>
        <v>1824.4127453317028</v>
      </c>
      <c r="K785" s="26">
        <f t="shared" si="40"/>
        <v>3292.2071477868217</v>
      </c>
      <c r="L785" s="28">
        <f t="shared" si="41"/>
        <v>0.64343398895325343</v>
      </c>
    </row>
    <row r="786" spans="1:12">
      <c r="A786" s="14">
        <v>2020</v>
      </c>
      <c r="B786" s="14" t="s">
        <v>964</v>
      </c>
      <c r="C786" s="14" t="s">
        <v>1322</v>
      </c>
      <c r="D786" s="14" t="s">
        <v>1323</v>
      </c>
      <c r="E786" s="14" t="s">
        <v>1324</v>
      </c>
      <c r="F786" s="14" t="s">
        <v>1325</v>
      </c>
      <c r="G786" s="30">
        <v>8190.1600277503057</v>
      </c>
      <c r="H786" s="30">
        <v>4097.2066633823579</v>
      </c>
      <c r="I786" s="26">
        <f t="shared" si="42"/>
        <v>8190.1600277503057</v>
      </c>
      <c r="J786" s="26">
        <f t="shared" si="42"/>
        <v>4097.2066633823579</v>
      </c>
      <c r="K786" s="26">
        <f t="shared" si="40"/>
        <v>4092.9533643679479</v>
      </c>
      <c r="L786" s="28">
        <f t="shared" si="41"/>
        <v>0.49974034090909097</v>
      </c>
    </row>
    <row r="787" spans="1:12">
      <c r="A787" s="14">
        <v>2019</v>
      </c>
      <c r="B787" s="14" t="s">
        <v>964</v>
      </c>
      <c r="C787" s="14" t="s">
        <v>1322</v>
      </c>
      <c r="D787" s="14" t="s">
        <v>1323</v>
      </c>
      <c r="E787" s="14" t="s">
        <v>1324</v>
      </c>
      <c r="F787" s="14" t="s">
        <v>1325</v>
      </c>
      <c r="G787" s="30">
        <v>8642.7596525235931</v>
      </c>
      <c r="H787" s="30">
        <v>4378.1786895388404</v>
      </c>
      <c r="I787" s="26">
        <f t="shared" si="42"/>
        <v>8642.7596525235931</v>
      </c>
      <c r="J787" s="26">
        <f t="shared" si="42"/>
        <v>4378.1786895388404</v>
      </c>
      <c r="K787" s="26">
        <f t="shared" si="40"/>
        <v>4264.5809629847527</v>
      </c>
      <c r="L787" s="28">
        <f t="shared" si="41"/>
        <v>0.49342815656565675</v>
      </c>
    </row>
    <row r="788" spans="1:12">
      <c r="A788" s="14">
        <v>2020</v>
      </c>
      <c r="B788" s="14" t="s">
        <v>964</v>
      </c>
      <c r="C788" s="14" t="s">
        <v>1326</v>
      </c>
      <c r="D788" s="14" t="s">
        <v>1194</v>
      </c>
      <c r="E788" s="14" t="s">
        <v>1129</v>
      </c>
      <c r="F788" s="14" t="s">
        <v>1327</v>
      </c>
      <c r="G788" s="30">
        <v>171.33011869360789</v>
      </c>
      <c r="H788" s="30">
        <v>26.876248442622959</v>
      </c>
      <c r="I788" s="26">
        <f t="shared" si="42"/>
        <v>171.33011869360789</v>
      </c>
      <c r="J788" s="26">
        <f t="shared" si="42"/>
        <v>26.876248442622959</v>
      </c>
      <c r="K788" s="26">
        <f t="shared" si="40"/>
        <v>144.45387025098492</v>
      </c>
      <c r="L788" s="28">
        <f t="shared" si="41"/>
        <v>0.84313179347826084</v>
      </c>
    </row>
    <row r="789" spans="1:12">
      <c r="A789" s="14">
        <v>2019</v>
      </c>
      <c r="B789" s="14" t="s">
        <v>964</v>
      </c>
      <c r="C789" s="14" t="s">
        <v>1326</v>
      </c>
      <c r="D789" s="14" t="s">
        <v>1194</v>
      </c>
      <c r="E789" s="14" t="s">
        <v>1129</v>
      </c>
      <c r="F789" s="14" t="s">
        <v>1327</v>
      </c>
      <c r="G789" s="30">
        <v>189.84996968409123</v>
      </c>
      <c r="H789" s="30">
        <v>46.560963013351824</v>
      </c>
      <c r="I789" s="26">
        <f t="shared" si="42"/>
        <v>189.84996968409123</v>
      </c>
      <c r="J789" s="26">
        <f t="shared" si="42"/>
        <v>46.560963013351824</v>
      </c>
      <c r="K789" s="26">
        <f t="shared" si="40"/>
        <v>143.28900667073941</v>
      </c>
      <c r="L789" s="28">
        <f t="shared" si="41"/>
        <v>0.75474864130434749</v>
      </c>
    </row>
    <row r="790" spans="1:12">
      <c r="A790" s="14">
        <v>2021</v>
      </c>
      <c r="B790" s="14" t="s">
        <v>964</v>
      </c>
      <c r="C790" s="14" t="s">
        <v>1326</v>
      </c>
      <c r="D790" s="14" t="s">
        <v>1194</v>
      </c>
      <c r="E790" s="14" t="s">
        <v>1129</v>
      </c>
      <c r="F790" s="14" t="s">
        <v>1327</v>
      </c>
      <c r="G790" s="30">
        <v>146.06005334326693</v>
      </c>
      <c r="H790" s="30">
        <v>58.05523293269232</v>
      </c>
      <c r="I790" s="26">
        <f t="shared" si="42"/>
        <v>146.06005334326693</v>
      </c>
      <c r="J790" s="26">
        <f t="shared" si="42"/>
        <v>58.05523293269232</v>
      </c>
      <c r="K790" s="26">
        <f t="shared" si="40"/>
        <v>88.004820410574609</v>
      </c>
      <c r="L790" s="28">
        <f t="shared" si="41"/>
        <v>0.6025249094202898</v>
      </c>
    </row>
    <row r="791" spans="1:12">
      <c r="A791" s="14">
        <v>2019</v>
      </c>
      <c r="B791" s="14" t="s">
        <v>964</v>
      </c>
      <c r="C791" s="14" t="s">
        <v>1328</v>
      </c>
      <c r="D791" s="14" t="s">
        <v>1329</v>
      </c>
      <c r="E791" s="14" t="s">
        <v>1330</v>
      </c>
      <c r="F791" s="14" t="s">
        <v>1330</v>
      </c>
      <c r="G791" s="30">
        <v>191.59938145539869</v>
      </c>
      <c r="H791" s="30">
        <v>33.165694583333263</v>
      </c>
      <c r="I791" s="26">
        <f t="shared" si="42"/>
        <v>191.59938145539869</v>
      </c>
      <c r="J791" s="26">
        <f t="shared" si="42"/>
        <v>33.165694583333263</v>
      </c>
      <c r="K791" s="26">
        <f t="shared" si="40"/>
        <v>158.43368687206544</v>
      </c>
      <c r="L791" s="28">
        <f t="shared" si="41"/>
        <v>0.82690082644628105</v>
      </c>
    </row>
    <row r="792" spans="1:12">
      <c r="A792" s="14">
        <v>2021</v>
      </c>
      <c r="B792" s="14" t="s">
        <v>964</v>
      </c>
      <c r="C792" s="14" t="s">
        <v>1331</v>
      </c>
      <c r="D792" s="14" t="s">
        <v>1332</v>
      </c>
      <c r="E792" s="14" t="s">
        <v>1333</v>
      </c>
      <c r="F792" s="14" t="s">
        <v>1334</v>
      </c>
      <c r="G792" s="30">
        <v>598.88452585338928</v>
      </c>
      <c r="H792" s="30">
        <v>188.2517995492957</v>
      </c>
      <c r="I792" s="26">
        <f t="shared" si="42"/>
        <v>598.88452585338928</v>
      </c>
      <c r="J792" s="26">
        <f t="shared" si="42"/>
        <v>188.2517995492957</v>
      </c>
      <c r="K792" s="26">
        <f t="shared" si="40"/>
        <v>410.63272630409358</v>
      </c>
      <c r="L792" s="28">
        <f t="shared" si="41"/>
        <v>0.6856626086956521</v>
      </c>
    </row>
    <row r="793" spans="1:12">
      <c r="A793" s="14">
        <v>2020</v>
      </c>
      <c r="B793" s="14" t="s">
        <v>964</v>
      </c>
      <c r="C793" s="14" t="s">
        <v>1331</v>
      </c>
      <c r="D793" s="14" t="s">
        <v>1332</v>
      </c>
      <c r="E793" s="14" t="s">
        <v>1333</v>
      </c>
      <c r="F793" s="14" t="s">
        <v>1334</v>
      </c>
      <c r="G793" s="30">
        <v>596.09824346082576</v>
      </c>
      <c r="H793" s="30">
        <v>288.87929659754286</v>
      </c>
      <c r="I793" s="26">
        <f t="shared" si="42"/>
        <v>596.09824346082576</v>
      </c>
      <c r="J793" s="26">
        <f t="shared" si="42"/>
        <v>288.87929659754286</v>
      </c>
      <c r="K793" s="26">
        <f t="shared" ref="K793:K856" si="43">IF(H793="","",IF(G793="","",G793-H793))</f>
        <v>307.21894686328289</v>
      </c>
      <c r="L793" s="28">
        <f t="shared" ref="L793:L856" si="44">IF(H793="","",IF(G793="","",K793/G793))</f>
        <v>0.51538307692307872</v>
      </c>
    </row>
    <row r="794" spans="1:12">
      <c r="A794" s="14">
        <v>2011</v>
      </c>
      <c r="B794" s="14" t="s">
        <v>964</v>
      </c>
      <c r="C794" s="14" t="s">
        <v>1331</v>
      </c>
      <c r="D794" s="14" t="s">
        <v>1332</v>
      </c>
      <c r="E794" s="14" t="s">
        <v>1333</v>
      </c>
      <c r="F794" s="14" t="s">
        <v>1334</v>
      </c>
      <c r="G794" s="30">
        <v>2485.3490330076706</v>
      </c>
      <c r="H794" s="30">
        <v>411.93476129032274</v>
      </c>
      <c r="I794" s="26">
        <f t="shared" si="42"/>
        <v>2485.3490330076706</v>
      </c>
      <c r="J794" s="26">
        <f t="shared" si="42"/>
        <v>411.93476129032274</v>
      </c>
      <c r="K794" s="26">
        <f t="shared" si="43"/>
        <v>2073.4142717173481</v>
      </c>
      <c r="L794" s="28">
        <f t="shared" si="44"/>
        <v>0.83425476429287859</v>
      </c>
    </row>
    <row r="795" spans="1:12">
      <c r="A795" s="14">
        <v>2015</v>
      </c>
      <c r="B795" s="14" t="s">
        <v>964</v>
      </c>
      <c r="C795" s="14" t="s">
        <v>1331</v>
      </c>
      <c r="D795" s="14" t="s">
        <v>1332</v>
      </c>
      <c r="E795" s="14" t="s">
        <v>1333</v>
      </c>
      <c r="F795" s="14" t="s">
        <v>1334</v>
      </c>
      <c r="G795" s="30">
        <v>3273.2326458856583</v>
      </c>
      <c r="H795" s="30">
        <v>801.44891511904893</v>
      </c>
      <c r="I795" s="26">
        <f t="shared" si="42"/>
        <v>3273.2326458856583</v>
      </c>
      <c r="J795" s="26">
        <f t="shared" si="42"/>
        <v>801.44891511904893</v>
      </c>
      <c r="K795" s="26">
        <f t="shared" si="43"/>
        <v>2471.7837307666096</v>
      </c>
      <c r="L795" s="28">
        <f t="shared" si="44"/>
        <v>0.75515064102564089</v>
      </c>
    </row>
    <row r="796" spans="1:12">
      <c r="A796" s="14">
        <v>2018</v>
      </c>
      <c r="B796" s="14" t="s">
        <v>964</v>
      </c>
      <c r="C796" s="14" t="s">
        <v>1331</v>
      </c>
      <c r="D796" s="14" t="s">
        <v>1332</v>
      </c>
      <c r="E796" s="14" t="s">
        <v>1333</v>
      </c>
      <c r="F796" s="14" t="s">
        <v>1334</v>
      </c>
      <c r="G796" s="30">
        <v>3213.9755416209982</v>
      </c>
      <c r="H796" s="30">
        <v>869.09392097107434</v>
      </c>
      <c r="I796" s="26">
        <f t="shared" si="42"/>
        <v>3213.9755416209982</v>
      </c>
      <c r="J796" s="26">
        <f t="shared" si="42"/>
        <v>869.09392097107434</v>
      </c>
      <c r="K796" s="26">
        <f t="shared" si="43"/>
        <v>2344.8816206499241</v>
      </c>
      <c r="L796" s="28">
        <f t="shared" si="44"/>
        <v>0.7295891304347828</v>
      </c>
    </row>
    <row r="797" spans="1:12">
      <c r="A797" s="14">
        <v>2014</v>
      </c>
      <c r="B797" s="14" t="s">
        <v>964</v>
      </c>
      <c r="C797" s="14" t="s">
        <v>1331</v>
      </c>
      <c r="D797" s="14" t="s">
        <v>1332</v>
      </c>
      <c r="E797" s="14" t="s">
        <v>1333</v>
      </c>
      <c r="F797" s="14" t="s">
        <v>1334</v>
      </c>
      <c r="G797" s="30">
        <v>3641.7420122385242</v>
      </c>
      <c r="H797" s="30">
        <v>955.67574354166629</v>
      </c>
      <c r="I797" s="26">
        <f t="shared" si="42"/>
        <v>3641.7420122385242</v>
      </c>
      <c r="J797" s="26">
        <f t="shared" si="42"/>
        <v>955.67574354166629</v>
      </c>
      <c r="K797" s="26">
        <f t="shared" si="43"/>
        <v>2686.0662686968581</v>
      </c>
      <c r="L797" s="28">
        <f t="shared" si="44"/>
        <v>0.73757730769230778</v>
      </c>
    </row>
    <row r="798" spans="1:12">
      <c r="A798" s="14">
        <v>2016</v>
      </c>
      <c r="B798" s="14" t="s">
        <v>964</v>
      </c>
      <c r="C798" s="14" t="s">
        <v>1331</v>
      </c>
      <c r="D798" s="14" t="s">
        <v>1332</v>
      </c>
      <c r="E798" s="14" t="s">
        <v>1333</v>
      </c>
      <c r="F798" s="14" t="s">
        <v>1334</v>
      </c>
      <c r="G798" s="30">
        <v>3373.6050413915714</v>
      </c>
      <c r="H798" s="30">
        <v>1524.4721430041147</v>
      </c>
      <c r="I798" s="26">
        <f t="shared" si="42"/>
        <v>3373.6050413915714</v>
      </c>
      <c r="J798" s="26">
        <f t="shared" si="42"/>
        <v>1524.4721430041147</v>
      </c>
      <c r="K798" s="26">
        <f t="shared" si="43"/>
        <v>1849.1328983874566</v>
      </c>
      <c r="L798" s="28">
        <f t="shared" si="44"/>
        <v>0.54811777777777793</v>
      </c>
    </row>
    <row r="799" spans="1:12">
      <c r="A799" s="14">
        <v>2012</v>
      </c>
      <c r="B799" s="14" t="s">
        <v>964</v>
      </c>
      <c r="C799" s="14" t="s">
        <v>1331</v>
      </c>
      <c r="D799" s="14" t="s">
        <v>1332</v>
      </c>
      <c r="E799" s="14" t="s">
        <v>1333</v>
      </c>
      <c r="F799" s="14" t="s">
        <v>1334</v>
      </c>
      <c r="G799" s="30">
        <v>3413.1059011464008</v>
      </c>
      <c r="H799" s="30">
        <v>1626.7411155555549</v>
      </c>
      <c r="I799" s="26">
        <f t="shared" si="42"/>
        <v>3413.1059011464008</v>
      </c>
      <c r="J799" s="26">
        <f t="shared" si="42"/>
        <v>1626.7411155555549</v>
      </c>
      <c r="K799" s="26">
        <f t="shared" si="43"/>
        <v>1786.3647855908459</v>
      </c>
      <c r="L799" s="28">
        <f t="shared" si="44"/>
        <v>0.52338393162393182</v>
      </c>
    </row>
    <row r="800" spans="1:12">
      <c r="A800" s="14">
        <v>2013</v>
      </c>
      <c r="B800" s="14" t="s">
        <v>964</v>
      </c>
      <c r="C800" s="14" t="s">
        <v>1331</v>
      </c>
      <c r="D800" s="14" t="s">
        <v>1332</v>
      </c>
      <c r="E800" s="14" t="s">
        <v>1333</v>
      </c>
      <c r="F800" s="14" t="s">
        <v>1334</v>
      </c>
      <c r="G800" s="30">
        <v>3369.8025178667585</v>
      </c>
      <c r="H800" s="30">
        <v>1782.9970742804078</v>
      </c>
      <c r="I800" s="26">
        <f t="shared" si="42"/>
        <v>3369.8025178667585</v>
      </c>
      <c r="J800" s="26">
        <f t="shared" si="42"/>
        <v>1782.9970742804078</v>
      </c>
      <c r="K800" s="26">
        <f t="shared" si="43"/>
        <v>1586.8054435863507</v>
      </c>
      <c r="L800" s="28">
        <f t="shared" si="44"/>
        <v>0.47088974358974373</v>
      </c>
    </row>
    <row r="801" spans="1:12">
      <c r="A801" s="14">
        <v>2017</v>
      </c>
      <c r="B801" s="14" t="s">
        <v>964</v>
      </c>
      <c r="C801" s="14" t="s">
        <v>1331</v>
      </c>
      <c r="D801" s="14" t="s">
        <v>1332</v>
      </c>
      <c r="E801" s="14" t="s">
        <v>1333</v>
      </c>
      <c r="F801" s="14" t="s">
        <v>1334</v>
      </c>
      <c r="G801" s="30">
        <v>2769.3395389535021</v>
      </c>
      <c r="H801" s="30">
        <v>2331.5000826585333</v>
      </c>
      <c r="I801" s="26">
        <f t="shared" si="42"/>
        <v>2769.3395389535021</v>
      </c>
      <c r="J801" s="26">
        <f t="shared" si="42"/>
        <v>2331.5000826585333</v>
      </c>
      <c r="K801" s="26">
        <f t="shared" si="43"/>
        <v>437.83945629496884</v>
      </c>
      <c r="L801" s="28">
        <f t="shared" si="44"/>
        <v>0.15810248260869547</v>
      </c>
    </row>
    <row r="802" spans="1:12">
      <c r="A802" s="14">
        <v>2015</v>
      </c>
      <c r="B802" s="14" t="s">
        <v>964</v>
      </c>
      <c r="C802" s="14" t="s">
        <v>1335</v>
      </c>
      <c r="D802" s="14" t="s">
        <v>1336</v>
      </c>
      <c r="E802" s="14" t="s">
        <v>1330</v>
      </c>
      <c r="F802" s="14" t="s">
        <v>1337</v>
      </c>
      <c r="G802" s="30">
        <v>404.47189699114949</v>
      </c>
      <c r="H802" s="30">
        <v>94.240557268258556</v>
      </c>
      <c r="I802" s="26">
        <f t="shared" si="42"/>
        <v>404.47189699114949</v>
      </c>
      <c r="J802" s="26">
        <f t="shared" si="42"/>
        <v>94.240557268258556</v>
      </c>
      <c r="K802" s="26">
        <f t="shared" si="43"/>
        <v>310.23133972289094</v>
      </c>
      <c r="L802" s="28">
        <f t="shared" si="44"/>
        <v>0.76700344827586209</v>
      </c>
    </row>
    <row r="803" spans="1:12">
      <c r="A803" s="14">
        <v>2014</v>
      </c>
      <c r="B803" s="14" t="s">
        <v>964</v>
      </c>
      <c r="C803" s="14" t="s">
        <v>1335</v>
      </c>
      <c r="D803" s="14" t="s">
        <v>1336</v>
      </c>
      <c r="E803" s="14" t="s">
        <v>1330</v>
      </c>
      <c r="F803" s="14" t="s">
        <v>1337</v>
      </c>
      <c r="G803" s="30">
        <v>464.81517362565808</v>
      </c>
      <c r="H803" s="30">
        <v>137.31537803030324</v>
      </c>
      <c r="I803" s="26">
        <f t="shared" si="42"/>
        <v>464.81517362565808</v>
      </c>
      <c r="J803" s="26">
        <f t="shared" si="42"/>
        <v>137.31537803030324</v>
      </c>
      <c r="K803" s="26">
        <f t="shared" si="43"/>
        <v>327.49979559535484</v>
      </c>
      <c r="L803" s="28">
        <f t="shared" si="44"/>
        <v>0.70458068965517229</v>
      </c>
    </row>
    <row r="804" spans="1:12">
      <c r="A804" s="14">
        <v>2012</v>
      </c>
      <c r="B804" s="14" t="s">
        <v>964</v>
      </c>
      <c r="C804" s="14" t="s">
        <v>1335</v>
      </c>
      <c r="D804" s="14" t="s">
        <v>1336</v>
      </c>
      <c r="E804" s="14" t="s">
        <v>1330</v>
      </c>
      <c r="F804" s="14" t="s">
        <v>1337</v>
      </c>
      <c r="G804" s="30">
        <v>430.37476199157186</v>
      </c>
      <c r="H804" s="30">
        <v>154.23246355601404</v>
      </c>
      <c r="I804" s="26">
        <f t="shared" si="42"/>
        <v>430.37476199157186</v>
      </c>
      <c r="J804" s="26">
        <f t="shared" si="42"/>
        <v>154.23246355601404</v>
      </c>
      <c r="K804" s="26">
        <f t="shared" si="43"/>
        <v>276.14229843555779</v>
      </c>
      <c r="L804" s="28">
        <f t="shared" si="44"/>
        <v>0.64163218390804611</v>
      </c>
    </row>
    <row r="805" spans="1:12">
      <c r="A805" s="14">
        <v>2011</v>
      </c>
      <c r="B805" s="14" t="s">
        <v>964</v>
      </c>
      <c r="C805" s="14" t="s">
        <v>1335</v>
      </c>
      <c r="D805" s="14" t="s">
        <v>1336</v>
      </c>
      <c r="E805" s="14" t="s">
        <v>1330</v>
      </c>
      <c r="F805" s="14" t="s">
        <v>1337</v>
      </c>
      <c r="G805" s="30">
        <v>386.09491891544832</v>
      </c>
      <c r="H805" s="30">
        <v>154.71702099722989</v>
      </c>
      <c r="I805" s="26">
        <f t="shared" si="42"/>
        <v>386.09491891544832</v>
      </c>
      <c r="J805" s="26">
        <f t="shared" si="42"/>
        <v>154.71702099722989</v>
      </c>
      <c r="K805" s="26">
        <f t="shared" si="43"/>
        <v>231.37789791821842</v>
      </c>
      <c r="L805" s="28">
        <f t="shared" si="44"/>
        <v>0.59927724137931049</v>
      </c>
    </row>
    <row r="806" spans="1:12">
      <c r="A806" s="14">
        <v>2016</v>
      </c>
      <c r="B806" s="14" t="s">
        <v>964</v>
      </c>
      <c r="C806" s="14" t="s">
        <v>1335</v>
      </c>
      <c r="D806" s="14" t="s">
        <v>1336</v>
      </c>
      <c r="E806" s="14" t="s">
        <v>1330</v>
      </c>
      <c r="F806" s="14" t="s">
        <v>1337</v>
      </c>
      <c r="G806" s="30">
        <v>434.99051648207319</v>
      </c>
      <c r="H806" s="30">
        <v>165.00390264003616</v>
      </c>
      <c r="I806" s="26">
        <f t="shared" si="42"/>
        <v>434.99051648207319</v>
      </c>
      <c r="J806" s="26">
        <f t="shared" si="42"/>
        <v>165.00390264003616</v>
      </c>
      <c r="K806" s="26">
        <f t="shared" si="43"/>
        <v>269.98661384203706</v>
      </c>
      <c r="L806" s="28">
        <f t="shared" si="44"/>
        <v>0.62067241379310334</v>
      </c>
    </row>
    <row r="807" spans="1:12">
      <c r="A807" s="14">
        <v>2017</v>
      </c>
      <c r="B807" s="14" t="s">
        <v>964</v>
      </c>
      <c r="C807" s="14" t="s">
        <v>1335</v>
      </c>
      <c r="D807" s="14" t="s">
        <v>1336</v>
      </c>
      <c r="E807" s="14" t="s">
        <v>1330</v>
      </c>
      <c r="F807" s="14" t="s">
        <v>1337</v>
      </c>
      <c r="G807" s="30">
        <v>451.10426394521369</v>
      </c>
      <c r="H807" s="30">
        <v>172.5673436190003</v>
      </c>
      <c r="I807" s="26">
        <f t="shared" si="42"/>
        <v>451.10426394521369</v>
      </c>
      <c r="J807" s="26">
        <f t="shared" si="42"/>
        <v>172.5673436190003</v>
      </c>
      <c r="K807" s="26">
        <f t="shared" si="43"/>
        <v>278.53692032621336</v>
      </c>
      <c r="L807" s="28">
        <f t="shared" si="44"/>
        <v>0.61745574712643703</v>
      </c>
    </row>
    <row r="808" spans="1:12">
      <c r="A808" s="14">
        <v>2013</v>
      </c>
      <c r="B808" s="14" t="s">
        <v>964</v>
      </c>
      <c r="C808" s="14" t="s">
        <v>1335</v>
      </c>
      <c r="D808" s="14" t="s">
        <v>1336</v>
      </c>
      <c r="E808" s="14" t="s">
        <v>1330</v>
      </c>
      <c r="F808" s="14" t="s">
        <v>1337</v>
      </c>
      <c r="G808" s="30">
        <v>476.69332116788144</v>
      </c>
      <c r="H808" s="30">
        <v>172.65064999999927</v>
      </c>
      <c r="I808" s="26">
        <f t="shared" si="42"/>
        <v>476.69332116788144</v>
      </c>
      <c r="J808" s="26">
        <f t="shared" si="42"/>
        <v>172.65064999999927</v>
      </c>
      <c r="K808" s="26">
        <f t="shared" si="43"/>
        <v>304.04267116788219</v>
      </c>
      <c r="L808" s="28">
        <f t="shared" si="44"/>
        <v>0.63781609195402322</v>
      </c>
    </row>
    <row r="809" spans="1:12">
      <c r="A809" s="14">
        <v>2021</v>
      </c>
      <c r="B809" s="14" t="s">
        <v>964</v>
      </c>
      <c r="C809" s="14" t="s">
        <v>1335</v>
      </c>
      <c r="D809" s="14" t="s">
        <v>1336</v>
      </c>
      <c r="E809" s="14" t="s">
        <v>1330</v>
      </c>
      <c r="F809" s="14" t="s">
        <v>1337</v>
      </c>
      <c r="G809" s="30">
        <v>433.74775654345638</v>
      </c>
      <c r="H809" s="30">
        <v>185.91326254603996</v>
      </c>
      <c r="I809" s="26">
        <f t="shared" si="42"/>
        <v>433.74775654345638</v>
      </c>
      <c r="J809" s="26">
        <f t="shared" si="42"/>
        <v>185.91326254603996</v>
      </c>
      <c r="K809" s="26">
        <f t="shared" si="43"/>
        <v>247.83449399741642</v>
      </c>
      <c r="L809" s="28">
        <f t="shared" si="44"/>
        <v>0.57137931034482792</v>
      </c>
    </row>
    <row r="810" spans="1:12">
      <c r="A810" s="14">
        <v>2020</v>
      </c>
      <c r="B810" s="14" t="s">
        <v>964</v>
      </c>
      <c r="C810" s="14" t="s">
        <v>1335</v>
      </c>
      <c r="D810" s="14" t="s">
        <v>1336</v>
      </c>
      <c r="E810" s="14" t="s">
        <v>1330</v>
      </c>
      <c r="F810" s="14" t="s">
        <v>1337</v>
      </c>
      <c r="G810" s="30">
        <v>457.52836111628477</v>
      </c>
      <c r="H810" s="30">
        <v>255.04839606227091</v>
      </c>
      <c r="I810" s="26">
        <f t="shared" si="42"/>
        <v>457.52836111628477</v>
      </c>
      <c r="J810" s="26">
        <f t="shared" si="42"/>
        <v>255.04839606227091</v>
      </c>
      <c r="K810" s="26">
        <f t="shared" si="43"/>
        <v>202.47996505401386</v>
      </c>
      <c r="L810" s="28">
        <f t="shared" si="44"/>
        <v>0.44255172413793126</v>
      </c>
    </row>
    <row r="811" spans="1:12">
      <c r="A811" s="14">
        <v>2019</v>
      </c>
      <c r="B811" s="14" t="s">
        <v>964</v>
      </c>
      <c r="C811" s="14" t="s">
        <v>1335</v>
      </c>
      <c r="D811" s="14" t="s">
        <v>1336</v>
      </c>
      <c r="E811" s="14" t="s">
        <v>1330</v>
      </c>
      <c r="F811" s="14" t="s">
        <v>1337</v>
      </c>
      <c r="G811" s="30">
        <v>540.70466755802568</v>
      </c>
      <c r="H811" s="30">
        <v>292.96248987758872</v>
      </c>
      <c r="I811" s="26">
        <f t="shared" si="42"/>
        <v>540.70466755802568</v>
      </c>
      <c r="J811" s="26">
        <f t="shared" si="42"/>
        <v>292.96248987758872</v>
      </c>
      <c r="K811" s="26">
        <f t="shared" si="43"/>
        <v>247.74217768043695</v>
      </c>
      <c r="L811" s="28">
        <f t="shared" si="44"/>
        <v>0.45818390804597692</v>
      </c>
    </row>
    <row r="812" spans="1:12">
      <c r="A812" s="14">
        <v>2018</v>
      </c>
      <c r="B812" s="14" t="s">
        <v>964</v>
      </c>
      <c r="C812" s="14" t="s">
        <v>1335</v>
      </c>
      <c r="D812" s="14" t="s">
        <v>1336</v>
      </c>
      <c r="E812" s="14" t="s">
        <v>1330</v>
      </c>
      <c r="F812" s="14" t="s">
        <v>1337</v>
      </c>
      <c r="G812" s="30">
        <v>483.52330220713105</v>
      </c>
      <c r="H812" s="30">
        <v>321.78586916666666</v>
      </c>
      <c r="I812" s="26">
        <f t="shared" si="42"/>
        <v>483.52330220713105</v>
      </c>
      <c r="J812" s="26">
        <f t="shared" si="42"/>
        <v>321.78586916666666</v>
      </c>
      <c r="K812" s="26">
        <f t="shared" si="43"/>
        <v>161.7374330404644</v>
      </c>
      <c r="L812" s="28">
        <f t="shared" si="44"/>
        <v>0.33449770114942573</v>
      </c>
    </row>
    <row r="813" spans="1:12">
      <c r="A813" s="14">
        <v>2020</v>
      </c>
      <c r="B813" s="14" t="s">
        <v>964</v>
      </c>
      <c r="C813" s="14" t="s">
        <v>1338</v>
      </c>
      <c r="D813" s="14" t="s">
        <v>957</v>
      </c>
      <c r="E813" s="14" t="s">
        <v>1339</v>
      </c>
      <c r="F813" s="14" t="s">
        <v>1340</v>
      </c>
      <c r="G813" s="30">
        <v>341.22485452522176</v>
      </c>
      <c r="H813" s="30">
        <v>140.33323280979519</v>
      </c>
      <c r="I813" s="26">
        <f t="shared" si="42"/>
        <v>341.22485452522176</v>
      </c>
      <c r="J813" s="26">
        <f t="shared" si="42"/>
        <v>140.33323280979519</v>
      </c>
      <c r="K813" s="26">
        <f t="shared" si="43"/>
        <v>200.89162171542657</v>
      </c>
      <c r="L813" s="28">
        <f t="shared" si="44"/>
        <v>0.58873677884615405</v>
      </c>
    </row>
    <row r="814" spans="1:12">
      <c r="A814" s="14">
        <v>2021</v>
      </c>
      <c r="B814" s="14" t="s">
        <v>964</v>
      </c>
      <c r="C814" s="14" t="s">
        <v>1338</v>
      </c>
      <c r="D814" s="14" t="s">
        <v>957</v>
      </c>
      <c r="E814" s="14" t="s">
        <v>1339</v>
      </c>
      <c r="F814" s="14" t="s">
        <v>1340</v>
      </c>
      <c r="G814" s="30">
        <v>404.40271068849268</v>
      </c>
      <c r="H814" s="30">
        <v>171.32457650394457</v>
      </c>
      <c r="I814" s="26">
        <f t="shared" si="42"/>
        <v>404.40271068849268</v>
      </c>
      <c r="J814" s="26">
        <f t="shared" si="42"/>
        <v>171.32457650394457</v>
      </c>
      <c r="K814" s="26">
        <f t="shared" si="43"/>
        <v>233.07813418454811</v>
      </c>
      <c r="L814" s="28">
        <f t="shared" si="44"/>
        <v>0.57635156249999975</v>
      </c>
    </row>
    <row r="815" spans="1:12">
      <c r="A815" s="14">
        <v>2019</v>
      </c>
      <c r="B815" s="14" t="s">
        <v>964</v>
      </c>
      <c r="C815" s="14" t="s">
        <v>1193</v>
      </c>
      <c r="D815" s="14" t="s">
        <v>1194</v>
      </c>
      <c r="E815" s="14" t="s">
        <v>1195</v>
      </c>
      <c r="F815" s="14" t="s">
        <v>1196</v>
      </c>
      <c r="G815" s="30">
        <v>403.80194752186594</v>
      </c>
      <c r="H815" s="30">
        <v>84.836709977324219</v>
      </c>
      <c r="I815" s="26">
        <f t="shared" si="42"/>
        <v>403.80194752186594</v>
      </c>
      <c r="J815" s="26">
        <f t="shared" si="42"/>
        <v>84.836709977324219</v>
      </c>
      <c r="K815" s="26">
        <f t="shared" si="43"/>
        <v>318.96523754454171</v>
      </c>
      <c r="L815" s="28">
        <f t="shared" si="44"/>
        <v>0.78990514905149056</v>
      </c>
    </row>
    <row r="816" spans="1:12">
      <c r="A816" s="14">
        <v>2021</v>
      </c>
      <c r="B816" s="14" t="s">
        <v>964</v>
      </c>
      <c r="C816" s="14" t="s">
        <v>1341</v>
      </c>
      <c r="D816" s="14" t="s">
        <v>957</v>
      </c>
      <c r="E816" s="14" t="s">
        <v>1187</v>
      </c>
      <c r="F816" s="14" t="s">
        <v>1342</v>
      </c>
      <c r="G816" s="30">
        <v>1924.8742488695209</v>
      </c>
      <c r="H816" s="30">
        <v>102.13162778873235</v>
      </c>
      <c r="I816" s="26">
        <f t="shared" si="42"/>
        <v>1924.8742488695209</v>
      </c>
      <c r="J816" s="26">
        <f t="shared" si="42"/>
        <v>102.13162778873235</v>
      </c>
      <c r="K816" s="26">
        <f t="shared" si="43"/>
        <v>1822.7426210807885</v>
      </c>
      <c r="L816" s="28">
        <f t="shared" si="44"/>
        <v>0.94694114285714281</v>
      </c>
    </row>
    <row r="817" spans="1:12">
      <c r="A817" s="14">
        <v>2018</v>
      </c>
      <c r="B817" s="14" t="s">
        <v>964</v>
      </c>
      <c r="C817" s="14" t="s">
        <v>1341</v>
      </c>
      <c r="D817" s="14" t="s">
        <v>957</v>
      </c>
      <c r="E817" s="14" t="s">
        <v>1187</v>
      </c>
      <c r="F817" s="14" t="s">
        <v>1342</v>
      </c>
      <c r="G817" s="30">
        <v>1855.5758136588663</v>
      </c>
      <c r="H817" s="30">
        <v>166.96614315722388</v>
      </c>
      <c r="I817" s="26">
        <f t="shared" si="42"/>
        <v>1855.5758136588663</v>
      </c>
      <c r="J817" s="26">
        <f t="shared" si="42"/>
        <v>166.96614315722388</v>
      </c>
      <c r="K817" s="26">
        <f t="shared" si="43"/>
        <v>1688.6096705016425</v>
      </c>
      <c r="L817" s="28">
        <f t="shared" si="44"/>
        <v>0.9100192285714287</v>
      </c>
    </row>
    <row r="818" spans="1:12">
      <c r="A818" s="14">
        <v>2014</v>
      </c>
      <c r="B818" s="14" t="s">
        <v>964</v>
      </c>
      <c r="C818" s="14" t="s">
        <v>1341</v>
      </c>
      <c r="D818" s="14" t="s">
        <v>957</v>
      </c>
      <c r="E818" s="14" t="s">
        <v>1187</v>
      </c>
      <c r="F818" s="14" t="s">
        <v>1342</v>
      </c>
      <c r="G818" s="30">
        <v>1663.316107531952</v>
      </c>
      <c r="H818" s="30">
        <v>228.08895371527743</v>
      </c>
      <c r="I818" s="26">
        <f t="shared" si="42"/>
        <v>1663.316107531952</v>
      </c>
      <c r="J818" s="26">
        <f t="shared" si="42"/>
        <v>228.08895371527743</v>
      </c>
      <c r="K818" s="26">
        <f t="shared" si="43"/>
        <v>1435.2271538166744</v>
      </c>
      <c r="L818" s="28">
        <f t="shared" si="44"/>
        <v>0.86287095238095268</v>
      </c>
    </row>
    <row r="819" spans="1:12">
      <c r="A819" s="14">
        <v>2016</v>
      </c>
      <c r="B819" s="14" t="s">
        <v>964</v>
      </c>
      <c r="C819" s="14" t="s">
        <v>1341</v>
      </c>
      <c r="D819" s="14" t="s">
        <v>957</v>
      </c>
      <c r="E819" s="14" t="s">
        <v>1187</v>
      </c>
      <c r="F819" s="14" t="s">
        <v>1342</v>
      </c>
      <c r="G819" s="30">
        <v>1694.7269334661967</v>
      </c>
      <c r="H819" s="30">
        <v>281.34282874396098</v>
      </c>
      <c r="I819" s="26">
        <f t="shared" si="42"/>
        <v>1694.7269334661967</v>
      </c>
      <c r="J819" s="26">
        <f t="shared" si="42"/>
        <v>281.34282874396098</v>
      </c>
      <c r="K819" s="26">
        <f t="shared" si="43"/>
        <v>1413.3841047222356</v>
      </c>
      <c r="L819" s="28">
        <f t="shared" si="44"/>
        <v>0.83398928571428599</v>
      </c>
    </row>
    <row r="820" spans="1:12">
      <c r="A820" s="14">
        <v>2015</v>
      </c>
      <c r="B820" s="14" t="s">
        <v>964</v>
      </c>
      <c r="C820" s="14" t="s">
        <v>1341</v>
      </c>
      <c r="D820" s="14" t="s">
        <v>957</v>
      </c>
      <c r="E820" s="14" t="s">
        <v>1187</v>
      </c>
      <c r="F820" s="14" t="s">
        <v>1342</v>
      </c>
      <c r="G820" s="30">
        <v>1556.960010571117</v>
      </c>
      <c r="H820" s="30">
        <v>347.07974978509998</v>
      </c>
      <c r="I820" s="26">
        <f t="shared" si="42"/>
        <v>1556.960010571117</v>
      </c>
      <c r="J820" s="26">
        <f t="shared" si="42"/>
        <v>347.07974978509998</v>
      </c>
      <c r="K820" s="26">
        <f t="shared" si="43"/>
        <v>1209.8802607860171</v>
      </c>
      <c r="L820" s="28">
        <f t="shared" si="44"/>
        <v>0.7770785714285714</v>
      </c>
    </row>
    <row r="821" spans="1:12">
      <c r="A821" s="14">
        <v>2013</v>
      </c>
      <c r="B821" s="14" t="s">
        <v>964</v>
      </c>
      <c r="C821" s="14" t="s">
        <v>1341</v>
      </c>
      <c r="D821" s="14" t="s">
        <v>957</v>
      </c>
      <c r="E821" s="14" t="s">
        <v>1187</v>
      </c>
      <c r="F821" s="14" t="s">
        <v>1342</v>
      </c>
      <c r="G821" s="30">
        <v>1718.5092634233008</v>
      </c>
      <c r="H821" s="30">
        <v>458.2196274793389</v>
      </c>
      <c r="I821" s="26">
        <f t="shared" si="42"/>
        <v>1718.5092634233008</v>
      </c>
      <c r="J821" s="26">
        <f t="shared" si="42"/>
        <v>458.2196274793389</v>
      </c>
      <c r="K821" s="26">
        <f t="shared" si="43"/>
        <v>1260.2896359439619</v>
      </c>
      <c r="L821" s="28">
        <f t="shared" si="44"/>
        <v>0.73336214285714274</v>
      </c>
    </row>
    <row r="822" spans="1:12">
      <c r="A822" s="14">
        <v>2019</v>
      </c>
      <c r="B822" s="14" t="s">
        <v>964</v>
      </c>
      <c r="C822" s="14" t="s">
        <v>1341</v>
      </c>
      <c r="D822" s="14" t="s">
        <v>957</v>
      </c>
      <c r="E822" s="14" t="s">
        <v>1187</v>
      </c>
      <c r="F822" s="14" t="s">
        <v>1342</v>
      </c>
      <c r="G822" s="30">
        <v>1909.9276740185283</v>
      </c>
      <c r="H822" s="30">
        <v>517.79721754143623</v>
      </c>
      <c r="I822" s="26">
        <f t="shared" si="42"/>
        <v>1909.9276740185283</v>
      </c>
      <c r="J822" s="26">
        <f t="shared" si="42"/>
        <v>517.79721754143623</v>
      </c>
      <c r="K822" s="26">
        <f t="shared" si="43"/>
        <v>1392.1304564770921</v>
      </c>
      <c r="L822" s="28">
        <f t="shared" si="44"/>
        <v>0.72889171428571442</v>
      </c>
    </row>
    <row r="823" spans="1:12">
      <c r="A823" s="14">
        <v>2020</v>
      </c>
      <c r="B823" s="14" t="s">
        <v>964</v>
      </c>
      <c r="C823" s="14" t="s">
        <v>1341</v>
      </c>
      <c r="D823" s="14" t="s">
        <v>957</v>
      </c>
      <c r="E823" s="14" t="s">
        <v>1187</v>
      </c>
      <c r="F823" s="14" t="s">
        <v>1342</v>
      </c>
      <c r="G823" s="30">
        <v>1988.3212064181696</v>
      </c>
      <c r="H823" s="30">
        <v>550.66887198618883</v>
      </c>
      <c r="I823" s="26">
        <f t="shared" si="42"/>
        <v>1988.3212064181696</v>
      </c>
      <c r="J823" s="26">
        <f t="shared" si="42"/>
        <v>550.66887198618883</v>
      </c>
      <c r="K823" s="26">
        <f t="shared" si="43"/>
        <v>1437.6523344319808</v>
      </c>
      <c r="L823" s="28">
        <f t="shared" si="44"/>
        <v>0.72304833333333363</v>
      </c>
    </row>
    <row r="824" spans="1:12">
      <c r="A824" s="14">
        <v>2012</v>
      </c>
      <c r="B824" s="14" t="s">
        <v>964</v>
      </c>
      <c r="C824" s="14" t="s">
        <v>1341</v>
      </c>
      <c r="D824" s="14" t="s">
        <v>957</v>
      </c>
      <c r="E824" s="14" t="s">
        <v>1187</v>
      </c>
      <c r="F824" s="14" t="s">
        <v>1342</v>
      </c>
      <c r="G824" s="30">
        <v>1870.8718751879096</v>
      </c>
      <c r="H824" s="30">
        <v>635.84075174094767</v>
      </c>
      <c r="I824" s="26">
        <f t="shared" si="42"/>
        <v>1870.8718751879096</v>
      </c>
      <c r="J824" s="26">
        <f t="shared" si="42"/>
        <v>635.84075174094767</v>
      </c>
      <c r="K824" s="26">
        <f t="shared" si="43"/>
        <v>1235.0311234469618</v>
      </c>
      <c r="L824" s="28">
        <f t="shared" si="44"/>
        <v>0.66013666666666626</v>
      </c>
    </row>
    <row r="825" spans="1:12">
      <c r="A825" s="14">
        <v>2011</v>
      </c>
      <c r="B825" s="14" t="s">
        <v>964</v>
      </c>
      <c r="C825" s="14" t="s">
        <v>1341</v>
      </c>
      <c r="D825" s="14" t="s">
        <v>957</v>
      </c>
      <c r="E825" s="14" t="s">
        <v>1187</v>
      </c>
      <c r="F825" s="14" t="s">
        <v>1342</v>
      </c>
      <c r="G825" s="30">
        <v>1518.4184749032645</v>
      </c>
      <c r="H825" s="30">
        <v>1247.2979148676873</v>
      </c>
      <c r="I825" s="26">
        <f t="shared" si="42"/>
        <v>1518.4184749032645</v>
      </c>
      <c r="J825" s="26">
        <f t="shared" si="42"/>
        <v>1247.2979148676873</v>
      </c>
      <c r="K825" s="26">
        <f t="shared" si="43"/>
        <v>271.12056003557723</v>
      </c>
      <c r="L825" s="28">
        <f t="shared" si="44"/>
        <v>0.17855457142857128</v>
      </c>
    </row>
    <row r="826" spans="1:12">
      <c r="A826" s="14">
        <v>2020</v>
      </c>
      <c r="B826" s="14" t="s">
        <v>964</v>
      </c>
      <c r="C826" s="14" t="s">
        <v>1343</v>
      </c>
      <c r="D826" s="14" t="s">
        <v>1194</v>
      </c>
      <c r="E826" s="14" t="s">
        <v>1195</v>
      </c>
      <c r="F826" s="14" t="s">
        <v>1196</v>
      </c>
      <c r="G826" s="30">
        <v>1225.3764118611234</v>
      </c>
      <c r="H826" s="30">
        <v>369.29611421296238</v>
      </c>
      <c r="I826" s="26">
        <f t="shared" si="42"/>
        <v>1225.3764118611234</v>
      </c>
      <c r="J826" s="26">
        <f t="shared" si="42"/>
        <v>369.29611421296238</v>
      </c>
      <c r="K826" s="26">
        <f t="shared" si="43"/>
        <v>856.08029764816104</v>
      </c>
      <c r="L826" s="28">
        <f t="shared" si="44"/>
        <v>0.69862638888888928</v>
      </c>
    </row>
    <row r="827" spans="1:12">
      <c r="A827" s="14">
        <v>2017</v>
      </c>
      <c r="B827" s="14" t="s">
        <v>964</v>
      </c>
      <c r="C827" s="14" t="s">
        <v>1343</v>
      </c>
      <c r="D827" s="14" t="s">
        <v>1194</v>
      </c>
      <c r="E827" s="14" t="s">
        <v>1195</v>
      </c>
      <c r="F827" s="14" t="s">
        <v>1196</v>
      </c>
      <c r="G827" s="30">
        <v>2870.9664430183921</v>
      </c>
      <c r="H827" s="30">
        <v>432.55500221426314</v>
      </c>
      <c r="I827" s="26">
        <f t="shared" si="42"/>
        <v>2870.9664430183921</v>
      </c>
      <c r="J827" s="26">
        <f t="shared" si="42"/>
        <v>432.55500221426314</v>
      </c>
      <c r="K827" s="26">
        <f t="shared" si="43"/>
        <v>2438.4114408041287</v>
      </c>
      <c r="L827" s="28">
        <f t="shared" si="44"/>
        <v>0.84933470634386921</v>
      </c>
    </row>
    <row r="828" spans="1:12">
      <c r="A828" s="14">
        <v>2016</v>
      </c>
      <c r="B828" s="14" t="s">
        <v>964</v>
      </c>
      <c r="C828" s="14" t="s">
        <v>1343</v>
      </c>
      <c r="D828" s="14" t="s">
        <v>1194</v>
      </c>
      <c r="E828" s="14" t="s">
        <v>1195</v>
      </c>
      <c r="F828" s="14" t="s">
        <v>1196</v>
      </c>
      <c r="G828" s="30">
        <v>2895.9491170347715</v>
      </c>
      <c r="H828" s="30">
        <v>634.80303366290002</v>
      </c>
      <c r="I828" s="26">
        <f t="shared" si="42"/>
        <v>2895.9491170347715</v>
      </c>
      <c r="J828" s="26">
        <f t="shared" si="42"/>
        <v>634.80303366290002</v>
      </c>
      <c r="K828" s="26">
        <f t="shared" si="43"/>
        <v>2261.1460833718716</v>
      </c>
      <c r="L828" s="28">
        <f t="shared" si="44"/>
        <v>0.78079620600762167</v>
      </c>
    </row>
    <row r="829" spans="1:12">
      <c r="A829" s="14">
        <v>2019</v>
      </c>
      <c r="B829" s="14" t="s">
        <v>964</v>
      </c>
      <c r="C829" s="14" t="s">
        <v>1343</v>
      </c>
      <c r="D829" s="14" t="s">
        <v>1194</v>
      </c>
      <c r="E829" s="14" t="s">
        <v>1195</v>
      </c>
      <c r="F829" s="14" t="s">
        <v>1196</v>
      </c>
      <c r="G829" s="30">
        <v>1305.9600400992506</v>
      </c>
      <c r="H829" s="30">
        <v>637.79369999999926</v>
      </c>
      <c r="I829" s="26">
        <f t="shared" si="42"/>
        <v>1305.9600400992506</v>
      </c>
      <c r="J829" s="26">
        <f t="shared" si="42"/>
        <v>637.79369999999926</v>
      </c>
      <c r="K829" s="26">
        <f t="shared" si="43"/>
        <v>668.16634009925133</v>
      </c>
      <c r="L829" s="28">
        <f t="shared" si="44"/>
        <v>0.51162847222222196</v>
      </c>
    </row>
    <row r="830" spans="1:12">
      <c r="A830" s="14">
        <v>2021</v>
      </c>
      <c r="B830" s="14" t="s">
        <v>964</v>
      </c>
      <c r="C830" s="14" t="s">
        <v>1343</v>
      </c>
      <c r="D830" s="14" t="s">
        <v>1194</v>
      </c>
      <c r="E830" s="14" t="s">
        <v>1195</v>
      </c>
      <c r="F830" s="14" t="s">
        <v>1196</v>
      </c>
      <c r="G830" s="30">
        <v>1183.4551062942901</v>
      </c>
      <c r="H830" s="30">
        <v>687.43236222222265</v>
      </c>
      <c r="I830" s="26">
        <f t="shared" si="42"/>
        <v>1183.4551062942901</v>
      </c>
      <c r="J830" s="26">
        <f t="shared" si="42"/>
        <v>687.43236222222265</v>
      </c>
      <c r="K830" s="26">
        <f t="shared" si="43"/>
        <v>496.02274407206744</v>
      </c>
      <c r="L830" s="28">
        <f t="shared" si="44"/>
        <v>0.41913101851851853</v>
      </c>
    </row>
    <row r="831" spans="1:12">
      <c r="A831" s="14">
        <v>2011</v>
      </c>
      <c r="B831" s="14" t="s">
        <v>964</v>
      </c>
      <c r="C831" s="14" t="s">
        <v>1343</v>
      </c>
      <c r="D831" s="14" t="s">
        <v>1194</v>
      </c>
      <c r="E831" s="14" t="s">
        <v>1195</v>
      </c>
      <c r="F831" s="14" t="s">
        <v>1196</v>
      </c>
      <c r="G831" s="30">
        <v>2571.356438350876</v>
      </c>
      <c r="H831" s="30">
        <v>1064.5231924697596</v>
      </c>
      <c r="I831" s="26">
        <f t="shared" si="42"/>
        <v>2571.356438350876</v>
      </c>
      <c r="J831" s="26">
        <f t="shared" si="42"/>
        <v>1064.5231924697596</v>
      </c>
      <c r="K831" s="26">
        <f t="shared" si="43"/>
        <v>1506.8332458811165</v>
      </c>
      <c r="L831" s="28">
        <f t="shared" si="44"/>
        <v>0.58600714525891051</v>
      </c>
    </row>
    <row r="832" spans="1:12">
      <c r="A832" s="14">
        <v>2013</v>
      </c>
      <c r="B832" s="14" t="s">
        <v>964</v>
      </c>
      <c r="C832" s="14" t="s">
        <v>1343</v>
      </c>
      <c r="D832" s="14" t="s">
        <v>1194</v>
      </c>
      <c r="E832" s="14" t="s">
        <v>1195</v>
      </c>
      <c r="F832" s="14" t="s">
        <v>1196</v>
      </c>
      <c r="G832" s="30">
        <v>3073.832245075705</v>
      </c>
      <c r="H832" s="30">
        <v>1095.0346498622584</v>
      </c>
      <c r="I832" s="26">
        <f t="shared" si="42"/>
        <v>3073.832245075705</v>
      </c>
      <c r="J832" s="26">
        <f t="shared" si="42"/>
        <v>1095.0346498622584</v>
      </c>
      <c r="K832" s="26">
        <f t="shared" si="43"/>
        <v>1978.7975952134466</v>
      </c>
      <c r="L832" s="28">
        <f t="shared" si="44"/>
        <v>0.64375588433086761</v>
      </c>
    </row>
    <row r="833" spans="1:12">
      <c r="A833" s="14">
        <v>2014</v>
      </c>
      <c r="B833" s="14" t="s">
        <v>964</v>
      </c>
      <c r="C833" s="14" t="s">
        <v>1343</v>
      </c>
      <c r="D833" s="14" t="s">
        <v>1194</v>
      </c>
      <c r="E833" s="14" t="s">
        <v>1195</v>
      </c>
      <c r="F833" s="14" t="s">
        <v>1196</v>
      </c>
      <c r="G833" s="30">
        <v>3078.1683006223107</v>
      </c>
      <c r="H833" s="30">
        <v>1112.3163444444465</v>
      </c>
      <c r="I833" s="26">
        <f t="shared" si="42"/>
        <v>3078.1683006223107</v>
      </c>
      <c r="J833" s="26">
        <f t="shared" si="42"/>
        <v>1112.3163444444465</v>
      </c>
      <c r="K833" s="26">
        <f t="shared" si="43"/>
        <v>1965.8519561778642</v>
      </c>
      <c r="L833" s="28">
        <f t="shared" si="44"/>
        <v>0.63864342822984355</v>
      </c>
    </row>
    <row r="834" spans="1:12">
      <c r="A834" s="14">
        <v>2015</v>
      </c>
      <c r="B834" s="14" t="s">
        <v>964</v>
      </c>
      <c r="C834" s="14" t="s">
        <v>1343</v>
      </c>
      <c r="D834" s="14" t="s">
        <v>1194</v>
      </c>
      <c r="E834" s="14" t="s">
        <v>1195</v>
      </c>
      <c r="F834" s="14" t="s">
        <v>1196</v>
      </c>
      <c r="G834" s="30">
        <v>2843.5633287221294</v>
      </c>
      <c r="H834" s="30">
        <v>1165.8859715406461</v>
      </c>
      <c r="I834" s="26">
        <f t="shared" si="42"/>
        <v>2843.5633287221294</v>
      </c>
      <c r="J834" s="26">
        <f t="shared" si="42"/>
        <v>1165.8859715406461</v>
      </c>
      <c r="K834" s="26">
        <f t="shared" si="43"/>
        <v>1677.6773571814833</v>
      </c>
      <c r="L834" s="28">
        <f t="shared" si="44"/>
        <v>0.58999120583518561</v>
      </c>
    </row>
    <row r="835" spans="1:12">
      <c r="A835" s="14">
        <v>2012</v>
      </c>
      <c r="B835" s="14" t="s">
        <v>964</v>
      </c>
      <c r="C835" s="14" t="s">
        <v>1343</v>
      </c>
      <c r="D835" s="14" t="s">
        <v>1194</v>
      </c>
      <c r="E835" s="14" t="s">
        <v>1195</v>
      </c>
      <c r="F835" s="14" t="s">
        <v>1196</v>
      </c>
      <c r="G835" s="30">
        <v>3037.9282856042596</v>
      </c>
      <c r="H835" s="30">
        <v>1184.2143755532775</v>
      </c>
      <c r="I835" s="26">
        <f t="shared" si="42"/>
        <v>3037.9282856042596</v>
      </c>
      <c r="J835" s="26">
        <f t="shared" si="42"/>
        <v>1184.2143755532775</v>
      </c>
      <c r="K835" s="26">
        <f t="shared" si="43"/>
        <v>1853.7139100509821</v>
      </c>
      <c r="L835" s="28">
        <f t="shared" si="44"/>
        <v>0.61019014794889037</v>
      </c>
    </row>
    <row r="836" spans="1:12">
      <c r="A836" s="14">
        <v>2016</v>
      </c>
      <c r="B836" s="14" t="s">
        <v>964</v>
      </c>
      <c r="C836" s="14" t="s">
        <v>1344</v>
      </c>
      <c r="D836" s="14" t="s">
        <v>1128</v>
      </c>
      <c r="E836" s="14" t="s">
        <v>1345</v>
      </c>
      <c r="F836" s="14" t="s">
        <v>1346</v>
      </c>
      <c r="G836" s="30">
        <v>752.53034908593372</v>
      </c>
      <c r="H836" s="30">
        <v>318.09619690345988</v>
      </c>
      <c r="I836" s="26">
        <f t="shared" si="42"/>
        <v>752.53034908593372</v>
      </c>
      <c r="J836" s="26">
        <f t="shared" si="42"/>
        <v>318.09619690345988</v>
      </c>
      <c r="K836" s="26">
        <f t="shared" si="43"/>
        <v>434.43415218247384</v>
      </c>
      <c r="L836" s="28">
        <f t="shared" si="44"/>
        <v>0.57729784946236695</v>
      </c>
    </row>
    <row r="837" spans="1:12">
      <c r="A837" s="14">
        <v>2020</v>
      </c>
      <c r="B837" s="14" t="s">
        <v>964</v>
      </c>
      <c r="C837" s="14" t="s">
        <v>1344</v>
      </c>
      <c r="D837" s="14" t="s">
        <v>1128</v>
      </c>
      <c r="E837" s="14" t="s">
        <v>1345</v>
      </c>
      <c r="F837" s="14" t="s">
        <v>1346</v>
      </c>
      <c r="G837" s="30">
        <v>812.03803607896509</v>
      </c>
      <c r="H837" s="30">
        <v>322.95981834319508</v>
      </c>
      <c r="I837" s="26">
        <f t="shared" si="42"/>
        <v>812.03803607896509</v>
      </c>
      <c r="J837" s="26">
        <f t="shared" si="42"/>
        <v>322.95981834319508</v>
      </c>
      <c r="K837" s="26">
        <f t="shared" si="43"/>
        <v>489.07821773577001</v>
      </c>
      <c r="L837" s="28">
        <f t="shared" si="44"/>
        <v>0.60228486352357335</v>
      </c>
    </row>
    <row r="838" spans="1:12">
      <c r="A838" s="14">
        <v>2015</v>
      </c>
      <c r="B838" s="14" t="s">
        <v>964</v>
      </c>
      <c r="C838" s="14" t="s">
        <v>1344</v>
      </c>
      <c r="D838" s="14" t="s">
        <v>1128</v>
      </c>
      <c r="E838" s="14" t="s">
        <v>1345</v>
      </c>
      <c r="F838" s="14" t="s">
        <v>1346</v>
      </c>
      <c r="G838" s="30">
        <v>748.46431016324334</v>
      </c>
      <c r="H838" s="30">
        <v>353.55039611111192</v>
      </c>
      <c r="I838" s="26">
        <f t="shared" si="42"/>
        <v>748.46431016324334</v>
      </c>
      <c r="J838" s="26">
        <f t="shared" si="42"/>
        <v>353.55039611111192</v>
      </c>
      <c r="K838" s="26">
        <f t="shared" si="43"/>
        <v>394.91391405213142</v>
      </c>
      <c r="L838" s="28">
        <f t="shared" si="44"/>
        <v>0.52763225806451475</v>
      </c>
    </row>
    <row r="839" spans="1:12">
      <c r="A839" s="14">
        <v>2017</v>
      </c>
      <c r="B839" s="14" t="s">
        <v>964</v>
      </c>
      <c r="C839" s="14" t="s">
        <v>1344</v>
      </c>
      <c r="D839" s="14" t="s">
        <v>1128</v>
      </c>
      <c r="E839" s="14" t="s">
        <v>1345</v>
      </c>
      <c r="F839" s="14" t="s">
        <v>1346</v>
      </c>
      <c r="G839" s="30">
        <v>757.24270580686152</v>
      </c>
      <c r="H839" s="30">
        <v>368.81253572087815</v>
      </c>
      <c r="I839" s="26">
        <f t="shared" si="42"/>
        <v>757.24270580686152</v>
      </c>
      <c r="J839" s="26">
        <f t="shared" si="42"/>
        <v>368.81253572087815</v>
      </c>
      <c r="K839" s="26">
        <f t="shared" si="43"/>
        <v>388.43017008598338</v>
      </c>
      <c r="L839" s="28">
        <f t="shared" si="44"/>
        <v>0.5129533333333347</v>
      </c>
    </row>
    <row r="840" spans="1:12">
      <c r="A840" s="14">
        <v>2014</v>
      </c>
      <c r="B840" s="14" t="s">
        <v>964</v>
      </c>
      <c r="C840" s="14" t="s">
        <v>1344</v>
      </c>
      <c r="D840" s="14" t="s">
        <v>1128</v>
      </c>
      <c r="E840" s="14" t="s">
        <v>1345</v>
      </c>
      <c r="F840" s="14" t="s">
        <v>1346</v>
      </c>
      <c r="G840" s="30">
        <v>754.26057517207289</v>
      </c>
      <c r="H840" s="30">
        <v>380.88915462445652</v>
      </c>
      <c r="I840" s="26">
        <f t="shared" ref="I840:J903" si="45">IF(G840&lt;0,"",IF(G840="","",G840))</f>
        <v>754.26057517207289</v>
      </c>
      <c r="J840" s="26">
        <f t="shared" si="45"/>
        <v>380.88915462445652</v>
      </c>
      <c r="K840" s="26">
        <f t="shared" si="43"/>
        <v>373.37142054761637</v>
      </c>
      <c r="L840" s="28">
        <f t="shared" si="44"/>
        <v>0.49501648745519738</v>
      </c>
    </row>
    <row r="841" spans="1:12">
      <c r="A841" s="14">
        <v>2019</v>
      </c>
      <c r="B841" s="14" t="s">
        <v>964</v>
      </c>
      <c r="C841" s="14" t="s">
        <v>1344</v>
      </c>
      <c r="D841" s="14" t="s">
        <v>1128</v>
      </c>
      <c r="E841" s="14" t="s">
        <v>1345</v>
      </c>
      <c r="F841" s="14" t="s">
        <v>1346</v>
      </c>
      <c r="G841" s="30">
        <v>855.53812652431338</v>
      </c>
      <c r="H841" s="30">
        <v>495.04195801105033</v>
      </c>
      <c r="I841" s="26">
        <f t="shared" si="45"/>
        <v>855.53812652431338</v>
      </c>
      <c r="J841" s="26">
        <f t="shared" si="45"/>
        <v>495.04195801105033</v>
      </c>
      <c r="K841" s="26">
        <f t="shared" si="43"/>
        <v>360.49616851326306</v>
      </c>
      <c r="L841" s="28">
        <f t="shared" si="44"/>
        <v>0.42136774193548249</v>
      </c>
    </row>
    <row r="842" spans="1:12">
      <c r="A842" s="14">
        <v>2018</v>
      </c>
      <c r="B842" s="14" t="s">
        <v>964</v>
      </c>
      <c r="C842" s="14" t="s">
        <v>1344</v>
      </c>
      <c r="D842" s="14" t="s">
        <v>1128</v>
      </c>
      <c r="E842" s="14" t="s">
        <v>1345</v>
      </c>
      <c r="F842" s="14" t="s">
        <v>1346</v>
      </c>
      <c r="G842" s="30">
        <v>751.92330890953997</v>
      </c>
      <c r="H842" s="30">
        <v>495.9989340449963</v>
      </c>
      <c r="I842" s="26">
        <f t="shared" si="45"/>
        <v>751.92330890953997</v>
      </c>
      <c r="J842" s="26">
        <f t="shared" si="45"/>
        <v>495.9989340449963</v>
      </c>
      <c r="K842" s="26">
        <f t="shared" si="43"/>
        <v>255.92437486454367</v>
      </c>
      <c r="L842" s="28">
        <f t="shared" si="44"/>
        <v>0.34035967741935319</v>
      </c>
    </row>
    <row r="843" spans="1:12">
      <c r="A843" s="14">
        <v>2019</v>
      </c>
      <c r="B843" s="14" t="s">
        <v>964</v>
      </c>
      <c r="C843" s="14" t="s">
        <v>1347</v>
      </c>
      <c r="D843" s="14" t="s">
        <v>991</v>
      </c>
      <c r="E843" s="14" t="s">
        <v>1324</v>
      </c>
      <c r="F843" s="14" t="s">
        <v>1324</v>
      </c>
      <c r="G843" s="30">
        <v>1538.8107620125822</v>
      </c>
      <c r="H843" s="30">
        <v>545.38498968692443</v>
      </c>
      <c r="I843" s="26">
        <f t="shared" si="45"/>
        <v>1538.8107620125822</v>
      </c>
      <c r="J843" s="26">
        <f t="shared" si="45"/>
        <v>545.38498968692443</v>
      </c>
      <c r="K843" s="26">
        <f t="shared" si="43"/>
        <v>993.42577232565782</v>
      </c>
      <c r="L843" s="28">
        <f t="shared" si="44"/>
        <v>0.64558020833333307</v>
      </c>
    </row>
    <row r="844" spans="1:12">
      <c r="A844" s="14">
        <v>2020</v>
      </c>
      <c r="B844" s="14" t="s">
        <v>964</v>
      </c>
      <c r="C844" s="14" t="s">
        <v>1347</v>
      </c>
      <c r="D844" s="14" t="s">
        <v>991</v>
      </c>
      <c r="E844" s="14" t="s">
        <v>1324</v>
      </c>
      <c r="F844" s="14" t="s">
        <v>1324</v>
      </c>
      <c r="G844" s="30">
        <v>1542.4989308073614</v>
      </c>
      <c r="H844" s="30">
        <v>751.74368270027617</v>
      </c>
      <c r="I844" s="26">
        <f t="shared" si="45"/>
        <v>1542.4989308073614</v>
      </c>
      <c r="J844" s="26">
        <f t="shared" si="45"/>
        <v>751.74368270027617</v>
      </c>
      <c r="K844" s="26">
        <f t="shared" si="43"/>
        <v>790.75524810708521</v>
      </c>
      <c r="L844" s="28">
        <f t="shared" si="44"/>
        <v>0.51264557291666646</v>
      </c>
    </row>
    <row r="845" spans="1:12">
      <c r="A845" s="14">
        <v>2019</v>
      </c>
      <c r="B845" s="14" t="s">
        <v>964</v>
      </c>
      <c r="C845" s="14" t="s">
        <v>1348</v>
      </c>
      <c r="D845" s="14" t="s">
        <v>1336</v>
      </c>
      <c r="E845" s="14" t="s">
        <v>1345</v>
      </c>
      <c r="F845" s="14" t="s">
        <v>1349</v>
      </c>
      <c r="G845" s="30">
        <v>214.54478590544164</v>
      </c>
      <c r="H845" s="30">
        <v>108.73863818267415</v>
      </c>
      <c r="I845" s="26">
        <f t="shared" si="45"/>
        <v>214.54478590544164</v>
      </c>
      <c r="J845" s="26">
        <f t="shared" si="45"/>
        <v>108.73863818267415</v>
      </c>
      <c r="K845" s="26">
        <f t="shared" si="43"/>
        <v>105.80614772276749</v>
      </c>
      <c r="L845" s="28">
        <f t="shared" si="44"/>
        <v>0.49316578483245188</v>
      </c>
    </row>
    <row r="846" spans="1:12">
      <c r="A846" s="14">
        <v>2018</v>
      </c>
      <c r="B846" s="14" t="s">
        <v>964</v>
      </c>
      <c r="C846" s="14" t="s">
        <v>1348</v>
      </c>
      <c r="D846" s="14" t="s">
        <v>1336</v>
      </c>
      <c r="E846" s="14" t="s">
        <v>1345</v>
      </c>
      <c r="F846" s="14" t="s">
        <v>1349</v>
      </c>
      <c r="G846" s="30">
        <v>196.01196818181819</v>
      </c>
      <c r="H846" s="30">
        <v>121.5375031929013</v>
      </c>
      <c r="I846" s="26">
        <f t="shared" si="45"/>
        <v>196.01196818181819</v>
      </c>
      <c r="J846" s="26">
        <f t="shared" si="45"/>
        <v>121.5375031929013</v>
      </c>
      <c r="K846" s="26">
        <f t="shared" si="43"/>
        <v>74.474464988916893</v>
      </c>
      <c r="L846" s="28">
        <f t="shared" si="44"/>
        <v>0.37994855967078162</v>
      </c>
    </row>
    <row r="847" spans="1:12">
      <c r="A847" s="14">
        <v>2020</v>
      </c>
      <c r="B847" s="14" t="s">
        <v>964</v>
      </c>
      <c r="C847" s="14" t="s">
        <v>1348</v>
      </c>
      <c r="D847" s="14" t="s">
        <v>1336</v>
      </c>
      <c r="E847" s="14" t="s">
        <v>1345</v>
      </c>
      <c r="F847" s="14" t="s">
        <v>1349</v>
      </c>
      <c r="G847" s="30">
        <v>191.45461764705885</v>
      </c>
      <c r="H847" s="30">
        <v>172.98279250000004</v>
      </c>
      <c r="I847" s="26">
        <f t="shared" si="45"/>
        <v>191.45461764705885</v>
      </c>
      <c r="J847" s="26">
        <f t="shared" si="45"/>
        <v>172.98279250000004</v>
      </c>
      <c r="K847" s="26">
        <f t="shared" si="43"/>
        <v>18.471825147058809</v>
      </c>
      <c r="L847" s="28">
        <f t="shared" si="44"/>
        <v>9.648148148148139E-2</v>
      </c>
    </row>
    <row r="848" spans="1:12">
      <c r="A848" s="14">
        <v>2020</v>
      </c>
      <c r="B848" s="14" t="s">
        <v>964</v>
      </c>
      <c r="C848" s="14" t="s">
        <v>1350</v>
      </c>
      <c r="D848" s="14" t="s">
        <v>1351</v>
      </c>
      <c r="E848" s="14" t="s">
        <v>1352</v>
      </c>
      <c r="F848" s="14" t="s">
        <v>1353</v>
      </c>
      <c r="G848" s="30">
        <v>464.05396326255453</v>
      </c>
      <c r="H848" s="30">
        <v>226.91989423890041</v>
      </c>
      <c r="I848" s="26">
        <f t="shared" si="45"/>
        <v>464.05396326255453</v>
      </c>
      <c r="J848" s="26">
        <f t="shared" si="45"/>
        <v>226.91989423890041</v>
      </c>
      <c r="K848" s="26">
        <f t="shared" si="43"/>
        <v>237.13406902365412</v>
      </c>
      <c r="L848" s="28">
        <f t="shared" si="44"/>
        <v>0.51100537393640866</v>
      </c>
    </row>
    <row r="849" spans="1:12">
      <c r="A849" s="14">
        <v>2021</v>
      </c>
      <c r="B849" s="14" t="s">
        <v>964</v>
      </c>
      <c r="C849" s="14" t="s">
        <v>1350</v>
      </c>
      <c r="D849" s="14" t="s">
        <v>1351</v>
      </c>
      <c r="E849" s="14" t="s">
        <v>1352</v>
      </c>
      <c r="F849" s="14" t="s">
        <v>1353</v>
      </c>
      <c r="G849" s="30">
        <v>456.46726194010131</v>
      </c>
      <c r="H849" s="30">
        <v>238.5051983983287</v>
      </c>
      <c r="I849" s="26">
        <f t="shared" si="45"/>
        <v>456.46726194010131</v>
      </c>
      <c r="J849" s="26">
        <f t="shared" si="45"/>
        <v>238.5051983983287</v>
      </c>
      <c r="K849" s="26">
        <f t="shared" si="43"/>
        <v>217.96206354177261</v>
      </c>
      <c r="L849" s="28">
        <f t="shared" si="44"/>
        <v>0.47749769088669952</v>
      </c>
    </row>
    <row r="850" spans="1:12">
      <c r="A850" s="14">
        <v>2021</v>
      </c>
      <c r="B850" s="14" t="s">
        <v>964</v>
      </c>
      <c r="C850" s="14" t="s">
        <v>1354</v>
      </c>
      <c r="D850" s="14" t="s">
        <v>1355</v>
      </c>
      <c r="E850" s="14" t="s">
        <v>1356</v>
      </c>
      <c r="F850" s="14" t="s">
        <v>1357</v>
      </c>
      <c r="G850" s="30">
        <v>261.30041615787189</v>
      </c>
      <c r="H850" s="30">
        <v>128.14591159048919</v>
      </c>
      <c r="I850" s="26">
        <f t="shared" si="45"/>
        <v>261.30041615787189</v>
      </c>
      <c r="J850" s="26">
        <f t="shared" si="45"/>
        <v>128.14591159048919</v>
      </c>
      <c r="K850" s="26">
        <f t="shared" si="43"/>
        <v>133.1545045673827</v>
      </c>
      <c r="L850" s="28">
        <f t="shared" si="44"/>
        <v>0.50958397435897584</v>
      </c>
    </row>
    <row r="851" spans="1:12">
      <c r="A851" s="14">
        <v>2021</v>
      </c>
      <c r="B851" s="14" t="s">
        <v>964</v>
      </c>
      <c r="C851" s="14" t="s">
        <v>1358</v>
      </c>
      <c r="D851" s="14" t="s">
        <v>1332</v>
      </c>
      <c r="E851" s="14" t="s">
        <v>1359</v>
      </c>
      <c r="F851" s="14" t="s">
        <v>1360</v>
      </c>
      <c r="G851" s="30">
        <v>262.83172548822034</v>
      </c>
      <c r="H851" s="30">
        <v>61.832678698347237</v>
      </c>
      <c r="I851" s="26">
        <f t="shared" si="45"/>
        <v>262.83172548822034</v>
      </c>
      <c r="J851" s="26">
        <f t="shared" si="45"/>
        <v>61.832678698347237</v>
      </c>
      <c r="K851" s="26">
        <f t="shared" si="43"/>
        <v>200.99904678987309</v>
      </c>
      <c r="L851" s="28">
        <f t="shared" si="44"/>
        <v>0.76474423480083842</v>
      </c>
    </row>
    <row r="852" spans="1:12">
      <c r="A852" s="14">
        <v>2020</v>
      </c>
      <c r="B852" s="14" t="s">
        <v>964</v>
      </c>
      <c r="C852" s="14" t="s">
        <v>1358</v>
      </c>
      <c r="D852" s="14" t="s">
        <v>1332</v>
      </c>
      <c r="E852" s="14" t="s">
        <v>1359</v>
      </c>
      <c r="F852" s="14" t="s">
        <v>1360</v>
      </c>
      <c r="G852" s="30">
        <v>257.22395661183867</v>
      </c>
      <c r="H852" s="30">
        <v>156.57497258287296</v>
      </c>
      <c r="I852" s="26">
        <f t="shared" si="45"/>
        <v>257.22395661183867</v>
      </c>
      <c r="J852" s="26">
        <f t="shared" si="45"/>
        <v>156.57497258287296</v>
      </c>
      <c r="K852" s="26">
        <f t="shared" si="43"/>
        <v>100.64898402896571</v>
      </c>
      <c r="L852" s="28">
        <f t="shared" si="44"/>
        <v>0.39128930817610075</v>
      </c>
    </row>
    <row r="853" spans="1:12">
      <c r="A853" s="14">
        <v>2020</v>
      </c>
      <c r="B853" s="14" t="s">
        <v>964</v>
      </c>
      <c r="C853" s="14" t="s">
        <v>1361</v>
      </c>
      <c r="D853" s="14" t="s">
        <v>1336</v>
      </c>
      <c r="E853" s="14" t="s">
        <v>1330</v>
      </c>
      <c r="F853" s="14" t="s">
        <v>1330</v>
      </c>
      <c r="G853" s="30">
        <v>227.26233284444831</v>
      </c>
      <c r="H853" s="30">
        <v>73.975783193641632</v>
      </c>
      <c r="I853" s="26">
        <f t="shared" si="45"/>
        <v>227.26233284444831</v>
      </c>
      <c r="J853" s="26">
        <f t="shared" si="45"/>
        <v>73.975783193641632</v>
      </c>
      <c r="K853" s="26">
        <f t="shared" si="43"/>
        <v>153.28654965080668</v>
      </c>
      <c r="L853" s="28">
        <f t="shared" si="44"/>
        <v>0.6744916666666666</v>
      </c>
    </row>
    <row r="854" spans="1:12">
      <c r="A854" s="14">
        <v>2019</v>
      </c>
      <c r="B854" s="14" t="s">
        <v>964</v>
      </c>
      <c r="C854" s="14" t="s">
        <v>1361</v>
      </c>
      <c r="D854" s="14" t="s">
        <v>1336</v>
      </c>
      <c r="E854" s="14" t="s">
        <v>1330</v>
      </c>
      <c r="F854" s="14" t="s">
        <v>1330</v>
      </c>
      <c r="G854" s="30">
        <v>233.17456319133774</v>
      </c>
      <c r="H854" s="30">
        <v>84.084413019390624</v>
      </c>
      <c r="I854" s="26">
        <f t="shared" si="45"/>
        <v>233.17456319133774</v>
      </c>
      <c r="J854" s="26">
        <f t="shared" si="45"/>
        <v>84.084413019390624</v>
      </c>
      <c r="K854" s="26">
        <f t="shared" si="43"/>
        <v>149.09015017194713</v>
      </c>
      <c r="L854" s="28">
        <f t="shared" si="44"/>
        <v>0.63939285714285721</v>
      </c>
    </row>
    <row r="855" spans="1:12">
      <c r="A855" s="14">
        <v>2016</v>
      </c>
      <c r="B855" s="14" t="s">
        <v>964</v>
      </c>
      <c r="C855" s="14" t="s">
        <v>1361</v>
      </c>
      <c r="D855" s="14" t="s">
        <v>1336</v>
      </c>
      <c r="E855" s="14" t="s">
        <v>1330</v>
      </c>
      <c r="F855" s="14" t="s">
        <v>1330</v>
      </c>
      <c r="G855" s="30">
        <v>242.73673094582173</v>
      </c>
      <c r="H855" s="30">
        <v>92.239957759412164</v>
      </c>
      <c r="I855" s="26">
        <f t="shared" si="45"/>
        <v>242.73673094582173</v>
      </c>
      <c r="J855" s="26">
        <f t="shared" si="45"/>
        <v>92.239957759412164</v>
      </c>
      <c r="K855" s="26">
        <f t="shared" si="43"/>
        <v>150.49677318640957</v>
      </c>
      <c r="L855" s="28">
        <f t="shared" si="44"/>
        <v>0.62000000000000044</v>
      </c>
    </row>
    <row r="856" spans="1:12">
      <c r="A856" s="14">
        <v>2018</v>
      </c>
      <c r="B856" s="14" t="s">
        <v>964</v>
      </c>
      <c r="C856" s="14" t="s">
        <v>1361</v>
      </c>
      <c r="D856" s="14" t="s">
        <v>1336</v>
      </c>
      <c r="E856" s="14" t="s">
        <v>1330</v>
      </c>
      <c r="F856" s="14" t="s">
        <v>1330</v>
      </c>
      <c r="G856" s="30">
        <v>252.23704599548694</v>
      </c>
      <c r="H856" s="30">
        <v>112.04349564306349</v>
      </c>
      <c r="I856" s="26">
        <f t="shared" si="45"/>
        <v>252.23704599548694</v>
      </c>
      <c r="J856" s="26">
        <f t="shared" si="45"/>
        <v>112.04349564306349</v>
      </c>
      <c r="K856" s="26">
        <f t="shared" si="43"/>
        <v>140.19355035242344</v>
      </c>
      <c r="L856" s="28">
        <f t="shared" si="44"/>
        <v>0.55580079365079393</v>
      </c>
    </row>
    <row r="857" spans="1:12">
      <c r="A857" s="14">
        <v>2015</v>
      </c>
      <c r="B857" s="14" t="s">
        <v>964</v>
      </c>
      <c r="C857" s="14" t="s">
        <v>1361</v>
      </c>
      <c r="D857" s="14" t="s">
        <v>1336</v>
      </c>
      <c r="E857" s="14" t="s">
        <v>1330</v>
      </c>
      <c r="F857" s="14" t="s">
        <v>1330</v>
      </c>
      <c r="G857" s="30">
        <v>249.0463533584572</v>
      </c>
      <c r="H857" s="30">
        <v>112.25336123321117</v>
      </c>
      <c r="I857" s="26">
        <f t="shared" si="45"/>
        <v>249.0463533584572</v>
      </c>
      <c r="J857" s="26">
        <f t="shared" si="45"/>
        <v>112.25336123321117</v>
      </c>
      <c r="K857" s="26">
        <f t="shared" ref="K857:K920" si="46">IF(H857="","",IF(G857="","",G857-H857))</f>
        <v>136.79299212524603</v>
      </c>
      <c r="L857" s="28">
        <f t="shared" ref="L857:L920" si="47">IF(H857="","",IF(G857="","",K857/G857))</f>
        <v>0.54926719576719618</v>
      </c>
    </row>
    <row r="858" spans="1:12">
      <c r="A858" s="14">
        <v>2017</v>
      </c>
      <c r="B858" s="14" t="s">
        <v>964</v>
      </c>
      <c r="C858" s="14" t="s">
        <v>1361</v>
      </c>
      <c r="D858" s="14" t="s">
        <v>1336</v>
      </c>
      <c r="E858" s="14" t="s">
        <v>1330</v>
      </c>
      <c r="F858" s="14" t="s">
        <v>1330</v>
      </c>
      <c r="G858" s="30">
        <v>231.21328559999995</v>
      </c>
      <c r="H858" s="30">
        <v>168.73752905349994</v>
      </c>
      <c r="I858" s="26">
        <f t="shared" si="45"/>
        <v>231.21328559999995</v>
      </c>
      <c r="J858" s="26">
        <f t="shared" si="45"/>
        <v>168.73752905349994</v>
      </c>
      <c r="K858" s="26">
        <f t="shared" si="46"/>
        <v>62.475756546500008</v>
      </c>
      <c r="L858" s="28">
        <f t="shared" si="47"/>
        <v>0.27020833333333344</v>
      </c>
    </row>
    <row r="859" spans="1:12">
      <c r="A859" s="14">
        <v>2014</v>
      </c>
      <c r="B859" s="14" t="s">
        <v>964</v>
      </c>
      <c r="C859" s="14" t="s">
        <v>1361</v>
      </c>
      <c r="D859" s="14" t="s">
        <v>1336</v>
      </c>
      <c r="E859" s="14" t="s">
        <v>1330</v>
      </c>
      <c r="F859" s="14" t="s">
        <v>1330</v>
      </c>
      <c r="G859" s="30">
        <v>261.77209908735358</v>
      </c>
      <c r="H859" s="30">
        <v>187.54101098901111</v>
      </c>
      <c r="I859" s="26">
        <f t="shared" si="45"/>
        <v>261.77209908735358</v>
      </c>
      <c r="J859" s="26">
        <f t="shared" si="45"/>
        <v>187.54101098901111</v>
      </c>
      <c r="K859" s="26">
        <f t="shared" si="46"/>
        <v>74.231088098342468</v>
      </c>
      <c r="L859" s="28">
        <f t="shared" si="47"/>
        <v>0.28357142857142881</v>
      </c>
    </row>
    <row r="860" spans="1:12">
      <c r="A860" s="14">
        <v>2018</v>
      </c>
      <c r="B860" s="14" t="s">
        <v>964</v>
      </c>
      <c r="C860" s="14" t="s">
        <v>1362</v>
      </c>
      <c r="D860" s="14" t="s">
        <v>1363</v>
      </c>
      <c r="E860" s="14" t="s">
        <v>947</v>
      </c>
      <c r="F860" s="14" t="s">
        <v>1364</v>
      </c>
      <c r="G860" s="30">
        <v>290.55065206736788</v>
      </c>
      <c r="H860" s="30">
        <v>46.556025262430985</v>
      </c>
      <c r="I860" s="26">
        <f t="shared" si="45"/>
        <v>290.55065206736788</v>
      </c>
      <c r="J860" s="26">
        <f t="shared" si="45"/>
        <v>46.556025262430985</v>
      </c>
      <c r="K860" s="26">
        <f t="shared" si="46"/>
        <v>243.9946268049369</v>
      </c>
      <c r="L860" s="28">
        <f t="shared" si="47"/>
        <v>0.83976623376623372</v>
      </c>
    </row>
    <row r="861" spans="1:12">
      <c r="A861" s="14">
        <v>2016</v>
      </c>
      <c r="B861" s="14" t="s">
        <v>964</v>
      </c>
      <c r="C861" s="14" t="s">
        <v>1362</v>
      </c>
      <c r="D861" s="14" t="s">
        <v>1363</v>
      </c>
      <c r="E861" s="14" t="s">
        <v>947</v>
      </c>
      <c r="F861" s="14" t="s">
        <v>1364</v>
      </c>
      <c r="G861" s="30">
        <v>261.55584607424316</v>
      </c>
      <c r="H861" s="30">
        <v>72.489278047091474</v>
      </c>
      <c r="I861" s="26">
        <f t="shared" si="45"/>
        <v>261.55584607424316</v>
      </c>
      <c r="J861" s="26">
        <f t="shared" si="45"/>
        <v>72.489278047091474</v>
      </c>
      <c r="K861" s="26">
        <f t="shared" si="46"/>
        <v>189.06656802715167</v>
      </c>
      <c r="L861" s="28">
        <f t="shared" si="47"/>
        <v>0.72285353535353492</v>
      </c>
    </row>
    <row r="862" spans="1:12">
      <c r="A862" s="14">
        <v>2014</v>
      </c>
      <c r="B862" s="14" t="s">
        <v>964</v>
      </c>
      <c r="C862" s="14" t="s">
        <v>1362</v>
      </c>
      <c r="D862" s="14" t="s">
        <v>1363</v>
      </c>
      <c r="E862" s="14" t="s">
        <v>947</v>
      </c>
      <c r="F862" s="14" t="s">
        <v>1364</v>
      </c>
      <c r="G862" s="30">
        <v>308.22080419580391</v>
      </c>
      <c r="H862" s="30">
        <v>95.922050275482036</v>
      </c>
      <c r="I862" s="26">
        <f t="shared" si="45"/>
        <v>308.22080419580391</v>
      </c>
      <c r="J862" s="26">
        <f t="shared" si="45"/>
        <v>95.922050275482036</v>
      </c>
      <c r="K862" s="26">
        <f t="shared" si="46"/>
        <v>212.29875392032187</v>
      </c>
      <c r="L862" s="28">
        <f t="shared" si="47"/>
        <v>0.68878787878787873</v>
      </c>
    </row>
    <row r="863" spans="1:12">
      <c r="A863" s="14">
        <v>2017</v>
      </c>
      <c r="B863" s="14" t="s">
        <v>964</v>
      </c>
      <c r="C863" s="14" t="s">
        <v>1362</v>
      </c>
      <c r="D863" s="14" t="s">
        <v>1363</v>
      </c>
      <c r="E863" s="14" t="s">
        <v>947</v>
      </c>
      <c r="F863" s="14" t="s">
        <v>1364</v>
      </c>
      <c r="G863" s="30">
        <v>293.22848498552253</v>
      </c>
      <c r="H863" s="30">
        <v>100.38634870566656</v>
      </c>
      <c r="I863" s="26">
        <f t="shared" si="45"/>
        <v>293.22848498552253</v>
      </c>
      <c r="J863" s="26">
        <f t="shared" si="45"/>
        <v>100.38634870566656</v>
      </c>
      <c r="K863" s="26">
        <f t="shared" si="46"/>
        <v>192.84213627985596</v>
      </c>
      <c r="L863" s="28">
        <f t="shared" si="47"/>
        <v>0.6576514430014434</v>
      </c>
    </row>
    <row r="864" spans="1:12">
      <c r="A864" s="14">
        <v>2015</v>
      </c>
      <c r="B864" s="14" t="s">
        <v>964</v>
      </c>
      <c r="C864" s="14" t="s">
        <v>1362</v>
      </c>
      <c r="D864" s="14" t="s">
        <v>1363</v>
      </c>
      <c r="E864" s="14" t="s">
        <v>947</v>
      </c>
      <c r="F864" s="14" t="s">
        <v>1364</v>
      </c>
      <c r="G864" s="30">
        <v>304.95696521778962</v>
      </c>
      <c r="H864" s="30">
        <v>108.72177866022103</v>
      </c>
      <c r="I864" s="26">
        <f t="shared" si="45"/>
        <v>304.95696521778962</v>
      </c>
      <c r="J864" s="26">
        <f t="shared" si="45"/>
        <v>108.72177866022103</v>
      </c>
      <c r="K864" s="26">
        <f t="shared" si="46"/>
        <v>196.23518655756857</v>
      </c>
      <c r="L864" s="28">
        <f t="shared" si="47"/>
        <v>0.64348484848484855</v>
      </c>
    </row>
    <row r="865" spans="1:12">
      <c r="A865" s="14">
        <v>2020</v>
      </c>
      <c r="B865" s="14" t="s">
        <v>964</v>
      </c>
      <c r="C865" s="14" t="s">
        <v>1362</v>
      </c>
      <c r="D865" s="14" t="s">
        <v>1363</v>
      </c>
      <c r="E865" s="14" t="s">
        <v>947</v>
      </c>
      <c r="F865" s="14" t="s">
        <v>1364</v>
      </c>
      <c r="G865" s="30">
        <v>310.77329411764686</v>
      </c>
      <c r="H865" s="30">
        <v>115.06852083333335</v>
      </c>
      <c r="I865" s="26">
        <f t="shared" si="45"/>
        <v>310.77329411764686</v>
      </c>
      <c r="J865" s="26">
        <f t="shared" si="45"/>
        <v>115.06852083333335</v>
      </c>
      <c r="K865" s="26">
        <f t="shared" si="46"/>
        <v>195.70477328431349</v>
      </c>
      <c r="L865" s="28">
        <f t="shared" si="47"/>
        <v>0.62973484848484818</v>
      </c>
    </row>
    <row r="866" spans="1:12">
      <c r="A866" s="14">
        <v>2019</v>
      </c>
      <c r="B866" s="14" t="s">
        <v>964</v>
      </c>
      <c r="C866" s="14" t="s">
        <v>1362</v>
      </c>
      <c r="D866" s="14" t="s">
        <v>1363</v>
      </c>
      <c r="E866" s="14" t="s">
        <v>947</v>
      </c>
      <c r="F866" s="14" t="s">
        <v>1364</v>
      </c>
      <c r="G866" s="30">
        <v>286.07221942281268</v>
      </c>
      <c r="H866" s="30">
        <v>135.87862818973642</v>
      </c>
      <c r="I866" s="26">
        <f t="shared" si="45"/>
        <v>286.07221942281268</v>
      </c>
      <c r="J866" s="26">
        <f t="shared" si="45"/>
        <v>135.87862818973642</v>
      </c>
      <c r="K866" s="26">
        <f t="shared" si="46"/>
        <v>150.19359123307626</v>
      </c>
      <c r="L866" s="28">
        <f t="shared" si="47"/>
        <v>0.52501984126984114</v>
      </c>
    </row>
    <row r="867" spans="1:12">
      <c r="A867" s="14">
        <v>2013</v>
      </c>
      <c r="B867" s="14" t="s">
        <v>964</v>
      </c>
      <c r="C867" s="14" t="s">
        <v>1362</v>
      </c>
      <c r="D867" s="14" t="s">
        <v>1363</v>
      </c>
      <c r="E867" s="14" t="s">
        <v>947</v>
      </c>
      <c r="F867" s="14" t="s">
        <v>1364</v>
      </c>
      <c r="G867" s="30">
        <v>271.44936179725062</v>
      </c>
      <c r="H867" s="30">
        <v>182.61785192546589</v>
      </c>
      <c r="I867" s="26">
        <f t="shared" si="45"/>
        <v>271.44936179725062</v>
      </c>
      <c r="J867" s="26">
        <f t="shared" si="45"/>
        <v>182.61785192546589</v>
      </c>
      <c r="K867" s="26">
        <f t="shared" si="46"/>
        <v>88.831509871784732</v>
      </c>
      <c r="L867" s="28">
        <f t="shared" si="47"/>
        <v>0.32724891774891796</v>
      </c>
    </row>
    <row r="868" spans="1:12">
      <c r="A868" s="14">
        <v>2020</v>
      </c>
      <c r="B868" s="14" t="s">
        <v>964</v>
      </c>
      <c r="C868" s="14" t="s">
        <v>1365</v>
      </c>
      <c r="D868" s="14" t="s">
        <v>991</v>
      </c>
      <c r="E868" s="14" t="s">
        <v>975</v>
      </c>
      <c r="F868" s="14" t="s">
        <v>1366</v>
      </c>
      <c r="G868" s="30">
        <v>642.50132710959565</v>
      </c>
      <c r="H868" s="30">
        <v>368.86993478265407</v>
      </c>
      <c r="I868" s="26">
        <f t="shared" si="45"/>
        <v>642.50132710959565</v>
      </c>
      <c r="J868" s="26">
        <f t="shared" si="45"/>
        <v>368.86993478265407</v>
      </c>
      <c r="K868" s="26">
        <f t="shared" si="46"/>
        <v>273.63139232694158</v>
      </c>
      <c r="L868" s="28">
        <f t="shared" si="47"/>
        <v>0.42588455584663171</v>
      </c>
    </row>
    <row r="869" spans="1:12">
      <c r="A869" s="14">
        <v>2021</v>
      </c>
      <c r="B869" s="14" t="s">
        <v>964</v>
      </c>
      <c r="C869" s="14" t="s">
        <v>1365</v>
      </c>
      <c r="D869" s="14" t="s">
        <v>991</v>
      </c>
      <c r="E869" s="14" t="s">
        <v>975</v>
      </c>
      <c r="F869" s="14" t="s">
        <v>1366</v>
      </c>
      <c r="G869" s="30">
        <v>671.61880326478718</v>
      </c>
      <c r="H869" s="30">
        <v>476.3072988419118</v>
      </c>
      <c r="I869" s="26">
        <f t="shared" si="45"/>
        <v>671.61880326478718</v>
      </c>
      <c r="J869" s="26">
        <f t="shared" si="45"/>
        <v>476.3072988419118</v>
      </c>
      <c r="K869" s="26">
        <f t="shared" si="46"/>
        <v>195.31150442287537</v>
      </c>
      <c r="L869" s="28">
        <f t="shared" si="47"/>
        <v>0.29080708204334382</v>
      </c>
    </row>
    <row r="870" spans="1:12">
      <c r="A870" s="14">
        <v>2013</v>
      </c>
      <c r="B870" s="14" t="s">
        <v>964</v>
      </c>
      <c r="C870" s="14" t="s">
        <v>1365</v>
      </c>
      <c r="D870" s="14" t="s">
        <v>991</v>
      </c>
      <c r="E870" s="14" t="s">
        <v>975</v>
      </c>
      <c r="F870" s="14" t="s">
        <v>1366</v>
      </c>
      <c r="G870" s="30">
        <v>6414.4737071239069</v>
      </c>
      <c r="H870" s="30">
        <v>1818.4685426291098</v>
      </c>
      <c r="I870" s="26">
        <f t="shared" si="45"/>
        <v>6414.4737071239069</v>
      </c>
      <c r="J870" s="26">
        <f t="shared" si="45"/>
        <v>1818.4685426291098</v>
      </c>
      <c r="K870" s="26">
        <f t="shared" si="46"/>
        <v>4596.0051644947971</v>
      </c>
      <c r="L870" s="28">
        <f t="shared" si="47"/>
        <v>0.71650541795665623</v>
      </c>
    </row>
    <row r="871" spans="1:12">
      <c r="A871" s="14">
        <v>2015</v>
      </c>
      <c r="B871" s="14" t="s">
        <v>964</v>
      </c>
      <c r="C871" s="14" t="s">
        <v>1365</v>
      </c>
      <c r="D871" s="14" t="s">
        <v>991</v>
      </c>
      <c r="E871" s="14" t="s">
        <v>975</v>
      </c>
      <c r="F871" s="14" t="s">
        <v>1366</v>
      </c>
      <c r="G871" s="30">
        <v>5918.4904878377329</v>
      </c>
      <c r="H871" s="30">
        <v>1869.8788145949716</v>
      </c>
      <c r="I871" s="26">
        <f t="shared" si="45"/>
        <v>5918.4904878377329</v>
      </c>
      <c r="J871" s="26">
        <f t="shared" si="45"/>
        <v>1869.8788145949716</v>
      </c>
      <c r="K871" s="26">
        <f t="shared" si="46"/>
        <v>4048.6116732427613</v>
      </c>
      <c r="L871" s="28">
        <f t="shared" si="47"/>
        <v>0.68406153250774004</v>
      </c>
    </row>
    <row r="872" spans="1:12">
      <c r="A872" s="14">
        <v>2017</v>
      </c>
      <c r="B872" s="14" t="s">
        <v>964</v>
      </c>
      <c r="C872" s="14" t="s">
        <v>1365</v>
      </c>
      <c r="D872" s="14" t="s">
        <v>991</v>
      </c>
      <c r="E872" s="14" t="s">
        <v>975</v>
      </c>
      <c r="F872" s="14" t="s">
        <v>1366</v>
      </c>
      <c r="G872" s="30">
        <v>5776.0069396328909</v>
      </c>
      <c r="H872" s="30">
        <v>2125.2576010559619</v>
      </c>
      <c r="I872" s="26">
        <f t="shared" si="45"/>
        <v>5776.0069396328909</v>
      </c>
      <c r="J872" s="26">
        <f t="shared" si="45"/>
        <v>2125.2576010559619</v>
      </c>
      <c r="K872" s="26">
        <f t="shared" si="46"/>
        <v>3650.7493385769289</v>
      </c>
      <c r="L872" s="28">
        <f t="shared" si="47"/>
        <v>0.63205418150154813</v>
      </c>
    </row>
    <row r="873" spans="1:12">
      <c r="A873" s="14">
        <v>2018</v>
      </c>
      <c r="B873" s="14" t="s">
        <v>964</v>
      </c>
      <c r="C873" s="14" t="s">
        <v>1365</v>
      </c>
      <c r="D873" s="14" t="s">
        <v>991</v>
      </c>
      <c r="E873" s="14" t="s">
        <v>975</v>
      </c>
      <c r="F873" s="14" t="s">
        <v>1366</v>
      </c>
      <c r="G873" s="30">
        <v>6797.2429816164722</v>
      </c>
      <c r="H873" s="30">
        <v>2137.1478918518505</v>
      </c>
      <c r="I873" s="26">
        <f t="shared" si="45"/>
        <v>6797.2429816164722</v>
      </c>
      <c r="J873" s="26">
        <f t="shared" si="45"/>
        <v>2137.1478918518505</v>
      </c>
      <c r="K873" s="26">
        <f t="shared" si="46"/>
        <v>4660.0950897646217</v>
      </c>
      <c r="L873" s="28">
        <f t="shared" si="47"/>
        <v>0.68558606811145517</v>
      </c>
    </row>
    <row r="874" spans="1:12">
      <c r="A874" s="14">
        <v>2016</v>
      </c>
      <c r="B874" s="14" t="s">
        <v>964</v>
      </c>
      <c r="C874" s="14" t="s">
        <v>1365</v>
      </c>
      <c r="D874" s="14" t="s">
        <v>991</v>
      </c>
      <c r="E874" s="14" t="s">
        <v>975</v>
      </c>
      <c r="F874" s="14" t="s">
        <v>1366</v>
      </c>
      <c r="G874" s="30">
        <v>6603.2910186326644</v>
      </c>
      <c r="H874" s="30">
        <v>3169.0494324086999</v>
      </c>
      <c r="I874" s="26">
        <f t="shared" si="45"/>
        <v>6603.2910186326644</v>
      </c>
      <c r="J874" s="26">
        <f t="shared" si="45"/>
        <v>3169.0494324086999</v>
      </c>
      <c r="K874" s="26">
        <f t="shared" si="46"/>
        <v>3434.2415862239645</v>
      </c>
      <c r="L874" s="28">
        <f t="shared" si="47"/>
        <v>0.52008030185758625</v>
      </c>
    </row>
    <row r="875" spans="1:12">
      <c r="A875" s="14">
        <v>2014</v>
      </c>
      <c r="B875" s="14" t="s">
        <v>964</v>
      </c>
      <c r="C875" s="14" t="s">
        <v>1365</v>
      </c>
      <c r="D875" s="14" t="s">
        <v>991</v>
      </c>
      <c r="E875" s="14" t="s">
        <v>975</v>
      </c>
      <c r="F875" s="14" t="s">
        <v>1366</v>
      </c>
      <c r="G875" s="30">
        <v>6930.587614847479</v>
      </c>
      <c r="H875" s="30">
        <v>3785.2487833333407</v>
      </c>
      <c r="I875" s="26">
        <f t="shared" si="45"/>
        <v>6930.587614847479</v>
      </c>
      <c r="J875" s="26">
        <f t="shared" si="45"/>
        <v>3785.2487833333407</v>
      </c>
      <c r="K875" s="26">
        <f t="shared" si="46"/>
        <v>3145.3388315141383</v>
      </c>
      <c r="L875" s="28">
        <f t="shared" si="47"/>
        <v>0.45383436532507604</v>
      </c>
    </row>
    <row r="876" spans="1:12">
      <c r="A876" s="14">
        <v>2020</v>
      </c>
      <c r="B876" s="14" t="s">
        <v>964</v>
      </c>
      <c r="C876" s="14" t="s">
        <v>1367</v>
      </c>
      <c r="D876" s="14" t="s">
        <v>1368</v>
      </c>
      <c r="E876" s="14" t="s">
        <v>1369</v>
      </c>
      <c r="F876" s="14" t="s">
        <v>1369</v>
      </c>
      <c r="G876" s="30">
        <v>719.33781002933085</v>
      </c>
      <c r="H876" s="30">
        <v>423.90513356545983</v>
      </c>
      <c r="I876" s="26">
        <f t="shared" si="45"/>
        <v>719.33781002933085</v>
      </c>
      <c r="J876" s="26">
        <f t="shared" si="45"/>
        <v>423.90513356545983</v>
      </c>
      <c r="K876" s="26">
        <f t="shared" si="46"/>
        <v>295.43267646387102</v>
      </c>
      <c r="L876" s="28">
        <f t="shared" si="47"/>
        <v>0.41070088676671229</v>
      </c>
    </row>
    <row r="877" spans="1:12">
      <c r="A877" s="14">
        <v>2021</v>
      </c>
      <c r="B877" s="14" t="s">
        <v>964</v>
      </c>
      <c r="C877" s="14" t="s">
        <v>1370</v>
      </c>
      <c r="D877" s="14" t="s">
        <v>1371</v>
      </c>
      <c r="E877" s="14" t="s">
        <v>1324</v>
      </c>
      <c r="F877" s="14" t="s">
        <v>1372</v>
      </c>
      <c r="G877" s="30">
        <v>464.86680198614425</v>
      </c>
      <c r="H877" s="30">
        <v>100.98598801309562</v>
      </c>
      <c r="I877" s="26">
        <f t="shared" si="45"/>
        <v>464.86680198614425</v>
      </c>
      <c r="J877" s="26">
        <f t="shared" si="45"/>
        <v>100.98598801309562</v>
      </c>
      <c r="K877" s="26">
        <f t="shared" si="46"/>
        <v>363.88081397304865</v>
      </c>
      <c r="L877" s="28">
        <f t="shared" si="47"/>
        <v>0.7827636054421766</v>
      </c>
    </row>
    <row r="878" spans="1:12">
      <c r="A878" s="14">
        <v>2020</v>
      </c>
      <c r="B878" s="14" t="s">
        <v>964</v>
      </c>
      <c r="C878" s="14" t="s">
        <v>1370</v>
      </c>
      <c r="D878" s="14" t="s">
        <v>1371</v>
      </c>
      <c r="E878" s="14" t="s">
        <v>1324</v>
      </c>
      <c r="F878" s="14" t="s">
        <v>1372</v>
      </c>
      <c r="G878" s="30">
        <v>613.50007049518786</v>
      </c>
      <c r="H878" s="30">
        <v>187.81511134952976</v>
      </c>
      <c r="I878" s="26">
        <f t="shared" si="45"/>
        <v>613.50007049518786</v>
      </c>
      <c r="J878" s="26">
        <f t="shared" si="45"/>
        <v>187.81511134952976</v>
      </c>
      <c r="K878" s="26">
        <f t="shared" si="46"/>
        <v>425.68495914565813</v>
      </c>
      <c r="L878" s="28">
        <f t="shared" si="47"/>
        <v>0.69386293436293434</v>
      </c>
    </row>
    <row r="879" spans="1:12">
      <c r="A879" s="14">
        <v>2019</v>
      </c>
      <c r="B879" s="14" t="s">
        <v>964</v>
      </c>
      <c r="C879" s="14" t="s">
        <v>1373</v>
      </c>
      <c r="D879" s="14" t="s">
        <v>1374</v>
      </c>
      <c r="E879" s="14" t="s">
        <v>1375</v>
      </c>
      <c r="F879" s="14" t="s">
        <v>1376</v>
      </c>
      <c r="G879" s="30">
        <v>120.21847799259565</v>
      </c>
      <c r="H879" s="30">
        <v>27.230320115864519</v>
      </c>
      <c r="I879" s="26">
        <f t="shared" si="45"/>
        <v>120.21847799259565</v>
      </c>
      <c r="J879" s="26">
        <f t="shared" si="45"/>
        <v>27.230320115864519</v>
      </c>
      <c r="K879" s="26">
        <f t="shared" si="46"/>
        <v>92.988157876731137</v>
      </c>
      <c r="L879" s="28">
        <f t="shared" si="47"/>
        <v>0.7734930555555557</v>
      </c>
    </row>
    <row r="880" spans="1:12">
      <c r="A880" s="14">
        <v>2020</v>
      </c>
      <c r="B880" s="14" t="s">
        <v>964</v>
      </c>
      <c r="C880" s="14" t="s">
        <v>1373</v>
      </c>
      <c r="D880" s="14" t="s">
        <v>1374</v>
      </c>
      <c r="E880" s="14" t="s">
        <v>1375</v>
      </c>
      <c r="F880" s="14" t="s">
        <v>1377</v>
      </c>
      <c r="G880" s="30">
        <v>124.98231945424584</v>
      </c>
      <c r="H880" s="30">
        <v>64.313818552497324</v>
      </c>
      <c r="I880" s="26">
        <f t="shared" si="45"/>
        <v>124.98231945424584</v>
      </c>
      <c r="J880" s="26">
        <f t="shared" si="45"/>
        <v>64.313818552497324</v>
      </c>
      <c r="K880" s="26">
        <f t="shared" si="46"/>
        <v>60.668500901748516</v>
      </c>
      <c r="L880" s="28">
        <f t="shared" si="47"/>
        <v>0.48541666666666677</v>
      </c>
    </row>
    <row r="881" spans="1:12">
      <c r="A881" s="14">
        <v>2021</v>
      </c>
      <c r="B881" s="14" t="s">
        <v>964</v>
      </c>
      <c r="C881" s="14" t="s">
        <v>1373</v>
      </c>
      <c r="D881" s="14" t="s">
        <v>1374</v>
      </c>
      <c r="E881" s="14" t="s">
        <v>1375</v>
      </c>
      <c r="F881" s="14" t="s">
        <v>1377</v>
      </c>
      <c r="G881" s="30">
        <v>114.74140645731994</v>
      </c>
      <c r="H881" s="30">
        <v>71.004213398692968</v>
      </c>
      <c r="I881" s="26">
        <f t="shared" si="45"/>
        <v>114.74140645731994</v>
      </c>
      <c r="J881" s="26">
        <f t="shared" si="45"/>
        <v>71.004213398692968</v>
      </c>
      <c r="K881" s="26">
        <f t="shared" si="46"/>
        <v>43.737193058626971</v>
      </c>
      <c r="L881" s="28">
        <f t="shared" si="47"/>
        <v>0.38118055555555508</v>
      </c>
    </row>
    <row r="882" spans="1:12">
      <c r="A882" s="14">
        <v>2020</v>
      </c>
      <c r="B882" s="14" t="s">
        <v>964</v>
      </c>
      <c r="C882" s="14" t="s">
        <v>965</v>
      </c>
      <c r="D882" s="14" t="s">
        <v>966</v>
      </c>
      <c r="E882" s="14" t="s">
        <v>967</v>
      </c>
      <c r="F882" s="14" t="s">
        <v>968</v>
      </c>
      <c r="G882" s="30">
        <v>453.43917807431598</v>
      </c>
      <c r="H882" s="30">
        <v>295.99720498614954</v>
      </c>
      <c r="I882" s="26">
        <f t="shared" si="45"/>
        <v>453.43917807431598</v>
      </c>
      <c r="J882" s="26">
        <f t="shared" si="45"/>
        <v>295.99720498614954</v>
      </c>
      <c r="K882" s="26">
        <f t="shared" si="46"/>
        <v>157.44197308816643</v>
      </c>
      <c r="L882" s="28">
        <f t="shared" si="47"/>
        <v>0.34721740136526674</v>
      </c>
    </row>
    <row r="883" spans="1:12">
      <c r="A883" s="14">
        <v>2020</v>
      </c>
      <c r="B883" s="14" t="s">
        <v>964</v>
      </c>
      <c r="C883" s="14" t="s">
        <v>969</v>
      </c>
      <c r="D883" s="14" t="s">
        <v>970</v>
      </c>
      <c r="E883" s="14" t="s">
        <v>971</v>
      </c>
      <c r="F883" s="14" t="s">
        <v>972</v>
      </c>
      <c r="G883" s="30">
        <v>1217.8784769977462</v>
      </c>
      <c r="H883" s="30">
        <v>618.75615094246018</v>
      </c>
      <c r="I883" s="26">
        <f t="shared" si="45"/>
        <v>1217.8784769977462</v>
      </c>
      <c r="J883" s="26">
        <f t="shared" si="45"/>
        <v>618.75615094246018</v>
      </c>
      <c r="K883" s="26">
        <f t="shared" si="46"/>
        <v>599.12232605528607</v>
      </c>
      <c r="L883" s="28">
        <f t="shared" si="47"/>
        <v>0.4919393333333329</v>
      </c>
    </row>
    <row r="884" spans="1:12">
      <c r="A884" s="14">
        <v>2021</v>
      </c>
      <c r="B884" s="14" t="s">
        <v>1135</v>
      </c>
      <c r="C884" s="14" t="s">
        <v>1378</v>
      </c>
      <c r="D884" s="14" t="s">
        <v>1137</v>
      </c>
      <c r="E884" s="14" t="s">
        <v>1379</v>
      </c>
      <c r="F884" s="14" t="s">
        <v>1380</v>
      </c>
      <c r="G884" s="30">
        <v>1696.9075647147631</v>
      </c>
      <c r="H884" s="30">
        <v>1197.0571191666661</v>
      </c>
      <c r="I884" s="26">
        <f t="shared" si="45"/>
        <v>1696.9075647147631</v>
      </c>
      <c r="J884" s="26">
        <f t="shared" si="45"/>
        <v>1197.0571191666661</v>
      </c>
      <c r="K884" s="26">
        <f t="shared" si="46"/>
        <v>499.85044554809701</v>
      </c>
      <c r="L884" s="28">
        <f t="shared" si="47"/>
        <v>0.29456551195946729</v>
      </c>
    </row>
    <row r="885" spans="1:12">
      <c r="A885" s="14">
        <v>2021</v>
      </c>
      <c r="B885" s="14" t="s">
        <v>1135</v>
      </c>
      <c r="C885" s="14" t="s">
        <v>1381</v>
      </c>
      <c r="D885" s="14" t="s">
        <v>1382</v>
      </c>
      <c r="E885" s="14" t="s">
        <v>1383</v>
      </c>
      <c r="F885" s="14" t="s">
        <v>1384</v>
      </c>
      <c r="G885" s="30">
        <v>1375.3635278137524</v>
      </c>
      <c r="H885" s="30">
        <v>616.19553550644252</v>
      </c>
      <c r="I885" s="26">
        <f t="shared" si="45"/>
        <v>1375.3635278137524</v>
      </c>
      <c r="J885" s="26">
        <f t="shared" si="45"/>
        <v>616.19553550644252</v>
      </c>
      <c r="K885" s="26">
        <f t="shared" si="46"/>
        <v>759.16799230730987</v>
      </c>
      <c r="L885" s="28">
        <f t="shared" si="47"/>
        <v>0.55197624261133826</v>
      </c>
    </row>
    <row r="886" spans="1:12">
      <c r="A886" s="14">
        <v>2020</v>
      </c>
      <c r="B886" s="14" t="s">
        <v>1135</v>
      </c>
      <c r="C886" s="14" t="s">
        <v>1378</v>
      </c>
      <c r="D886" s="14" t="s">
        <v>1137</v>
      </c>
      <c r="E886" s="14" t="s">
        <v>1379</v>
      </c>
      <c r="F886" s="14" t="s">
        <v>1380</v>
      </c>
      <c r="G886" s="30">
        <v>1752.2605445593761</v>
      </c>
      <c r="H886" s="30">
        <v>855.41686402500056</v>
      </c>
      <c r="I886" s="26">
        <f t="shared" si="45"/>
        <v>1752.2605445593761</v>
      </c>
      <c r="J886" s="26">
        <f t="shared" si="45"/>
        <v>855.41686402500056</v>
      </c>
      <c r="K886" s="26">
        <f t="shared" si="46"/>
        <v>896.84368053437549</v>
      </c>
      <c r="L886" s="28">
        <f t="shared" si="47"/>
        <v>0.5118209636797455</v>
      </c>
    </row>
    <row r="887" spans="1:12">
      <c r="A887" s="14">
        <v>2012</v>
      </c>
      <c r="B887" s="14" t="s">
        <v>1135</v>
      </c>
      <c r="C887" s="14" t="s">
        <v>1381</v>
      </c>
      <c r="D887" s="14" t="s">
        <v>1382</v>
      </c>
      <c r="E887" s="14" t="s">
        <v>1383</v>
      </c>
      <c r="F887" s="14" t="s">
        <v>1385</v>
      </c>
      <c r="G887" s="30">
        <v>1474.3270127586218</v>
      </c>
      <c r="H887" s="30">
        <v>271.08007324712696</v>
      </c>
      <c r="I887" s="26">
        <f t="shared" si="45"/>
        <v>1474.3270127586218</v>
      </c>
      <c r="J887" s="26">
        <f t="shared" si="45"/>
        <v>271.08007324712696</v>
      </c>
      <c r="K887" s="26">
        <f t="shared" si="46"/>
        <v>1203.2469395114949</v>
      </c>
      <c r="L887" s="28">
        <f t="shared" si="47"/>
        <v>0.81613300787326193</v>
      </c>
    </row>
    <row r="888" spans="1:12">
      <c r="A888" s="14">
        <v>2014</v>
      </c>
      <c r="B888" s="14" t="s">
        <v>1135</v>
      </c>
      <c r="C888" s="14" t="s">
        <v>1381</v>
      </c>
      <c r="D888" s="14" t="s">
        <v>1382</v>
      </c>
      <c r="E888" s="14" t="s">
        <v>1383</v>
      </c>
      <c r="F888" s="14" t="s">
        <v>1385</v>
      </c>
      <c r="G888" s="30">
        <v>1710.4215113915031</v>
      </c>
      <c r="H888" s="30">
        <v>434.51583461021522</v>
      </c>
      <c r="I888" s="26">
        <f t="shared" si="45"/>
        <v>1710.4215113915031</v>
      </c>
      <c r="J888" s="26">
        <f t="shared" si="45"/>
        <v>434.51583461021522</v>
      </c>
      <c r="K888" s="26">
        <f t="shared" si="46"/>
        <v>1275.9056767812879</v>
      </c>
      <c r="L888" s="28">
        <f t="shared" si="47"/>
        <v>0.74595979311747695</v>
      </c>
    </row>
    <row r="889" spans="1:12">
      <c r="A889" s="14">
        <v>2016</v>
      </c>
      <c r="B889" s="14" t="s">
        <v>1135</v>
      </c>
      <c r="C889" s="14" t="s">
        <v>1381</v>
      </c>
      <c r="D889" s="14" t="s">
        <v>1382</v>
      </c>
      <c r="E889" s="14" t="s">
        <v>1383</v>
      </c>
      <c r="F889" s="14" t="s">
        <v>1385</v>
      </c>
      <c r="G889" s="30">
        <v>1329.4990117158209</v>
      </c>
      <c r="H889" s="30">
        <v>475.26459760848195</v>
      </c>
      <c r="I889" s="26">
        <f t="shared" si="45"/>
        <v>1329.4990117158209</v>
      </c>
      <c r="J889" s="26">
        <f t="shared" si="45"/>
        <v>475.26459760848195</v>
      </c>
      <c r="K889" s="26">
        <f t="shared" si="46"/>
        <v>854.23441410733892</v>
      </c>
      <c r="L889" s="28">
        <f t="shared" si="47"/>
        <v>0.6425235420106733</v>
      </c>
    </row>
    <row r="890" spans="1:12">
      <c r="A890" s="14">
        <v>2013</v>
      </c>
      <c r="B890" s="14" t="s">
        <v>1135</v>
      </c>
      <c r="C890" s="14" t="s">
        <v>1381</v>
      </c>
      <c r="D890" s="14" t="s">
        <v>1382</v>
      </c>
      <c r="E890" s="14" t="s">
        <v>1383</v>
      </c>
      <c r="F890" s="14" t="s">
        <v>1385</v>
      </c>
      <c r="G890" s="30">
        <v>1404.7294567793176</v>
      </c>
      <c r="H890" s="30">
        <v>559.46383657977469</v>
      </c>
      <c r="I890" s="26">
        <f t="shared" si="45"/>
        <v>1404.7294567793176</v>
      </c>
      <c r="J890" s="26">
        <f t="shared" si="45"/>
        <v>559.46383657977469</v>
      </c>
      <c r="K890" s="26">
        <f t="shared" si="46"/>
        <v>845.26562019954292</v>
      </c>
      <c r="L890" s="28">
        <f t="shared" si="47"/>
        <v>0.60172840835666608</v>
      </c>
    </row>
    <row r="891" spans="1:12">
      <c r="A891" s="14">
        <v>2018</v>
      </c>
      <c r="B891" s="14" t="s">
        <v>1135</v>
      </c>
      <c r="C891" s="14" t="s">
        <v>1381</v>
      </c>
      <c r="D891" s="14" t="s">
        <v>1382</v>
      </c>
      <c r="E891" s="14" t="s">
        <v>1383</v>
      </c>
      <c r="F891" s="14" t="s">
        <v>1385</v>
      </c>
      <c r="G891" s="30">
        <v>1568.1966678986025</v>
      </c>
      <c r="H891" s="30">
        <v>595.28132581847444</v>
      </c>
      <c r="I891" s="26">
        <f t="shared" si="45"/>
        <v>1568.1966678986025</v>
      </c>
      <c r="J891" s="26">
        <f t="shared" si="45"/>
        <v>595.28132581847444</v>
      </c>
      <c r="K891" s="26">
        <f t="shared" si="46"/>
        <v>972.91534208012808</v>
      </c>
      <c r="L891" s="28">
        <f t="shared" si="47"/>
        <v>0.62040390851221694</v>
      </c>
    </row>
    <row r="892" spans="1:12">
      <c r="A892" s="14">
        <v>2015</v>
      </c>
      <c r="B892" s="14" t="s">
        <v>1135</v>
      </c>
      <c r="C892" s="14" t="s">
        <v>1381</v>
      </c>
      <c r="D892" s="14" t="s">
        <v>1382</v>
      </c>
      <c r="E892" s="14" t="s">
        <v>1383</v>
      </c>
      <c r="F892" s="14" t="s">
        <v>1385</v>
      </c>
      <c r="G892" s="30">
        <v>1279.4506447965427</v>
      </c>
      <c r="H892" s="30">
        <v>789.58539616716894</v>
      </c>
      <c r="I892" s="26">
        <f t="shared" si="45"/>
        <v>1279.4506447965427</v>
      </c>
      <c r="J892" s="26">
        <f t="shared" si="45"/>
        <v>789.58539616716894</v>
      </c>
      <c r="K892" s="26">
        <f t="shared" si="46"/>
        <v>489.86524862937381</v>
      </c>
      <c r="L892" s="28">
        <f t="shared" si="47"/>
        <v>0.3828715477393595</v>
      </c>
    </row>
    <row r="893" spans="1:12">
      <c r="A893" s="14">
        <v>2017</v>
      </c>
      <c r="B893" s="14" t="s">
        <v>1135</v>
      </c>
      <c r="C893" s="14" t="s">
        <v>1381</v>
      </c>
      <c r="D893" s="14" t="s">
        <v>1382</v>
      </c>
      <c r="E893" s="14" t="s">
        <v>1383</v>
      </c>
      <c r="F893" s="14" t="s">
        <v>1385</v>
      </c>
      <c r="G893" s="30">
        <v>1263.5212269547208</v>
      </c>
      <c r="H893" s="30">
        <v>806.3478959957622</v>
      </c>
      <c r="I893" s="26">
        <f t="shared" si="45"/>
        <v>1263.5212269547208</v>
      </c>
      <c r="J893" s="26">
        <f t="shared" si="45"/>
        <v>806.3478959957622</v>
      </c>
      <c r="K893" s="26">
        <f t="shared" si="46"/>
        <v>457.17333095895856</v>
      </c>
      <c r="L893" s="28">
        <f t="shared" si="47"/>
        <v>0.36182481244166836</v>
      </c>
    </row>
    <row r="894" spans="1:12">
      <c r="A894" s="14">
        <v>2011</v>
      </c>
      <c r="B894" s="14" t="s">
        <v>1135</v>
      </c>
      <c r="C894" s="14" t="s">
        <v>1381</v>
      </c>
      <c r="D894" s="14" t="s">
        <v>1382</v>
      </c>
      <c r="E894" s="14" t="s">
        <v>1383</v>
      </c>
      <c r="F894" s="14" t="s">
        <v>1385</v>
      </c>
      <c r="G894" s="30">
        <v>1193.8489253191901</v>
      </c>
      <c r="H894" s="30">
        <v>848.44542462676202</v>
      </c>
      <c r="I894" s="26">
        <f t="shared" si="45"/>
        <v>1193.8489253191901</v>
      </c>
      <c r="J894" s="26">
        <f t="shared" si="45"/>
        <v>848.44542462676202</v>
      </c>
      <c r="K894" s="26">
        <f t="shared" si="46"/>
        <v>345.40350069242811</v>
      </c>
      <c r="L894" s="28">
        <f t="shared" si="47"/>
        <v>0.28931927094550952</v>
      </c>
    </row>
    <row r="895" spans="1:12">
      <c r="A895" s="14">
        <v>2019</v>
      </c>
      <c r="B895" s="14" t="s">
        <v>1135</v>
      </c>
      <c r="C895" s="14" t="s">
        <v>1381</v>
      </c>
      <c r="D895" s="14" t="s">
        <v>1382</v>
      </c>
      <c r="E895" s="14" t="s">
        <v>1383</v>
      </c>
      <c r="F895" s="14" t="s">
        <v>1385</v>
      </c>
      <c r="G895" s="30">
        <v>1563.3466838103564</v>
      </c>
      <c r="H895" s="30">
        <v>954.84279692624125</v>
      </c>
      <c r="I895" s="26">
        <f t="shared" si="45"/>
        <v>1563.3466838103564</v>
      </c>
      <c r="J895" s="26">
        <f t="shared" si="45"/>
        <v>954.84279692624125</v>
      </c>
      <c r="K895" s="26">
        <f t="shared" si="46"/>
        <v>608.5038868841151</v>
      </c>
      <c r="L895" s="28">
        <f t="shared" si="47"/>
        <v>0.38923157172087008</v>
      </c>
    </row>
    <row r="896" spans="1:12">
      <c r="A896" s="14">
        <v>2019</v>
      </c>
      <c r="B896" s="14" t="s">
        <v>1135</v>
      </c>
      <c r="C896" s="14" t="s">
        <v>1378</v>
      </c>
      <c r="D896" s="14" t="s">
        <v>1137</v>
      </c>
      <c r="E896" s="14" t="s">
        <v>1379</v>
      </c>
      <c r="F896" s="14" t="s">
        <v>1380</v>
      </c>
      <c r="G896" s="30">
        <v>1817.5839234728126</v>
      </c>
      <c r="H896" s="30">
        <v>659.65449442493184</v>
      </c>
      <c r="I896" s="26">
        <f t="shared" si="45"/>
        <v>1817.5839234728126</v>
      </c>
      <c r="J896" s="26">
        <f t="shared" si="45"/>
        <v>659.65449442493184</v>
      </c>
      <c r="K896" s="26">
        <f t="shared" si="46"/>
        <v>1157.9294290478806</v>
      </c>
      <c r="L896" s="28">
        <f t="shared" si="47"/>
        <v>0.63707068163072966</v>
      </c>
    </row>
    <row r="897" spans="1:12">
      <c r="A897" s="14">
        <v>2017</v>
      </c>
      <c r="B897" s="14" t="s">
        <v>981</v>
      </c>
      <c r="C897" s="14" t="s">
        <v>1386</v>
      </c>
      <c r="D897" s="14" t="s">
        <v>1387</v>
      </c>
      <c r="E897" s="14" t="s">
        <v>1388</v>
      </c>
      <c r="F897" s="14" t="s">
        <v>1389</v>
      </c>
      <c r="G897" s="30">
        <v>170.6400845070427</v>
      </c>
      <c r="H897" s="30">
        <v>42.725491200000107</v>
      </c>
      <c r="I897" s="26">
        <f t="shared" si="45"/>
        <v>170.6400845070427</v>
      </c>
      <c r="J897" s="26">
        <f t="shared" si="45"/>
        <v>42.725491200000107</v>
      </c>
      <c r="K897" s="26">
        <f t="shared" si="46"/>
        <v>127.91459330704259</v>
      </c>
      <c r="L897" s="28">
        <f t="shared" si="47"/>
        <v>0.74961632653061228</v>
      </c>
    </row>
    <row r="898" spans="1:12">
      <c r="A898" s="14">
        <v>2011</v>
      </c>
      <c r="B898" s="14" t="s">
        <v>981</v>
      </c>
      <c r="C898" s="14" t="s">
        <v>1386</v>
      </c>
      <c r="D898" s="14" t="s">
        <v>1387</v>
      </c>
      <c r="E898" s="14" t="s">
        <v>1388</v>
      </c>
      <c r="F898" s="14" t="s">
        <v>1389</v>
      </c>
      <c r="G898" s="30">
        <v>179.47397468354387</v>
      </c>
      <c r="H898" s="30">
        <v>48.31368363636345</v>
      </c>
      <c r="I898" s="26">
        <f t="shared" si="45"/>
        <v>179.47397468354387</v>
      </c>
      <c r="J898" s="26">
        <f t="shared" si="45"/>
        <v>48.31368363636345</v>
      </c>
      <c r="K898" s="26">
        <f t="shared" si="46"/>
        <v>131.16029104718041</v>
      </c>
      <c r="L898" s="28">
        <f t="shared" si="47"/>
        <v>0.73080395794681541</v>
      </c>
    </row>
    <row r="899" spans="1:12">
      <c r="A899" s="14">
        <v>2012</v>
      </c>
      <c r="B899" s="14" t="s">
        <v>981</v>
      </c>
      <c r="C899" s="14" t="s">
        <v>1386</v>
      </c>
      <c r="D899" s="14" t="s">
        <v>1387</v>
      </c>
      <c r="E899" s="14" t="s">
        <v>1388</v>
      </c>
      <c r="F899" s="14" t="s">
        <v>1389</v>
      </c>
      <c r="G899" s="30">
        <v>216.18045936055447</v>
      </c>
      <c r="H899" s="30">
        <v>58.47166710323571</v>
      </c>
      <c r="I899" s="26">
        <f t="shared" si="45"/>
        <v>216.18045936055447</v>
      </c>
      <c r="J899" s="26">
        <f t="shared" si="45"/>
        <v>58.47166710323571</v>
      </c>
      <c r="K899" s="26">
        <f t="shared" si="46"/>
        <v>157.70879225731875</v>
      </c>
      <c r="L899" s="28">
        <f t="shared" si="47"/>
        <v>0.72952380952380935</v>
      </c>
    </row>
    <row r="900" spans="1:12">
      <c r="A900" s="14">
        <v>2015</v>
      </c>
      <c r="B900" s="14" t="s">
        <v>981</v>
      </c>
      <c r="C900" s="14" t="s">
        <v>1386</v>
      </c>
      <c r="D900" s="14" t="s">
        <v>1387</v>
      </c>
      <c r="E900" s="14" t="s">
        <v>1388</v>
      </c>
      <c r="F900" s="14" t="s">
        <v>1389</v>
      </c>
      <c r="G900" s="30">
        <v>201.79130391081807</v>
      </c>
      <c r="H900" s="30">
        <v>70.942684259259266</v>
      </c>
      <c r="I900" s="26">
        <f t="shared" si="45"/>
        <v>201.79130391081807</v>
      </c>
      <c r="J900" s="26">
        <f t="shared" si="45"/>
        <v>70.942684259259266</v>
      </c>
      <c r="K900" s="26">
        <f t="shared" si="46"/>
        <v>130.84861965155881</v>
      </c>
      <c r="L900" s="28">
        <f t="shared" si="47"/>
        <v>0.64843537414965868</v>
      </c>
    </row>
    <row r="901" spans="1:12">
      <c r="A901" s="14">
        <v>2018</v>
      </c>
      <c r="B901" s="14" t="s">
        <v>981</v>
      </c>
      <c r="C901" s="14" t="s">
        <v>1386</v>
      </c>
      <c r="D901" s="14" t="s">
        <v>1387</v>
      </c>
      <c r="E901" s="14" t="s">
        <v>1388</v>
      </c>
      <c r="F901" s="14" t="s">
        <v>1389</v>
      </c>
      <c r="G901" s="30">
        <v>263.58683076923109</v>
      </c>
      <c r="H901" s="30">
        <v>74.952648666666988</v>
      </c>
      <c r="I901" s="26">
        <f t="shared" si="45"/>
        <v>263.58683076923109</v>
      </c>
      <c r="J901" s="26">
        <f t="shared" si="45"/>
        <v>74.952648666666988</v>
      </c>
      <c r="K901" s="26">
        <f t="shared" si="46"/>
        <v>188.6341821025641</v>
      </c>
      <c r="L901" s="28">
        <f t="shared" si="47"/>
        <v>0.71564342403628034</v>
      </c>
    </row>
    <row r="902" spans="1:12">
      <c r="A902" s="14">
        <v>2016</v>
      </c>
      <c r="B902" s="14" t="s">
        <v>981</v>
      </c>
      <c r="C902" s="14" t="s">
        <v>1386</v>
      </c>
      <c r="D902" s="14" t="s">
        <v>1387</v>
      </c>
      <c r="E902" s="14" t="s">
        <v>1388</v>
      </c>
      <c r="F902" s="14" t="s">
        <v>1389</v>
      </c>
      <c r="G902" s="30">
        <v>241.33775342465691</v>
      </c>
      <c r="H902" s="30">
        <v>79.599046666666268</v>
      </c>
      <c r="I902" s="26">
        <f t="shared" si="45"/>
        <v>241.33775342465691</v>
      </c>
      <c r="J902" s="26">
        <f t="shared" si="45"/>
        <v>79.599046666666268</v>
      </c>
      <c r="K902" s="26">
        <f t="shared" si="46"/>
        <v>161.73870675799066</v>
      </c>
      <c r="L902" s="28">
        <f t="shared" si="47"/>
        <v>0.67017573696145205</v>
      </c>
    </row>
    <row r="903" spans="1:12">
      <c r="A903" s="14">
        <v>2019</v>
      </c>
      <c r="B903" s="14" t="s">
        <v>981</v>
      </c>
      <c r="C903" s="14" t="s">
        <v>1386</v>
      </c>
      <c r="D903" s="14" t="s">
        <v>1387</v>
      </c>
      <c r="E903" s="14" t="s">
        <v>1388</v>
      </c>
      <c r="F903" s="14" t="s">
        <v>1389</v>
      </c>
      <c r="G903" s="30">
        <v>266.65197340720209</v>
      </c>
      <c r="H903" s="30">
        <v>92.988073379501344</v>
      </c>
      <c r="I903" s="26">
        <f t="shared" si="45"/>
        <v>266.65197340720209</v>
      </c>
      <c r="J903" s="26">
        <f t="shared" si="45"/>
        <v>92.988073379501344</v>
      </c>
      <c r="K903" s="26">
        <f t="shared" si="46"/>
        <v>173.66390002770075</v>
      </c>
      <c r="L903" s="28">
        <f t="shared" si="47"/>
        <v>0.65127551020408159</v>
      </c>
    </row>
    <row r="904" spans="1:12">
      <c r="A904" s="14">
        <v>2020</v>
      </c>
      <c r="B904" s="14" t="s">
        <v>981</v>
      </c>
      <c r="C904" s="14" t="s">
        <v>1386</v>
      </c>
      <c r="D904" s="14" t="s">
        <v>1387</v>
      </c>
      <c r="E904" s="14" t="s">
        <v>1388</v>
      </c>
      <c r="F904" s="14" t="s">
        <v>1389</v>
      </c>
      <c r="G904" s="30">
        <v>251.4093459141275</v>
      </c>
      <c r="H904" s="30">
        <v>98.993401696675633</v>
      </c>
      <c r="I904" s="26">
        <f t="shared" ref="I904:J967" si="48">IF(G904&lt;0,"",IF(G904="","",G904))</f>
        <v>251.4093459141275</v>
      </c>
      <c r="J904" s="26">
        <f t="shared" si="48"/>
        <v>98.993401696675633</v>
      </c>
      <c r="K904" s="26">
        <f t="shared" si="46"/>
        <v>152.41594421745185</v>
      </c>
      <c r="L904" s="28">
        <f t="shared" si="47"/>
        <v>0.60624613481756451</v>
      </c>
    </row>
    <row r="905" spans="1:12">
      <c r="A905" s="14">
        <v>2021</v>
      </c>
      <c r="B905" s="14" t="s">
        <v>981</v>
      </c>
      <c r="C905" s="14" t="s">
        <v>1386</v>
      </c>
      <c r="D905" s="14" t="s">
        <v>1387</v>
      </c>
      <c r="E905" s="14" t="s">
        <v>1388</v>
      </c>
      <c r="F905" s="14" t="s">
        <v>1389</v>
      </c>
      <c r="G905" s="30">
        <v>228.23163461538485</v>
      </c>
      <c r="H905" s="30">
        <v>113.21353714285689</v>
      </c>
      <c r="I905" s="26">
        <f t="shared" si="48"/>
        <v>228.23163461538485</v>
      </c>
      <c r="J905" s="26">
        <f t="shared" si="48"/>
        <v>113.21353714285689</v>
      </c>
      <c r="K905" s="26">
        <f t="shared" si="46"/>
        <v>115.01809747252796</v>
      </c>
      <c r="L905" s="28">
        <f t="shared" si="47"/>
        <v>0.5039533527696809</v>
      </c>
    </row>
    <row r="906" spans="1:12">
      <c r="A906" s="14">
        <v>2014</v>
      </c>
      <c r="B906" s="14" t="s">
        <v>981</v>
      </c>
      <c r="C906" s="14" t="s">
        <v>1386</v>
      </c>
      <c r="D906" s="14" t="s">
        <v>1387</v>
      </c>
      <c r="E906" s="14" t="s">
        <v>1388</v>
      </c>
      <c r="F906" s="14" t="s">
        <v>1389</v>
      </c>
      <c r="G906" s="30">
        <v>371.67830176767694</v>
      </c>
      <c r="H906" s="30">
        <v>162.93163106060612</v>
      </c>
      <c r="I906" s="26">
        <f t="shared" si="48"/>
        <v>371.67830176767694</v>
      </c>
      <c r="J906" s="26">
        <f t="shared" si="48"/>
        <v>162.93163106060612</v>
      </c>
      <c r="K906" s="26">
        <f t="shared" si="46"/>
        <v>208.74667070707082</v>
      </c>
      <c r="L906" s="28">
        <f t="shared" si="47"/>
        <v>0.56163265306122456</v>
      </c>
    </row>
    <row r="907" spans="1:12">
      <c r="A907" s="14">
        <v>2017</v>
      </c>
      <c r="B907" s="14" t="s">
        <v>981</v>
      </c>
      <c r="C907" s="14" t="s">
        <v>1390</v>
      </c>
      <c r="D907" s="14" t="s">
        <v>1391</v>
      </c>
      <c r="E907" s="14" t="s">
        <v>1392</v>
      </c>
      <c r="F907" s="14" t="s">
        <v>1392</v>
      </c>
      <c r="G907" s="30">
        <v>1937.1772507614276</v>
      </c>
      <c r="H907" s="30">
        <v>83.466571500000242</v>
      </c>
      <c r="I907" s="26">
        <f t="shared" si="48"/>
        <v>1937.1772507614276</v>
      </c>
      <c r="J907" s="26">
        <f t="shared" si="48"/>
        <v>83.466571500000242</v>
      </c>
      <c r="K907" s="26">
        <f t="shared" si="46"/>
        <v>1853.7106792614272</v>
      </c>
      <c r="L907" s="28">
        <f t="shared" si="47"/>
        <v>0.95691330183276058</v>
      </c>
    </row>
    <row r="908" spans="1:12">
      <c r="A908" s="14">
        <v>2019</v>
      </c>
      <c r="B908" s="14" t="s">
        <v>981</v>
      </c>
      <c r="C908" s="14" t="s">
        <v>1390</v>
      </c>
      <c r="D908" s="14" t="s">
        <v>1391</v>
      </c>
      <c r="E908" s="14" t="s">
        <v>1392</v>
      </c>
      <c r="F908" s="14" t="s">
        <v>1392</v>
      </c>
      <c r="G908" s="30">
        <v>1545.9806482758579</v>
      </c>
      <c r="H908" s="30">
        <v>92.793149749999813</v>
      </c>
      <c r="I908" s="26">
        <f t="shared" si="48"/>
        <v>1545.9806482758579</v>
      </c>
      <c r="J908" s="26">
        <f t="shared" si="48"/>
        <v>92.793149749999813</v>
      </c>
      <c r="K908" s="26">
        <f t="shared" si="46"/>
        <v>1453.187498525858</v>
      </c>
      <c r="L908" s="28">
        <f t="shared" si="47"/>
        <v>0.939977806414662</v>
      </c>
    </row>
    <row r="909" spans="1:12">
      <c r="A909" s="14">
        <v>2018</v>
      </c>
      <c r="B909" s="14" t="s">
        <v>981</v>
      </c>
      <c r="C909" s="14" t="s">
        <v>1390</v>
      </c>
      <c r="D909" s="14" t="s">
        <v>1391</v>
      </c>
      <c r="E909" s="14" t="s">
        <v>1392</v>
      </c>
      <c r="F909" s="14" t="s">
        <v>1392</v>
      </c>
      <c r="G909" s="30">
        <v>1916.5785764299151</v>
      </c>
      <c r="H909" s="30">
        <v>95.688547124649702</v>
      </c>
      <c r="I909" s="26">
        <f t="shared" si="48"/>
        <v>1916.5785764299151</v>
      </c>
      <c r="J909" s="26">
        <f t="shared" si="48"/>
        <v>95.688547124649702</v>
      </c>
      <c r="K909" s="26">
        <f t="shared" si="46"/>
        <v>1820.8900293052654</v>
      </c>
      <c r="L909" s="28">
        <f t="shared" si="47"/>
        <v>0.9500732459908362</v>
      </c>
    </row>
    <row r="910" spans="1:12">
      <c r="A910" s="14">
        <v>2016</v>
      </c>
      <c r="B910" s="14" t="s">
        <v>981</v>
      </c>
      <c r="C910" s="14" t="s">
        <v>1390</v>
      </c>
      <c r="D910" s="14" t="s">
        <v>1391</v>
      </c>
      <c r="E910" s="14" t="s">
        <v>1392</v>
      </c>
      <c r="F910" s="14" t="s">
        <v>1392</v>
      </c>
      <c r="G910" s="30">
        <v>2065.676992065481</v>
      </c>
      <c r="H910" s="30">
        <v>102.07709672131139</v>
      </c>
      <c r="I910" s="26">
        <f t="shared" si="48"/>
        <v>2065.676992065481</v>
      </c>
      <c r="J910" s="26">
        <f t="shared" si="48"/>
        <v>102.07709672131139</v>
      </c>
      <c r="K910" s="26">
        <f t="shared" si="46"/>
        <v>1963.5998953441697</v>
      </c>
      <c r="L910" s="28">
        <f t="shared" si="47"/>
        <v>0.95058419243986259</v>
      </c>
    </row>
    <row r="911" spans="1:12">
      <c r="A911" s="14">
        <v>2013</v>
      </c>
      <c r="B911" s="14" t="s">
        <v>981</v>
      </c>
      <c r="C911" s="14" t="s">
        <v>1390</v>
      </c>
      <c r="D911" s="14" t="s">
        <v>1391</v>
      </c>
      <c r="E911" s="14" t="s">
        <v>1392</v>
      </c>
      <c r="F911" s="14" t="s">
        <v>1393</v>
      </c>
      <c r="G911" s="30">
        <v>2439.0918539079612</v>
      </c>
      <c r="H911" s="30">
        <v>124.30846999999996</v>
      </c>
      <c r="I911" s="26">
        <f t="shared" si="48"/>
        <v>2439.0918539079612</v>
      </c>
      <c r="J911" s="26">
        <f t="shared" si="48"/>
        <v>124.30846999999996</v>
      </c>
      <c r="K911" s="26">
        <f t="shared" si="46"/>
        <v>2314.7833839079613</v>
      </c>
      <c r="L911" s="28">
        <f t="shared" si="47"/>
        <v>0.94903493699885455</v>
      </c>
    </row>
    <row r="912" spans="1:12">
      <c r="A912" s="14">
        <v>2015</v>
      </c>
      <c r="B912" s="14" t="s">
        <v>981</v>
      </c>
      <c r="C912" s="14" t="s">
        <v>1390</v>
      </c>
      <c r="D912" s="14" t="s">
        <v>1391</v>
      </c>
      <c r="E912" s="14" t="s">
        <v>1392</v>
      </c>
      <c r="F912" s="14" t="s">
        <v>1393</v>
      </c>
      <c r="G912" s="30">
        <v>1834.9138381317937</v>
      </c>
      <c r="H912" s="30">
        <v>147.48846863295861</v>
      </c>
      <c r="I912" s="26">
        <f t="shared" si="48"/>
        <v>1834.9138381317937</v>
      </c>
      <c r="J912" s="26">
        <f t="shared" si="48"/>
        <v>147.48846863295861</v>
      </c>
      <c r="K912" s="26">
        <f t="shared" si="46"/>
        <v>1687.4253694988352</v>
      </c>
      <c r="L912" s="28">
        <f t="shared" si="47"/>
        <v>0.91962103856433774</v>
      </c>
    </row>
    <row r="913" spans="1:12">
      <c r="A913" s="14">
        <v>2014</v>
      </c>
      <c r="B913" s="14" t="s">
        <v>981</v>
      </c>
      <c r="C913" s="14" t="s">
        <v>1390</v>
      </c>
      <c r="D913" s="14" t="s">
        <v>1391</v>
      </c>
      <c r="E913" s="14" t="s">
        <v>1392</v>
      </c>
      <c r="F913" s="14" t="s">
        <v>1393</v>
      </c>
      <c r="G913" s="30">
        <v>2199.0647241798301</v>
      </c>
      <c r="H913" s="30">
        <v>183.75346363636342</v>
      </c>
      <c r="I913" s="26">
        <f t="shared" si="48"/>
        <v>2199.0647241798301</v>
      </c>
      <c r="J913" s="26">
        <f t="shared" si="48"/>
        <v>183.75346363636342</v>
      </c>
      <c r="K913" s="26">
        <f t="shared" si="46"/>
        <v>2015.3112605434667</v>
      </c>
      <c r="L913" s="28">
        <f t="shared" si="47"/>
        <v>0.9164401749453297</v>
      </c>
    </row>
    <row r="914" spans="1:12">
      <c r="A914" s="14">
        <v>2012</v>
      </c>
      <c r="B914" s="14" t="s">
        <v>981</v>
      </c>
      <c r="C914" s="14" t="s">
        <v>1390</v>
      </c>
      <c r="D914" s="14" t="s">
        <v>1391</v>
      </c>
      <c r="E914" s="14" t="s">
        <v>1392</v>
      </c>
      <c r="F914" s="14" t="s">
        <v>1393</v>
      </c>
      <c r="G914" s="30">
        <v>2148.1680218258052</v>
      </c>
      <c r="H914" s="30">
        <v>186.28683012295105</v>
      </c>
      <c r="I914" s="26">
        <f t="shared" si="48"/>
        <v>2148.1680218258052</v>
      </c>
      <c r="J914" s="26">
        <f t="shared" si="48"/>
        <v>186.28683012295105</v>
      </c>
      <c r="K914" s="26">
        <f t="shared" si="46"/>
        <v>1961.8811917028543</v>
      </c>
      <c r="L914" s="28">
        <f t="shared" si="47"/>
        <v>0.91328107101947309</v>
      </c>
    </row>
    <row r="915" spans="1:12">
      <c r="A915" s="14">
        <v>2020</v>
      </c>
      <c r="B915" s="14" t="s">
        <v>981</v>
      </c>
      <c r="C915" s="14" t="s">
        <v>1390</v>
      </c>
      <c r="D915" s="14" t="s">
        <v>1391</v>
      </c>
      <c r="E915" s="14" t="s">
        <v>1392</v>
      </c>
      <c r="F915" s="14" t="s">
        <v>1392</v>
      </c>
      <c r="G915" s="30">
        <v>2081.4441203507572</v>
      </c>
      <c r="H915" s="30">
        <v>206.18525971083795</v>
      </c>
      <c r="I915" s="26">
        <f t="shared" si="48"/>
        <v>2081.4441203507572</v>
      </c>
      <c r="J915" s="26">
        <f t="shared" si="48"/>
        <v>206.18525971083795</v>
      </c>
      <c r="K915" s="26">
        <f t="shared" si="46"/>
        <v>1875.2588606399192</v>
      </c>
      <c r="L915" s="28">
        <f t="shared" si="47"/>
        <v>0.90094124665902997</v>
      </c>
    </row>
    <row r="916" spans="1:12">
      <c r="A916" s="14">
        <v>2011</v>
      </c>
      <c r="B916" s="14" t="s">
        <v>981</v>
      </c>
      <c r="C916" s="14" t="s">
        <v>1390</v>
      </c>
      <c r="D916" s="14" t="s">
        <v>1391</v>
      </c>
      <c r="E916" s="14" t="s">
        <v>1392</v>
      </c>
      <c r="F916" s="14" t="s">
        <v>1393</v>
      </c>
      <c r="G916" s="30">
        <v>1508.9574752731442</v>
      </c>
      <c r="H916" s="30">
        <v>212.15371706043902</v>
      </c>
      <c r="I916" s="26">
        <f t="shared" si="48"/>
        <v>1508.9574752731442</v>
      </c>
      <c r="J916" s="26">
        <f t="shared" si="48"/>
        <v>212.15371706043902</v>
      </c>
      <c r="K916" s="26">
        <f t="shared" si="46"/>
        <v>1296.8037582127051</v>
      </c>
      <c r="L916" s="28">
        <f t="shared" si="47"/>
        <v>0.85940378006872864</v>
      </c>
    </row>
    <row r="917" spans="1:12">
      <c r="A917" s="14">
        <v>2021</v>
      </c>
      <c r="B917" s="14" t="s">
        <v>981</v>
      </c>
      <c r="C917" s="14" t="s">
        <v>1394</v>
      </c>
      <c r="D917" s="14" t="s">
        <v>1387</v>
      </c>
      <c r="E917" s="14" t="s">
        <v>1395</v>
      </c>
      <c r="F917" s="14" t="s">
        <v>1395</v>
      </c>
      <c r="G917" s="30">
        <v>389.88988585235705</v>
      </c>
      <c r="H917" s="30">
        <v>97.395137932011096</v>
      </c>
      <c r="I917" s="26">
        <f t="shared" si="48"/>
        <v>389.88988585235705</v>
      </c>
      <c r="J917" s="26">
        <f t="shared" si="48"/>
        <v>97.395137932011096</v>
      </c>
      <c r="K917" s="26">
        <f t="shared" si="46"/>
        <v>292.49474792034596</v>
      </c>
      <c r="L917" s="28">
        <f t="shared" si="47"/>
        <v>0.75019834710743805</v>
      </c>
    </row>
    <row r="918" spans="1:12">
      <c r="A918" s="14">
        <v>2017</v>
      </c>
      <c r="B918" s="14" t="s">
        <v>981</v>
      </c>
      <c r="C918" s="14" t="s">
        <v>1394</v>
      </c>
      <c r="D918" s="14" t="s">
        <v>1387</v>
      </c>
      <c r="E918" s="14" t="s">
        <v>1395</v>
      </c>
      <c r="F918" s="14" t="s">
        <v>1395</v>
      </c>
      <c r="G918" s="30">
        <v>270.49180663154613</v>
      </c>
      <c r="H918" s="30">
        <v>120.351231</v>
      </c>
      <c r="I918" s="26">
        <f t="shared" si="48"/>
        <v>270.49180663154613</v>
      </c>
      <c r="J918" s="26">
        <f t="shared" si="48"/>
        <v>120.351231</v>
      </c>
      <c r="K918" s="26">
        <f t="shared" si="46"/>
        <v>150.14057563154614</v>
      </c>
      <c r="L918" s="28">
        <f t="shared" si="47"/>
        <v>0.55506515151515123</v>
      </c>
    </row>
    <row r="919" spans="1:12">
      <c r="A919" s="14">
        <v>2020</v>
      </c>
      <c r="B919" s="14" t="s">
        <v>981</v>
      </c>
      <c r="C919" s="14" t="s">
        <v>1394</v>
      </c>
      <c r="D919" s="14" t="s">
        <v>1387</v>
      </c>
      <c r="E919" s="14" t="s">
        <v>1395</v>
      </c>
      <c r="F919" s="14" t="s">
        <v>1395</v>
      </c>
      <c r="G919" s="30">
        <v>431.33089019165789</v>
      </c>
      <c r="H919" s="30">
        <v>125.09225582422559</v>
      </c>
      <c r="I919" s="26">
        <f t="shared" si="48"/>
        <v>431.33089019165789</v>
      </c>
      <c r="J919" s="26">
        <f t="shared" si="48"/>
        <v>125.09225582422559</v>
      </c>
      <c r="K919" s="26">
        <f t="shared" si="46"/>
        <v>306.23863436743227</v>
      </c>
      <c r="L919" s="28">
        <f t="shared" si="47"/>
        <v>0.70998539944903549</v>
      </c>
    </row>
    <row r="920" spans="1:12">
      <c r="A920" s="14">
        <v>2013</v>
      </c>
      <c r="B920" s="14" t="s">
        <v>981</v>
      </c>
      <c r="C920" s="14" t="s">
        <v>1394</v>
      </c>
      <c r="D920" s="14" t="s">
        <v>1387</v>
      </c>
      <c r="E920" s="14" t="s">
        <v>1395</v>
      </c>
      <c r="F920" s="14" t="s">
        <v>1395</v>
      </c>
      <c r="G920" s="30">
        <v>461.85420353982278</v>
      </c>
      <c r="H920" s="30">
        <v>132.8460636363636</v>
      </c>
      <c r="I920" s="26">
        <f t="shared" si="48"/>
        <v>461.85420353982278</v>
      </c>
      <c r="J920" s="26">
        <f t="shared" si="48"/>
        <v>132.8460636363636</v>
      </c>
      <c r="K920" s="26">
        <f t="shared" si="46"/>
        <v>329.00813990345921</v>
      </c>
      <c r="L920" s="28">
        <f t="shared" si="47"/>
        <v>0.71236363636363642</v>
      </c>
    </row>
    <row r="921" spans="1:12">
      <c r="A921" s="14">
        <v>2019</v>
      </c>
      <c r="B921" s="14" t="s">
        <v>981</v>
      </c>
      <c r="C921" s="14" t="s">
        <v>1394</v>
      </c>
      <c r="D921" s="14" t="s">
        <v>1387</v>
      </c>
      <c r="E921" s="14" t="s">
        <v>1395</v>
      </c>
      <c r="F921" s="14" t="s">
        <v>1395</v>
      </c>
      <c r="G921" s="30">
        <v>343.38446825396812</v>
      </c>
      <c r="H921" s="30">
        <v>137.10405314285705</v>
      </c>
      <c r="I921" s="26">
        <f t="shared" si="48"/>
        <v>343.38446825396812</v>
      </c>
      <c r="J921" s="26">
        <f t="shared" si="48"/>
        <v>137.10405314285705</v>
      </c>
      <c r="K921" s="26">
        <f t="shared" ref="K921:K984" si="49">IF(H921="","",IF(G921="","",G921-H921))</f>
        <v>206.28041511111107</v>
      </c>
      <c r="L921" s="28">
        <f t="shared" ref="L921:L984" si="50">IF(H921="","",IF(G921="","",K921/G921))</f>
        <v>0.60072727272727289</v>
      </c>
    </row>
    <row r="922" spans="1:12">
      <c r="A922" s="14">
        <v>2015</v>
      </c>
      <c r="B922" s="14" t="s">
        <v>981</v>
      </c>
      <c r="C922" s="14" t="s">
        <v>1394</v>
      </c>
      <c r="D922" s="14" t="s">
        <v>1387</v>
      </c>
      <c r="E922" s="14" t="s">
        <v>1395</v>
      </c>
      <c r="F922" s="14" t="s">
        <v>1395</v>
      </c>
      <c r="G922" s="30">
        <v>397.79670152091268</v>
      </c>
      <c r="H922" s="30">
        <v>178.11429500000003</v>
      </c>
      <c r="I922" s="26">
        <f t="shared" si="48"/>
        <v>397.79670152091268</v>
      </c>
      <c r="J922" s="26">
        <f t="shared" si="48"/>
        <v>178.11429500000003</v>
      </c>
      <c r="K922" s="26">
        <f t="shared" si="49"/>
        <v>219.68240652091265</v>
      </c>
      <c r="L922" s="28">
        <f t="shared" si="50"/>
        <v>0.5522479338842976</v>
      </c>
    </row>
    <row r="923" spans="1:12">
      <c r="A923" s="14">
        <v>2016</v>
      </c>
      <c r="B923" s="14" t="s">
        <v>981</v>
      </c>
      <c r="C923" s="14" t="s">
        <v>1394</v>
      </c>
      <c r="D923" s="14" t="s">
        <v>1387</v>
      </c>
      <c r="E923" s="14" t="s">
        <v>1395</v>
      </c>
      <c r="F923" s="14" t="s">
        <v>1395</v>
      </c>
      <c r="G923" s="30">
        <v>376.74430244859064</v>
      </c>
      <c r="H923" s="30">
        <v>191.73067619047598</v>
      </c>
      <c r="I923" s="26">
        <f t="shared" si="48"/>
        <v>376.74430244859064</v>
      </c>
      <c r="J923" s="26">
        <f t="shared" si="48"/>
        <v>191.73067619047598</v>
      </c>
      <c r="K923" s="26">
        <f t="shared" si="49"/>
        <v>185.01362625811467</v>
      </c>
      <c r="L923" s="28">
        <f t="shared" si="50"/>
        <v>0.49108539944903629</v>
      </c>
    </row>
    <row r="924" spans="1:12">
      <c r="A924" s="14">
        <v>2018</v>
      </c>
      <c r="B924" s="14" t="s">
        <v>981</v>
      </c>
      <c r="C924" s="14" t="s">
        <v>1394</v>
      </c>
      <c r="D924" s="14" t="s">
        <v>1387</v>
      </c>
      <c r="E924" s="14" t="s">
        <v>1395</v>
      </c>
      <c r="F924" s="14" t="s">
        <v>1395</v>
      </c>
      <c r="G924" s="30">
        <v>347.9866942270823</v>
      </c>
      <c r="H924" s="30">
        <v>200.55767353698496</v>
      </c>
      <c r="I924" s="26">
        <f t="shared" si="48"/>
        <v>347.9866942270823</v>
      </c>
      <c r="J924" s="26">
        <f t="shared" si="48"/>
        <v>200.55767353698496</v>
      </c>
      <c r="K924" s="26">
        <f t="shared" si="49"/>
        <v>147.42902069009733</v>
      </c>
      <c r="L924" s="28">
        <f t="shared" si="50"/>
        <v>0.42366280991735566</v>
      </c>
    </row>
    <row r="925" spans="1:12">
      <c r="A925" s="14">
        <v>2014</v>
      </c>
      <c r="B925" s="14" t="s">
        <v>981</v>
      </c>
      <c r="C925" s="14" t="s">
        <v>1394</v>
      </c>
      <c r="D925" s="14" t="s">
        <v>1387</v>
      </c>
      <c r="E925" s="14" t="s">
        <v>1395</v>
      </c>
      <c r="F925" s="14" t="s">
        <v>1395</v>
      </c>
      <c r="G925" s="30">
        <v>468.45884704415863</v>
      </c>
      <c r="H925" s="30">
        <v>260.28502716346111</v>
      </c>
      <c r="I925" s="26">
        <f t="shared" si="48"/>
        <v>468.45884704415863</v>
      </c>
      <c r="J925" s="26">
        <f t="shared" si="48"/>
        <v>260.28502716346111</v>
      </c>
      <c r="K925" s="26">
        <f t="shared" si="49"/>
        <v>208.17381988069752</v>
      </c>
      <c r="L925" s="28">
        <f t="shared" si="50"/>
        <v>0.44438016528925606</v>
      </c>
    </row>
    <row r="926" spans="1:12">
      <c r="A926" s="14">
        <v>2015</v>
      </c>
      <c r="B926" s="14" t="s">
        <v>981</v>
      </c>
      <c r="C926" s="14" t="s">
        <v>1396</v>
      </c>
      <c r="D926" s="14" t="s">
        <v>1397</v>
      </c>
      <c r="E926" s="14" t="s">
        <v>1398</v>
      </c>
      <c r="F926" s="14" t="s">
        <v>1204</v>
      </c>
      <c r="G926" s="30">
        <v>708.58013344604342</v>
      </c>
      <c r="H926" s="30">
        <v>250.92704305150647</v>
      </c>
      <c r="I926" s="26">
        <f t="shared" si="48"/>
        <v>708.58013344604342</v>
      </c>
      <c r="J926" s="26">
        <f t="shared" si="48"/>
        <v>250.92704305150647</v>
      </c>
      <c r="K926" s="26">
        <f t="shared" si="49"/>
        <v>457.65309039453695</v>
      </c>
      <c r="L926" s="28">
        <f t="shared" si="50"/>
        <v>0.64587344294967597</v>
      </c>
    </row>
    <row r="927" spans="1:12">
      <c r="A927" s="14">
        <v>2017</v>
      </c>
      <c r="B927" s="14" t="s">
        <v>981</v>
      </c>
      <c r="C927" s="14" t="s">
        <v>1396</v>
      </c>
      <c r="D927" s="14" t="s">
        <v>1397</v>
      </c>
      <c r="E927" s="14" t="s">
        <v>1398</v>
      </c>
      <c r="F927" s="14" t="s">
        <v>1204</v>
      </c>
      <c r="G927" s="30">
        <v>599.84506900496751</v>
      </c>
      <c r="H927" s="30">
        <v>274.52232369596567</v>
      </c>
      <c r="I927" s="26">
        <f t="shared" si="48"/>
        <v>599.84506900496751</v>
      </c>
      <c r="J927" s="26">
        <f t="shared" si="48"/>
        <v>274.52232369596567</v>
      </c>
      <c r="K927" s="26">
        <f t="shared" si="49"/>
        <v>325.32274530900185</v>
      </c>
      <c r="L927" s="28">
        <f t="shared" si="50"/>
        <v>0.54234461883408058</v>
      </c>
    </row>
    <row r="928" spans="1:12">
      <c r="A928" s="14">
        <v>2021</v>
      </c>
      <c r="B928" s="14" t="s">
        <v>981</v>
      </c>
      <c r="C928" s="14" t="s">
        <v>1396</v>
      </c>
      <c r="D928" s="14" t="s">
        <v>1397</v>
      </c>
      <c r="E928" s="14" t="s">
        <v>1398</v>
      </c>
      <c r="F928" s="14" t="s">
        <v>1399</v>
      </c>
      <c r="G928" s="30">
        <v>688.55941782500383</v>
      </c>
      <c r="H928" s="30">
        <v>290.37137314655251</v>
      </c>
      <c r="I928" s="26">
        <f t="shared" si="48"/>
        <v>688.55941782500383</v>
      </c>
      <c r="J928" s="26">
        <f t="shared" si="48"/>
        <v>290.37137314655251</v>
      </c>
      <c r="K928" s="26">
        <f t="shared" si="49"/>
        <v>398.18804467845132</v>
      </c>
      <c r="L928" s="28">
        <f t="shared" si="50"/>
        <v>0.57829147982062767</v>
      </c>
    </row>
    <row r="929" spans="1:12">
      <c r="A929" s="14">
        <v>2016</v>
      </c>
      <c r="B929" s="14" t="s">
        <v>981</v>
      </c>
      <c r="C929" s="14" t="s">
        <v>1396</v>
      </c>
      <c r="D929" s="14" t="s">
        <v>1397</v>
      </c>
      <c r="E929" s="14" t="s">
        <v>1398</v>
      </c>
      <c r="F929" s="14" t="s">
        <v>1204</v>
      </c>
      <c r="G929" s="30">
        <v>703.57455402317635</v>
      </c>
      <c r="H929" s="30">
        <v>306.95201484848485</v>
      </c>
      <c r="I929" s="26">
        <f t="shared" si="48"/>
        <v>703.57455402317635</v>
      </c>
      <c r="J929" s="26">
        <f t="shared" si="48"/>
        <v>306.95201484848485</v>
      </c>
      <c r="K929" s="26">
        <f t="shared" si="49"/>
        <v>396.6225391746915</v>
      </c>
      <c r="L929" s="28">
        <f t="shared" si="50"/>
        <v>0.56372496263079241</v>
      </c>
    </row>
    <row r="930" spans="1:12">
      <c r="A930" s="14">
        <v>2019</v>
      </c>
      <c r="B930" s="14" t="s">
        <v>981</v>
      </c>
      <c r="C930" s="14" t="s">
        <v>1396</v>
      </c>
      <c r="D930" s="14" t="s">
        <v>1397</v>
      </c>
      <c r="E930" s="14" t="s">
        <v>1398</v>
      </c>
      <c r="F930" s="14" t="s">
        <v>1204</v>
      </c>
      <c r="G930" s="30">
        <v>746.8404316889156</v>
      </c>
      <c r="H930" s="30">
        <v>308.82605388888794</v>
      </c>
      <c r="I930" s="26">
        <f t="shared" si="48"/>
        <v>746.8404316889156</v>
      </c>
      <c r="J930" s="26">
        <f t="shared" si="48"/>
        <v>308.82605388888794</v>
      </c>
      <c r="K930" s="26">
        <f t="shared" si="49"/>
        <v>438.01437780002766</v>
      </c>
      <c r="L930" s="28">
        <f t="shared" si="50"/>
        <v>0.58648991031390163</v>
      </c>
    </row>
    <row r="931" spans="1:12">
      <c r="A931" s="14">
        <v>2014</v>
      </c>
      <c r="B931" s="14" t="s">
        <v>981</v>
      </c>
      <c r="C931" s="14" t="s">
        <v>1396</v>
      </c>
      <c r="D931" s="14" t="s">
        <v>1397</v>
      </c>
      <c r="E931" s="14" t="s">
        <v>1398</v>
      </c>
      <c r="F931" s="14" t="s">
        <v>1204</v>
      </c>
      <c r="G931" s="30">
        <v>887.82832932077179</v>
      </c>
      <c r="H931" s="30">
        <v>338.08126367382738</v>
      </c>
      <c r="I931" s="26">
        <f t="shared" si="48"/>
        <v>887.82832932077179</v>
      </c>
      <c r="J931" s="26">
        <f t="shared" si="48"/>
        <v>338.08126367382738</v>
      </c>
      <c r="K931" s="26">
        <f t="shared" si="49"/>
        <v>549.74706564694441</v>
      </c>
      <c r="L931" s="28">
        <f t="shared" si="50"/>
        <v>0.61920423970648175</v>
      </c>
    </row>
    <row r="932" spans="1:12">
      <c r="A932" s="14">
        <v>2020</v>
      </c>
      <c r="B932" s="14" t="s">
        <v>981</v>
      </c>
      <c r="C932" s="14" t="s">
        <v>1396</v>
      </c>
      <c r="D932" s="14" t="s">
        <v>1397</v>
      </c>
      <c r="E932" s="14" t="s">
        <v>1398</v>
      </c>
      <c r="F932" s="14" t="s">
        <v>1204</v>
      </c>
      <c r="G932" s="30">
        <v>788.48886172749644</v>
      </c>
      <c r="H932" s="30">
        <v>348.2906753399426</v>
      </c>
      <c r="I932" s="26">
        <f t="shared" si="48"/>
        <v>788.48886172749644</v>
      </c>
      <c r="J932" s="26">
        <f t="shared" si="48"/>
        <v>348.2906753399426</v>
      </c>
      <c r="K932" s="26">
        <f t="shared" si="49"/>
        <v>440.19818638755385</v>
      </c>
      <c r="L932" s="28">
        <f t="shared" si="50"/>
        <v>0.55828079222720506</v>
      </c>
    </row>
    <row r="933" spans="1:12">
      <c r="A933" s="14">
        <v>2018</v>
      </c>
      <c r="B933" s="14" t="s">
        <v>981</v>
      </c>
      <c r="C933" s="14" t="s">
        <v>1396</v>
      </c>
      <c r="D933" s="14" t="s">
        <v>1397</v>
      </c>
      <c r="E933" s="14" t="s">
        <v>1398</v>
      </c>
      <c r="F933" s="14" t="s">
        <v>1204</v>
      </c>
      <c r="G933" s="30">
        <v>788.7117957849789</v>
      </c>
      <c r="H933" s="30">
        <v>352.55682533403285</v>
      </c>
      <c r="I933" s="26">
        <f t="shared" si="48"/>
        <v>788.7117957849789</v>
      </c>
      <c r="J933" s="26">
        <f t="shared" si="48"/>
        <v>352.55682533403285</v>
      </c>
      <c r="K933" s="26">
        <f t="shared" si="49"/>
        <v>436.15497045094605</v>
      </c>
      <c r="L933" s="28">
        <f t="shared" si="50"/>
        <v>0.5529966367713004</v>
      </c>
    </row>
    <row r="934" spans="1:12">
      <c r="A934" s="14">
        <v>2013</v>
      </c>
      <c r="B934" s="14" t="s">
        <v>981</v>
      </c>
      <c r="C934" s="14" t="s">
        <v>1396</v>
      </c>
      <c r="D934" s="14" t="s">
        <v>1397</v>
      </c>
      <c r="E934" s="14" t="s">
        <v>1398</v>
      </c>
      <c r="F934" s="14" t="s">
        <v>1204</v>
      </c>
      <c r="G934" s="30">
        <v>874.47592059382532</v>
      </c>
      <c r="H934" s="30">
        <v>534.25380906593159</v>
      </c>
      <c r="I934" s="26">
        <f t="shared" si="48"/>
        <v>874.47592059382532</v>
      </c>
      <c r="J934" s="26">
        <f t="shared" si="48"/>
        <v>534.25380906593159</v>
      </c>
      <c r="K934" s="26">
        <f t="shared" si="49"/>
        <v>340.22211152789373</v>
      </c>
      <c r="L934" s="28">
        <f t="shared" si="50"/>
        <v>0.38905829596412567</v>
      </c>
    </row>
    <row r="935" spans="1:12">
      <c r="A935" s="14">
        <v>2017</v>
      </c>
      <c r="B935" s="14" t="s">
        <v>981</v>
      </c>
      <c r="C935" s="14" t="s">
        <v>1400</v>
      </c>
      <c r="D935" s="14" t="s">
        <v>1401</v>
      </c>
      <c r="E935" s="14" t="s">
        <v>1402</v>
      </c>
      <c r="F935" s="14" t="s">
        <v>1403</v>
      </c>
      <c r="G935" s="30">
        <v>220.4599500054791</v>
      </c>
      <c r="H935" s="30">
        <v>52.849173769723897</v>
      </c>
      <c r="I935" s="26">
        <f t="shared" si="48"/>
        <v>220.4599500054791</v>
      </c>
      <c r="J935" s="26">
        <f t="shared" si="48"/>
        <v>52.849173769723897</v>
      </c>
      <c r="K935" s="26">
        <f t="shared" si="49"/>
        <v>167.6107762357552</v>
      </c>
      <c r="L935" s="28">
        <f t="shared" si="50"/>
        <v>0.7602776659959759</v>
      </c>
    </row>
    <row r="936" spans="1:12">
      <c r="A936" s="14">
        <v>2019</v>
      </c>
      <c r="B936" s="14" t="s">
        <v>981</v>
      </c>
      <c r="C936" s="14" t="s">
        <v>1400</v>
      </c>
      <c r="D936" s="14" t="s">
        <v>1401</v>
      </c>
      <c r="E936" s="14" t="s">
        <v>1402</v>
      </c>
      <c r="F936" s="14" t="s">
        <v>1403</v>
      </c>
      <c r="G936" s="30">
        <v>228.5128790087463</v>
      </c>
      <c r="H936" s="30">
        <v>67.982581505102004</v>
      </c>
      <c r="I936" s="26">
        <f t="shared" si="48"/>
        <v>228.5128790087463</v>
      </c>
      <c r="J936" s="26">
        <f t="shared" si="48"/>
        <v>67.982581505102004</v>
      </c>
      <c r="K936" s="26">
        <f t="shared" si="49"/>
        <v>160.53029750364431</v>
      </c>
      <c r="L936" s="28">
        <f t="shared" si="50"/>
        <v>0.70250000000000012</v>
      </c>
    </row>
    <row r="937" spans="1:12">
      <c r="A937" s="14">
        <v>2018</v>
      </c>
      <c r="B937" s="14" t="s">
        <v>981</v>
      </c>
      <c r="C937" s="14" t="s">
        <v>1400</v>
      </c>
      <c r="D937" s="14" t="s">
        <v>1401</v>
      </c>
      <c r="E937" s="14" t="s">
        <v>1402</v>
      </c>
      <c r="F937" s="14" t="s">
        <v>1403</v>
      </c>
      <c r="G937" s="30">
        <v>224.22924779768135</v>
      </c>
      <c r="H937" s="30">
        <v>75.141311337099822</v>
      </c>
      <c r="I937" s="26">
        <f t="shared" si="48"/>
        <v>224.22924779768135</v>
      </c>
      <c r="J937" s="26">
        <f t="shared" si="48"/>
        <v>75.141311337099822</v>
      </c>
      <c r="K937" s="26">
        <f t="shared" si="49"/>
        <v>149.08793646058155</v>
      </c>
      <c r="L937" s="28">
        <f t="shared" si="50"/>
        <v>0.6648906773977199</v>
      </c>
    </row>
    <row r="938" spans="1:12">
      <c r="A938" s="14">
        <v>2020</v>
      </c>
      <c r="B938" s="14" t="s">
        <v>981</v>
      </c>
      <c r="C938" s="14" t="s">
        <v>1400</v>
      </c>
      <c r="D938" s="14" t="s">
        <v>1401</v>
      </c>
      <c r="E938" s="14" t="s">
        <v>1402</v>
      </c>
      <c r="F938" s="14" t="s">
        <v>1403</v>
      </c>
      <c r="G938" s="30">
        <v>239.35280870775242</v>
      </c>
      <c r="H938" s="30">
        <v>75.922518284023667</v>
      </c>
      <c r="I938" s="26">
        <f t="shared" si="48"/>
        <v>239.35280870775242</v>
      </c>
      <c r="J938" s="26">
        <f t="shared" si="48"/>
        <v>75.922518284023667</v>
      </c>
      <c r="K938" s="26">
        <f t="shared" si="49"/>
        <v>163.43029042372876</v>
      </c>
      <c r="L938" s="28">
        <f t="shared" si="50"/>
        <v>0.68280080482897387</v>
      </c>
    </row>
    <row r="939" spans="1:12">
      <c r="A939" s="14">
        <v>2021</v>
      </c>
      <c r="B939" s="14" t="s">
        <v>981</v>
      </c>
      <c r="C939" s="14" t="s">
        <v>1400</v>
      </c>
      <c r="D939" s="14" t="s">
        <v>1401</v>
      </c>
      <c r="E939" s="14" t="s">
        <v>1402</v>
      </c>
      <c r="F939" s="14" t="s">
        <v>1403</v>
      </c>
      <c r="G939" s="30">
        <v>276.88014745472327</v>
      </c>
      <c r="H939" s="30">
        <v>81.420683495370298</v>
      </c>
      <c r="I939" s="26">
        <f t="shared" si="48"/>
        <v>276.88014745472327</v>
      </c>
      <c r="J939" s="26">
        <f t="shared" si="48"/>
        <v>81.420683495370298</v>
      </c>
      <c r="K939" s="26">
        <f t="shared" si="49"/>
        <v>195.45946395935297</v>
      </c>
      <c r="L939" s="28">
        <f t="shared" si="50"/>
        <v>0.7059352783366869</v>
      </c>
    </row>
    <row r="940" spans="1:12">
      <c r="A940" s="14">
        <v>2016</v>
      </c>
      <c r="B940" s="14" t="s">
        <v>981</v>
      </c>
      <c r="C940" s="14" t="s">
        <v>1400</v>
      </c>
      <c r="D940" s="14" t="s">
        <v>1401</v>
      </c>
      <c r="E940" s="14" t="s">
        <v>1402</v>
      </c>
      <c r="F940" s="14" t="s">
        <v>1403</v>
      </c>
      <c r="G940" s="30">
        <v>251.1983582444783</v>
      </c>
      <c r="H940" s="30">
        <v>81.847534821428596</v>
      </c>
      <c r="I940" s="26">
        <f t="shared" si="48"/>
        <v>251.1983582444783</v>
      </c>
      <c r="J940" s="26">
        <f t="shared" si="48"/>
        <v>81.847534821428596</v>
      </c>
      <c r="K940" s="26">
        <f t="shared" si="49"/>
        <v>169.35082342304969</v>
      </c>
      <c r="L940" s="28">
        <f t="shared" si="50"/>
        <v>0.67417169684775302</v>
      </c>
    </row>
    <row r="941" spans="1:12">
      <c r="A941" s="14">
        <v>2015</v>
      </c>
      <c r="B941" s="14" t="s">
        <v>981</v>
      </c>
      <c r="C941" s="14" t="s">
        <v>1400</v>
      </c>
      <c r="D941" s="14" t="s">
        <v>1401</v>
      </c>
      <c r="E941" s="14" t="s">
        <v>1402</v>
      </c>
      <c r="F941" s="14" t="s">
        <v>1403</v>
      </c>
      <c r="G941" s="30">
        <v>255.57083041958046</v>
      </c>
      <c r="H941" s="30">
        <v>88.995556776556825</v>
      </c>
      <c r="I941" s="26">
        <f t="shared" si="48"/>
        <v>255.57083041958046</v>
      </c>
      <c r="J941" s="26">
        <f t="shared" si="48"/>
        <v>88.995556776556825</v>
      </c>
      <c r="K941" s="26">
        <f t="shared" si="49"/>
        <v>166.57527364302365</v>
      </c>
      <c r="L941" s="28">
        <f t="shared" si="50"/>
        <v>0.65177733065056997</v>
      </c>
    </row>
    <row r="942" spans="1:12">
      <c r="A942" s="14">
        <v>2011</v>
      </c>
      <c r="B942" s="14" t="s">
        <v>981</v>
      </c>
      <c r="C942" s="14" t="s">
        <v>1400</v>
      </c>
      <c r="D942" s="14" t="s">
        <v>1401</v>
      </c>
      <c r="E942" s="14" t="s">
        <v>1402</v>
      </c>
      <c r="F942" s="14" t="s">
        <v>1403</v>
      </c>
      <c r="G942" s="30">
        <v>211.56267660795962</v>
      </c>
      <c r="H942" s="30">
        <v>97.83745067829463</v>
      </c>
      <c r="I942" s="26">
        <f t="shared" si="48"/>
        <v>211.56267660795962</v>
      </c>
      <c r="J942" s="26">
        <f t="shared" si="48"/>
        <v>97.83745067829463</v>
      </c>
      <c r="K942" s="26">
        <f t="shared" si="49"/>
        <v>113.72522592966499</v>
      </c>
      <c r="L942" s="28">
        <f t="shared" si="50"/>
        <v>0.53754862508383627</v>
      </c>
    </row>
    <row r="943" spans="1:12">
      <c r="A943" s="14">
        <v>2012</v>
      </c>
      <c r="B943" s="14" t="s">
        <v>981</v>
      </c>
      <c r="C943" s="14" t="s">
        <v>1400</v>
      </c>
      <c r="D943" s="14" t="s">
        <v>1401</v>
      </c>
      <c r="E943" s="14" t="s">
        <v>1402</v>
      </c>
      <c r="F943" s="14" t="s">
        <v>1403</v>
      </c>
      <c r="G943" s="30">
        <v>239.90611245157606</v>
      </c>
      <c r="H943" s="30">
        <v>99.605687201411698</v>
      </c>
      <c r="I943" s="26">
        <f t="shared" si="48"/>
        <v>239.90611245157606</v>
      </c>
      <c r="J943" s="26">
        <f t="shared" si="48"/>
        <v>99.605687201411698</v>
      </c>
      <c r="K943" s="26">
        <f t="shared" si="49"/>
        <v>140.30042525016438</v>
      </c>
      <c r="L943" s="28">
        <f t="shared" si="50"/>
        <v>0.58481388329979866</v>
      </c>
    </row>
    <row r="944" spans="1:12">
      <c r="A944" s="14">
        <v>2014</v>
      </c>
      <c r="B944" s="14" t="s">
        <v>981</v>
      </c>
      <c r="C944" s="14" t="s">
        <v>1400</v>
      </c>
      <c r="D944" s="14" t="s">
        <v>1401</v>
      </c>
      <c r="E944" s="14" t="s">
        <v>1402</v>
      </c>
      <c r="F944" s="14" t="s">
        <v>1403</v>
      </c>
      <c r="G944" s="30">
        <v>542.23430882352966</v>
      </c>
      <c r="H944" s="30">
        <v>177.00895341911769</v>
      </c>
      <c r="I944" s="26">
        <f t="shared" si="48"/>
        <v>542.23430882352966</v>
      </c>
      <c r="J944" s="26">
        <f t="shared" si="48"/>
        <v>177.00895341911769</v>
      </c>
      <c r="K944" s="26">
        <f t="shared" si="49"/>
        <v>365.22535540441197</v>
      </c>
      <c r="L944" s="28">
        <f t="shared" si="50"/>
        <v>0.67355633802816905</v>
      </c>
    </row>
    <row r="945" spans="1:12">
      <c r="A945" s="14">
        <v>2013</v>
      </c>
      <c r="B945" s="14" t="s">
        <v>981</v>
      </c>
      <c r="C945" s="14" t="s">
        <v>1404</v>
      </c>
      <c r="D945" s="14" t="s">
        <v>1405</v>
      </c>
      <c r="E945" s="14" t="s">
        <v>1406</v>
      </c>
      <c r="F945" s="14" t="s">
        <v>1407</v>
      </c>
      <c r="G945" s="30">
        <v>2138.088111111108</v>
      </c>
      <c r="H945" s="30">
        <v>237.70508999999976</v>
      </c>
      <c r="I945" s="26">
        <f t="shared" si="48"/>
        <v>2138.088111111108</v>
      </c>
      <c r="J945" s="26">
        <f t="shared" si="48"/>
        <v>237.70508999999976</v>
      </c>
      <c r="K945" s="26">
        <f t="shared" si="49"/>
        <v>1900.3830211111083</v>
      </c>
      <c r="L945" s="28">
        <f t="shared" si="50"/>
        <v>0.88882352941176468</v>
      </c>
    </row>
    <row r="946" spans="1:12">
      <c r="A946" s="14">
        <v>2016</v>
      </c>
      <c r="B946" s="14" t="s">
        <v>981</v>
      </c>
      <c r="C946" s="14" t="s">
        <v>1404</v>
      </c>
      <c r="D946" s="14" t="s">
        <v>1405</v>
      </c>
      <c r="E946" s="14" t="s">
        <v>1406</v>
      </c>
      <c r="F946" s="14" t="s">
        <v>1407</v>
      </c>
      <c r="G946" s="30">
        <v>2479.3273311884377</v>
      </c>
      <c r="H946" s="30">
        <v>298.14852078729257</v>
      </c>
      <c r="I946" s="26">
        <f t="shared" si="48"/>
        <v>2479.3273311884377</v>
      </c>
      <c r="J946" s="26">
        <f t="shared" si="48"/>
        <v>298.14852078729257</v>
      </c>
      <c r="K946" s="26">
        <f t="shared" si="49"/>
        <v>2181.1788104011453</v>
      </c>
      <c r="L946" s="28">
        <f t="shared" si="50"/>
        <v>0.87974620493358646</v>
      </c>
    </row>
    <row r="947" spans="1:12">
      <c r="A947" s="14">
        <v>2014</v>
      </c>
      <c r="B947" s="14" t="s">
        <v>981</v>
      </c>
      <c r="C947" s="14" t="s">
        <v>1404</v>
      </c>
      <c r="D947" s="14" t="s">
        <v>1405</v>
      </c>
      <c r="E947" s="14" t="s">
        <v>1406</v>
      </c>
      <c r="F947" s="14" t="s">
        <v>1407</v>
      </c>
      <c r="G947" s="30">
        <v>2142.6782765500275</v>
      </c>
      <c r="H947" s="30">
        <v>403.09999060773418</v>
      </c>
      <c r="I947" s="26">
        <f t="shared" si="48"/>
        <v>2142.6782765500275</v>
      </c>
      <c r="J947" s="26">
        <f t="shared" si="48"/>
        <v>403.09999060773418</v>
      </c>
      <c r="K947" s="26">
        <f t="shared" si="49"/>
        <v>1739.5782859422934</v>
      </c>
      <c r="L947" s="28">
        <f t="shared" si="50"/>
        <v>0.81187096774193557</v>
      </c>
    </row>
    <row r="948" spans="1:12">
      <c r="A948" s="14">
        <v>2017</v>
      </c>
      <c r="B948" s="14" t="s">
        <v>981</v>
      </c>
      <c r="C948" s="14" t="s">
        <v>1404</v>
      </c>
      <c r="D948" s="14" t="s">
        <v>1405</v>
      </c>
      <c r="E948" s="14" t="s">
        <v>1406</v>
      </c>
      <c r="F948" s="14" t="s">
        <v>1407</v>
      </c>
      <c r="G948" s="30">
        <v>1555.4537586712268</v>
      </c>
      <c r="H948" s="30">
        <v>478.03823823033684</v>
      </c>
      <c r="I948" s="26">
        <f t="shared" si="48"/>
        <v>1555.4537586712268</v>
      </c>
      <c r="J948" s="26">
        <f t="shared" si="48"/>
        <v>478.03823823033684</v>
      </c>
      <c r="K948" s="26">
        <f t="shared" si="49"/>
        <v>1077.4155204408898</v>
      </c>
      <c r="L948" s="28">
        <f t="shared" si="50"/>
        <v>0.69266959203036071</v>
      </c>
    </row>
    <row r="949" spans="1:12">
      <c r="A949" s="14">
        <v>2015</v>
      </c>
      <c r="B949" s="14" t="s">
        <v>981</v>
      </c>
      <c r="C949" s="14" t="s">
        <v>1404</v>
      </c>
      <c r="D949" s="14" t="s">
        <v>1405</v>
      </c>
      <c r="E949" s="14" t="s">
        <v>1406</v>
      </c>
      <c r="F949" s="14" t="s">
        <v>1407</v>
      </c>
      <c r="G949" s="30">
        <v>1852.9760981404945</v>
      </c>
      <c r="H949" s="30">
        <v>522.82601583333269</v>
      </c>
      <c r="I949" s="26">
        <f t="shared" si="48"/>
        <v>1852.9760981404945</v>
      </c>
      <c r="J949" s="26">
        <f t="shared" si="48"/>
        <v>522.82601583333269</v>
      </c>
      <c r="K949" s="26">
        <f t="shared" si="49"/>
        <v>1330.1500823071619</v>
      </c>
      <c r="L949" s="28">
        <f t="shared" si="50"/>
        <v>0.71784524562513197</v>
      </c>
    </row>
    <row r="950" spans="1:12">
      <c r="A950" s="14">
        <v>2011</v>
      </c>
      <c r="B950" s="14" t="s">
        <v>981</v>
      </c>
      <c r="C950" s="14" t="s">
        <v>1404</v>
      </c>
      <c r="D950" s="14" t="s">
        <v>1405</v>
      </c>
      <c r="E950" s="14" t="s">
        <v>1406</v>
      </c>
      <c r="F950" s="14" t="s">
        <v>1408</v>
      </c>
      <c r="G950" s="30">
        <v>1713.5995533730261</v>
      </c>
      <c r="H950" s="30">
        <v>555.35173870967719</v>
      </c>
      <c r="I950" s="26">
        <f t="shared" si="48"/>
        <v>1713.5995533730261</v>
      </c>
      <c r="J950" s="26">
        <f t="shared" si="48"/>
        <v>555.35173870967719</v>
      </c>
      <c r="K950" s="26">
        <f t="shared" si="49"/>
        <v>1158.2478146633489</v>
      </c>
      <c r="L950" s="28">
        <f t="shared" si="50"/>
        <v>0.67591510069168126</v>
      </c>
    </row>
    <row r="951" spans="1:12">
      <c r="A951" s="14">
        <v>2012</v>
      </c>
      <c r="B951" s="14" t="s">
        <v>981</v>
      </c>
      <c r="C951" s="14" t="s">
        <v>1404</v>
      </c>
      <c r="D951" s="14" t="s">
        <v>1405</v>
      </c>
      <c r="E951" s="14" t="s">
        <v>1406</v>
      </c>
      <c r="F951" s="14" t="s">
        <v>1408</v>
      </c>
      <c r="G951" s="30">
        <v>2022.0298774857943</v>
      </c>
      <c r="H951" s="30">
        <v>627.09784283923705</v>
      </c>
      <c r="I951" s="26">
        <f t="shared" si="48"/>
        <v>2022.0298774857943</v>
      </c>
      <c r="J951" s="26">
        <f t="shared" si="48"/>
        <v>627.09784283923705</v>
      </c>
      <c r="K951" s="26">
        <f t="shared" si="49"/>
        <v>1394.9320346465572</v>
      </c>
      <c r="L951" s="28">
        <f t="shared" si="50"/>
        <v>0.68986717267552211</v>
      </c>
    </row>
    <row r="952" spans="1:12">
      <c r="A952" s="14">
        <v>2020</v>
      </c>
      <c r="B952" s="14" t="s">
        <v>981</v>
      </c>
      <c r="C952" s="14" t="s">
        <v>1404</v>
      </c>
      <c r="D952" s="14" t="s">
        <v>1405</v>
      </c>
      <c r="E952" s="14" t="s">
        <v>1406</v>
      </c>
      <c r="F952" s="14" t="s">
        <v>1407</v>
      </c>
      <c r="G952" s="30">
        <v>2028.8351841385613</v>
      </c>
      <c r="H952" s="30">
        <v>716.83141154166674</v>
      </c>
      <c r="I952" s="26">
        <f t="shared" si="48"/>
        <v>2028.8351841385613</v>
      </c>
      <c r="J952" s="26">
        <f t="shared" si="48"/>
        <v>716.83141154166674</v>
      </c>
      <c r="K952" s="26">
        <f t="shared" si="49"/>
        <v>1312.0037725968946</v>
      </c>
      <c r="L952" s="28">
        <f t="shared" si="50"/>
        <v>0.64667834176681449</v>
      </c>
    </row>
    <row r="953" spans="1:12">
      <c r="A953" s="14">
        <v>2018</v>
      </c>
      <c r="B953" s="14" t="s">
        <v>981</v>
      </c>
      <c r="C953" s="14" t="s">
        <v>1404</v>
      </c>
      <c r="D953" s="14" t="s">
        <v>1405</v>
      </c>
      <c r="E953" s="14" t="s">
        <v>1406</v>
      </c>
      <c r="F953" s="14" t="s">
        <v>1407</v>
      </c>
      <c r="G953" s="30">
        <v>1919.1867500000017</v>
      </c>
      <c r="H953" s="30">
        <v>764.73401062500056</v>
      </c>
      <c r="I953" s="26">
        <f t="shared" si="48"/>
        <v>1919.1867500000017</v>
      </c>
      <c r="J953" s="26">
        <f t="shared" si="48"/>
        <v>764.73401062500056</v>
      </c>
      <c r="K953" s="26">
        <f t="shared" si="49"/>
        <v>1154.4527393750011</v>
      </c>
      <c r="L953" s="28">
        <f t="shared" si="50"/>
        <v>0.60153225806451616</v>
      </c>
    </row>
    <row r="954" spans="1:12">
      <c r="A954" s="14">
        <v>2019</v>
      </c>
      <c r="B954" s="14" t="s">
        <v>981</v>
      </c>
      <c r="C954" s="14" t="s">
        <v>1404</v>
      </c>
      <c r="D954" s="14" t="s">
        <v>1405</v>
      </c>
      <c r="E954" s="14" t="s">
        <v>1406</v>
      </c>
      <c r="F954" s="14" t="s">
        <v>1407</v>
      </c>
      <c r="G954" s="30">
        <v>2032.5454035189571</v>
      </c>
      <c r="H954" s="30">
        <v>793.98977817148739</v>
      </c>
      <c r="I954" s="26">
        <f t="shared" si="48"/>
        <v>2032.5454035189571</v>
      </c>
      <c r="J954" s="26">
        <f t="shared" si="48"/>
        <v>793.98977817148739</v>
      </c>
      <c r="K954" s="26">
        <f t="shared" si="49"/>
        <v>1238.5556253474697</v>
      </c>
      <c r="L954" s="28">
        <f t="shared" si="50"/>
        <v>0.60936184904069124</v>
      </c>
    </row>
    <row r="955" spans="1:12">
      <c r="A955" s="14">
        <v>2015</v>
      </c>
      <c r="B955" s="14" t="s">
        <v>981</v>
      </c>
      <c r="C955" s="14" t="s">
        <v>1409</v>
      </c>
      <c r="D955" s="14" t="s">
        <v>1405</v>
      </c>
      <c r="E955" s="14" t="s">
        <v>1406</v>
      </c>
      <c r="F955" s="14" t="s">
        <v>1410</v>
      </c>
      <c r="G955" s="30">
        <v>5148.5663441827892</v>
      </c>
      <c r="H955" s="30">
        <v>1074.382803898935</v>
      </c>
      <c r="I955" s="26">
        <f t="shared" si="48"/>
        <v>5148.5663441827892</v>
      </c>
      <c r="J955" s="26">
        <f t="shared" si="48"/>
        <v>1074.382803898935</v>
      </c>
      <c r="K955" s="26">
        <f t="shared" si="49"/>
        <v>4074.1835402838542</v>
      </c>
      <c r="L955" s="28">
        <f t="shared" si="50"/>
        <v>0.79132388861748904</v>
      </c>
    </row>
    <row r="956" spans="1:12">
      <c r="A956" s="14">
        <v>2016</v>
      </c>
      <c r="B956" s="14" t="s">
        <v>981</v>
      </c>
      <c r="C956" s="14" t="s">
        <v>1409</v>
      </c>
      <c r="D956" s="14" t="s">
        <v>1405</v>
      </c>
      <c r="E956" s="14" t="s">
        <v>1406</v>
      </c>
      <c r="F956" s="14" t="s">
        <v>1410</v>
      </c>
      <c r="G956" s="30">
        <v>4641.663116186648</v>
      </c>
      <c r="H956" s="30">
        <v>1336.5642866300384</v>
      </c>
      <c r="I956" s="26">
        <f t="shared" si="48"/>
        <v>4641.663116186648</v>
      </c>
      <c r="J956" s="26">
        <f t="shared" si="48"/>
        <v>1336.5642866300384</v>
      </c>
      <c r="K956" s="26">
        <f t="shared" si="49"/>
        <v>3305.0988295566094</v>
      </c>
      <c r="L956" s="28">
        <f t="shared" si="50"/>
        <v>0.7120505617977525</v>
      </c>
    </row>
    <row r="957" spans="1:12">
      <c r="A957" s="14">
        <v>2017</v>
      </c>
      <c r="B957" s="14" t="s">
        <v>981</v>
      </c>
      <c r="C957" s="14" t="s">
        <v>1409</v>
      </c>
      <c r="D957" s="14" t="s">
        <v>1405</v>
      </c>
      <c r="E957" s="14" t="s">
        <v>1406</v>
      </c>
      <c r="F957" s="14" t="s">
        <v>1410</v>
      </c>
      <c r="G957" s="30">
        <v>4325.6071356591019</v>
      </c>
      <c r="H957" s="30">
        <v>1558.6543625915767</v>
      </c>
      <c r="I957" s="26">
        <f t="shared" si="48"/>
        <v>4325.6071356591019</v>
      </c>
      <c r="J957" s="26">
        <f t="shared" si="48"/>
        <v>1558.6543625915767</v>
      </c>
      <c r="K957" s="26">
        <f t="shared" si="49"/>
        <v>2766.9527730675254</v>
      </c>
      <c r="L957" s="28">
        <f t="shared" si="50"/>
        <v>0.63966807116104851</v>
      </c>
    </row>
    <row r="958" spans="1:12">
      <c r="A958" s="14">
        <v>2013</v>
      </c>
      <c r="B958" s="14" t="s">
        <v>981</v>
      </c>
      <c r="C958" s="14" t="s">
        <v>1409</v>
      </c>
      <c r="D958" s="14" t="s">
        <v>1405</v>
      </c>
      <c r="E958" s="14" t="s">
        <v>1406</v>
      </c>
      <c r="F958" s="14" t="s">
        <v>1410</v>
      </c>
      <c r="G958" s="30">
        <v>4822.7427878787876</v>
      </c>
      <c r="H958" s="30">
        <v>1927.91175</v>
      </c>
      <c r="I958" s="26">
        <f t="shared" si="48"/>
        <v>4822.7427878787876</v>
      </c>
      <c r="J958" s="26">
        <f t="shared" si="48"/>
        <v>1927.91175</v>
      </c>
      <c r="K958" s="26">
        <f t="shared" si="49"/>
        <v>2894.8310378787874</v>
      </c>
      <c r="L958" s="28">
        <f t="shared" si="50"/>
        <v>0.6002457865168539</v>
      </c>
    </row>
    <row r="959" spans="1:12">
      <c r="A959" s="14">
        <v>2018</v>
      </c>
      <c r="B959" s="14" t="s">
        <v>981</v>
      </c>
      <c r="C959" s="14" t="s">
        <v>1409</v>
      </c>
      <c r="D959" s="14" t="s">
        <v>1405</v>
      </c>
      <c r="E959" s="14" t="s">
        <v>1406</v>
      </c>
      <c r="F959" s="14" t="s">
        <v>1410</v>
      </c>
      <c r="G959" s="30">
        <v>4735.4951889915437</v>
      </c>
      <c r="H959" s="30">
        <v>2121.2540957977208</v>
      </c>
      <c r="I959" s="26">
        <f t="shared" si="48"/>
        <v>4735.4951889915437</v>
      </c>
      <c r="J959" s="26">
        <f t="shared" si="48"/>
        <v>2121.2540957977208</v>
      </c>
      <c r="K959" s="26">
        <f t="shared" si="49"/>
        <v>2614.241093193823</v>
      </c>
      <c r="L959" s="28">
        <f t="shared" si="50"/>
        <v>0.55205231741573024</v>
      </c>
    </row>
    <row r="960" spans="1:12">
      <c r="A960" s="14">
        <v>2014</v>
      </c>
      <c r="B960" s="14" t="s">
        <v>981</v>
      </c>
      <c r="C960" s="14" t="s">
        <v>1409</v>
      </c>
      <c r="D960" s="14" t="s">
        <v>1405</v>
      </c>
      <c r="E960" s="14" t="s">
        <v>1406</v>
      </c>
      <c r="F960" s="14" t="s">
        <v>1410</v>
      </c>
      <c r="G960" s="30">
        <v>4749.8744071717738</v>
      </c>
      <c r="H960" s="30">
        <v>2226.199074861066</v>
      </c>
      <c r="I960" s="26">
        <f t="shared" si="48"/>
        <v>4749.8744071717738</v>
      </c>
      <c r="J960" s="26">
        <f t="shared" si="48"/>
        <v>2226.199074861066</v>
      </c>
      <c r="K960" s="26">
        <f t="shared" si="49"/>
        <v>2523.6753323107077</v>
      </c>
      <c r="L960" s="28">
        <f t="shared" si="50"/>
        <v>0.53131411822178776</v>
      </c>
    </row>
    <row r="961" spans="1:12">
      <c r="A961" s="14">
        <v>2012</v>
      </c>
      <c r="B961" s="14" t="s">
        <v>981</v>
      </c>
      <c r="C961" s="14" t="s">
        <v>1409</v>
      </c>
      <c r="D961" s="14" t="s">
        <v>1405</v>
      </c>
      <c r="E961" s="14" t="s">
        <v>1406</v>
      </c>
      <c r="F961" s="14" t="s">
        <v>1410</v>
      </c>
      <c r="G961" s="30">
        <v>4595.2416598766304</v>
      </c>
      <c r="H961" s="30">
        <v>2228.5416119146098</v>
      </c>
      <c r="I961" s="26">
        <f t="shared" si="48"/>
        <v>4595.2416598766304</v>
      </c>
      <c r="J961" s="26">
        <f t="shared" si="48"/>
        <v>2228.5416119146098</v>
      </c>
      <c r="K961" s="26">
        <f t="shared" si="49"/>
        <v>2366.7000479620206</v>
      </c>
      <c r="L961" s="28">
        <f t="shared" si="50"/>
        <v>0.51503277153558014</v>
      </c>
    </row>
    <row r="962" spans="1:12">
      <c r="A962" s="14">
        <v>2011</v>
      </c>
      <c r="B962" s="14" t="s">
        <v>981</v>
      </c>
      <c r="C962" s="14" t="s">
        <v>1409</v>
      </c>
      <c r="D962" s="14" t="s">
        <v>1405</v>
      </c>
      <c r="E962" s="14" t="s">
        <v>1406</v>
      </c>
      <c r="F962" s="14" t="s">
        <v>1410</v>
      </c>
      <c r="G962" s="30">
        <v>4319.2548352789918</v>
      </c>
      <c r="H962" s="30">
        <v>2440.65196854441</v>
      </c>
      <c r="I962" s="26">
        <f t="shared" si="48"/>
        <v>4319.2548352789918</v>
      </c>
      <c r="J962" s="26">
        <f t="shared" si="48"/>
        <v>2440.65196854441</v>
      </c>
      <c r="K962" s="26">
        <f t="shared" si="49"/>
        <v>1878.6028667345818</v>
      </c>
      <c r="L962" s="28">
        <f t="shared" si="50"/>
        <v>0.43493679775280913</v>
      </c>
    </row>
    <row r="963" spans="1:12">
      <c r="A963" s="14">
        <v>2020</v>
      </c>
      <c r="B963" s="14" t="s">
        <v>981</v>
      </c>
      <c r="C963" s="14" t="s">
        <v>1409</v>
      </c>
      <c r="D963" s="14" t="s">
        <v>1405</v>
      </c>
      <c r="E963" s="14" t="s">
        <v>1406</v>
      </c>
      <c r="F963" s="14" t="s">
        <v>1410</v>
      </c>
      <c r="G963" s="30">
        <v>5224.3987285679223</v>
      </c>
      <c r="H963" s="30">
        <v>2475.4404548695666</v>
      </c>
      <c r="I963" s="26">
        <f t="shared" si="48"/>
        <v>5224.3987285679223</v>
      </c>
      <c r="J963" s="26">
        <f t="shared" si="48"/>
        <v>2475.4404548695666</v>
      </c>
      <c r="K963" s="26">
        <f t="shared" si="49"/>
        <v>2748.9582736983557</v>
      </c>
      <c r="L963" s="28">
        <f t="shared" si="50"/>
        <v>0.52617696629213484</v>
      </c>
    </row>
    <row r="964" spans="1:12">
      <c r="A964" s="14">
        <v>2019</v>
      </c>
      <c r="B964" s="14" t="s">
        <v>981</v>
      </c>
      <c r="C964" s="14" t="s">
        <v>1409</v>
      </c>
      <c r="D964" s="14" t="s">
        <v>1405</v>
      </c>
      <c r="E964" s="14" t="s">
        <v>1406</v>
      </c>
      <c r="F964" s="14" t="s">
        <v>1410</v>
      </c>
      <c r="G964" s="30">
        <v>5130.7539779762592</v>
      </c>
      <c r="H964" s="30">
        <v>2973.4544851540622</v>
      </c>
      <c r="I964" s="26">
        <f t="shared" si="48"/>
        <v>5130.7539779762592</v>
      </c>
      <c r="J964" s="26">
        <f t="shared" si="48"/>
        <v>2973.4544851540622</v>
      </c>
      <c r="K964" s="26">
        <f t="shared" si="49"/>
        <v>2157.299492822197</v>
      </c>
      <c r="L964" s="28">
        <f t="shared" si="50"/>
        <v>0.42046441947565533</v>
      </c>
    </row>
    <row r="965" spans="1:12">
      <c r="A965" s="14">
        <v>2019</v>
      </c>
      <c r="B965" s="14" t="s">
        <v>981</v>
      </c>
      <c r="C965" s="14" t="s">
        <v>1411</v>
      </c>
      <c r="D965" s="14" t="s">
        <v>1412</v>
      </c>
      <c r="E965" s="14" t="s">
        <v>1413</v>
      </c>
      <c r="F965" s="14" t="s">
        <v>1413</v>
      </c>
      <c r="G965" s="30">
        <v>217.57886489201425</v>
      </c>
      <c r="H965" s="30">
        <v>30.914809827348058</v>
      </c>
      <c r="I965" s="26">
        <f t="shared" si="48"/>
        <v>217.57886489201425</v>
      </c>
      <c r="J965" s="26">
        <f t="shared" si="48"/>
        <v>30.914809827348058</v>
      </c>
      <c r="K965" s="26">
        <f t="shared" si="49"/>
        <v>186.6640550646662</v>
      </c>
      <c r="L965" s="28">
        <f t="shared" si="50"/>
        <v>0.85791446314102582</v>
      </c>
    </row>
    <row r="966" spans="1:12">
      <c r="A966" s="14">
        <v>2016</v>
      </c>
      <c r="B966" s="14" t="s">
        <v>981</v>
      </c>
      <c r="C966" s="14" t="s">
        <v>1411</v>
      </c>
      <c r="D966" s="14" t="s">
        <v>1412</v>
      </c>
      <c r="E966" s="14" t="s">
        <v>1413</v>
      </c>
      <c r="F966" s="14" t="s">
        <v>1413</v>
      </c>
      <c r="G966" s="30">
        <v>235.0020224719097</v>
      </c>
      <c r="H966" s="30">
        <v>51.510430196629152</v>
      </c>
      <c r="I966" s="26">
        <f t="shared" si="48"/>
        <v>235.0020224719097</v>
      </c>
      <c r="J966" s="26">
        <f t="shared" si="48"/>
        <v>51.510430196629152</v>
      </c>
      <c r="K966" s="26">
        <f t="shared" si="49"/>
        <v>183.49159227528054</v>
      </c>
      <c r="L966" s="28">
        <f t="shared" si="50"/>
        <v>0.78080856643356633</v>
      </c>
    </row>
    <row r="967" spans="1:12">
      <c r="A967" s="14">
        <v>2017</v>
      </c>
      <c r="B967" s="14" t="s">
        <v>981</v>
      </c>
      <c r="C967" s="14" t="s">
        <v>1411</v>
      </c>
      <c r="D967" s="14" t="s">
        <v>1412</v>
      </c>
      <c r="E967" s="14" t="s">
        <v>1413</v>
      </c>
      <c r="F967" s="14" t="s">
        <v>1413</v>
      </c>
      <c r="G967" s="30">
        <v>184.57573333333355</v>
      </c>
      <c r="H967" s="30">
        <v>53.731060833333359</v>
      </c>
      <c r="I967" s="26">
        <f t="shared" si="48"/>
        <v>184.57573333333355</v>
      </c>
      <c r="J967" s="26">
        <f t="shared" si="48"/>
        <v>53.731060833333359</v>
      </c>
      <c r="K967" s="26">
        <f t="shared" si="49"/>
        <v>130.84467250000017</v>
      </c>
      <c r="L967" s="28">
        <f t="shared" si="50"/>
        <v>0.70889423076923086</v>
      </c>
    </row>
    <row r="968" spans="1:12">
      <c r="A968" s="14">
        <v>2018</v>
      </c>
      <c r="B968" s="14" t="s">
        <v>981</v>
      </c>
      <c r="C968" s="14" t="s">
        <v>1411</v>
      </c>
      <c r="D968" s="14" t="s">
        <v>1412</v>
      </c>
      <c r="E968" s="14" t="s">
        <v>1413</v>
      </c>
      <c r="F968" s="14" t="s">
        <v>1413</v>
      </c>
      <c r="G968" s="30">
        <v>193.00957505706398</v>
      </c>
      <c r="H968" s="30">
        <v>55.651248796561681</v>
      </c>
      <c r="I968" s="26">
        <f t="shared" ref="I968:J1031" si="51">IF(G968&lt;0,"",IF(G968="","",G968))</f>
        <v>193.00957505706398</v>
      </c>
      <c r="J968" s="26">
        <f t="shared" si="51"/>
        <v>55.651248796561681</v>
      </c>
      <c r="K968" s="26">
        <f t="shared" si="49"/>
        <v>137.35832626050231</v>
      </c>
      <c r="L968" s="28">
        <f t="shared" si="50"/>
        <v>0.7116658653846154</v>
      </c>
    </row>
    <row r="969" spans="1:12">
      <c r="A969" s="14">
        <v>2013</v>
      </c>
      <c r="B969" s="14" t="s">
        <v>981</v>
      </c>
      <c r="C969" s="14" t="s">
        <v>1411</v>
      </c>
      <c r="D969" s="14" t="s">
        <v>1412</v>
      </c>
      <c r="E969" s="14" t="s">
        <v>1413</v>
      </c>
      <c r="F969" s="14" t="s">
        <v>1413</v>
      </c>
      <c r="G969" s="30">
        <v>231.61753711790394</v>
      </c>
      <c r="H969" s="30">
        <v>70.125549999999976</v>
      </c>
      <c r="I969" s="26">
        <f t="shared" si="51"/>
        <v>231.61753711790394</v>
      </c>
      <c r="J969" s="26">
        <f t="shared" si="51"/>
        <v>70.125549999999976</v>
      </c>
      <c r="K969" s="26">
        <f t="shared" si="49"/>
        <v>161.49198711790396</v>
      </c>
      <c r="L969" s="28">
        <f t="shared" si="50"/>
        <v>0.69723557692307703</v>
      </c>
    </row>
    <row r="970" spans="1:12">
      <c r="A970" s="14">
        <v>2015</v>
      </c>
      <c r="B970" s="14" t="s">
        <v>981</v>
      </c>
      <c r="C970" s="14" t="s">
        <v>1411</v>
      </c>
      <c r="D970" s="14" t="s">
        <v>1412</v>
      </c>
      <c r="E970" s="14" t="s">
        <v>1413</v>
      </c>
      <c r="F970" s="14" t="s">
        <v>1413</v>
      </c>
      <c r="G970" s="30">
        <v>194.2989374262103</v>
      </c>
      <c r="H970" s="30">
        <v>76.200836080586214</v>
      </c>
      <c r="I970" s="26">
        <f t="shared" si="51"/>
        <v>194.2989374262103</v>
      </c>
      <c r="J970" s="26">
        <f t="shared" si="51"/>
        <v>76.200836080586214</v>
      </c>
      <c r="K970" s="26">
        <f t="shared" si="49"/>
        <v>118.09810134562409</v>
      </c>
      <c r="L970" s="28">
        <f t="shared" si="50"/>
        <v>0.60781650641025597</v>
      </c>
    </row>
    <row r="971" spans="1:12">
      <c r="A971" s="14">
        <v>2020</v>
      </c>
      <c r="B971" s="14" t="s">
        <v>981</v>
      </c>
      <c r="C971" s="14" t="s">
        <v>1411</v>
      </c>
      <c r="D971" s="14" t="s">
        <v>1412</v>
      </c>
      <c r="E971" s="14" t="s">
        <v>1413</v>
      </c>
      <c r="F971" s="14" t="s">
        <v>1413</v>
      </c>
      <c r="G971" s="30">
        <v>261.66072320321894</v>
      </c>
      <c r="H971" s="30">
        <v>86.332104189944062</v>
      </c>
      <c r="I971" s="26">
        <f t="shared" si="51"/>
        <v>261.66072320321894</v>
      </c>
      <c r="J971" s="26">
        <f t="shared" si="51"/>
        <v>86.332104189944062</v>
      </c>
      <c r="K971" s="26">
        <f t="shared" si="49"/>
        <v>175.32861901327487</v>
      </c>
      <c r="L971" s="28">
        <f t="shared" si="50"/>
        <v>0.67006089743589758</v>
      </c>
    </row>
    <row r="972" spans="1:12">
      <c r="A972" s="14">
        <v>2014</v>
      </c>
      <c r="B972" s="14" t="s">
        <v>981</v>
      </c>
      <c r="C972" s="14" t="s">
        <v>1411</v>
      </c>
      <c r="D972" s="14" t="s">
        <v>1412</v>
      </c>
      <c r="E972" s="14" t="s">
        <v>1413</v>
      </c>
      <c r="F972" s="14" t="s">
        <v>1413</v>
      </c>
      <c r="G972" s="30">
        <v>309.86142693846489</v>
      </c>
      <c r="H972" s="30">
        <v>100.80427831491717</v>
      </c>
      <c r="I972" s="26">
        <f t="shared" si="51"/>
        <v>309.86142693846489</v>
      </c>
      <c r="J972" s="26">
        <f t="shared" si="51"/>
        <v>100.80427831491717</v>
      </c>
      <c r="K972" s="26">
        <f t="shared" si="49"/>
        <v>209.05714862354773</v>
      </c>
      <c r="L972" s="28">
        <f t="shared" si="50"/>
        <v>0.67467948717948756</v>
      </c>
    </row>
    <row r="973" spans="1:12">
      <c r="A973" s="14">
        <v>2021</v>
      </c>
      <c r="B973" s="14" t="s">
        <v>981</v>
      </c>
      <c r="C973" s="14" t="s">
        <v>1411</v>
      </c>
      <c r="D973" s="14" t="s">
        <v>1412</v>
      </c>
      <c r="E973" s="14" t="s">
        <v>1413</v>
      </c>
      <c r="F973" s="14" t="s">
        <v>1413</v>
      </c>
      <c r="G973" s="30">
        <v>268.31079491148961</v>
      </c>
      <c r="H973" s="30">
        <v>131.42391616620117</v>
      </c>
      <c r="I973" s="26">
        <f t="shared" si="51"/>
        <v>268.31079491148961</v>
      </c>
      <c r="J973" s="26">
        <f t="shared" si="51"/>
        <v>131.42391616620117</v>
      </c>
      <c r="K973" s="26">
        <f t="shared" si="49"/>
        <v>136.88687874528844</v>
      </c>
      <c r="L973" s="28">
        <f t="shared" si="50"/>
        <v>0.5101802884615384</v>
      </c>
    </row>
    <row r="974" spans="1:12">
      <c r="A974" s="14">
        <v>2015</v>
      </c>
      <c r="B974" s="14" t="s">
        <v>981</v>
      </c>
      <c r="C974" s="14" t="s">
        <v>1414</v>
      </c>
      <c r="D974" s="14" t="s">
        <v>1415</v>
      </c>
      <c r="E974" s="14" t="s">
        <v>1416</v>
      </c>
      <c r="F974" s="14" t="s">
        <v>1417</v>
      </c>
      <c r="G974" s="30">
        <v>1406.9477728285106</v>
      </c>
      <c r="H974" s="30">
        <v>345.30717692307758</v>
      </c>
      <c r="I974" s="26">
        <f t="shared" si="51"/>
        <v>1406.9477728285106</v>
      </c>
      <c r="J974" s="26">
        <f t="shared" si="51"/>
        <v>345.30717692307758</v>
      </c>
      <c r="K974" s="26">
        <f t="shared" si="49"/>
        <v>1061.640595905433</v>
      </c>
      <c r="L974" s="28">
        <f t="shared" si="50"/>
        <v>0.75457001063452678</v>
      </c>
    </row>
    <row r="975" spans="1:12">
      <c r="A975" s="14">
        <v>2017</v>
      </c>
      <c r="B975" s="14" t="s">
        <v>981</v>
      </c>
      <c r="C975" s="14" t="s">
        <v>1414</v>
      </c>
      <c r="D975" s="14" t="s">
        <v>1415</v>
      </c>
      <c r="E975" s="14" t="s">
        <v>1416</v>
      </c>
      <c r="F975" s="14" t="s">
        <v>1417</v>
      </c>
      <c r="G975" s="30">
        <v>1150.4460003508418</v>
      </c>
      <c r="H975" s="30">
        <v>350.53342989468746</v>
      </c>
      <c r="I975" s="26">
        <f t="shared" si="51"/>
        <v>1150.4460003508418</v>
      </c>
      <c r="J975" s="26">
        <f t="shared" si="51"/>
        <v>350.53342989468746</v>
      </c>
      <c r="K975" s="26">
        <f t="shared" si="49"/>
        <v>799.9125704561543</v>
      </c>
      <c r="L975" s="28">
        <f t="shared" si="50"/>
        <v>0.69530649001536071</v>
      </c>
    </row>
    <row r="976" spans="1:12">
      <c r="A976" s="14">
        <v>2013</v>
      </c>
      <c r="B976" s="14" t="s">
        <v>981</v>
      </c>
      <c r="C976" s="14" t="s">
        <v>1414</v>
      </c>
      <c r="D976" s="14" t="s">
        <v>1415</v>
      </c>
      <c r="E976" s="14" t="s">
        <v>1416</v>
      </c>
      <c r="F976" s="14" t="s">
        <v>1417</v>
      </c>
      <c r="G976" s="30">
        <v>1622.0611805831011</v>
      </c>
      <c r="H976" s="30">
        <v>428.77729696132633</v>
      </c>
      <c r="I976" s="26">
        <f t="shared" si="51"/>
        <v>1622.0611805831011</v>
      </c>
      <c r="J976" s="26">
        <f t="shared" si="51"/>
        <v>428.77729696132633</v>
      </c>
      <c r="K976" s="26">
        <f t="shared" si="49"/>
        <v>1193.2838836217747</v>
      </c>
      <c r="L976" s="28">
        <f t="shared" si="50"/>
        <v>0.73565898617511527</v>
      </c>
    </row>
    <row r="977" spans="1:12">
      <c r="A977" s="14">
        <v>2016</v>
      </c>
      <c r="B977" s="14" t="s">
        <v>981</v>
      </c>
      <c r="C977" s="14" t="s">
        <v>1414</v>
      </c>
      <c r="D977" s="14" t="s">
        <v>1415</v>
      </c>
      <c r="E977" s="14" t="s">
        <v>1416</v>
      </c>
      <c r="F977" s="14" t="s">
        <v>1417</v>
      </c>
      <c r="G977" s="30">
        <v>1388.8211542145571</v>
      </c>
      <c r="H977" s="30">
        <v>496.18792146029199</v>
      </c>
      <c r="I977" s="26">
        <f t="shared" si="51"/>
        <v>1388.8211542145571</v>
      </c>
      <c r="J977" s="26">
        <f t="shared" si="51"/>
        <v>496.18792146029199</v>
      </c>
      <c r="K977" s="26">
        <f t="shared" si="49"/>
        <v>892.63323275426501</v>
      </c>
      <c r="L977" s="28">
        <f t="shared" si="50"/>
        <v>0.64272727272727248</v>
      </c>
    </row>
    <row r="978" spans="1:12">
      <c r="A978" s="14">
        <v>2018</v>
      </c>
      <c r="B978" s="14" t="s">
        <v>981</v>
      </c>
      <c r="C978" s="14" t="s">
        <v>1414</v>
      </c>
      <c r="D978" s="14" t="s">
        <v>1415</v>
      </c>
      <c r="E978" s="14" t="s">
        <v>1416</v>
      </c>
      <c r="F978" s="14" t="s">
        <v>1417</v>
      </c>
      <c r="G978" s="30">
        <v>1406.1512429570305</v>
      </c>
      <c r="H978" s="30">
        <v>503.12059073204313</v>
      </c>
      <c r="I978" s="26">
        <f t="shared" si="51"/>
        <v>1406.1512429570305</v>
      </c>
      <c r="J978" s="26">
        <f t="shared" si="51"/>
        <v>503.12059073204313</v>
      </c>
      <c r="K978" s="26">
        <f t="shared" si="49"/>
        <v>903.03065222498731</v>
      </c>
      <c r="L978" s="28">
        <f t="shared" si="50"/>
        <v>0.64220023041474661</v>
      </c>
    </row>
    <row r="979" spans="1:12">
      <c r="A979" s="14">
        <v>2019</v>
      </c>
      <c r="B979" s="14" t="s">
        <v>981</v>
      </c>
      <c r="C979" s="14" t="s">
        <v>1414</v>
      </c>
      <c r="D979" s="14" t="s">
        <v>1415</v>
      </c>
      <c r="E979" s="14" t="s">
        <v>1416</v>
      </c>
      <c r="F979" s="14" t="s">
        <v>1416</v>
      </c>
      <c r="G979" s="30">
        <v>1342.5840885574139</v>
      </c>
      <c r="H979" s="30">
        <v>637.89036701561031</v>
      </c>
      <c r="I979" s="26">
        <f t="shared" si="51"/>
        <v>1342.5840885574139</v>
      </c>
      <c r="J979" s="26">
        <f t="shared" si="51"/>
        <v>637.89036701561031</v>
      </c>
      <c r="K979" s="26">
        <f t="shared" si="49"/>
        <v>704.6937215418036</v>
      </c>
      <c r="L979" s="28">
        <f t="shared" si="50"/>
        <v>0.52487864823348696</v>
      </c>
    </row>
    <row r="980" spans="1:12">
      <c r="A980" s="14">
        <v>2021</v>
      </c>
      <c r="B980" s="14" t="s">
        <v>981</v>
      </c>
      <c r="C980" s="14" t="s">
        <v>1414</v>
      </c>
      <c r="D980" s="14" t="s">
        <v>1415</v>
      </c>
      <c r="E980" s="14" t="s">
        <v>1416</v>
      </c>
      <c r="F980" s="14" t="s">
        <v>1416</v>
      </c>
      <c r="G980" s="30">
        <v>1288.5766470873173</v>
      </c>
      <c r="H980" s="30">
        <v>672.25597905060249</v>
      </c>
      <c r="I980" s="26">
        <f t="shared" si="51"/>
        <v>1288.5766470873173</v>
      </c>
      <c r="J980" s="26">
        <f t="shared" si="51"/>
        <v>672.25597905060249</v>
      </c>
      <c r="K980" s="26">
        <f t="shared" si="49"/>
        <v>616.32066803671478</v>
      </c>
      <c r="L980" s="28">
        <f t="shared" si="50"/>
        <v>0.47829569892473095</v>
      </c>
    </row>
    <row r="981" spans="1:12">
      <c r="A981" s="14">
        <v>2020</v>
      </c>
      <c r="B981" s="14" t="s">
        <v>981</v>
      </c>
      <c r="C981" s="14" t="s">
        <v>1414</v>
      </c>
      <c r="D981" s="14" t="s">
        <v>1415</v>
      </c>
      <c r="E981" s="14" t="s">
        <v>1416</v>
      </c>
      <c r="F981" s="14" t="s">
        <v>1416</v>
      </c>
      <c r="G981" s="30">
        <v>1559.1327870409368</v>
      </c>
      <c r="H981" s="30">
        <v>673.90317419889493</v>
      </c>
      <c r="I981" s="26">
        <f t="shared" si="51"/>
        <v>1559.1327870409368</v>
      </c>
      <c r="J981" s="26">
        <f t="shared" si="51"/>
        <v>673.90317419889493</v>
      </c>
      <c r="K981" s="26">
        <f t="shared" si="49"/>
        <v>885.22961284204189</v>
      </c>
      <c r="L981" s="28">
        <f t="shared" si="50"/>
        <v>0.56777050691244246</v>
      </c>
    </row>
    <row r="982" spans="1:12">
      <c r="A982" s="14">
        <v>2014</v>
      </c>
      <c r="B982" s="14" t="s">
        <v>981</v>
      </c>
      <c r="C982" s="14" t="s">
        <v>1414</v>
      </c>
      <c r="D982" s="14" t="s">
        <v>1415</v>
      </c>
      <c r="E982" s="14" t="s">
        <v>1416</v>
      </c>
      <c r="F982" s="14" t="s">
        <v>1417</v>
      </c>
      <c r="G982" s="30">
        <v>1927.2699923197017</v>
      </c>
      <c r="H982" s="30">
        <v>688.0155748406296</v>
      </c>
      <c r="I982" s="26">
        <f t="shared" si="51"/>
        <v>1927.2699923197017</v>
      </c>
      <c r="J982" s="26">
        <f t="shared" si="51"/>
        <v>688.0155748406296</v>
      </c>
      <c r="K982" s="26">
        <f t="shared" si="49"/>
        <v>1239.2544174790721</v>
      </c>
      <c r="L982" s="28">
        <f t="shared" si="50"/>
        <v>0.64301028004253835</v>
      </c>
    </row>
    <row r="983" spans="1:12">
      <c r="A983" s="14">
        <v>2017</v>
      </c>
      <c r="B983" s="14" t="s">
        <v>981</v>
      </c>
      <c r="C983" s="14" t="s">
        <v>1418</v>
      </c>
      <c r="D983" s="14" t="s">
        <v>1391</v>
      </c>
      <c r="E983" s="14" t="s">
        <v>1419</v>
      </c>
      <c r="F983" s="14" t="s">
        <v>1420</v>
      </c>
      <c r="G983" s="30">
        <v>515.52133874300387</v>
      </c>
      <c r="H983" s="30">
        <v>193.63134407041122</v>
      </c>
      <c r="I983" s="26">
        <f t="shared" si="51"/>
        <v>515.52133874300387</v>
      </c>
      <c r="J983" s="26">
        <f t="shared" si="51"/>
        <v>193.63134407041122</v>
      </c>
      <c r="K983" s="26">
        <f t="shared" si="49"/>
        <v>321.88999467259265</v>
      </c>
      <c r="L983" s="28">
        <f t="shared" si="50"/>
        <v>0.62439703360768206</v>
      </c>
    </row>
    <row r="984" spans="1:12">
      <c r="A984" s="14">
        <v>2019</v>
      </c>
      <c r="B984" s="14" t="s">
        <v>981</v>
      </c>
      <c r="C984" s="14" t="s">
        <v>1418</v>
      </c>
      <c r="D984" s="14" t="s">
        <v>1391</v>
      </c>
      <c r="E984" s="14" t="s">
        <v>1419</v>
      </c>
      <c r="F984" s="14" t="s">
        <v>1420</v>
      </c>
      <c r="G984" s="30">
        <v>899.5495278490904</v>
      </c>
      <c r="H984" s="30">
        <v>228.90265516339863</v>
      </c>
      <c r="I984" s="26">
        <f t="shared" si="51"/>
        <v>899.5495278490904</v>
      </c>
      <c r="J984" s="26">
        <f t="shared" si="51"/>
        <v>228.90265516339863</v>
      </c>
      <c r="K984" s="26">
        <f t="shared" si="49"/>
        <v>670.64687268569173</v>
      </c>
      <c r="L984" s="28">
        <f t="shared" si="50"/>
        <v>0.74553635116598083</v>
      </c>
    </row>
    <row r="985" spans="1:12">
      <c r="A985" s="14">
        <v>2018</v>
      </c>
      <c r="B985" s="14" t="s">
        <v>981</v>
      </c>
      <c r="C985" s="14" t="s">
        <v>1418</v>
      </c>
      <c r="D985" s="14" t="s">
        <v>1391</v>
      </c>
      <c r="E985" s="14" t="s">
        <v>1419</v>
      </c>
      <c r="F985" s="14" t="s">
        <v>1420</v>
      </c>
      <c r="G985" s="30">
        <v>840.03065402843436</v>
      </c>
      <c r="H985" s="30">
        <v>236.28303591666642</v>
      </c>
      <c r="I985" s="26">
        <f t="shared" si="51"/>
        <v>840.03065402843436</v>
      </c>
      <c r="J985" s="26">
        <f t="shared" si="51"/>
        <v>236.28303591666642</v>
      </c>
      <c r="K985" s="26">
        <f t="shared" ref="K985:K1048" si="52">IF(H985="","",IF(G985="","",G985-H985))</f>
        <v>603.74761811176791</v>
      </c>
      <c r="L985" s="28">
        <f t="shared" ref="L985:L1048" si="53">IF(H985="","",IF(G985="","",K985/G985))</f>
        <v>0.71872093621399147</v>
      </c>
    </row>
    <row r="986" spans="1:12">
      <c r="A986" s="14">
        <v>2016</v>
      </c>
      <c r="B986" s="14" t="s">
        <v>981</v>
      </c>
      <c r="C986" s="14" t="s">
        <v>1418</v>
      </c>
      <c r="D986" s="14" t="s">
        <v>1391</v>
      </c>
      <c r="E986" s="14" t="s">
        <v>1419</v>
      </c>
      <c r="F986" s="14" t="s">
        <v>1420</v>
      </c>
      <c r="G986" s="30">
        <v>911.47546892762068</v>
      </c>
      <c r="H986" s="30">
        <v>290.43434386446768</v>
      </c>
      <c r="I986" s="26">
        <f t="shared" si="51"/>
        <v>911.47546892762068</v>
      </c>
      <c r="J986" s="26">
        <f t="shared" si="51"/>
        <v>290.43434386446768</v>
      </c>
      <c r="K986" s="26">
        <f t="shared" si="52"/>
        <v>621.041125063153</v>
      </c>
      <c r="L986" s="28">
        <f t="shared" si="53"/>
        <v>0.68135802469135809</v>
      </c>
    </row>
    <row r="987" spans="1:12">
      <c r="A987" s="14">
        <v>2015</v>
      </c>
      <c r="B987" s="14" t="s">
        <v>981</v>
      </c>
      <c r="C987" s="14" t="s">
        <v>1418</v>
      </c>
      <c r="D987" s="14" t="s">
        <v>1391</v>
      </c>
      <c r="E987" s="14" t="s">
        <v>1419</v>
      </c>
      <c r="F987" s="14" t="s">
        <v>1420</v>
      </c>
      <c r="G987" s="30">
        <v>728.79766924491378</v>
      </c>
      <c r="H987" s="30">
        <v>305.44770079365122</v>
      </c>
      <c r="I987" s="26">
        <f t="shared" si="51"/>
        <v>728.79766924491378</v>
      </c>
      <c r="J987" s="26">
        <f t="shared" si="51"/>
        <v>305.44770079365122</v>
      </c>
      <c r="K987" s="26">
        <f t="shared" si="52"/>
        <v>423.34996845126255</v>
      </c>
      <c r="L987" s="28">
        <f t="shared" si="53"/>
        <v>0.58088820301783239</v>
      </c>
    </row>
    <row r="988" spans="1:12">
      <c r="A988" s="14">
        <v>2020</v>
      </c>
      <c r="B988" s="14" t="s">
        <v>981</v>
      </c>
      <c r="C988" s="14" t="s">
        <v>1418</v>
      </c>
      <c r="D988" s="14" t="s">
        <v>1391</v>
      </c>
      <c r="E988" s="14" t="s">
        <v>1419</v>
      </c>
      <c r="F988" s="14" t="s">
        <v>1420</v>
      </c>
      <c r="G988" s="30">
        <v>828.16429045008135</v>
      </c>
      <c r="H988" s="30">
        <v>356.02885088954019</v>
      </c>
      <c r="I988" s="26">
        <f t="shared" si="51"/>
        <v>828.16429045008135</v>
      </c>
      <c r="J988" s="26">
        <f t="shared" si="51"/>
        <v>356.02885088954019</v>
      </c>
      <c r="K988" s="26">
        <f t="shared" si="52"/>
        <v>472.13543956054116</v>
      </c>
      <c r="L988" s="28">
        <f t="shared" si="53"/>
        <v>0.57009876543209848</v>
      </c>
    </row>
    <row r="989" spans="1:12">
      <c r="A989" s="14">
        <v>2013</v>
      </c>
      <c r="B989" s="14" t="s">
        <v>981</v>
      </c>
      <c r="C989" s="14" t="s">
        <v>1418</v>
      </c>
      <c r="D989" s="14" t="s">
        <v>1391</v>
      </c>
      <c r="E989" s="14" t="s">
        <v>1419</v>
      </c>
      <c r="F989" s="14" t="s">
        <v>1420</v>
      </c>
      <c r="G989" s="30">
        <v>835.49803049999991</v>
      </c>
      <c r="H989" s="30">
        <v>440.09772800000007</v>
      </c>
      <c r="I989" s="26">
        <f t="shared" si="51"/>
        <v>835.49803049999991</v>
      </c>
      <c r="J989" s="26">
        <f t="shared" si="51"/>
        <v>440.09772800000007</v>
      </c>
      <c r="K989" s="26">
        <f t="shared" si="52"/>
        <v>395.40030249999984</v>
      </c>
      <c r="L989" s="28">
        <f t="shared" si="53"/>
        <v>0.47325102880658421</v>
      </c>
    </row>
    <row r="990" spans="1:12">
      <c r="A990" s="14">
        <v>2011</v>
      </c>
      <c r="B990" s="14" t="s">
        <v>981</v>
      </c>
      <c r="C990" s="14" t="s">
        <v>1418</v>
      </c>
      <c r="D990" s="14" t="s">
        <v>1391</v>
      </c>
      <c r="E990" s="14" t="s">
        <v>1419</v>
      </c>
      <c r="F990" s="14" t="s">
        <v>1420</v>
      </c>
      <c r="G990" s="30">
        <v>821.89338988580653</v>
      </c>
      <c r="H990" s="30">
        <v>459.04954874999947</v>
      </c>
      <c r="I990" s="26">
        <f t="shared" si="51"/>
        <v>821.89338988580653</v>
      </c>
      <c r="J990" s="26">
        <f t="shared" si="51"/>
        <v>459.04954874999947</v>
      </c>
      <c r="K990" s="26">
        <f t="shared" si="52"/>
        <v>362.84384113580705</v>
      </c>
      <c r="L990" s="28">
        <f t="shared" si="53"/>
        <v>0.44147312242798353</v>
      </c>
    </row>
    <row r="991" spans="1:12">
      <c r="A991" s="14">
        <v>2014</v>
      </c>
      <c r="B991" s="14" t="s">
        <v>981</v>
      </c>
      <c r="C991" s="14" t="s">
        <v>1418</v>
      </c>
      <c r="D991" s="14" t="s">
        <v>1391</v>
      </c>
      <c r="E991" s="14" t="s">
        <v>1419</v>
      </c>
      <c r="F991" s="14" t="s">
        <v>1420</v>
      </c>
      <c r="G991" s="30">
        <v>594.90959048679315</v>
      </c>
      <c r="H991" s="30">
        <v>528.16822965471988</v>
      </c>
      <c r="I991" s="26">
        <f t="shared" si="51"/>
        <v>594.90959048679315</v>
      </c>
      <c r="J991" s="26">
        <f t="shared" si="51"/>
        <v>528.16822965471988</v>
      </c>
      <c r="K991" s="26">
        <f t="shared" si="52"/>
        <v>66.741360832073269</v>
      </c>
      <c r="L991" s="28">
        <f t="shared" si="53"/>
        <v>0.11218740107628995</v>
      </c>
    </row>
    <row r="992" spans="1:12">
      <c r="A992" s="14">
        <v>2012</v>
      </c>
      <c r="B992" s="14" t="s">
        <v>981</v>
      </c>
      <c r="C992" s="14" t="s">
        <v>1418</v>
      </c>
      <c r="D992" s="14" t="s">
        <v>1391</v>
      </c>
      <c r="E992" s="14" t="s">
        <v>1419</v>
      </c>
      <c r="F992" s="14" t="s">
        <v>1420</v>
      </c>
      <c r="G992" s="30">
        <v>551.61945466295174</v>
      </c>
      <c r="H992" s="30">
        <v>659.73005766016604</v>
      </c>
      <c r="I992" s="26">
        <f t="shared" si="51"/>
        <v>551.61945466295174</v>
      </c>
      <c r="J992" s="26">
        <f t="shared" si="51"/>
        <v>659.73005766016604</v>
      </c>
      <c r="K992" s="26">
        <f t="shared" si="52"/>
        <v>-108.1106029972143</v>
      </c>
      <c r="L992" s="28">
        <f t="shared" si="53"/>
        <v>-0.19598765432098764</v>
      </c>
    </row>
    <row r="993" spans="1:12">
      <c r="A993" s="14">
        <v>2020</v>
      </c>
      <c r="B993" s="14" t="s">
        <v>981</v>
      </c>
      <c r="C993" s="14" t="s">
        <v>1421</v>
      </c>
      <c r="D993" s="14" t="s">
        <v>1412</v>
      </c>
      <c r="E993" s="14" t="s">
        <v>1413</v>
      </c>
      <c r="F993" s="14" t="s">
        <v>1422</v>
      </c>
      <c r="G993" s="30">
        <v>503.42424487895522</v>
      </c>
      <c r="H993" s="30">
        <v>165.75921898263826</v>
      </c>
      <c r="I993" s="26">
        <f t="shared" si="51"/>
        <v>503.42424487895522</v>
      </c>
      <c r="J993" s="26">
        <f t="shared" si="51"/>
        <v>165.75921898263826</v>
      </c>
      <c r="K993" s="26">
        <f t="shared" si="52"/>
        <v>337.66502589631693</v>
      </c>
      <c r="L993" s="28">
        <f t="shared" si="53"/>
        <v>0.67073651960784308</v>
      </c>
    </row>
    <row r="994" spans="1:12">
      <c r="A994" s="14">
        <v>2021</v>
      </c>
      <c r="B994" s="14" t="s">
        <v>981</v>
      </c>
      <c r="C994" s="14" t="s">
        <v>1421</v>
      </c>
      <c r="D994" s="14" t="s">
        <v>1412</v>
      </c>
      <c r="E994" s="14" t="s">
        <v>1413</v>
      </c>
      <c r="F994" s="14" t="s">
        <v>1422</v>
      </c>
      <c r="G994" s="30">
        <v>550.33777030008969</v>
      </c>
      <c r="H994" s="30">
        <v>193.56188701704596</v>
      </c>
      <c r="I994" s="26">
        <f t="shared" si="51"/>
        <v>550.33777030008969</v>
      </c>
      <c r="J994" s="26">
        <f t="shared" si="51"/>
        <v>193.56188701704596</v>
      </c>
      <c r="K994" s="26">
        <f t="shared" si="52"/>
        <v>356.77588328304375</v>
      </c>
      <c r="L994" s="28">
        <f t="shared" si="53"/>
        <v>0.64828529411764713</v>
      </c>
    </row>
    <row r="995" spans="1:12">
      <c r="A995" s="14">
        <v>2018</v>
      </c>
      <c r="B995" s="14" t="s">
        <v>981</v>
      </c>
      <c r="C995" s="14" t="s">
        <v>1421</v>
      </c>
      <c r="D995" s="14" t="s">
        <v>1412</v>
      </c>
      <c r="E995" s="14" t="s">
        <v>1413</v>
      </c>
      <c r="F995" s="14" t="s">
        <v>1422</v>
      </c>
      <c r="G995" s="30">
        <v>467.4889585666312</v>
      </c>
      <c r="H995" s="30">
        <v>249.457379000001</v>
      </c>
      <c r="I995" s="26">
        <f t="shared" si="51"/>
        <v>467.4889585666312</v>
      </c>
      <c r="J995" s="26">
        <f t="shared" si="51"/>
        <v>249.457379000001</v>
      </c>
      <c r="K995" s="26">
        <f t="shared" si="52"/>
        <v>218.0315795666302</v>
      </c>
      <c r="L995" s="28">
        <f t="shared" si="53"/>
        <v>0.46638872549019605</v>
      </c>
    </row>
    <row r="996" spans="1:12">
      <c r="A996" s="14">
        <v>2017</v>
      </c>
      <c r="B996" s="14" t="s">
        <v>981</v>
      </c>
      <c r="C996" s="14" t="s">
        <v>1421</v>
      </c>
      <c r="D996" s="14" t="s">
        <v>1412</v>
      </c>
      <c r="E996" s="14" t="s">
        <v>1413</v>
      </c>
      <c r="F996" s="14" t="s">
        <v>1422</v>
      </c>
      <c r="G996" s="30">
        <v>447.05785458879512</v>
      </c>
      <c r="H996" s="30">
        <v>280.51441316666592</v>
      </c>
      <c r="I996" s="26">
        <f t="shared" si="51"/>
        <v>447.05785458879512</v>
      </c>
      <c r="J996" s="26">
        <f t="shared" si="51"/>
        <v>280.51441316666592</v>
      </c>
      <c r="K996" s="26">
        <f t="shared" si="52"/>
        <v>166.54344142212921</v>
      </c>
      <c r="L996" s="28">
        <f t="shared" si="53"/>
        <v>0.37253218954248385</v>
      </c>
    </row>
    <row r="997" spans="1:12">
      <c r="A997" s="14">
        <v>2016</v>
      </c>
      <c r="B997" s="14" t="s">
        <v>981</v>
      </c>
      <c r="C997" s="14" t="s">
        <v>1421</v>
      </c>
      <c r="D997" s="14" t="s">
        <v>1412</v>
      </c>
      <c r="E997" s="14" t="s">
        <v>1413</v>
      </c>
      <c r="F997" s="14" t="s">
        <v>1422</v>
      </c>
      <c r="G997" s="30">
        <v>466.70680994255395</v>
      </c>
      <c r="H997" s="30">
        <v>293.15593444136709</v>
      </c>
      <c r="I997" s="26">
        <f t="shared" si="51"/>
        <v>466.70680994255395</v>
      </c>
      <c r="J997" s="26">
        <f t="shared" si="51"/>
        <v>293.15593444136709</v>
      </c>
      <c r="K997" s="26">
        <f t="shared" si="52"/>
        <v>173.55087550118685</v>
      </c>
      <c r="L997" s="28">
        <f t="shared" si="53"/>
        <v>0.37186274509803896</v>
      </c>
    </row>
    <row r="998" spans="1:12">
      <c r="A998" s="14">
        <v>2015</v>
      </c>
      <c r="B998" s="14" t="s">
        <v>981</v>
      </c>
      <c r="C998" s="14" t="s">
        <v>1421</v>
      </c>
      <c r="D998" s="14" t="s">
        <v>1412</v>
      </c>
      <c r="E998" s="14" t="s">
        <v>1413</v>
      </c>
      <c r="F998" s="14" t="s">
        <v>1422</v>
      </c>
      <c r="G998" s="30">
        <v>428.85791313928888</v>
      </c>
      <c r="H998" s="30">
        <v>311.4577090432968</v>
      </c>
      <c r="I998" s="26">
        <f t="shared" si="51"/>
        <v>428.85791313928888</v>
      </c>
      <c r="J998" s="26">
        <f t="shared" si="51"/>
        <v>311.4577090432968</v>
      </c>
      <c r="K998" s="26">
        <f t="shared" si="52"/>
        <v>117.40020409599208</v>
      </c>
      <c r="L998" s="28">
        <f t="shared" si="53"/>
        <v>0.27375081699346338</v>
      </c>
    </row>
    <row r="999" spans="1:12">
      <c r="A999" s="14">
        <v>2019</v>
      </c>
      <c r="B999" s="14" t="s">
        <v>981</v>
      </c>
      <c r="C999" s="14" t="s">
        <v>1421</v>
      </c>
      <c r="D999" s="14" t="s">
        <v>1412</v>
      </c>
      <c r="E999" s="14" t="s">
        <v>1413</v>
      </c>
      <c r="F999" s="14" t="s">
        <v>1422</v>
      </c>
      <c r="G999" s="30">
        <v>466.96269602098499</v>
      </c>
      <c r="H999" s="30">
        <v>319.76403681284665</v>
      </c>
      <c r="I999" s="26">
        <f t="shared" si="51"/>
        <v>466.96269602098499</v>
      </c>
      <c r="J999" s="26">
        <f t="shared" si="51"/>
        <v>319.76403681284665</v>
      </c>
      <c r="K999" s="26">
        <f t="shared" si="52"/>
        <v>147.19865920813834</v>
      </c>
      <c r="L999" s="28">
        <f t="shared" si="53"/>
        <v>0.31522573529411724</v>
      </c>
    </row>
    <row r="1000" spans="1:12">
      <c r="A1000" s="14">
        <v>2013</v>
      </c>
      <c r="B1000" s="14" t="s">
        <v>981</v>
      </c>
      <c r="C1000" s="14" t="s">
        <v>1421</v>
      </c>
      <c r="D1000" s="14" t="s">
        <v>1412</v>
      </c>
      <c r="E1000" s="14" t="s">
        <v>1413</v>
      </c>
      <c r="F1000" s="14" t="s">
        <v>1422</v>
      </c>
      <c r="G1000" s="30">
        <v>450.23947795997009</v>
      </c>
      <c r="H1000" s="30">
        <v>377.98486997245277</v>
      </c>
      <c r="I1000" s="26">
        <f t="shared" si="51"/>
        <v>450.23947795997009</v>
      </c>
      <c r="J1000" s="26">
        <f t="shared" si="51"/>
        <v>377.98486997245277</v>
      </c>
      <c r="K1000" s="26">
        <f t="shared" si="52"/>
        <v>72.254607987517318</v>
      </c>
      <c r="L1000" s="28">
        <f t="shared" si="53"/>
        <v>0.16048039215686311</v>
      </c>
    </row>
    <row r="1001" spans="1:12">
      <c r="A1001" s="14">
        <v>2014</v>
      </c>
      <c r="B1001" s="14" t="s">
        <v>981</v>
      </c>
      <c r="C1001" s="14" t="s">
        <v>1421</v>
      </c>
      <c r="D1001" s="14" t="s">
        <v>1412</v>
      </c>
      <c r="E1001" s="14" t="s">
        <v>1413</v>
      </c>
      <c r="F1001" s="14" t="s">
        <v>1422</v>
      </c>
      <c r="G1001" s="30">
        <v>557.47121212121112</v>
      </c>
      <c r="H1001" s="30">
        <v>429.94651923076873</v>
      </c>
      <c r="I1001" s="26">
        <f t="shared" si="51"/>
        <v>557.47121212121112</v>
      </c>
      <c r="J1001" s="26">
        <f t="shared" si="51"/>
        <v>429.94651923076873</v>
      </c>
      <c r="K1001" s="26">
        <f t="shared" si="52"/>
        <v>127.5246928904424</v>
      </c>
      <c r="L1001" s="28">
        <f t="shared" si="53"/>
        <v>0.2287556561085968</v>
      </c>
    </row>
    <row r="1002" spans="1:12">
      <c r="A1002" s="14">
        <v>2018</v>
      </c>
      <c r="B1002" s="14" t="s">
        <v>981</v>
      </c>
      <c r="C1002" s="14" t="s">
        <v>1423</v>
      </c>
      <c r="D1002" s="14" t="s">
        <v>1412</v>
      </c>
      <c r="E1002" s="14" t="s">
        <v>1395</v>
      </c>
      <c r="F1002" s="14" t="s">
        <v>1424</v>
      </c>
      <c r="G1002" s="30">
        <v>421.54895588406487</v>
      </c>
      <c r="H1002" s="30">
        <v>132.74901360537186</v>
      </c>
      <c r="I1002" s="26">
        <f t="shared" si="51"/>
        <v>421.54895588406487</v>
      </c>
      <c r="J1002" s="26">
        <f t="shared" si="51"/>
        <v>132.74901360537186</v>
      </c>
      <c r="K1002" s="26">
        <f t="shared" si="52"/>
        <v>288.79994227869304</v>
      </c>
      <c r="L1002" s="28">
        <f t="shared" si="53"/>
        <v>0.68509229651162817</v>
      </c>
    </row>
    <row r="1003" spans="1:12">
      <c r="A1003" s="14">
        <v>2017</v>
      </c>
      <c r="B1003" s="14" t="s">
        <v>981</v>
      </c>
      <c r="C1003" s="14" t="s">
        <v>1423</v>
      </c>
      <c r="D1003" s="14" t="s">
        <v>1412</v>
      </c>
      <c r="E1003" s="14" t="s">
        <v>1395</v>
      </c>
      <c r="F1003" s="14" t="s">
        <v>1424</v>
      </c>
      <c r="G1003" s="30">
        <v>330.49055609284329</v>
      </c>
      <c r="H1003" s="30">
        <v>134.45425432765154</v>
      </c>
      <c r="I1003" s="26">
        <f t="shared" si="51"/>
        <v>330.49055609284329</v>
      </c>
      <c r="J1003" s="26">
        <f t="shared" si="51"/>
        <v>134.45425432765154</v>
      </c>
      <c r="K1003" s="26">
        <f t="shared" si="52"/>
        <v>196.03630176519175</v>
      </c>
      <c r="L1003" s="28">
        <f t="shared" si="53"/>
        <v>0.59316763565891462</v>
      </c>
    </row>
    <row r="1004" spans="1:12">
      <c r="A1004" s="14">
        <v>2013</v>
      </c>
      <c r="B1004" s="14" t="s">
        <v>981</v>
      </c>
      <c r="C1004" s="14" t="s">
        <v>1423</v>
      </c>
      <c r="D1004" s="14" t="s">
        <v>1412</v>
      </c>
      <c r="E1004" s="14" t="s">
        <v>1395</v>
      </c>
      <c r="F1004" s="14" t="s">
        <v>1424</v>
      </c>
      <c r="G1004" s="30">
        <v>468.91030385185923</v>
      </c>
      <c r="H1004" s="30">
        <v>134.52091526974959</v>
      </c>
      <c r="I1004" s="26">
        <f t="shared" si="51"/>
        <v>468.91030385185923</v>
      </c>
      <c r="J1004" s="26">
        <f t="shared" si="51"/>
        <v>134.52091526974959</v>
      </c>
      <c r="K1004" s="26">
        <f t="shared" si="52"/>
        <v>334.38938858210963</v>
      </c>
      <c r="L1004" s="28">
        <f t="shared" si="53"/>
        <v>0.71312015503875936</v>
      </c>
    </row>
    <row r="1005" spans="1:12">
      <c r="A1005" s="14">
        <v>2020</v>
      </c>
      <c r="B1005" s="14" t="s">
        <v>981</v>
      </c>
      <c r="C1005" s="14" t="s">
        <v>1423</v>
      </c>
      <c r="D1005" s="14" t="s">
        <v>1412</v>
      </c>
      <c r="E1005" s="14" t="s">
        <v>1395</v>
      </c>
      <c r="F1005" s="14" t="s">
        <v>1424</v>
      </c>
      <c r="G1005" s="30">
        <v>519.13834162254057</v>
      </c>
      <c r="H1005" s="30">
        <v>137.97924952348075</v>
      </c>
      <c r="I1005" s="26">
        <f t="shared" si="51"/>
        <v>519.13834162254057</v>
      </c>
      <c r="J1005" s="26">
        <f t="shared" si="51"/>
        <v>137.97924952348075</v>
      </c>
      <c r="K1005" s="26">
        <f t="shared" si="52"/>
        <v>381.15909209905982</v>
      </c>
      <c r="L1005" s="28">
        <f t="shared" si="53"/>
        <v>0.7342148740310076</v>
      </c>
    </row>
    <row r="1006" spans="1:12">
      <c r="A1006" s="14">
        <v>2019</v>
      </c>
      <c r="B1006" s="14" t="s">
        <v>981</v>
      </c>
      <c r="C1006" s="14" t="s">
        <v>1423</v>
      </c>
      <c r="D1006" s="14" t="s">
        <v>1412</v>
      </c>
      <c r="E1006" s="14" t="s">
        <v>1395</v>
      </c>
      <c r="F1006" s="14" t="s">
        <v>1424</v>
      </c>
      <c r="G1006" s="30">
        <v>400.18609778483363</v>
      </c>
      <c r="H1006" s="30">
        <v>150.99928868131869</v>
      </c>
      <c r="I1006" s="26">
        <f t="shared" si="51"/>
        <v>400.18609778483363</v>
      </c>
      <c r="J1006" s="26">
        <f t="shared" si="51"/>
        <v>150.99928868131869</v>
      </c>
      <c r="K1006" s="26">
        <f t="shared" si="52"/>
        <v>249.18680910351495</v>
      </c>
      <c r="L1006" s="28">
        <f t="shared" si="53"/>
        <v>0.62267732558139532</v>
      </c>
    </row>
    <row r="1007" spans="1:12">
      <c r="A1007" s="14">
        <v>2015</v>
      </c>
      <c r="B1007" s="14" t="s">
        <v>981</v>
      </c>
      <c r="C1007" s="14" t="s">
        <v>1423</v>
      </c>
      <c r="D1007" s="14" t="s">
        <v>1412</v>
      </c>
      <c r="E1007" s="14" t="s">
        <v>1395</v>
      </c>
      <c r="F1007" s="14" t="s">
        <v>1424</v>
      </c>
      <c r="G1007" s="30">
        <v>410.9997664333635</v>
      </c>
      <c r="H1007" s="30">
        <v>164.8061272727272</v>
      </c>
      <c r="I1007" s="26">
        <f t="shared" si="51"/>
        <v>410.9997664333635</v>
      </c>
      <c r="J1007" s="26">
        <f t="shared" si="51"/>
        <v>164.8061272727272</v>
      </c>
      <c r="K1007" s="26">
        <f t="shared" si="52"/>
        <v>246.19363916063631</v>
      </c>
      <c r="L1007" s="28">
        <f t="shared" si="53"/>
        <v>0.59901162790697682</v>
      </c>
    </row>
    <row r="1008" spans="1:12">
      <c r="A1008" s="14">
        <v>2016</v>
      </c>
      <c r="B1008" s="14" t="s">
        <v>981</v>
      </c>
      <c r="C1008" s="14" t="s">
        <v>1423</v>
      </c>
      <c r="D1008" s="14" t="s">
        <v>1412</v>
      </c>
      <c r="E1008" s="14" t="s">
        <v>1395</v>
      </c>
      <c r="F1008" s="14" t="s">
        <v>1424</v>
      </c>
      <c r="G1008" s="30">
        <v>436.19751885699185</v>
      </c>
      <c r="H1008" s="30">
        <v>174.51282130394841</v>
      </c>
      <c r="I1008" s="26">
        <f t="shared" si="51"/>
        <v>436.19751885699185</v>
      </c>
      <c r="J1008" s="26">
        <f t="shared" si="51"/>
        <v>174.51282130394841</v>
      </c>
      <c r="K1008" s="26">
        <f t="shared" si="52"/>
        <v>261.68469755304341</v>
      </c>
      <c r="L1008" s="28">
        <f t="shared" si="53"/>
        <v>0.59992248062015507</v>
      </c>
    </row>
    <row r="1009" spans="1:12">
      <c r="A1009" s="14">
        <v>2021</v>
      </c>
      <c r="B1009" s="14" t="s">
        <v>981</v>
      </c>
      <c r="C1009" s="14" t="s">
        <v>1423</v>
      </c>
      <c r="D1009" s="14" t="s">
        <v>1412</v>
      </c>
      <c r="E1009" s="14" t="s">
        <v>1395</v>
      </c>
      <c r="F1009" s="14" t="s">
        <v>1424</v>
      </c>
      <c r="G1009" s="30">
        <v>547.44132181234147</v>
      </c>
      <c r="H1009" s="30">
        <v>274.62974769420936</v>
      </c>
      <c r="I1009" s="26">
        <f t="shared" si="51"/>
        <v>547.44132181234147</v>
      </c>
      <c r="J1009" s="26">
        <f t="shared" si="51"/>
        <v>274.62974769420936</v>
      </c>
      <c r="K1009" s="26">
        <f t="shared" si="52"/>
        <v>272.81157411813211</v>
      </c>
      <c r="L1009" s="28">
        <f t="shared" si="53"/>
        <v>0.49833938953488377</v>
      </c>
    </row>
    <row r="1010" spans="1:12">
      <c r="A1010" s="14">
        <v>2014</v>
      </c>
      <c r="B1010" s="14" t="s">
        <v>981</v>
      </c>
      <c r="C1010" s="14" t="s">
        <v>1423</v>
      </c>
      <c r="D1010" s="14" t="s">
        <v>1412</v>
      </c>
      <c r="E1010" s="14" t="s">
        <v>1395</v>
      </c>
      <c r="F1010" s="14" t="s">
        <v>1424</v>
      </c>
      <c r="G1010" s="30">
        <v>697.08683503466693</v>
      </c>
      <c r="H1010" s="30">
        <v>372.28676874999871</v>
      </c>
      <c r="I1010" s="26">
        <f t="shared" si="51"/>
        <v>697.08683503466693</v>
      </c>
      <c r="J1010" s="26">
        <f t="shared" si="51"/>
        <v>372.28676874999871</v>
      </c>
      <c r="K1010" s="26">
        <f t="shared" si="52"/>
        <v>324.80006628466822</v>
      </c>
      <c r="L1010" s="28">
        <f t="shared" si="53"/>
        <v>0.46593917710196825</v>
      </c>
    </row>
    <row r="1011" spans="1:12">
      <c r="A1011" s="14">
        <v>2016</v>
      </c>
      <c r="B1011" s="14" t="s">
        <v>981</v>
      </c>
      <c r="C1011" s="14" t="s">
        <v>1425</v>
      </c>
      <c r="D1011" s="14" t="s">
        <v>1102</v>
      </c>
      <c r="E1011" s="14" t="s">
        <v>1419</v>
      </c>
      <c r="F1011" s="14" t="s">
        <v>1426</v>
      </c>
      <c r="G1011" s="30">
        <v>597.16114903996947</v>
      </c>
      <c r="H1011" s="30">
        <v>159.64108051001864</v>
      </c>
      <c r="I1011" s="26">
        <f t="shared" si="51"/>
        <v>597.16114903996947</v>
      </c>
      <c r="J1011" s="26">
        <f t="shared" si="51"/>
        <v>159.64108051001864</v>
      </c>
      <c r="K1011" s="26">
        <f t="shared" si="52"/>
        <v>437.52006852995083</v>
      </c>
      <c r="L1011" s="28">
        <f t="shared" si="53"/>
        <v>0.73266666666666647</v>
      </c>
    </row>
    <row r="1012" spans="1:12">
      <c r="A1012" s="14">
        <v>2015</v>
      </c>
      <c r="B1012" s="14" t="s">
        <v>981</v>
      </c>
      <c r="C1012" s="14" t="s">
        <v>1425</v>
      </c>
      <c r="D1012" s="14" t="s">
        <v>1102</v>
      </c>
      <c r="E1012" s="14" t="s">
        <v>1419</v>
      </c>
      <c r="F1012" s="14" t="s">
        <v>1426</v>
      </c>
      <c r="G1012" s="30">
        <v>529.32810666666705</v>
      </c>
      <c r="H1012" s="30">
        <v>165.1298350000001</v>
      </c>
      <c r="I1012" s="26">
        <f t="shared" si="51"/>
        <v>529.32810666666705</v>
      </c>
      <c r="J1012" s="26">
        <f t="shared" si="51"/>
        <v>165.1298350000001</v>
      </c>
      <c r="K1012" s="26">
        <f t="shared" si="52"/>
        <v>364.19827166666698</v>
      </c>
      <c r="L1012" s="28">
        <f t="shared" si="53"/>
        <v>0.6880387931034484</v>
      </c>
    </row>
    <row r="1013" spans="1:12">
      <c r="A1013" s="14">
        <v>2017</v>
      </c>
      <c r="B1013" s="14" t="s">
        <v>981</v>
      </c>
      <c r="C1013" s="14" t="s">
        <v>1425</v>
      </c>
      <c r="D1013" s="14" t="s">
        <v>1102</v>
      </c>
      <c r="E1013" s="14" t="s">
        <v>1419</v>
      </c>
      <c r="F1013" s="14" t="s">
        <v>1426</v>
      </c>
      <c r="G1013" s="30">
        <v>495.21860473286296</v>
      </c>
      <c r="H1013" s="30">
        <v>234.22054086195035</v>
      </c>
      <c r="I1013" s="26">
        <f t="shared" si="51"/>
        <v>495.21860473286296</v>
      </c>
      <c r="J1013" s="26">
        <f t="shared" si="51"/>
        <v>234.22054086195035</v>
      </c>
      <c r="K1013" s="26">
        <f t="shared" si="52"/>
        <v>260.99806387091257</v>
      </c>
      <c r="L1013" s="28">
        <f t="shared" si="53"/>
        <v>0.52703606321839103</v>
      </c>
    </row>
    <row r="1014" spans="1:12">
      <c r="A1014" s="14">
        <v>2019</v>
      </c>
      <c r="B1014" s="14" t="s">
        <v>981</v>
      </c>
      <c r="C1014" s="14" t="s">
        <v>1425</v>
      </c>
      <c r="D1014" s="14" t="s">
        <v>1102</v>
      </c>
      <c r="E1014" s="14" t="s">
        <v>1419</v>
      </c>
      <c r="F1014" s="14" t="s">
        <v>1426</v>
      </c>
      <c r="G1014" s="30">
        <v>507.42103277664876</v>
      </c>
      <c r="H1014" s="30">
        <v>258.90556728531891</v>
      </c>
      <c r="I1014" s="26">
        <f t="shared" si="51"/>
        <v>507.42103277664876</v>
      </c>
      <c r="J1014" s="26">
        <f t="shared" si="51"/>
        <v>258.90556728531891</v>
      </c>
      <c r="K1014" s="26">
        <f t="shared" si="52"/>
        <v>248.51546549132985</v>
      </c>
      <c r="L1014" s="28">
        <f t="shared" si="53"/>
        <v>0.48976185344827589</v>
      </c>
    </row>
    <row r="1015" spans="1:12">
      <c r="A1015" s="14">
        <v>2018</v>
      </c>
      <c r="B1015" s="14" t="s">
        <v>981</v>
      </c>
      <c r="C1015" s="14" t="s">
        <v>1425</v>
      </c>
      <c r="D1015" s="14" t="s">
        <v>1102</v>
      </c>
      <c r="E1015" s="14" t="s">
        <v>1419</v>
      </c>
      <c r="F1015" s="14" t="s">
        <v>1426</v>
      </c>
      <c r="G1015" s="30">
        <v>555.50120906801146</v>
      </c>
      <c r="H1015" s="30">
        <v>288.37352758333407</v>
      </c>
      <c r="I1015" s="26">
        <f t="shared" si="51"/>
        <v>555.50120906801146</v>
      </c>
      <c r="J1015" s="26">
        <f t="shared" si="51"/>
        <v>288.37352758333407</v>
      </c>
      <c r="K1015" s="26">
        <f t="shared" si="52"/>
        <v>267.1276814846774</v>
      </c>
      <c r="L1015" s="28">
        <f t="shared" si="53"/>
        <v>0.48087686781609196</v>
      </c>
    </row>
    <row r="1016" spans="1:12">
      <c r="A1016" s="14">
        <v>2021</v>
      </c>
      <c r="B1016" s="14" t="s">
        <v>981</v>
      </c>
      <c r="C1016" s="14" t="s">
        <v>1425</v>
      </c>
      <c r="D1016" s="14" t="s">
        <v>1102</v>
      </c>
      <c r="E1016" s="14" t="s">
        <v>1419</v>
      </c>
      <c r="F1016" s="14" t="s">
        <v>1427</v>
      </c>
      <c r="G1016" s="30">
        <v>603.22532597210318</v>
      </c>
      <c r="H1016" s="30">
        <v>292.99070099931231</v>
      </c>
      <c r="I1016" s="26">
        <f t="shared" si="51"/>
        <v>603.22532597210318</v>
      </c>
      <c r="J1016" s="26">
        <f t="shared" si="51"/>
        <v>292.99070099931231</v>
      </c>
      <c r="K1016" s="26">
        <f t="shared" si="52"/>
        <v>310.23462497279087</v>
      </c>
      <c r="L1016" s="28">
        <f t="shared" si="53"/>
        <v>0.51429310344827595</v>
      </c>
    </row>
    <row r="1017" spans="1:12">
      <c r="A1017" s="14">
        <v>2020</v>
      </c>
      <c r="B1017" s="14" t="s">
        <v>981</v>
      </c>
      <c r="C1017" s="14" t="s">
        <v>1425</v>
      </c>
      <c r="D1017" s="14" t="s">
        <v>1102</v>
      </c>
      <c r="E1017" s="14" t="s">
        <v>1419</v>
      </c>
      <c r="F1017" s="14" t="s">
        <v>1426</v>
      </c>
      <c r="G1017" s="30">
        <v>693.28135864135834</v>
      </c>
      <c r="H1017" s="30">
        <v>342.94910549999997</v>
      </c>
      <c r="I1017" s="26">
        <f t="shared" si="51"/>
        <v>693.28135864135834</v>
      </c>
      <c r="J1017" s="26">
        <f t="shared" si="51"/>
        <v>342.94910549999997</v>
      </c>
      <c r="K1017" s="26">
        <f t="shared" si="52"/>
        <v>350.33225314135836</v>
      </c>
      <c r="L1017" s="28">
        <f t="shared" si="53"/>
        <v>0.50532478448275842</v>
      </c>
    </row>
    <row r="1018" spans="1:12">
      <c r="A1018" s="14">
        <v>2013</v>
      </c>
      <c r="B1018" s="14" t="s">
        <v>981</v>
      </c>
      <c r="C1018" s="14" t="s">
        <v>1425</v>
      </c>
      <c r="D1018" s="14" t="s">
        <v>1102</v>
      </c>
      <c r="E1018" s="14" t="s">
        <v>1419</v>
      </c>
      <c r="F1018" s="14" t="s">
        <v>1426</v>
      </c>
      <c r="G1018" s="30">
        <v>722.9785979030263</v>
      </c>
      <c r="H1018" s="30">
        <v>467.72064825174817</v>
      </c>
      <c r="I1018" s="26">
        <f t="shared" si="51"/>
        <v>722.9785979030263</v>
      </c>
      <c r="J1018" s="26">
        <f t="shared" si="51"/>
        <v>467.72064825174817</v>
      </c>
      <c r="K1018" s="26">
        <f t="shared" si="52"/>
        <v>255.25794965127812</v>
      </c>
      <c r="L1018" s="28">
        <f t="shared" si="53"/>
        <v>0.35306432360742729</v>
      </c>
    </row>
    <row r="1019" spans="1:12">
      <c r="A1019" s="14">
        <v>2014</v>
      </c>
      <c r="B1019" s="14" t="s">
        <v>981</v>
      </c>
      <c r="C1019" s="14" t="s">
        <v>1425</v>
      </c>
      <c r="D1019" s="14" t="s">
        <v>1102</v>
      </c>
      <c r="E1019" s="14" t="s">
        <v>1419</v>
      </c>
      <c r="F1019" s="14" t="s">
        <v>1426</v>
      </c>
      <c r="G1019" s="30">
        <v>818.12385467031083</v>
      </c>
      <c r="H1019" s="30">
        <v>504.66957366197198</v>
      </c>
      <c r="I1019" s="26">
        <f t="shared" si="51"/>
        <v>818.12385467031083</v>
      </c>
      <c r="J1019" s="26">
        <f t="shared" si="51"/>
        <v>504.66957366197198</v>
      </c>
      <c r="K1019" s="26">
        <f t="shared" si="52"/>
        <v>313.45428100833885</v>
      </c>
      <c r="L1019" s="28">
        <f t="shared" si="53"/>
        <v>0.3831379310344829</v>
      </c>
    </row>
    <row r="1020" spans="1:12">
      <c r="A1020" s="14">
        <v>2013</v>
      </c>
      <c r="B1020" s="14" t="s">
        <v>981</v>
      </c>
      <c r="C1020" s="14" t="s">
        <v>1428</v>
      </c>
      <c r="D1020" s="14" t="s">
        <v>1397</v>
      </c>
      <c r="E1020" s="14" t="s">
        <v>1146</v>
      </c>
      <c r="F1020" s="14" t="s">
        <v>1429</v>
      </c>
      <c r="G1020" s="30">
        <v>244.24811575334365</v>
      </c>
      <c r="H1020" s="30">
        <v>90.437460924369745</v>
      </c>
      <c r="I1020" s="26">
        <f t="shared" si="51"/>
        <v>244.24811575334365</v>
      </c>
      <c r="J1020" s="26">
        <f t="shared" si="51"/>
        <v>90.437460924369745</v>
      </c>
      <c r="K1020" s="26">
        <f t="shared" si="52"/>
        <v>153.8106548289739</v>
      </c>
      <c r="L1020" s="28">
        <f t="shared" si="53"/>
        <v>0.62973118279569895</v>
      </c>
    </row>
    <row r="1021" spans="1:12">
      <c r="A1021" s="14">
        <v>2014</v>
      </c>
      <c r="B1021" s="14" t="s">
        <v>981</v>
      </c>
      <c r="C1021" s="14" t="s">
        <v>1428</v>
      </c>
      <c r="D1021" s="14" t="s">
        <v>1397</v>
      </c>
      <c r="E1021" s="14" t="s">
        <v>1146</v>
      </c>
      <c r="F1021" s="14" t="s">
        <v>1429</v>
      </c>
      <c r="G1021" s="30">
        <v>237.60116951058529</v>
      </c>
      <c r="H1021" s="30">
        <v>93.256329990167202</v>
      </c>
      <c r="I1021" s="26">
        <f t="shared" si="51"/>
        <v>237.60116951058529</v>
      </c>
      <c r="J1021" s="26">
        <f t="shared" si="51"/>
        <v>93.256329990167202</v>
      </c>
      <c r="K1021" s="26">
        <f t="shared" si="52"/>
        <v>144.34483952041808</v>
      </c>
      <c r="L1021" s="28">
        <f t="shared" si="53"/>
        <v>0.60750896057347659</v>
      </c>
    </row>
    <row r="1022" spans="1:12">
      <c r="A1022" s="14">
        <v>2016</v>
      </c>
      <c r="B1022" s="14" t="s">
        <v>981</v>
      </c>
      <c r="C1022" s="14" t="s">
        <v>1428</v>
      </c>
      <c r="D1022" s="14" t="s">
        <v>1397</v>
      </c>
      <c r="E1022" s="14" t="s">
        <v>1146</v>
      </c>
      <c r="F1022" s="14" t="s">
        <v>1429</v>
      </c>
      <c r="G1022" s="30">
        <v>292.16098026835004</v>
      </c>
      <c r="H1022" s="30">
        <v>100.46960591620584</v>
      </c>
      <c r="I1022" s="26">
        <f t="shared" si="51"/>
        <v>292.16098026835004</v>
      </c>
      <c r="J1022" s="26">
        <f t="shared" si="51"/>
        <v>100.46960591620584</v>
      </c>
      <c r="K1022" s="26">
        <f t="shared" si="52"/>
        <v>191.69137435214421</v>
      </c>
      <c r="L1022" s="28">
        <f t="shared" si="53"/>
        <v>0.65611559139785047</v>
      </c>
    </row>
    <row r="1023" spans="1:12">
      <c r="A1023" s="14">
        <v>2015</v>
      </c>
      <c r="B1023" s="14" t="s">
        <v>981</v>
      </c>
      <c r="C1023" s="14" t="s">
        <v>1428</v>
      </c>
      <c r="D1023" s="14" t="s">
        <v>1397</v>
      </c>
      <c r="E1023" s="14" t="s">
        <v>1146</v>
      </c>
      <c r="F1023" s="14" t="s">
        <v>1429</v>
      </c>
      <c r="G1023" s="30">
        <v>203.55716343490295</v>
      </c>
      <c r="H1023" s="30">
        <v>116.3385732686983</v>
      </c>
      <c r="I1023" s="26">
        <f t="shared" si="51"/>
        <v>203.55716343490295</v>
      </c>
      <c r="J1023" s="26">
        <f t="shared" si="51"/>
        <v>116.3385732686983</v>
      </c>
      <c r="K1023" s="26">
        <f t="shared" si="52"/>
        <v>87.218590166204649</v>
      </c>
      <c r="L1023" s="28">
        <f t="shared" si="53"/>
        <v>0.42847222222222076</v>
      </c>
    </row>
    <row r="1024" spans="1:12">
      <c r="A1024" s="14">
        <v>2017</v>
      </c>
      <c r="B1024" s="14" t="s">
        <v>981</v>
      </c>
      <c r="C1024" s="14" t="s">
        <v>1428</v>
      </c>
      <c r="D1024" s="14" t="s">
        <v>1397</v>
      </c>
      <c r="E1024" s="14" t="s">
        <v>1146</v>
      </c>
      <c r="F1024" s="14" t="s">
        <v>1429</v>
      </c>
      <c r="G1024" s="30">
        <v>191.63586888888926</v>
      </c>
      <c r="H1024" s="30">
        <v>118.43302757407459</v>
      </c>
      <c r="I1024" s="26">
        <f t="shared" si="51"/>
        <v>191.63586888888926</v>
      </c>
      <c r="J1024" s="26">
        <f t="shared" si="51"/>
        <v>118.43302757407459</v>
      </c>
      <c r="K1024" s="26">
        <f t="shared" si="52"/>
        <v>73.202841314814677</v>
      </c>
      <c r="L1024" s="28">
        <f t="shared" si="53"/>
        <v>0.38198924731182649</v>
      </c>
    </row>
    <row r="1025" spans="1:12">
      <c r="A1025" s="14">
        <v>2018</v>
      </c>
      <c r="B1025" s="14" t="s">
        <v>981</v>
      </c>
      <c r="C1025" s="14" t="s">
        <v>1428</v>
      </c>
      <c r="D1025" s="14" t="s">
        <v>1397</v>
      </c>
      <c r="E1025" s="14" t="s">
        <v>1146</v>
      </c>
      <c r="F1025" s="14" t="s">
        <v>1429</v>
      </c>
      <c r="G1025" s="30">
        <v>219.40680047225538</v>
      </c>
      <c r="H1025" s="30">
        <v>160.68599118457297</v>
      </c>
      <c r="I1025" s="26">
        <f t="shared" si="51"/>
        <v>219.40680047225538</v>
      </c>
      <c r="J1025" s="26">
        <f t="shared" si="51"/>
        <v>160.68599118457297</v>
      </c>
      <c r="K1025" s="26">
        <f t="shared" si="52"/>
        <v>58.720809287682414</v>
      </c>
      <c r="L1025" s="28">
        <f t="shared" si="53"/>
        <v>0.26763440860215193</v>
      </c>
    </row>
    <row r="1026" spans="1:12">
      <c r="A1026" s="14">
        <v>2020</v>
      </c>
      <c r="B1026" s="14" t="s">
        <v>981</v>
      </c>
      <c r="C1026" s="14" t="s">
        <v>1428</v>
      </c>
      <c r="D1026" s="14" t="s">
        <v>1397</v>
      </c>
      <c r="E1026" s="14" t="s">
        <v>1146</v>
      </c>
      <c r="F1026" s="14" t="s">
        <v>1429</v>
      </c>
      <c r="G1026" s="30">
        <v>277.4095652173915</v>
      </c>
      <c r="H1026" s="30">
        <v>172.28687592995215</v>
      </c>
      <c r="I1026" s="26">
        <f t="shared" si="51"/>
        <v>277.4095652173915</v>
      </c>
      <c r="J1026" s="26">
        <f t="shared" si="51"/>
        <v>172.28687592995215</v>
      </c>
      <c r="K1026" s="26">
        <f t="shared" si="52"/>
        <v>105.12268928743936</v>
      </c>
      <c r="L1026" s="28">
        <f t="shared" si="53"/>
        <v>0.37894399641576942</v>
      </c>
    </row>
    <row r="1027" spans="1:12">
      <c r="A1027" s="14">
        <v>2019</v>
      </c>
      <c r="B1027" s="14" t="s">
        <v>981</v>
      </c>
      <c r="C1027" s="14" t="s">
        <v>1428</v>
      </c>
      <c r="D1027" s="14" t="s">
        <v>1397</v>
      </c>
      <c r="E1027" s="14" t="s">
        <v>1146</v>
      </c>
      <c r="F1027" s="14" t="s">
        <v>1429</v>
      </c>
      <c r="G1027" s="30">
        <v>236.91501950636945</v>
      </c>
      <c r="H1027" s="30">
        <v>180.97887390624999</v>
      </c>
      <c r="I1027" s="26">
        <f t="shared" si="51"/>
        <v>236.91501950636945</v>
      </c>
      <c r="J1027" s="26">
        <f t="shared" si="51"/>
        <v>180.97887390624999</v>
      </c>
      <c r="K1027" s="26">
        <f t="shared" si="52"/>
        <v>55.93614560011946</v>
      </c>
      <c r="L1027" s="28">
        <f t="shared" si="53"/>
        <v>0.23610215053763453</v>
      </c>
    </row>
    <row r="1028" spans="1:12">
      <c r="A1028" s="14">
        <v>2021</v>
      </c>
      <c r="B1028" s="14" t="s">
        <v>981</v>
      </c>
      <c r="C1028" s="14" t="s">
        <v>1428</v>
      </c>
      <c r="D1028" s="14" t="s">
        <v>1397</v>
      </c>
      <c r="E1028" s="14" t="s">
        <v>1146</v>
      </c>
      <c r="F1028" s="14" t="s">
        <v>1429</v>
      </c>
      <c r="G1028" s="30">
        <v>232.68414788400761</v>
      </c>
      <c r="H1028" s="30">
        <v>241.60370688622791</v>
      </c>
      <c r="I1028" s="26">
        <f t="shared" si="51"/>
        <v>232.68414788400761</v>
      </c>
      <c r="J1028" s="26">
        <f t="shared" si="51"/>
        <v>241.60370688622791</v>
      </c>
      <c r="K1028" s="26">
        <f t="shared" si="52"/>
        <v>-8.9195590022202964</v>
      </c>
      <c r="L1028" s="28">
        <f t="shared" si="53"/>
        <v>-3.8333333333333351E-2</v>
      </c>
    </row>
    <row r="1029" spans="1:12">
      <c r="A1029" s="14">
        <v>2017</v>
      </c>
      <c r="B1029" s="14" t="s">
        <v>981</v>
      </c>
      <c r="C1029" s="14" t="s">
        <v>1430</v>
      </c>
      <c r="D1029" s="14" t="s">
        <v>1141</v>
      </c>
      <c r="E1029" s="14" t="s">
        <v>1431</v>
      </c>
      <c r="F1029" s="14" t="s">
        <v>1431</v>
      </c>
      <c r="G1029" s="30">
        <v>151.29550917022786</v>
      </c>
      <c r="H1029" s="30">
        <v>53.78106846527777</v>
      </c>
      <c r="I1029" s="26">
        <f t="shared" si="51"/>
        <v>151.29550917022786</v>
      </c>
      <c r="J1029" s="26">
        <f t="shared" si="51"/>
        <v>53.78106846527777</v>
      </c>
      <c r="K1029" s="26">
        <f t="shared" si="52"/>
        <v>97.51444070495009</v>
      </c>
      <c r="L1029" s="28">
        <f t="shared" si="53"/>
        <v>0.64452964426877457</v>
      </c>
    </row>
    <row r="1030" spans="1:12">
      <c r="A1030" s="14">
        <v>2021</v>
      </c>
      <c r="B1030" s="14" t="s">
        <v>981</v>
      </c>
      <c r="C1030" s="14" t="s">
        <v>1430</v>
      </c>
      <c r="D1030" s="14" t="s">
        <v>1141</v>
      </c>
      <c r="E1030" s="14" t="s">
        <v>1431</v>
      </c>
      <c r="F1030" s="14" t="s">
        <v>1431</v>
      </c>
      <c r="G1030" s="30">
        <v>192.92289726027374</v>
      </c>
      <c r="H1030" s="30">
        <v>58.022006166666635</v>
      </c>
      <c r="I1030" s="26">
        <f t="shared" si="51"/>
        <v>192.92289726027374</v>
      </c>
      <c r="J1030" s="26">
        <f t="shared" si="51"/>
        <v>58.022006166666635</v>
      </c>
      <c r="K1030" s="26">
        <f t="shared" si="52"/>
        <v>134.9008910936071</v>
      </c>
      <c r="L1030" s="28">
        <f t="shared" si="53"/>
        <v>0.69924769433465062</v>
      </c>
    </row>
    <row r="1031" spans="1:12">
      <c r="A1031" s="14">
        <v>2020</v>
      </c>
      <c r="B1031" s="14" t="s">
        <v>981</v>
      </c>
      <c r="C1031" s="14" t="s">
        <v>1430</v>
      </c>
      <c r="D1031" s="14" t="s">
        <v>1141</v>
      </c>
      <c r="E1031" s="14" t="s">
        <v>1431</v>
      </c>
      <c r="F1031" s="14" t="s">
        <v>1431</v>
      </c>
      <c r="G1031" s="30">
        <v>242.83609912760014</v>
      </c>
      <c r="H1031" s="30">
        <v>65.314752140254996</v>
      </c>
      <c r="I1031" s="26">
        <f t="shared" si="51"/>
        <v>242.83609912760014</v>
      </c>
      <c r="J1031" s="26">
        <f t="shared" si="51"/>
        <v>65.314752140254996</v>
      </c>
      <c r="K1031" s="26">
        <f t="shared" si="52"/>
        <v>177.52134698734514</v>
      </c>
      <c r="L1031" s="28">
        <f t="shared" si="53"/>
        <v>0.73103359683794444</v>
      </c>
    </row>
    <row r="1032" spans="1:12">
      <c r="A1032" s="14">
        <v>2018</v>
      </c>
      <c r="B1032" s="14" t="s">
        <v>981</v>
      </c>
      <c r="C1032" s="14" t="s">
        <v>1430</v>
      </c>
      <c r="D1032" s="14" t="s">
        <v>1141</v>
      </c>
      <c r="E1032" s="14" t="s">
        <v>1431</v>
      </c>
      <c r="F1032" s="14" t="s">
        <v>1431</v>
      </c>
      <c r="G1032" s="30">
        <v>211.27608333333308</v>
      </c>
      <c r="H1032" s="30">
        <v>66.524408499999936</v>
      </c>
      <c r="I1032" s="26">
        <f t="shared" ref="I1032:J1095" si="54">IF(G1032&lt;0,"",IF(G1032="","",G1032))</f>
        <v>211.27608333333308</v>
      </c>
      <c r="J1032" s="26">
        <f t="shared" si="54"/>
        <v>66.524408499999936</v>
      </c>
      <c r="K1032" s="26">
        <f t="shared" si="52"/>
        <v>144.75167483333314</v>
      </c>
      <c r="L1032" s="28">
        <f t="shared" si="53"/>
        <v>0.6851304347826086</v>
      </c>
    </row>
    <row r="1033" spans="1:12">
      <c r="A1033" s="14">
        <v>2016</v>
      </c>
      <c r="B1033" s="14" t="s">
        <v>981</v>
      </c>
      <c r="C1033" s="14" t="s">
        <v>1430</v>
      </c>
      <c r="D1033" s="14" t="s">
        <v>1141</v>
      </c>
      <c r="E1033" s="14" t="s">
        <v>1431</v>
      </c>
      <c r="F1033" s="14" t="s">
        <v>1431</v>
      </c>
      <c r="G1033" s="30">
        <v>166.5695349301397</v>
      </c>
      <c r="H1033" s="30">
        <v>69.405344507575748</v>
      </c>
      <c r="I1033" s="26">
        <f t="shared" si="54"/>
        <v>166.5695349301397</v>
      </c>
      <c r="J1033" s="26">
        <f t="shared" si="54"/>
        <v>69.405344507575748</v>
      </c>
      <c r="K1033" s="26">
        <f t="shared" si="52"/>
        <v>97.164190422563948</v>
      </c>
      <c r="L1033" s="28">
        <f t="shared" si="53"/>
        <v>0.58332509881422923</v>
      </c>
    </row>
    <row r="1034" spans="1:12">
      <c r="A1034" s="14">
        <v>2015</v>
      </c>
      <c r="B1034" s="14" t="s">
        <v>981</v>
      </c>
      <c r="C1034" s="14" t="s">
        <v>1430</v>
      </c>
      <c r="D1034" s="14" t="s">
        <v>1141</v>
      </c>
      <c r="E1034" s="14" t="s">
        <v>1431</v>
      </c>
      <c r="F1034" s="14" t="s">
        <v>1431</v>
      </c>
      <c r="G1034" s="30">
        <v>173.92694031339019</v>
      </c>
      <c r="H1034" s="30">
        <v>74.735306319444405</v>
      </c>
      <c r="I1034" s="26">
        <f t="shared" si="54"/>
        <v>173.92694031339019</v>
      </c>
      <c r="J1034" s="26">
        <f t="shared" si="54"/>
        <v>74.735306319444405</v>
      </c>
      <c r="K1034" s="26">
        <f t="shared" si="52"/>
        <v>99.191633993945786</v>
      </c>
      <c r="L1034" s="28">
        <f t="shared" si="53"/>
        <v>0.57030632411067184</v>
      </c>
    </row>
    <row r="1035" spans="1:12">
      <c r="A1035" s="14">
        <v>2019</v>
      </c>
      <c r="B1035" s="14" t="s">
        <v>981</v>
      </c>
      <c r="C1035" s="14" t="s">
        <v>1430</v>
      </c>
      <c r="D1035" s="14" t="s">
        <v>1141</v>
      </c>
      <c r="E1035" s="14" t="s">
        <v>1431</v>
      </c>
      <c r="F1035" s="14" t="s">
        <v>1431</v>
      </c>
      <c r="G1035" s="30">
        <v>221.33168417582414</v>
      </c>
      <c r="H1035" s="30">
        <v>76.310586433150107</v>
      </c>
      <c r="I1035" s="26">
        <f t="shared" si="54"/>
        <v>221.33168417582414</v>
      </c>
      <c r="J1035" s="26">
        <f t="shared" si="54"/>
        <v>76.310586433150107</v>
      </c>
      <c r="K1035" s="26">
        <f t="shared" si="52"/>
        <v>145.02109774267404</v>
      </c>
      <c r="L1035" s="28">
        <f t="shared" si="53"/>
        <v>0.65522068511198983</v>
      </c>
    </row>
    <row r="1036" spans="1:12">
      <c r="A1036" s="14">
        <v>2014</v>
      </c>
      <c r="B1036" s="14" t="s">
        <v>981</v>
      </c>
      <c r="C1036" s="14" t="s">
        <v>1430</v>
      </c>
      <c r="D1036" s="14" t="s">
        <v>1141</v>
      </c>
      <c r="E1036" s="14" t="s">
        <v>1431</v>
      </c>
      <c r="F1036" s="14" t="s">
        <v>1431</v>
      </c>
      <c r="G1036" s="30">
        <v>304.75028898743523</v>
      </c>
      <c r="H1036" s="30">
        <v>172.02932979797984</v>
      </c>
      <c r="I1036" s="26">
        <f t="shared" si="54"/>
        <v>304.75028898743523</v>
      </c>
      <c r="J1036" s="26">
        <f t="shared" si="54"/>
        <v>172.02932979797984</v>
      </c>
      <c r="K1036" s="26">
        <f t="shared" si="52"/>
        <v>132.72095918945539</v>
      </c>
      <c r="L1036" s="28">
        <f t="shared" si="53"/>
        <v>0.43550724637681126</v>
      </c>
    </row>
    <row r="1037" spans="1:12">
      <c r="A1037" s="14">
        <v>2013</v>
      </c>
      <c r="B1037" s="14" t="s">
        <v>981</v>
      </c>
      <c r="C1037" s="14" t="s">
        <v>1430</v>
      </c>
      <c r="D1037" s="14" t="s">
        <v>1141</v>
      </c>
      <c r="E1037" s="14" t="s">
        <v>1431</v>
      </c>
      <c r="F1037" s="14" t="s">
        <v>1431</v>
      </c>
      <c r="G1037" s="30">
        <v>114.16616203059803</v>
      </c>
      <c r="H1037" s="30">
        <v>248.20310249999997</v>
      </c>
      <c r="I1037" s="26">
        <f t="shared" si="54"/>
        <v>114.16616203059803</v>
      </c>
      <c r="J1037" s="26">
        <f t="shared" si="54"/>
        <v>248.20310249999997</v>
      </c>
      <c r="K1037" s="26">
        <f t="shared" si="52"/>
        <v>-134.03694046940194</v>
      </c>
      <c r="L1037" s="28">
        <f t="shared" si="53"/>
        <v>-1.1740513833992097</v>
      </c>
    </row>
    <row r="1038" spans="1:12">
      <c r="A1038" s="14">
        <v>2013</v>
      </c>
      <c r="B1038" s="14" t="s">
        <v>981</v>
      </c>
      <c r="C1038" s="14" t="s">
        <v>1432</v>
      </c>
      <c r="D1038" s="14" t="s">
        <v>1433</v>
      </c>
      <c r="E1038" s="14" t="s">
        <v>1434</v>
      </c>
      <c r="F1038" s="14" t="s">
        <v>1435</v>
      </c>
      <c r="G1038" s="30">
        <v>1143.0346915629309</v>
      </c>
      <c r="H1038" s="30">
        <v>57.029829999999933</v>
      </c>
      <c r="I1038" s="26">
        <f t="shared" si="54"/>
        <v>1143.0346915629309</v>
      </c>
      <c r="J1038" s="26">
        <f t="shared" si="54"/>
        <v>57.029829999999933</v>
      </c>
      <c r="K1038" s="26">
        <f t="shared" si="52"/>
        <v>1086.004861562931</v>
      </c>
      <c r="L1038" s="28">
        <f t="shared" si="53"/>
        <v>0.95010664993726468</v>
      </c>
    </row>
    <row r="1039" spans="1:12">
      <c r="A1039" s="14">
        <v>2017</v>
      </c>
      <c r="B1039" s="14" t="s">
        <v>981</v>
      </c>
      <c r="C1039" s="14" t="s">
        <v>1432</v>
      </c>
      <c r="D1039" s="14" t="s">
        <v>1433</v>
      </c>
      <c r="E1039" s="14" t="s">
        <v>1434</v>
      </c>
      <c r="F1039" s="14" t="s">
        <v>1435</v>
      </c>
      <c r="G1039" s="30">
        <v>828.10370129870194</v>
      </c>
      <c r="H1039" s="30">
        <v>200.21251250000017</v>
      </c>
      <c r="I1039" s="26">
        <f t="shared" si="54"/>
        <v>828.10370129870194</v>
      </c>
      <c r="J1039" s="26">
        <f t="shared" si="54"/>
        <v>200.21251250000017</v>
      </c>
      <c r="K1039" s="26">
        <f t="shared" si="52"/>
        <v>627.89118879870171</v>
      </c>
      <c r="L1039" s="28">
        <f t="shared" si="53"/>
        <v>0.75822772898368873</v>
      </c>
    </row>
    <row r="1040" spans="1:12">
      <c r="A1040" s="14">
        <v>2016</v>
      </c>
      <c r="B1040" s="14" t="s">
        <v>981</v>
      </c>
      <c r="C1040" s="14" t="s">
        <v>1432</v>
      </c>
      <c r="D1040" s="14" t="s">
        <v>1433</v>
      </c>
      <c r="E1040" s="14" t="s">
        <v>1434</v>
      </c>
      <c r="F1040" s="14" t="s">
        <v>1435</v>
      </c>
      <c r="G1040" s="30">
        <v>1022.3259749102865</v>
      </c>
      <c r="H1040" s="30">
        <v>211.67919910112306</v>
      </c>
      <c r="I1040" s="26">
        <f t="shared" si="54"/>
        <v>1022.3259749102865</v>
      </c>
      <c r="J1040" s="26">
        <f t="shared" si="54"/>
        <v>211.67919910112306</v>
      </c>
      <c r="K1040" s="26">
        <f t="shared" si="52"/>
        <v>810.6467758091635</v>
      </c>
      <c r="L1040" s="28">
        <f t="shared" si="53"/>
        <v>0.79294353826850705</v>
      </c>
    </row>
    <row r="1041" spans="1:12">
      <c r="A1041" s="14">
        <v>2015</v>
      </c>
      <c r="B1041" s="14" t="s">
        <v>981</v>
      </c>
      <c r="C1041" s="14" t="s">
        <v>1432</v>
      </c>
      <c r="D1041" s="14" t="s">
        <v>1433</v>
      </c>
      <c r="E1041" s="14" t="s">
        <v>1434</v>
      </c>
      <c r="F1041" s="14" t="s">
        <v>1435</v>
      </c>
      <c r="G1041" s="30">
        <v>1065.9533428571442</v>
      </c>
      <c r="H1041" s="30">
        <v>259.19919428571444</v>
      </c>
      <c r="I1041" s="26">
        <f t="shared" si="54"/>
        <v>1065.9533428571442</v>
      </c>
      <c r="J1041" s="26">
        <f t="shared" si="54"/>
        <v>259.19919428571444</v>
      </c>
      <c r="K1041" s="26">
        <f t="shared" si="52"/>
        <v>806.75414857142982</v>
      </c>
      <c r="L1041" s="28">
        <f t="shared" si="53"/>
        <v>0.75683814303638663</v>
      </c>
    </row>
    <row r="1042" spans="1:12">
      <c r="A1042" s="14">
        <v>2019</v>
      </c>
      <c r="B1042" s="14" t="s">
        <v>981</v>
      </c>
      <c r="C1042" s="14" t="s">
        <v>1432</v>
      </c>
      <c r="D1042" s="14" t="s">
        <v>1433</v>
      </c>
      <c r="E1042" s="14" t="s">
        <v>1434</v>
      </c>
      <c r="F1042" s="14" t="s">
        <v>1435</v>
      </c>
      <c r="G1042" s="30">
        <v>1097.7010993674446</v>
      </c>
      <c r="H1042" s="30">
        <v>294.35708900092141</v>
      </c>
      <c r="I1042" s="26">
        <f t="shared" si="54"/>
        <v>1097.7010993674446</v>
      </c>
      <c r="J1042" s="26">
        <f t="shared" si="54"/>
        <v>294.35708900092141</v>
      </c>
      <c r="K1042" s="26">
        <f t="shared" si="52"/>
        <v>803.34401036652321</v>
      </c>
      <c r="L1042" s="28">
        <f t="shared" si="53"/>
        <v>0.73184222082810513</v>
      </c>
    </row>
    <row r="1043" spans="1:12">
      <c r="A1043" s="14">
        <v>2018</v>
      </c>
      <c r="B1043" s="14" t="s">
        <v>981</v>
      </c>
      <c r="C1043" s="14" t="s">
        <v>1432</v>
      </c>
      <c r="D1043" s="14" t="s">
        <v>1433</v>
      </c>
      <c r="E1043" s="14" t="s">
        <v>1434</v>
      </c>
      <c r="F1043" s="14" t="s">
        <v>1435</v>
      </c>
      <c r="G1043" s="30">
        <v>1138.363947076979</v>
      </c>
      <c r="H1043" s="30">
        <v>307.99702428880454</v>
      </c>
      <c r="I1043" s="26">
        <f t="shared" si="54"/>
        <v>1138.363947076979</v>
      </c>
      <c r="J1043" s="26">
        <f t="shared" si="54"/>
        <v>307.99702428880454</v>
      </c>
      <c r="K1043" s="26">
        <f t="shared" si="52"/>
        <v>830.36692278817441</v>
      </c>
      <c r="L1043" s="28">
        <f t="shared" si="53"/>
        <v>0.72943888017565872</v>
      </c>
    </row>
    <row r="1044" spans="1:12">
      <c r="A1044" s="14">
        <v>2014</v>
      </c>
      <c r="B1044" s="14" t="s">
        <v>981</v>
      </c>
      <c r="C1044" s="14" t="s">
        <v>1432</v>
      </c>
      <c r="D1044" s="14" t="s">
        <v>1433</v>
      </c>
      <c r="E1044" s="14" t="s">
        <v>1434</v>
      </c>
      <c r="F1044" s="14" t="s">
        <v>1435</v>
      </c>
      <c r="G1044" s="30">
        <v>1257.2760596658718</v>
      </c>
      <c r="H1044" s="30">
        <v>381.89782222222254</v>
      </c>
      <c r="I1044" s="26">
        <f t="shared" si="54"/>
        <v>1257.2760596658718</v>
      </c>
      <c r="J1044" s="26">
        <f t="shared" si="54"/>
        <v>381.89782222222254</v>
      </c>
      <c r="K1044" s="26">
        <f t="shared" si="52"/>
        <v>875.37823744364925</v>
      </c>
      <c r="L1044" s="28">
        <f t="shared" si="53"/>
        <v>0.69624982573539651</v>
      </c>
    </row>
    <row r="1045" spans="1:12">
      <c r="A1045" s="14">
        <v>2021</v>
      </c>
      <c r="B1045" s="14" t="s">
        <v>981</v>
      </c>
      <c r="C1045" s="14" t="s">
        <v>1432</v>
      </c>
      <c r="D1045" s="14" t="s">
        <v>1433</v>
      </c>
      <c r="E1045" s="14" t="s">
        <v>1434</v>
      </c>
      <c r="F1045" s="14" t="s">
        <v>1435</v>
      </c>
      <c r="G1045" s="30">
        <v>1126.5315897786579</v>
      </c>
      <c r="H1045" s="30">
        <v>436.07037813857852</v>
      </c>
      <c r="I1045" s="26">
        <f t="shared" si="54"/>
        <v>1126.5315897786579</v>
      </c>
      <c r="J1045" s="26">
        <f t="shared" si="54"/>
        <v>436.07037813857852</v>
      </c>
      <c r="K1045" s="26">
        <f t="shared" si="52"/>
        <v>690.46121164007945</v>
      </c>
      <c r="L1045" s="28">
        <f t="shared" si="53"/>
        <v>0.61290887703889596</v>
      </c>
    </row>
    <row r="1046" spans="1:12">
      <c r="A1046" s="14">
        <v>2020</v>
      </c>
      <c r="B1046" s="14" t="s">
        <v>981</v>
      </c>
      <c r="C1046" s="14" t="s">
        <v>1432</v>
      </c>
      <c r="D1046" s="14" t="s">
        <v>1433</v>
      </c>
      <c r="E1046" s="14" t="s">
        <v>1434</v>
      </c>
      <c r="F1046" s="14" t="s">
        <v>1435</v>
      </c>
      <c r="G1046" s="30">
        <v>1225.2860273182957</v>
      </c>
      <c r="H1046" s="30">
        <v>469.72000927500011</v>
      </c>
      <c r="I1046" s="26">
        <f t="shared" si="54"/>
        <v>1225.2860273182957</v>
      </c>
      <c r="J1046" s="26">
        <f t="shared" si="54"/>
        <v>469.72000927500011</v>
      </c>
      <c r="K1046" s="26">
        <f t="shared" si="52"/>
        <v>755.56601804329557</v>
      </c>
      <c r="L1046" s="28">
        <f t="shared" si="53"/>
        <v>0.61664460476787941</v>
      </c>
    </row>
    <row r="1047" spans="1:12">
      <c r="A1047" s="14">
        <v>2017</v>
      </c>
      <c r="B1047" s="14" t="s">
        <v>981</v>
      </c>
      <c r="C1047" s="14" t="s">
        <v>1436</v>
      </c>
      <c r="D1047" s="14" t="s">
        <v>1387</v>
      </c>
      <c r="E1047" s="14" t="s">
        <v>1437</v>
      </c>
      <c r="F1047" s="14" t="s">
        <v>1437</v>
      </c>
      <c r="G1047" s="30">
        <v>199.74598309091618</v>
      </c>
      <c r="H1047" s="30">
        <v>37.491892999058365</v>
      </c>
      <c r="I1047" s="26">
        <f t="shared" si="54"/>
        <v>199.74598309091618</v>
      </c>
      <c r="J1047" s="26">
        <f t="shared" si="54"/>
        <v>37.491892999058365</v>
      </c>
      <c r="K1047" s="26">
        <f t="shared" si="52"/>
        <v>162.25409009185782</v>
      </c>
      <c r="L1047" s="28">
        <f t="shared" si="53"/>
        <v>0.81230214285714275</v>
      </c>
    </row>
    <row r="1048" spans="1:12">
      <c r="A1048" s="14">
        <v>2015</v>
      </c>
      <c r="B1048" s="14" t="s">
        <v>981</v>
      </c>
      <c r="C1048" s="14" t="s">
        <v>1436</v>
      </c>
      <c r="D1048" s="14" t="s">
        <v>1387</v>
      </c>
      <c r="E1048" s="14" t="s">
        <v>1437</v>
      </c>
      <c r="F1048" s="14" t="s">
        <v>1437</v>
      </c>
      <c r="G1048" s="30">
        <v>272.95628698224823</v>
      </c>
      <c r="H1048" s="30">
        <v>44.148020754245678</v>
      </c>
      <c r="I1048" s="26">
        <f t="shared" si="54"/>
        <v>272.95628698224823</v>
      </c>
      <c r="J1048" s="26">
        <f t="shared" si="54"/>
        <v>44.148020754245678</v>
      </c>
      <c r="K1048" s="26">
        <f t="shared" si="52"/>
        <v>228.80826622800254</v>
      </c>
      <c r="L1048" s="28">
        <f t="shared" si="53"/>
        <v>0.83825974025974026</v>
      </c>
    </row>
    <row r="1049" spans="1:12">
      <c r="A1049" s="14">
        <v>2019</v>
      </c>
      <c r="B1049" s="14" t="s">
        <v>981</v>
      </c>
      <c r="C1049" s="14" t="s">
        <v>1436</v>
      </c>
      <c r="D1049" s="14" t="s">
        <v>1387</v>
      </c>
      <c r="E1049" s="14" t="s">
        <v>1437</v>
      </c>
      <c r="F1049" s="14" t="s">
        <v>1437</v>
      </c>
      <c r="G1049" s="30">
        <v>261.25761418987224</v>
      </c>
      <c r="H1049" s="30">
        <v>50.162291313706916</v>
      </c>
      <c r="I1049" s="26">
        <f t="shared" si="54"/>
        <v>261.25761418987224</v>
      </c>
      <c r="J1049" s="26">
        <f t="shared" si="54"/>
        <v>50.162291313706916</v>
      </c>
      <c r="K1049" s="26">
        <f t="shared" ref="K1049:K1112" si="55">IF(H1049="","",IF(G1049="","",G1049-H1049))</f>
        <v>211.09532287616531</v>
      </c>
      <c r="L1049" s="28">
        <f t="shared" ref="L1049:L1112" si="56">IF(H1049="","",IF(G1049="","",K1049/G1049))</f>
        <v>0.80799682539682516</v>
      </c>
    </row>
    <row r="1050" spans="1:12">
      <c r="A1050" s="14">
        <v>2020</v>
      </c>
      <c r="B1050" s="14" t="s">
        <v>981</v>
      </c>
      <c r="C1050" s="14" t="s">
        <v>1436</v>
      </c>
      <c r="D1050" s="14" t="s">
        <v>1387</v>
      </c>
      <c r="E1050" s="14" t="s">
        <v>1437</v>
      </c>
      <c r="F1050" s="14" t="s">
        <v>1437</v>
      </c>
      <c r="G1050" s="30">
        <v>303.77340447468822</v>
      </c>
      <c r="H1050" s="30">
        <v>66.872460280054625</v>
      </c>
      <c r="I1050" s="26">
        <f t="shared" si="54"/>
        <v>303.77340447468822</v>
      </c>
      <c r="J1050" s="26">
        <f t="shared" si="54"/>
        <v>66.872460280054625</v>
      </c>
      <c r="K1050" s="26">
        <f t="shared" si="55"/>
        <v>236.90094419463361</v>
      </c>
      <c r="L1050" s="28">
        <f t="shared" si="56"/>
        <v>0.77986071428571446</v>
      </c>
    </row>
    <row r="1051" spans="1:12">
      <c r="A1051" s="14">
        <v>2011</v>
      </c>
      <c r="B1051" s="14" t="s">
        <v>981</v>
      </c>
      <c r="C1051" s="14" t="s">
        <v>1436</v>
      </c>
      <c r="D1051" s="14" t="s">
        <v>1387</v>
      </c>
      <c r="E1051" s="14" t="s">
        <v>1437</v>
      </c>
      <c r="F1051" s="14" t="s">
        <v>1437</v>
      </c>
      <c r="G1051" s="30">
        <v>202.83758169934669</v>
      </c>
      <c r="H1051" s="30">
        <v>67.979566666666798</v>
      </c>
      <c r="I1051" s="26">
        <f t="shared" si="54"/>
        <v>202.83758169934669</v>
      </c>
      <c r="J1051" s="26">
        <f t="shared" si="54"/>
        <v>67.979566666666798</v>
      </c>
      <c r="K1051" s="26">
        <f t="shared" si="55"/>
        <v>134.85801503267987</v>
      </c>
      <c r="L1051" s="28">
        <f t="shared" si="56"/>
        <v>0.66485714285714259</v>
      </c>
    </row>
    <row r="1052" spans="1:12">
      <c r="A1052" s="14">
        <v>2013</v>
      </c>
      <c r="B1052" s="14" t="s">
        <v>981</v>
      </c>
      <c r="C1052" s="14" t="s">
        <v>1436</v>
      </c>
      <c r="D1052" s="14" t="s">
        <v>1387</v>
      </c>
      <c r="E1052" s="14" t="s">
        <v>1437</v>
      </c>
      <c r="F1052" s="14" t="s">
        <v>1437</v>
      </c>
      <c r="G1052" s="30">
        <v>285.23531468531439</v>
      </c>
      <c r="H1052" s="30">
        <v>74.58495999999991</v>
      </c>
      <c r="I1052" s="26">
        <f t="shared" si="54"/>
        <v>285.23531468531439</v>
      </c>
      <c r="J1052" s="26">
        <f t="shared" si="54"/>
        <v>74.58495999999991</v>
      </c>
      <c r="K1052" s="26">
        <f t="shared" si="55"/>
        <v>210.65035468531448</v>
      </c>
      <c r="L1052" s="28">
        <f t="shared" si="56"/>
        <v>0.73851428571428579</v>
      </c>
    </row>
    <row r="1053" spans="1:12">
      <c r="A1053" s="14">
        <v>2018</v>
      </c>
      <c r="B1053" s="14" t="s">
        <v>981</v>
      </c>
      <c r="C1053" s="14" t="s">
        <v>1436</v>
      </c>
      <c r="D1053" s="14" t="s">
        <v>1387</v>
      </c>
      <c r="E1053" s="14" t="s">
        <v>1437</v>
      </c>
      <c r="F1053" s="14" t="s">
        <v>1437</v>
      </c>
      <c r="G1053" s="30">
        <v>289.5517954752504</v>
      </c>
      <c r="H1053" s="30">
        <v>79.248671839887592</v>
      </c>
      <c r="I1053" s="26">
        <f t="shared" si="54"/>
        <v>289.5517954752504</v>
      </c>
      <c r="J1053" s="26">
        <f t="shared" si="54"/>
        <v>79.248671839887592</v>
      </c>
      <c r="K1053" s="26">
        <f t="shared" si="55"/>
        <v>210.30312363536279</v>
      </c>
      <c r="L1053" s="28">
        <f t="shared" si="56"/>
        <v>0.72630571428571433</v>
      </c>
    </row>
    <row r="1054" spans="1:12">
      <c r="A1054" s="14">
        <v>2012</v>
      </c>
      <c r="B1054" s="14" t="s">
        <v>981</v>
      </c>
      <c r="C1054" s="14" t="s">
        <v>1436</v>
      </c>
      <c r="D1054" s="14" t="s">
        <v>1387</v>
      </c>
      <c r="E1054" s="14" t="s">
        <v>1437</v>
      </c>
      <c r="F1054" s="14" t="s">
        <v>1437</v>
      </c>
      <c r="G1054" s="30">
        <v>287.48868189102535</v>
      </c>
      <c r="H1054" s="30">
        <v>86.443739663461415</v>
      </c>
      <c r="I1054" s="26">
        <f t="shared" si="54"/>
        <v>287.48868189102535</v>
      </c>
      <c r="J1054" s="26">
        <f t="shared" si="54"/>
        <v>86.443739663461415</v>
      </c>
      <c r="K1054" s="26">
        <f t="shared" si="55"/>
        <v>201.04494222756392</v>
      </c>
      <c r="L1054" s="28">
        <f t="shared" si="56"/>
        <v>0.69931428571428578</v>
      </c>
    </row>
    <row r="1055" spans="1:12">
      <c r="A1055" s="14">
        <v>2016</v>
      </c>
      <c r="B1055" s="14" t="s">
        <v>981</v>
      </c>
      <c r="C1055" s="14" t="s">
        <v>1436</v>
      </c>
      <c r="D1055" s="14" t="s">
        <v>1387</v>
      </c>
      <c r="E1055" s="14" t="s">
        <v>1437</v>
      </c>
      <c r="F1055" s="14" t="s">
        <v>1437</v>
      </c>
      <c r="G1055" s="30">
        <v>233.55053344867406</v>
      </c>
      <c r="H1055" s="30">
        <v>91.493573134708754</v>
      </c>
      <c r="I1055" s="26">
        <f t="shared" si="54"/>
        <v>233.55053344867406</v>
      </c>
      <c r="J1055" s="26">
        <f t="shared" si="54"/>
        <v>91.493573134708754</v>
      </c>
      <c r="K1055" s="26">
        <f t="shared" si="55"/>
        <v>142.05696031396531</v>
      </c>
      <c r="L1055" s="28">
        <f t="shared" si="56"/>
        <v>0.60824935064935004</v>
      </c>
    </row>
    <row r="1056" spans="1:12">
      <c r="A1056" s="14">
        <v>2014</v>
      </c>
      <c r="B1056" s="14" t="s">
        <v>981</v>
      </c>
      <c r="C1056" s="14" t="s">
        <v>1436</v>
      </c>
      <c r="D1056" s="14" t="s">
        <v>1387</v>
      </c>
      <c r="E1056" s="14" t="s">
        <v>1437</v>
      </c>
      <c r="F1056" s="14" t="s">
        <v>1437</v>
      </c>
      <c r="G1056" s="30">
        <v>324.48806498180261</v>
      </c>
      <c r="H1056" s="30">
        <v>195.91894032033429</v>
      </c>
      <c r="I1056" s="26">
        <f t="shared" si="54"/>
        <v>324.48806498180261</v>
      </c>
      <c r="J1056" s="26">
        <f t="shared" si="54"/>
        <v>195.91894032033429</v>
      </c>
      <c r="K1056" s="26">
        <f t="shared" si="55"/>
        <v>128.56912466146832</v>
      </c>
      <c r="L1056" s="28">
        <f t="shared" si="56"/>
        <v>0.39622142857142839</v>
      </c>
    </row>
    <row r="1057" spans="1:12">
      <c r="A1057" s="14">
        <v>2013</v>
      </c>
      <c r="B1057" s="14" t="s">
        <v>981</v>
      </c>
      <c r="C1057" s="14" t="s">
        <v>1438</v>
      </c>
      <c r="D1057" s="14" t="s">
        <v>1397</v>
      </c>
      <c r="E1057" s="14" t="s">
        <v>1146</v>
      </c>
      <c r="F1057" s="14" t="s">
        <v>1146</v>
      </c>
      <c r="G1057" s="30">
        <v>117.53310344827587</v>
      </c>
      <c r="H1057" s="30">
        <v>21.07048</v>
      </c>
      <c r="I1057" s="26">
        <f t="shared" si="54"/>
        <v>117.53310344827587</v>
      </c>
      <c r="J1057" s="26">
        <f t="shared" si="54"/>
        <v>21.07048</v>
      </c>
      <c r="K1057" s="26">
        <f t="shared" si="55"/>
        <v>96.462623448275863</v>
      </c>
      <c r="L1057" s="28">
        <f t="shared" si="56"/>
        <v>0.82072727272727275</v>
      </c>
    </row>
    <row r="1058" spans="1:12">
      <c r="A1058" s="14">
        <v>2015</v>
      </c>
      <c r="B1058" s="14" t="s">
        <v>981</v>
      </c>
      <c r="C1058" s="14" t="s">
        <v>1438</v>
      </c>
      <c r="D1058" s="14" t="s">
        <v>1397</v>
      </c>
      <c r="E1058" s="14" t="s">
        <v>1146</v>
      </c>
      <c r="F1058" s="14" t="s">
        <v>1146</v>
      </c>
      <c r="G1058" s="30">
        <v>123.10950854700852</v>
      </c>
      <c r="H1058" s="30">
        <v>31.167845679012313</v>
      </c>
      <c r="I1058" s="26">
        <f t="shared" si="54"/>
        <v>123.10950854700852</v>
      </c>
      <c r="J1058" s="26">
        <f t="shared" si="54"/>
        <v>31.167845679012313</v>
      </c>
      <c r="K1058" s="26">
        <f t="shared" si="55"/>
        <v>91.9416628679962</v>
      </c>
      <c r="L1058" s="28">
        <f t="shared" si="56"/>
        <v>0.74682828282828295</v>
      </c>
    </row>
    <row r="1059" spans="1:12">
      <c r="A1059" s="14">
        <v>2017</v>
      </c>
      <c r="B1059" s="14" t="s">
        <v>981</v>
      </c>
      <c r="C1059" s="14" t="s">
        <v>1438</v>
      </c>
      <c r="D1059" s="14" t="s">
        <v>1397</v>
      </c>
      <c r="E1059" s="14" t="s">
        <v>1146</v>
      </c>
      <c r="F1059" s="14" t="s">
        <v>1146</v>
      </c>
      <c r="G1059" s="30">
        <v>85.903930348258683</v>
      </c>
      <c r="H1059" s="30">
        <v>33.729787778833057</v>
      </c>
      <c r="I1059" s="26">
        <f t="shared" si="54"/>
        <v>85.903930348258683</v>
      </c>
      <c r="J1059" s="26">
        <f t="shared" si="54"/>
        <v>33.729787778833057</v>
      </c>
      <c r="K1059" s="26">
        <f t="shared" si="55"/>
        <v>52.174142569425626</v>
      </c>
      <c r="L1059" s="28">
        <f t="shared" si="56"/>
        <v>0.60735454545454592</v>
      </c>
    </row>
    <row r="1060" spans="1:12">
      <c r="A1060" s="14">
        <v>2019</v>
      </c>
      <c r="B1060" s="14" t="s">
        <v>981</v>
      </c>
      <c r="C1060" s="14" t="s">
        <v>1438</v>
      </c>
      <c r="D1060" s="14" t="s">
        <v>1397</v>
      </c>
      <c r="E1060" s="14" t="s">
        <v>1146</v>
      </c>
      <c r="F1060" s="14" t="s">
        <v>1146</v>
      </c>
      <c r="G1060" s="30">
        <v>128.33071428571429</v>
      </c>
      <c r="H1060" s="30">
        <v>33.821754190476113</v>
      </c>
      <c r="I1060" s="26">
        <f t="shared" si="54"/>
        <v>128.33071428571429</v>
      </c>
      <c r="J1060" s="26">
        <f t="shared" si="54"/>
        <v>33.821754190476113</v>
      </c>
      <c r="K1060" s="26">
        <f t="shared" si="55"/>
        <v>94.50896009523818</v>
      </c>
      <c r="L1060" s="28">
        <f t="shared" si="56"/>
        <v>0.73644848484848546</v>
      </c>
    </row>
    <row r="1061" spans="1:12">
      <c r="A1061" s="14">
        <v>2021</v>
      </c>
      <c r="B1061" s="14" t="s">
        <v>981</v>
      </c>
      <c r="C1061" s="14" t="s">
        <v>1438</v>
      </c>
      <c r="D1061" s="14" t="s">
        <v>1397</v>
      </c>
      <c r="E1061" s="14" t="s">
        <v>1146</v>
      </c>
      <c r="F1061" s="14" t="s">
        <v>1146</v>
      </c>
      <c r="G1061" s="30">
        <v>98.724724310776907</v>
      </c>
      <c r="H1061" s="30">
        <v>37.694894736842095</v>
      </c>
      <c r="I1061" s="26">
        <f t="shared" si="54"/>
        <v>98.724724310776907</v>
      </c>
      <c r="J1061" s="26">
        <f t="shared" si="54"/>
        <v>37.694894736842095</v>
      </c>
      <c r="K1061" s="26">
        <f t="shared" si="55"/>
        <v>61.029829573934812</v>
      </c>
      <c r="L1061" s="28">
        <f t="shared" si="56"/>
        <v>0.61818181818181817</v>
      </c>
    </row>
    <row r="1062" spans="1:12">
      <c r="A1062" s="14">
        <v>2014</v>
      </c>
      <c r="B1062" s="14" t="s">
        <v>981</v>
      </c>
      <c r="C1062" s="14" t="s">
        <v>1438</v>
      </c>
      <c r="D1062" s="14" t="s">
        <v>1397</v>
      </c>
      <c r="E1062" s="14" t="s">
        <v>1146</v>
      </c>
      <c r="F1062" s="14" t="s">
        <v>1146</v>
      </c>
      <c r="G1062" s="30">
        <v>140.00941369078052</v>
      </c>
      <c r="H1062" s="30">
        <v>37.711323442136568</v>
      </c>
      <c r="I1062" s="26">
        <f t="shared" si="54"/>
        <v>140.00941369078052</v>
      </c>
      <c r="J1062" s="26">
        <f t="shared" si="54"/>
        <v>37.711323442136568</v>
      </c>
      <c r="K1062" s="26">
        <f t="shared" si="55"/>
        <v>102.29809024864394</v>
      </c>
      <c r="L1062" s="28">
        <f t="shared" si="56"/>
        <v>0.73065151515151416</v>
      </c>
    </row>
    <row r="1063" spans="1:12">
      <c r="A1063" s="14">
        <v>2018</v>
      </c>
      <c r="B1063" s="14" t="s">
        <v>981</v>
      </c>
      <c r="C1063" s="14" t="s">
        <v>1438</v>
      </c>
      <c r="D1063" s="14" t="s">
        <v>1397</v>
      </c>
      <c r="E1063" s="14" t="s">
        <v>1146</v>
      </c>
      <c r="F1063" s="14" t="s">
        <v>1146</v>
      </c>
      <c r="G1063" s="30">
        <v>103.58560319246898</v>
      </c>
      <c r="H1063" s="30">
        <v>37.718186236399667</v>
      </c>
      <c r="I1063" s="26">
        <f t="shared" si="54"/>
        <v>103.58560319246898</v>
      </c>
      <c r="J1063" s="26">
        <f t="shared" si="54"/>
        <v>37.718186236399667</v>
      </c>
      <c r="K1063" s="26">
        <f t="shared" si="55"/>
        <v>65.86741695606932</v>
      </c>
      <c r="L1063" s="28">
        <f t="shared" si="56"/>
        <v>0.63587424242424162</v>
      </c>
    </row>
    <row r="1064" spans="1:12">
      <c r="A1064" s="14">
        <v>2016</v>
      </c>
      <c r="B1064" s="14" t="s">
        <v>981</v>
      </c>
      <c r="C1064" s="14" t="s">
        <v>1438</v>
      </c>
      <c r="D1064" s="14" t="s">
        <v>1397</v>
      </c>
      <c r="E1064" s="14" t="s">
        <v>1146</v>
      </c>
      <c r="F1064" s="14" t="s">
        <v>1146</v>
      </c>
      <c r="G1064" s="30">
        <v>82.697665580890302</v>
      </c>
      <c r="H1064" s="30">
        <v>38.070998045602465</v>
      </c>
      <c r="I1064" s="26">
        <f t="shared" si="54"/>
        <v>82.697665580890302</v>
      </c>
      <c r="J1064" s="26">
        <f t="shared" si="54"/>
        <v>38.070998045602465</v>
      </c>
      <c r="K1064" s="26">
        <f t="shared" si="55"/>
        <v>44.626667535287837</v>
      </c>
      <c r="L1064" s="28">
        <f t="shared" si="56"/>
        <v>0.53963636363636514</v>
      </c>
    </row>
    <row r="1065" spans="1:12">
      <c r="A1065" s="14">
        <v>2020</v>
      </c>
      <c r="B1065" s="14" t="s">
        <v>981</v>
      </c>
      <c r="C1065" s="14" t="s">
        <v>1438</v>
      </c>
      <c r="D1065" s="14" t="s">
        <v>1397</v>
      </c>
      <c r="E1065" s="14" t="s">
        <v>1146</v>
      </c>
      <c r="F1065" s="14" t="s">
        <v>1146</v>
      </c>
      <c r="G1065" s="30">
        <v>123.57048475717838</v>
      </c>
      <c r="H1065" s="30">
        <v>44.637927892857164</v>
      </c>
      <c r="I1065" s="26">
        <f t="shared" si="54"/>
        <v>123.57048475717838</v>
      </c>
      <c r="J1065" s="26">
        <f t="shared" si="54"/>
        <v>44.637927892857164</v>
      </c>
      <c r="K1065" s="26">
        <f t="shared" si="55"/>
        <v>78.932556864321214</v>
      </c>
      <c r="L1065" s="28">
        <f t="shared" si="56"/>
        <v>0.63876545454545464</v>
      </c>
    </row>
    <row r="1066" spans="1:12">
      <c r="A1066" s="14">
        <v>2019</v>
      </c>
      <c r="B1066" s="14" t="s">
        <v>981</v>
      </c>
      <c r="C1066" s="14" t="s">
        <v>1439</v>
      </c>
      <c r="D1066" s="14" t="s">
        <v>1141</v>
      </c>
      <c r="E1066" s="14" t="s">
        <v>1431</v>
      </c>
      <c r="F1066" s="14" t="s">
        <v>1440</v>
      </c>
      <c r="G1066" s="30">
        <v>238.14121559988817</v>
      </c>
      <c r="H1066" s="30">
        <v>66.659636726546907</v>
      </c>
      <c r="I1066" s="26">
        <f t="shared" si="54"/>
        <v>238.14121559988817</v>
      </c>
      <c r="J1066" s="26">
        <f t="shared" si="54"/>
        <v>66.659636726546907</v>
      </c>
      <c r="K1066" s="26">
        <f t="shared" si="55"/>
        <v>171.48157887334128</v>
      </c>
      <c r="L1066" s="28">
        <f t="shared" si="56"/>
        <v>0.72008357915437549</v>
      </c>
    </row>
    <row r="1067" spans="1:12">
      <c r="A1067" s="14">
        <v>2017</v>
      </c>
      <c r="B1067" s="14" t="s">
        <v>981</v>
      </c>
      <c r="C1067" s="14" t="s">
        <v>1439</v>
      </c>
      <c r="D1067" s="14" t="s">
        <v>1141</v>
      </c>
      <c r="E1067" s="14" t="s">
        <v>1431</v>
      </c>
      <c r="F1067" s="14" t="s">
        <v>1440</v>
      </c>
      <c r="G1067" s="30">
        <v>205.3081663862763</v>
      </c>
      <c r="H1067" s="30">
        <v>72.229215571030522</v>
      </c>
      <c r="I1067" s="26">
        <f t="shared" si="54"/>
        <v>205.3081663862763</v>
      </c>
      <c r="J1067" s="26">
        <f t="shared" si="54"/>
        <v>72.229215571030522</v>
      </c>
      <c r="K1067" s="26">
        <f t="shared" si="55"/>
        <v>133.07895081524578</v>
      </c>
      <c r="L1067" s="28">
        <f t="shared" si="56"/>
        <v>0.64819121985077233</v>
      </c>
    </row>
    <row r="1068" spans="1:12">
      <c r="A1068" s="14">
        <v>2018</v>
      </c>
      <c r="B1068" s="14" t="s">
        <v>981</v>
      </c>
      <c r="C1068" s="14" t="s">
        <v>1439</v>
      </c>
      <c r="D1068" s="14" t="s">
        <v>1141</v>
      </c>
      <c r="E1068" s="14" t="s">
        <v>1431</v>
      </c>
      <c r="F1068" s="14" t="s">
        <v>1440</v>
      </c>
      <c r="G1068" s="30">
        <v>270.56605084745803</v>
      </c>
      <c r="H1068" s="30">
        <v>81.590695777777967</v>
      </c>
      <c r="I1068" s="26">
        <f t="shared" si="54"/>
        <v>270.56605084745803</v>
      </c>
      <c r="J1068" s="26">
        <f t="shared" si="54"/>
        <v>81.590695777777967</v>
      </c>
      <c r="K1068" s="26">
        <f t="shared" si="55"/>
        <v>188.97535506968006</v>
      </c>
      <c r="L1068" s="28">
        <f t="shared" si="56"/>
        <v>0.6984444444444442</v>
      </c>
    </row>
    <row r="1069" spans="1:12">
      <c r="A1069" s="14">
        <v>2014</v>
      </c>
      <c r="B1069" s="14" t="s">
        <v>981</v>
      </c>
      <c r="C1069" s="14" t="s">
        <v>1439</v>
      </c>
      <c r="D1069" s="14" t="s">
        <v>1141</v>
      </c>
      <c r="E1069" s="14" t="s">
        <v>1431</v>
      </c>
      <c r="F1069" s="14" t="s">
        <v>1440</v>
      </c>
      <c r="G1069" s="30">
        <v>266.71009239130461</v>
      </c>
      <c r="H1069" s="30">
        <v>90.356239166666811</v>
      </c>
      <c r="I1069" s="26">
        <f t="shared" si="54"/>
        <v>266.71009239130461</v>
      </c>
      <c r="J1069" s="26">
        <f t="shared" si="54"/>
        <v>90.356239166666811</v>
      </c>
      <c r="K1069" s="26">
        <f t="shared" si="55"/>
        <v>176.35385322463782</v>
      </c>
      <c r="L1069" s="28">
        <f t="shared" si="56"/>
        <v>0.66121927236971467</v>
      </c>
    </row>
    <row r="1070" spans="1:12">
      <c r="A1070" s="14">
        <v>2013</v>
      </c>
      <c r="B1070" s="14" t="s">
        <v>981</v>
      </c>
      <c r="C1070" s="14" t="s">
        <v>1439</v>
      </c>
      <c r="D1070" s="14" t="s">
        <v>1141</v>
      </c>
      <c r="E1070" s="14" t="s">
        <v>1431</v>
      </c>
      <c r="F1070" s="14" t="s">
        <v>1440</v>
      </c>
      <c r="G1070" s="30">
        <v>233.03526409418305</v>
      </c>
      <c r="H1070" s="30">
        <v>94.533951381215488</v>
      </c>
      <c r="I1070" s="26">
        <f t="shared" si="54"/>
        <v>233.03526409418305</v>
      </c>
      <c r="J1070" s="26">
        <f t="shared" si="54"/>
        <v>94.533951381215488</v>
      </c>
      <c r="K1070" s="26">
        <f t="shared" si="55"/>
        <v>138.50131271296755</v>
      </c>
      <c r="L1070" s="28">
        <f t="shared" si="56"/>
        <v>0.59433628318584064</v>
      </c>
    </row>
    <row r="1071" spans="1:12">
      <c r="A1071" s="14">
        <v>2020</v>
      </c>
      <c r="B1071" s="14" t="s">
        <v>981</v>
      </c>
      <c r="C1071" s="14" t="s">
        <v>1439</v>
      </c>
      <c r="D1071" s="14" t="s">
        <v>1141</v>
      </c>
      <c r="E1071" s="14" t="s">
        <v>1431</v>
      </c>
      <c r="F1071" s="14" t="s">
        <v>1440</v>
      </c>
      <c r="G1071" s="30">
        <v>239.38327750455002</v>
      </c>
      <c r="H1071" s="30">
        <v>105.80776172969179</v>
      </c>
      <c r="I1071" s="26">
        <f t="shared" si="54"/>
        <v>239.38327750455002</v>
      </c>
      <c r="J1071" s="26">
        <f t="shared" si="54"/>
        <v>105.80776172969179</v>
      </c>
      <c r="K1071" s="26">
        <f t="shared" si="55"/>
        <v>133.57551577485822</v>
      </c>
      <c r="L1071" s="28">
        <f t="shared" si="56"/>
        <v>0.55799852507374625</v>
      </c>
    </row>
    <row r="1072" spans="1:12">
      <c r="A1072" s="14">
        <v>2015</v>
      </c>
      <c r="B1072" s="14" t="s">
        <v>981</v>
      </c>
      <c r="C1072" s="14" t="s">
        <v>1439</v>
      </c>
      <c r="D1072" s="14" t="s">
        <v>1141</v>
      </c>
      <c r="E1072" s="14" t="s">
        <v>1431</v>
      </c>
      <c r="F1072" s="14" t="s">
        <v>1440</v>
      </c>
      <c r="G1072" s="30">
        <v>241.84359622693987</v>
      </c>
      <c r="H1072" s="30">
        <v>105.99205811335409</v>
      </c>
      <c r="I1072" s="26">
        <f t="shared" si="54"/>
        <v>241.84359622693987</v>
      </c>
      <c r="J1072" s="26">
        <f t="shared" si="54"/>
        <v>105.99205811335409</v>
      </c>
      <c r="K1072" s="26">
        <f t="shared" si="55"/>
        <v>135.85153811358578</v>
      </c>
      <c r="L1072" s="28">
        <f t="shared" si="56"/>
        <v>0.56173303834808241</v>
      </c>
    </row>
    <row r="1073" spans="1:12">
      <c r="A1073" s="14">
        <v>2016</v>
      </c>
      <c r="B1073" s="14" t="s">
        <v>981</v>
      </c>
      <c r="C1073" s="14" t="s">
        <v>1439</v>
      </c>
      <c r="D1073" s="14" t="s">
        <v>1141</v>
      </c>
      <c r="E1073" s="14" t="s">
        <v>1431</v>
      </c>
      <c r="F1073" s="14" t="s">
        <v>1440</v>
      </c>
      <c r="G1073" s="30">
        <v>162.43528496520625</v>
      </c>
      <c r="H1073" s="30">
        <v>311.68695804093556</v>
      </c>
      <c r="I1073" s="26">
        <f t="shared" si="54"/>
        <v>162.43528496520625</v>
      </c>
      <c r="J1073" s="26">
        <f t="shared" si="54"/>
        <v>311.68695804093556</v>
      </c>
      <c r="K1073" s="26">
        <f t="shared" si="55"/>
        <v>-149.25167307572931</v>
      </c>
      <c r="L1073" s="28">
        <f t="shared" si="56"/>
        <v>-0.91883775811209445</v>
      </c>
    </row>
    <row r="1074" spans="1:12">
      <c r="A1074" s="14">
        <v>2017</v>
      </c>
      <c r="B1074" s="14" t="s">
        <v>981</v>
      </c>
      <c r="C1074" s="14" t="s">
        <v>1441</v>
      </c>
      <c r="D1074" s="14" t="s">
        <v>1387</v>
      </c>
      <c r="E1074" s="14" t="s">
        <v>1442</v>
      </c>
      <c r="F1074" s="14" t="s">
        <v>1443</v>
      </c>
      <c r="G1074" s="30">
        <v>1182.1464897193091</v>
      </c>
      <c r="H1074" s="30">
        <v>360.85097119113539</v>
      </c>
      <c r="I1074" s="26">
        <f t="shared" si="54"/>
        <v>1182.1464897193091</v>
      </c>
      <c r="J1074" s="26">
        <f t="shared" si="54"/>
        <v>360.85097119113539</v>
      </c>
      <c r="K1074" s="26">
        <f t="shared" si="55"/>
        <v>821.29551852817372</v>
      </c>
      <c r="L1074" s="28">
        <f t="shared" si="56"/>
        <v>0.69474936115843267</v>
      </c>
    </row>
    <row r="1075" spans="1:12">
      <c r="A1075" s="14">
        <v>2019</v>
      </c>
      <c r="B1075" s="14" t="s">
        <v>981</v>
      </c>
      <c r="C1075" s="14" t="s">
        <v>1441</v>
      </c>
      <c r="D1075" s="14" t="s">
        <v>1387</v>
      </c>
      <c r="E1075" s="14" t="s">
        <v>1442</v>
      </c>
      <c r="F1075" s="14" t="s">
        <v>1443</v>
      </c>
      <c r="G1075" s="30">
        <v>1586.7984838759808</v>
      </c>
      <c r="H1075" s="30">
        <v>428.35809793236729</v>
      </c>
      <c r="I1075" s="26">
        <f t="shared" si="54"/>
        <v>1586.7984838759808</v>
      </c>
      <c r="J1075" s="26">
        <f t="shared" si="54"/>
        <v>428.35809793236729</v>
      </c>
      <c r="K1075" s="26">
        <f t="shared" si="55"/>
        <v>1158.4403859436134</v>
      </c>
      <c r="L1075" s="28">
        <f t="shared" si="56"/>
        <v>0.73004883588869973</v>
      </c>
    </row>
    <row r="1076" spans="1:12">
      <c r="A1076" s="14">
        <v>2011</v>
      </c>
      <c r="B1076" s="14" t="s">
        <v>981</v>
      </c>
      <c r="C1076" s="14" t="s">
        <v>1441</v>
      </c>
      <c r="D1076" s="14" t="s">
        <v>1387</v>
      </c>
      <c r="E1076" s="14" t="s">
        <v>1442</v>
      </c>
      <c r="F1076" s="14" t="s">
        <v>1443</v>
      </c>
      <c r="G1076" s="30">
        <v>1304.9623722202828</v>
      </c>
      <c r="H1076" s="30">
        <v>476.78784389881008</v>
      </c>
      <c r="I1076" s="26">
        <f t="shared" si="54"/>
        <v>1304.9623722202828</v>
      </c>
      <c r="J1076" s="26">
        <f t="shared" si="54"/>
        <v>476.78784389881008</v>
      </c>
      <c r="K1076" s="26">
        <f t="shared" si="55"/>
        <v>828.17452832147274</v>
      </c>
      <c r="L1076" s="28">
        <f t="shared" si="56"/>
        <v>0.63463479557069835</v>
      </c>
    </row>
    <row r="1077" spans="1:12">
      <c r="A1077" s="14">
        <v>2016</v>
      </c>
      <c r="B1077" s="14" t="s">
        <v>981</v>
      </c>
      <c r="C1077" s="14" t="s">
        <v>1441</v>
      </c>
      <c r="D1077" s="14" t="s">
        <v>1387</v>
      </c>
      <c r="E1077" s="14" t="s">
        <v>1442</v>
      </c>
      <c r="F1077" s="14" t="s">
        <v>1443</v>
      </c>
      <c r="G1077" s="30">
        <v>1496.8715525433654</v>
      </c>
      <c r="H1077" s="30">
        <v>510.06344409340562</v>
      </c>
      <c r="I1077" s="26">
        <f t="shared" si="54"/>
        <v>1496.8715525433654</v>
      </c>
      <c r="J1077" s="26">
        <f t="shared" si="54"/>
        <v>510.06344409340562</v>
      </c>
      <c r="K1077" s="26">
        <f t="shared" si="55"/>
        <v>986.80810844995972</v>
      </c>
      <c r="L1077" s="28">
        <f t="shared" si="56"/>
        <v>0.65924701873935254</v>
      </c>
    </row>
    <row r="1078" spans="1:12">
      <c r="A1078" s="14">
        <v>2015</v>
      </c>
      <c r="B1078" s="14" t="s">
        <v>981</v>
      </c>
      <c r="C1078" s="14" t="s">
        <v>1441</v>
      </c>
      <c r="D1078" s="14" t="s">
        <v>1387</v>
      </c>
      <c r="E1078" s="14" t="s">
        <v>1442</v>
      </c>
      <c r="F1078" s="14" t="s">
        <v>1443</v>
      </c>
      <c r="G1078" s="30">
        <v>1507.8765681681766</v>
      </c>
      <c r="H1078" s="30">
        <v>645.22089727608522</v>
      </c>
      <c r="I1078" s="26">
        <f t="shared" si="54"/>
        <v>1507.8765681681766</v>
      </c>
      <c r="J1078" s="26">
        <f t="shared" si="54"/>
        <v>645.22089727608522</v>
      </c>
      <c r="K1078" s="26">
        <f t="shared" si="55"/>
        <v>862.65567089209139</v>
      </c>
      <c r="L1078" s="28">
        <f t="shared" si="56"/>
        <v>0.57209965928449757</v>
      </c>
    </row>
    <row r="1079" spans="1:12">
      <c r="A1079" s="14">
        <v>2012</v>
      </c>
      <c r="B1079" s="14" t="s">
        <v>981</v>
      </c>
      <c r="C1079" s="14" t="s">
        <v>1441</v>
      </c>
      <c r="D1079" s="14" t="s">
        <v>1387</v>
      </c>
      <c r="E1079" s="14" t="s">
        <v>1442</v>
      </c>
      <c r="F1079" s="14" t="s">
        <v>1443</v>
      </c>
      <c r="G1079" s="30">
        <v>1609.0526989870441</v>
      </c>
      <c r="H1079" s="30">
        <v>693.40714372659329</v>
      </c>
      <c r="I1079" s="26">
        <f t="shared" si="54"/>
        <v>1609.0526989870441</v>
      </c>
      <c r="J1079" s="26">
        <f t="shared" si="54"/>
        <v>693.40714372659329</v>
      </c>
      <c r="K1079" s="26">
        <f t="shared" si="55"/>
        <v>915.64555526045081</v>
      </c>
      <c r="L1079" s="28">
        <f t="shared" si="56"/>
        <v>0.56905877342419064</v>
      </c>
    </row>
    <row r="1080" spans="1:12">
      <c r="A1080" s="14">
        <v>2018</v>
      </c>
      <c r="B1080" s="14" t="s">
        <v>981</v>
      </c>
      <c r="C1080" s="14" t="s">
        <v>1441</v>
      </c>
      <c r="D1080" s="14" t="s">
        <v>1387</v>
      </c>
      <c r="E1080" s="14" t="s">
        <v>1442</v>
      </c>
      <c r="F1080" s="14" t="s">
        <v>1443</v>
      </c>
      <c r="G1080" s="30">
        <v>1504.518146531251</v>
      </c>
      <c r="H1080" s="30">
        <v>708.47618551676101</v>
      </c>
      <c r="I1080" s="26">
        <f t="shared" si="54"/>
        <v>1504.518146531251</v>
      </c>
      <c r="J1080" s="26">
        <f t="shared" si="54"/>
        <v>708.47618551676101</v>
      </c>
      <c r="K1080" s="26">
        <f t="shared" si="55"/>
        <v>796.04196101448997</v>
      </c>
      <c r="L1080" s="28">
        <f t="shared" si="56"/>
        <v>0.52910093696763205</v>
      </c>
    </row>
    <row r="1081" spans="1:12">
      <c r="A1081" s="14">
        <v>2020</v>
      </c>
      <c r="B1081" s="14" t="s">
        <v>981</v>
      </c>
      <c r="C1081" s="14" t="s">
        <v>1441</v>
      </c>
      <c r="D1081" s="14" t="s">
        <v>1387</v>
      </c>
      <c r="E1081" s="14" t="s">
        <v>1442</v>
      </c>
      <c r="F1081" s="14" t="s">
        <v>1443</v>
      </c>
      <c r="G1081" s="30">
        <v>1767.3808165180237</v>
      </c>
      <c r="H1081" s="30">
        <v>747.73280733564809</v>
      </c>
      <c r="I1081" s="26">
        <f t="shared" si="54"/>
        <v>1767.3808165180237</v>
      </c>
      <c r="J1081" s="26">
        <f t="shared" si="54"/>
        <v>747.73280733564809</v>
      </c>
      <c r="K1081" s="26">
        <f t="shared" si="55"/>
        <v>1019.6480091823756</v>
      </c>
      <c r="L1081" s="28">
        <f t="shared" si="56"/>
        <v>0.57692603634298711</v>
      </c>
    </row>
    <row r="1082" spans="1:12">
      <c r="A1082" s="14">
        <v>2014</v>
      </c>
      <c r="B1082" s="14" t="s">
        <v>981</v>
      </c>
      <c r="C1082" s="14" t="s">
        <v>1441</v>
      </c>
      <c r="D1082" s="14" t="s">
        <v>1387</v>
      </c>
      <c r="E1082" s="14" t="s">
        <v>1442</v>
      </c>
      <c r="F1082" s="14" t="s">
        <v>1443</v>
      </c>
      <c r="G1082" s="30">
        <v>1785.3691114679129</v>
      </c>
      <c r="H1082" s="30">
        <v>774.15419443668691</v>
      </c>
      <c r="I1082" s="26">
        <f t="shared" si="54"/>
        <v>1785.3691114679129</v>
      </c>
      <c r="J1082" s="26">
        <f t="shared" si="54"/>
        <v>774.15419443668691</v>
      </c>
      <c r="K1082" s="26">
        <f t="shared" si="55"/>
        <v>1011.214917031226</v>
      </c>
      <c r="L1082" s="28">
        <f t="shared" si="56"/>
        <v>0.5663898353208402</v>
      </c>
    </row>
    <row r="1083" spans="1:12">
      <c r="A1083" s="14">
        <v>2021</v>
      </c>
      <c r="B1083" s="14" t="s">
        <v>981</v>
      </c>
      <c r="C1083" s="14" t="s">
        <v>1441</v>
      </c>
      <c r="D1083" s="14" t="s">
        <v>1387</v>
      </c>
      <c r="E1083" s="14" t="s">
        <v>1442</v>
      </c>
      <c r="F1083" s="14" t="s">
        <v>1443</v>
      </c>
      <c r="G1083" s="30">
        <v>1557.1335349816816</v>
      </c>
      <c r="H1083" s="30">
        <v>794.21270996275541</v>
      </c>
      <c r="I1083" s="26">
        <f t="shared" si="54"/>
        <v>1557.1335349816816</v>
      </c>
      <c r="J1083" s="26">
        <f t="shared" si="54"/>
        <v>794.21270996275541</v>
      </c>
      <c r="K1083" s="26">
        <f t="shared" si="55"/>
        <v>762.92082501892617</v>
      </c>
      <c r="L1083" s="28">
        <f t="shared" si="56"/>
        <v>0.48995208688245312</v>
      </c>
    </row>
    <row r="1084" spans="1:12">
      <c r="A1084" s="14">
        <v>2013</v>
      </c>
      <c r="B1084" s="14" t="s">
        <v>981</v>
      </c>
      <c r="C1084" s="14" t="s">
        <v>1441</v>
      </c>
      <c r="D1084" s="14" t="s">
        <v>1387</v>
      </c>
      <c r="E1084" s="14" t="s">
        <v>1442</v>
      </c>
      <c r="F1084" s="14" t="s">
        <v>1443</v>
      </c>
      <c r="G1084" s="30">
        <v>1563.7662198635362</v>
      </c>
      <c r="H1084" s="30">
        <v>904.80659000000162</v>
      </c>
      <c r="I1084" s="26">
        <f t="shared" si="54"/>
        <v>1563.7662198635362</v>
      </c>
      <c r="J1084" s="26">
        <f t="shared" si="54"/>
        <v>904.80659000000162</v>
      </c>
      <c r="K1084" s="26">
        <f t="shared" si="55"/>
        <v>658.95962986353459</v>
      </c>
      <c r="L1084" s="28">
        <f t="shared" si="56"/>
        <v>0.42139267461669522</v>
      </c>
    </row>
    <row r="1085" spans="1:12">
      <c r="A1085" s="14">
        <v>2016</v>
      </c>
      <c r="B1085" s="14" t="s">
        <v>981</v>
      </c>
      <c r="C1085" s="14" t="s">
        <v>1444</v>
      </c>
      <c r="D1085" s="14" t="s">
        <v>1200</v>
      </c>
      <c r="E1085" s="14" t="s">
        <v>1445</v>
      </c>
      <c r="F1085" s="14" t="s">
        <v>1446</v>
      </c>
      <c r="G1085" s="30">
        <v>366.90963620509223</v>
      </c>
      <c r="H1085" s="30">
        <v>61.948569320842978</v>
      </c>
      <c r="I1085" s="26">
        <f t="shared" si="54"/>
        <v>366.90963620509223</v>
      </c>
      <c r="J1085" s="26">
        <f t="shared" si="54"/>
        <v>61.948569320842978</v>
      </c>
      <c r="K1085" s="26">
        <f t="shared" si="55"/>
        <v>304.96106688424925</v>
      </c>
      <c r="L1085" s="28">
        <f t="shared" si="56"/>
        <v>0.83116123642439454</v>
      </c>
    </row>
    <row r="1086" spans="1:12">
      <c r="A1086" s="14">
        <v>2017</v>
      </c>
      <c r="B1086" s="14" t="s">
        <v>981</v>
      </c>
      <c r="C1086" s="14" t="s">
        <v>1444</v>
      </c>
      <c r="D1086" s="14" t="s">
        <v>1200</v>
      </c>
      <c r="E1086" s="14" t="s">
        <v>1445</v>
      </c>
      <c r="F1086" s="14" t="s">
        <v>1446</v>
      </c>
      <c r="G1086" s="30">
        <v>343.77269333049696</v>
      </c>
      <c r="H1086" s="30">
        <v>77.907920682454915</v>
      </c>
      <c r="I1086" s="26">
        <f t="shared" si="54"/>
        <v>343.77269333049696</v>
      </c>
      <c r="J1086" s="26">
        <f t="shared" si="54"/>
        <v>77.907920682454915</v>
      </c>
      <c r="K1086" s="26">
        <f t="shared" si="55"/>
        <v>265.86477264804205</v>
      </c>
      <c r="L1086" s="28">
        <f t="shared" si="56"/>
        <v>0.77337373737373716</v>
      </c>
    </row>
    <row r="1087" spans="1:12">
      <c r="A1087" s="14">
        <v>2015</v>
      </c>
      <c r="B1087" s="14" t="s">
        <v>981</v>
      </c>
      <c r="C1087" s="14" t="s">
        <v>1444</v>
      </c>
      <c r="D1087" s="14" t="s">
        <v>1200</v>
      </c>
      <c r="E1087" s="14" t="s">
        <v>1445</v>
      </c>
      <c r="F1087" s="14" t="s">
        <v>1447</v>
      </c>
      <c r="G1087" s="30">
        <v>360.11633050829488</v>
      </c>
      <c r="H1087" s="30">
        <v>95.534529345654292</v>
      </c>
      <c r="I1087" s="26">
        <f t="shared" si="54"/>
        <v>360.11633050829488</v>
      </c>
      <c r="J1087" s="26">
        <f t="shared" si="54"/>
        <v>95.534529345654292</v>
      </c>
      <c r="K1087" s="26">
        <f t="shared" si="55"/>
        <v>264.5818011626406</v>
      </c>
      <c r="L1087" s="28">
        <f t="shared" si="56"/>
        <v>0.73471203260676965</v>
      </c>
    </row>
    <row r="1088" spans="1:12">
      <c r="A1088" s="14">
        <v>2018</v>
      </c>
      <c r="B1088" s="14" t="s">
        <v>981</v>
      </c>
      <c r="C1088" s="14" t="s">
        <v>1444</v>
      </c>
      <c r="D1088" s="14" t="s">
        <v>1200</v>
      </c>
      <c r="E1088" s="14" t="s">
        <v>1445</v>
      </c>
      <c r="F1088" s="14" t="s">
        <v>1446</v>
      </c>
      <c r="G1088" s="30">
        <v>353.98232856959743</v>
      </c>
      <c r="H1088" s="30">
        <v>133.91353896837342</v>
      </c>
      <c r="I1088" s="26">
        <f t="shared" si="54"/>
        <v>353.98232856959743</v>
      </c>
      <c r="J1088" s="26">
        <f t="shared" si="54"/>
        <v>133.91353896837342</v>
      </c>
      <c r="K1088" s="26">
        <f t="shared" si="55"/>
        <v>220.06878960122401</v>
      </c>
      <c r="L1088" s="28">
        <f t="shared" si="56"/>
        <v>0.62169428200129961</v>
      </c>
    </row>
    <row r="1089" spans="1:12">
      <c r="A1089" s="14">
        <v>2021</v>
      </c>
      <c r="B1089" s="14" t="s">
        <v>981</v>
      </c>
      <c r="C1089" s="14" t="s">
        <v>1444</v>
      </c>
      <c r="D1089" s="14" t="s">
        <v>1200</v>
      </c>
      <c r="E1089" s="14" t="s">
        <v>1445</v>
      </c>
      <c r="F1089" s="14" t="s">
        <v>1446</v>
      </c>
      <c r="G1089" s="30">
        <v>486.00690944881893</v>
      </c>
      <c r="H1089" s="30">
        <v>141.04648642857143</v>
      </c>
      <c r="I1089" s="26">
        <f t="shared" si="54"/>
        <v>486.00690944881893</v>
      </c>
      <c r="J1089" s="26">
        <f t="shared" si="54"/>
        <v>141.04648642857143</v>
      </c>
      <c r="K1089" s="26">
        <f t="shared" si="55"/>
        <v>344.9604230202475</v>
      </c>
      <c r="L1089" s="28">
        <f t="shared" si="56"/>
        <v>0.70978501810080763</v>
      </c>
    </row>
    <row r="1090" spans="1:12">
      <c r="A1090" s="14">
        <v>2020</v>
      </c>
      <c r="B1090" s="14" t="s">
        <v>981</v>
      </c>
      <c r="C1090" s="14" t="s">
        <v>1444</v>
      </c>
      <c r="D1090" s="14" t="s">
        <v>1200</v>
      </c>
      <c r="E1090" s="14" t="s">
        <v>1445</v>
      </c>
      <c r="F1090" s="14" t="s">
        <v>1446</v>
      </c>
      <c r="G1090" s="30">
        <v>391.27558721205781</v>
      </c>
      <c r="H1090" s="30">
        <v>148.99455344919468</v>
      </c>
      <c r="I1090" s="26">
        <f t="shared" si="54"/>
        <v>391.27558721205781</v>
      </c>
      <c r="J1090" s="26">
        <f t="shared" si="54"/>
        <v>148.99455344919468</v>
      </c>
      <c r="K1090" s="26">
        <f t="shared" si="55"/>
        <v>242.28103376286313</v>
      </c>
      <c r="L1090" s="28">
        <f t="shared" si="56"/>
        <v>0.61920815323332501</v>
      </c>
    </row>
    <row r="1091" spans="1:12">
      <c r="A1091" s="14">
        <v>2019</v>
      </c>
      <c r="B1091" s="14" t="s">
        <v>981</v>
      </c>
      <c r="C1091" s="14" t="s">
        <v>1444</v>
      </c>
      <c r="D1091" s="14" t="s">
        <v>1200</v>
      </c>
      <c r="E1091" s="14" t="s">
        <v>1445</v>
      </c>
      <c r="F1091" s="14" t="s">
        <v>1446</v>
      </c>
      <c r="G1091" s="30">
        <v>415.12177315559626</v>
      </c>
      <c r="H1091" s="30">
        <v>167.91972432363801</v>
      </c>
      <c r="I1091" s="26">
        <f t="shared" si="54"/>
        <v>415.12177315559626</v>
      </c>
      <c r="J1091" s="26">
        <f t="shared" si="54"/>
        <v>167.91972432363801</v>
      </c>
      <c r="K1091" s="26">
        <f t="shared" si="55"/>
        <v>247.20204883195825</v>
      </c>
      <c r="L1091" s="28">
        <f t="shared" si="56"/>
        <v>0.59549285250162431</v>
      </c>
    </row>
    <row r="1092" spans="1:12">
      <c r="A1092" s="14">
        <v>2014</v>
      </c>
      <c r="B1092" s="14" t="s">
        <v>981</v>
      </c>
      <c r="C1092" s="14" t="s">
        <v>1444</v>
      </c>
      <c r="D1092" s="14" t="s">
        <v>1200</v>
      </c>
      <c r="E1092" s="14" t="s">
        <v>1445</v>
      </c>
      <c r="F1092" s="14" t="s">
        <v>1447</v>
      </c>
      <c r="G1092" s="30">
        <v>452.73960000000005</v>
      </c>
      <c r="H1092" s="30">
        <v>182.79030400000005</v>
      </c>
      <c r="I1092" s="26">
        <f t="shared" si="54"/>
        <v>452.73960000000005</v>
      </c>
      <c r="J1092" s="26">
        <f t="shared" si="54"/>
        <v>182.79030400000005</v>
      </c>
      <c r="K1092" s="26">
        <f t="shared" si="55"/>
        <v>269.949296</v>
      </c>
      <c r="L1092" s="28">
        <f t="shared" si="56"/>
        <v>0.59625730994152037</v>
      </c>
    </row>
    <row r="1093" spans="1:12">
      <c r="A1093" s="14">
        <v>2017</v>
      </c>
      <c r="B1093" s="14" t="s">
        <v>981</v>
      </c>
      <c r="C1093" s="14" t="s">
        <v>1448</v>
      </c>
      <c r="D1093" s="14" t="s">
        <v>1141</v>
      </c>
      <c r="E1093" s="14" t="s">
        <v>1431</v>
      </c>
      <c r="F1093" s="14" t="s">
        <v>1440</v>
      </c>
      <c r="G1093" s="30">
        <v>213.09952439605863</v>
      </c>
      <c r="H1093" s="30">
        <v>91.787027742768643</v>
      </c>
      <c r="I1093" s="26">
        <f t="shared" si="54"/>
        <v>213.09952439605863</v>
      </c>
      <c r="J1093" s="26">
        <f t="shared" si="54"/>
        <v>91.787027742768643</v>
      </c>
      <c r="K1093" s="26">
        <f t="shared" si="55"/>
        <v>121.31249665328998</v>
      </c>
      <c r="L1093" s="28">
        <f t="shared" si="56"/>
        <v>0.56927624309392266</v>
      </c>
    </row>
    <row r="1094" spans="1:12">
      <c r="A1094" s="14">
        <v>2020</v>
      </c>
      <c r="B1094" s="14" t="s">
        <v>981</v>
      </c>
      <c r="C1094" s="14" t="s">
        <v>1448</v>
      </c>
      <c r="D1094" s="14" t="s">
        <v>1141</v>
      </c>
      <c r="E1094" s="14" t="s">
        <v>1431</v>
      </c>
      <c r="F1094" s="14" t="s">
        <v>1440</v>
      </c>
      <c r="G1094" s="30">
        <v>320.64063166311303</v>
      </c>
      <c r="H1094" s="30">
        <v>130.13191178571432</v>
      </c>
      <c r="I1094" s="26">
        <f t="shared" si="54"/>
        <v>320.64063166311303</v>
      </c>
      <c r="J1094" s="26">
        <f t="shared" si="54"/>
        <v>130.13191178571432</v>
      </c>
      <c r="K1094" s="26">
        <f t="shared" si="55"/>
        <v>190.5087198773987</v>
      </c>
      <c r="L1094" s="28">
        <f t="shared" si="56"/>
        <v>0.5941502762430938</v>
      </c>
    </row>
    <row r="1095" spans="1:12">
      <c r="A1095" s="14">
        <v>2016</v>
      </c>
      <c r="B1095" s="14" t="s">
        <v>981</v>
      </c>
      <c r="C1095" s="14" t="s">
        <v>1448</v>
      </c>
      <c r="D1095" s="14" t="s">
        <v>1141</v>
      </c>
      <c r="E1095" s="14" t="s">
        <v>1431</v>
      </c>
      <c r="F1095" s="14" t="s">
        <v>1440</v>
      </c>
      <c r="G1095" s="30">
        <v>251.91507984914571</v>
      </c>
      <c r="H1095" s="30">
        <v>143.32715426997248</v>
      </c>
      <c r="I1095" s="26">
        <f t="shared" si="54"/>
        <v>251.91507984914571</v>
      </c>
      <c r="J1095" s="26">
        <f t="shared" si="54"/>
        <v>143.32715426997248</v>
      </c>
      <c r="K1095" s="26">
        <f t="shared" si="55"/>
        <v>108.58792557917323</v>
      </c>
      <c r="L1095" s="28">
        <f t="shared" si="56"/>
        <v>0.4310497237569062</v>
      </c>
    </row>
    <row r="1096" spans="1:12">
      <c r="A1096" s="14">
        <v>2015</v>
      </c>
      <c r="B1096" s="14" t="s">
        <v>981</v>
      </c>
      <c r="C1096" s="14" t="s">
        <v>1448</v>
      </c>
      <c r="D1096" s="14" t="s">
        <v>1141</v>
      </c>
      <c r="E1096" s="14" t="s">
        <v>1431</v>
      </c>
      <c r="F1096" s="14" t="s">
        <v>1440</v>
      </c>
      <c r="G1096" s="30">
        <v>281.06947064495199</v>
      </c>
      <c r="H1096" s="30">
        <v>143.97255060728764</v>
      </c>
      <c r="I1096" s="26">
        <f t="shared" ref="I1096:J1159" si="57">IF(G1096&lt;0,"",IF(G1096="","",G1096))</f>
        <v>281.06947064495199</v>
      </c>
      <c r="J1096" s="26">
        <f t="shared" si="57"/>
        <v>143.97255060728764</v>
      </c>
      <c r="K1096" s="26">
        <f t="shared" si="55"/>
        <v>137.09692003766435</v>
      </c>
      <c r="L1096" s="28">
        <f t="shared" si="56"/>
        <v>0.48776880577985537</v>
      </c>
    </row>
    <row r="1097" spans="1:12">
      <c r="A1097" s="14">
        <v>2019</v>
      </c>
      <c r="B1097" s="14" t="s">
        <v>981</v>
      </c>
      <c r="C1097" s="14" t="s">
        <v>1448</v>
      </c>
      <c r="D1097" s="14" t="s">
        <v>1141</v>
      </c>
      <c r="E1097" s="14" t="s">
        <v>1431</v>
      </c>
      <c r="F1097" s="14" t="s">
        <v>1440</v>
      </c>
      <c r="G1097" s="30">
        <v>292.14496370760537</v>
      </c>
      <c r="H1097" s="30">
        <v>157.17896716145827</v>
      </c>
      <c r="I1097" s="26">
        <f t="shared" si="57"/>
        <v>292.14496370760537</v>
      </c>
      <c r="J1097" s="26">
        <f t="shared" si="57"/>
        <v>157.17896716145827</v>
      </c>
      <c r="K1097" s="26">
        <f t="shared" si="55"/>
        <v>134.9659965461471</v>
      </c>
      <c r="L1097" s="28">
        <f t="shared" si="56"/>
        <v>0.46198296500920838</v>
      </c>
    </row>
    <row r="1098" spans="1:12">
      <c r="A1098" s="14">
        <v>2021</v>
      </c>
      <c r="B1098" s="14" t="s">
        <v>981</v>
      </c>
      <c r="C1098" s="14" t="s">
        <v>1448</v>
      </c>
      <c r="D1098" s="14" t="s">
        <v>1141</v>
      </c>
      <c r="E1098" s="14" t="s">
        <v>1431</v>
      </c>
      <c r="F1098" s="14" t="s">
        <v>1440</v>
      </c>
      <c r="G1098" s="30">
        <v>263.1803022798523</v>
      </c>
      <c r="H1098" s="30">
        <v>160.4795207761438</v>
      </c>
      <c r="I1098" s="26">
        <f t="shared" si="57"/>
        <v>263.1803022798523</v>
      </c>
      <c r="J1098" s="26">
        <f t="shared" si="57"/>
        <v>160.4795207761438</v>
      </c>
      <c r="K1098" s="26">
        <f t="shared" si="55"/>
        <v>102.7007815037085</v>
      </c>
      <c r="L1098" s="28">
        <f t="shared" si="56"/>
        <v>0.39022974217311224</v>
      </c>
    </row>
    <row r="1099" spans="1:12">
      <c r="A1099" s="14">
        <v>2018</v>
      </c>
      <c r="B1099" s="14" t="s">
        <v>981</v>
      </c>
      <c r="C1099" s="14" t="s">
        <v>1448</v>
      </c>
      <c r="D1099" s="14" t="s">
        <v>1141</v>
      </c>
      <c r="E1099" s="14" t="s">
        <v>1431</v>
      </c>
      <c r="F1099" s="14" t="s">
        <v>1440</v>
      </c>
      <c r="G1099" s="30">
        <v>299.6046039184975</v>
      </c>
      <c r="H1099" s="30">
        <v>175.62223224252517</v>
      </c>
      <c r="I1099" s="26">
        <f t="shared" si="57"/>
        <v>299.6046039184975</v>
      </c>
      <c r="J1099" s="26">
        <f t="shared" si="57"/>
        <v>175.62223224252517</v>
      </c>
      <c r="K1099" s="26">
        <f t="shared" si="55"/>
        <v>123.98237167597233</v>
      </c>
      <c r="L1099" s="28">
        <f t="shared" si="56"/>
        <v>0.41381998158379335</v>
      </c>
    </row>
    <row r="1100" spans="1:12">
      <c r="A1100" s="14">
        <v>2014</v>
      </c>
      <c r="B1100" s="14" t="s">
        <v>981</v>
      </c>
      <c r="C1100" s="14" t="s">
        <v>1448</v>
      </c>
      <c r="D1100" s="14" t="s">
        <v>1141</v>
      </c>
      <c r="E1100" s="14" t="s">
        <v>1431</v>
      </c>
      <c r="F1100" s="14" t="s">
        <v>1440</v>
      </c>
      <c r="G1100" s="30">
        <v>323.62867555318564</v>
      </c>
      <c r="H1100" s="30">
        <v>185.04348626588441</v>
      </c>
      <c r="I1100" s="26">
        <f t="shared" si="57"/>
        <v>323.62867555318564</v>
      </c>
      <c r="J1100" s="26">
        <f t="shared" si="57"/>
        <v>185.04348626588441</v>
      </c>
      <c r="K1100" s="26">
        <f t="shared" si="55"/>
        <v>138.58518928730123</v>
      </c>
      <c r="L1100" s="28">
        <f t="shared" si="56"/>
        <v>0.42822283609576473</v>
      </c>
    </row>
    <row r="1101" spans="1:12">
      <c r="A1101" s="14">
        <v>2013</v>
      </c>
      <c r="B1101" s="14" t="s">
        <v>981</v>
      </c>
      <c r="C1101" s="14" t="s">
        <v>1448</v>
      </c>
      <c r="D1101" s="14" t="s">
        <v>1141</v>
      </c>
      <c r="E1101" s="14" t="s">
        <v>1431</v>
      </c>
      <c r="F1101" s="14" t="s">
        <v>1440</v>
      </c>
      <c r="G1101" s="30">
        <v>285.38816863050266</v>
      </c>
      <c r="H1101" s="30">
        <v>276.71615245664776</v>
      </c>
      <c r="I1101" s="26">
        <f t="shared" si="57"/>
        <v>285.38816863050266</v>
      </c>
      <c r="J1101" s="26">
        <f t="shared" si="57"/>
        <v>276.71615245664776</v>
      </c>
      <c r="K1101" s="26">
        <f t="shared" si="55"/>
        <v>8.6720161738548995</v>
      </c>
      <c r="L1101" s="28">
        <f t="shared" si="56"/>
        <v>3.0386740331491174E-2</v>
      </c>
    </row>
    <row r="1102" spans="1:12">
      <c r="A1102" s="14">
        <v>2013</v>
      </c>
      <c r="B1102" s="14" t="s">
        <v>981</v>
      </c>
      <c r="C1102" s="14" t="s">
        <v>1449</v>
      </c>
      <c r="D1102" s="14" t="s">
        <v>1145</v>
      </c>
      <c r="E1102" s="14" t="s">
        <v>1398</v>
      </c>
      <c r="F1102" s="14" t="s">
        <v>1450</v>
      </c>
      <c r="G1102" s="30">
        <v>300.13184030365124</v>
      </c>
      <c r="H1102" s="30">
        <v>90.410085227272674</v>
      </c>
      <c r="I1102" s="26">
        <f t="shared" si="57"/>
        <v>300.13184030365124</v>
      </c>
      <c r="J1102" s="26">
        <f t="shared" si="57"/>
        <v>90.410085227272674</v>
      </c>
      <c r="K1102" s="26">
        <f t="shared" si="55"/>
        <v>209.72175507637857</v>
      </c>
      <c r="L1102" s="28">
        <f t="shared" si="56"/>
        <v>0.69876543209876563</v>
      </c>
    </row>
    <row r="1103" spans="1:12">
      <c r="A1103" s="14">
        <v>2014</v>
      </c>
      <c r="B1103" s="14" t="s">
        <v>981</v>
      </c>
      <c r="C1103" s="14" t="s">
        <v>1449</v>
      </c>
      <c r="D1103" s="14" t="s">
        <v>1145</v>
      </c>
      <c r="E1103" s="14" t="s">
        <v>1398</v>
      </c>
      <c r="F1103" s="14" t="s">
        <v>1450</v>
      </c>
      <c r="G1103" s="30">
        <v>345.59427308509277</v>
      </c>
      <c r="H1103" s="30">
        <v>136.58226999999994</v>
      </c>
      <c r="I1103" s="26">
        <f t="shared" si="57"/>
        <v>345.59427308509277</v>
      </c>
      <c r="J1103" s="26">
        <f t="shared" si="57"/>
        <v>136.58226999999994</v>
      </c>
      <c r="K1103" s="26">
        <f t="shared" si="55"/>
        <v>209.01200308509283</v>
      </c>
      <c r="L1103" s="28">
        <f t="shared" si="56"/>
        <v>0.60479012345678995</v>
      </c>
    </row>
    <row r="1104" spans="1:12">
      <c r="A1104" s="14">
        <v>2016</v>
      </c>
      <c r="B1104" s="14" t="s">
        <v>981</v>
      </c>
      <c r="C1104" s="14" t="s">
        <v>1449</v>
      </c>
      <c r="D1104" s="14" t="s">
        <v>1145</v>
      </c>
      <c r="E1104" s="14" t="s">
        <v>1398</v>
      </c>
      <c r="F1104" s="14" t="s">
        <v>1202</v>
      </c>
      <c r="G1104" s="30">
        <v>233.6964112018087</v>
      </c>
      <c r="H1104" s="30">
        <v>144.78696564555216</v>
      </c>
      <c r="I1104" s="26">
        <f t="shared" si="57"/>
        <v>233.6964112018087</v>
      </c>
      <c r="J1104" s="26">
        <f t="shared" si="57"/>
        <v>144.78696564555216</v>
      </c>
      <c r="K1104" s="26">
        <f t="shared" si="55"/>
        <v>88.909445556256543</v>
      </c>
      <c r="L1104" s="28">
        <f t="shared" si="56"/>
        <v>0.38044848484848459</v>
      </c>
    </row>
    <row r="1105" spans="1:12">
      <c r="A1105" s="14">
        <v>2018</v>
      </c>
      <c r="B1105" s="14" t="s">
        <v>981</v>
      </c>
      <c r="C1105" s="14" t="s">
        <v>1449</v>
      </c>
      <c r="D1105" s="14" t="s">
        <v>1145</v>
      </c>
      <c r="E1105" s="14" t="s">
        <v>1398</v>
      </c>
      <c r="F1105" s="14" t="s">
        <v>1202</v>
      </c>
      <c r="G1105" s="30">
        <v>238.58870522308013</v>
      </c>
      <c r="H1105" s="30">
        <v>150.98449973495377</v>
      </c>
      <c r="I1105" s="26">
        <f t="shared" si="57"/>
        <v>238.58870522308013</v>
      </c>
      <c r="J1105" s="26">
        <f t="shared" si="57"/>
        <v>150.98449973495377</v>
      </c>
      <c r="K1105" s="26">
        <f t="shared" si="55"/>
        <v>87.604205488126354</v>
      </c>
      <c r="L1105" s="28">
        <f t="shared" si="56"/>
        <v>0.3671766666666661</v>
      </c>
    </row>
    <row r="1106" spans="1:12">
      <c r="A1106" s="14">
        <v>2017</v>
      </c>
      <c r="B1106" s="14" t="s">
        <v>981</v>
      </c>
      <c r="C1106" s="14" t="s">
        <v>1449</v>
      </c>
      <c r="D1106" s="14" t="s">
        <v>1145</v>
      </c>
      <c r="E1106" s="14" t="s">
        <v>1398</v>
      </c>
      <c r="F1106" s="14" t="s">
        <v>1202</v>
      </c>
      <c r="G1106" s="30">
        <v>192.1634514664805</v>
      </c>
      <c r="H1106" s="30">
        <v>154.58792662942261</v>
      </c>
      <c r="I1106" s="26">
        <f t="shared" si="57"/>
        <v>192.1634514664805</v>
      </c>
      <c r="J1106" s="26">
        <f t="shared" si="57"/>
        <v>154.58792662942261</v>
      </c>
      <c r="K1106" s="26">
        <f t="shared" si="55"/>
        <v>37.575524837057884</v>
      </c>
      <c r="L1106" s="28">
        <f t="shared" si="56"/>
        <v>0.19553939393939471</v>
      </c>
    </row>
    <row r="1107" spans="1:12">
      <c r="A1107" s="14">
        <v>2015</v>
      </c>
      <c r="B1107" s="14" t="s">
        <v>981</v>
      </c>
      <c r="C1107" s="14" t="s">
        <v>1449</v>
      </c>
      <c r="D1107" s="14" t="s">
        <v>1145</v>
      </c>
      <c r="E1107" s="14" t="s">
        <v>1398</v>
      </c>
      <c r="F1107" s="14" t="s">
        <v>1450</v>
      </c>
      <c r="G1107" s="30">
        <v>215.49827139152976</v>
      </c>
      <c r="H1107" s="30">
        <v>166.72954326923076</v>
      </c>
      <c r="I1107" s="26">
        <f t="shared" si="57"/>
        <v>215.49827139152976</v>
      </c>
      <c r="J1107" s="26">
        <f t="shared" si="57"/>
        <v>166.72954326923076</v>
      </c>
      <c r="K1107" s="26">
        <f t="shared" si="55"/>
        <v>48.768728122298995</v>
      </c>
      <c r="L1107" s="28">
        <f t="shared" si="56"/>
        <v>0.226306818181818</v>
      </c>
    </row>
    <row r="1108" spans="1:12">
      <c r="A1108" s="14">
        <v>2019</v>
      </c>
      <c r="B1108" s="14" t="s">
        <v>981</v>
      </c>
      <c r="C1108" s="14" t="s">
        <v>1449</v>
      </c>
      <c r="D1108" s="14" t="s">
        <v>1145</v>
      </c>
      <c r="E1108" s="14" t="s">
        <v>1398</v>
      </c>
      <c r="F1108" s="14" t="s">
        <v>1202</v>
      </c>
      <c r="G1108" s="30">
        <v>274.67568700353866</v>
      </c>
      <c r="H1108" s="30">
        <v>219.1361798563664</v>
      </c>
      <c r="I1108" s="26">
        <f t="shared" si="57"/>
        <v>274.67568700353866</v>
      </c>
      <c r="J1108" s="26">
        <f t="shared" si="57"/>
        <v>219.1361798563664</v>
      </c>
      <c r="K1108" s="26">
        <f t="shared" si="55"/>
        <v>55.539507147172259</v>
      </c>
      <c r="L1108" s="28">
        <f t="shared" si="56"/>
        <v>0.20220030303030331</v>
      </c>
    </row>
    <row r="1109" spans="1:12">
      <c r="A1109" s="14">
        <v>2020</v>
      </c>
      <c r="B1109" s="14" t="s">
        <v>981</v>
      </c>
      <c r="C1109" s="14" t="s">
        <v>1449</v>
      </c>
      <c r="D1109" s="14" t="s">
        <v>1145</v>
      </c>
      <c r="E1109" s="14" t="s">
        <v>1398</v>
      </c>
      <c r="F1109" s="14" t="s">
        <v>1202</v>
      </c>
      <c r="G1109" s="30">
        <v>328.22243346007605</v>
      </c>
      <c r="H1109" s="30">
        <v>286.38143333333323</v>
      </c>
      <c r="I1109" s="26">
        <f t="shared" si="57"/>
        <v>328.22243346007605</v>
      </c>
      <c r="J1109" s="26">
        <f t="shared" si="57"/>
        <v>286.38143333333323</v>
      </c>
      <c r="K1109" s="26">
        <f t="shared" si="55"/>
        <v>41.841000126742813</v>
      </c>
      <c r="L1109" s="28">
        <f t="shared" si="56"/>
        <v>0.12747757575757607</v>
      </c>
    </row>
    <row r="1110" spans="1:12">
      <c r="A1110" s="14">
        <v>2019</v>
      </c>
      <c r="B1110" s="14" t="s">
        <v>1100</v>
      </c>
      <c r="C1110" s="14" t="s">
        <v>1451</v>
      </c>
      <c r="D1110" s="14" t="s">
        <v>1149</v>
      </c>
      <c r="F1110" s="14" t="s">
        <v>1107</v>
      </c>
      <c r="G1110" s="30">
        <v>377.04597730697304</v>
      </c>
      <c r="H1110" s="30">
        <v>24.983904336309617</v>
      </c>
      <c r="I1110" s="26">
        <f t="shared" si="57"/>
        <v>377.04597730697304</v>
      </c>
      <c r="J1110" s="26">
        <f t="shared" si="57"/>
        <v>24.983904336309617</v>
      </c>
      <c r="K1110" s="26">
        <f t="shared" si="55"/>
        <v>352.06207297066345</v>
      </c>
      <c r="L1110" s="28">
        <f t="shared" si="56"/>
        <v>0.93373777777777778</v>
      </c>
    </row>
    <row r="1111" spans="1:12">
      <c r="A1111" s="14">
        <v>2021</v>
      </c>
      <c r="B1111" s="14" t="s">
        <v>1100</v>
      </c>
      <c r="C1111" s="14" t="s">
        <v>1451</v>
      </c>
      <c r="D1111" s="14" t="s">
        <v>1149</v>
      </c>
      <c r="F1111" s="14" t="s">
        <v>1107</v>
      </c>
      <c r="G1111" s="31"/>
      <c r="H1111" s="30">
        <v>29.479742453038686</v>
      </c>
      <c r="I1111" s="26" t="str">
        <f t="shared" si="57"/>
        <v/>
      </c>
      <c r="J1111" s="26">
        <f t="shared" si="57"/>
        <v>29.479742453038686</v>
      </c>
      <c r="K1111" s="26" t="str">
        <f t="shared" si="55"/>
        <v/>
      </c>
      <c r="L1111" s="28" t="str">
        <f t="shared" si="56"/>
        <v/>
      </c>
    </row>
    <row r="1112" spans="1:12">
      <c r="A1112" s="14">
        <v>2020</v>
      </c>
      <c r="B1112" s="14" t="s">
        <v>1100</v>
      </c>
      <c r="C1112" s="14" t="s">
        <v>1452</v>
      </c>
      <c r="D1112" s="14" t="s">
        <v>1453</v>
      </c>
      <c r="F1112" s="14" t="s">
        <v>1454</v>
      </c>
      <c r="G1112" s="30">
        <v>6826.8723555201605</v>
      </c>
      <c r="H1112" s="30">
        <v>3069.0209338245254</v>
      </c>
      <c r="I1112" s="26">
        <f t="shared" si="57"/>
        <v>6826.8723555201605</v>
      </c>
      <c r="J1112" s="26">
        <f t="shared" si="57"/>
        <v>3069.0209338245254</v>
      </c>
      <c r="K1112" s="26">
        <f t="shared" si="55"/>
        <v>3757.8514216956351</v>
      </c>
      <c r="L1112" s="28">
        <f t="shared" si="56"/>
        <v>0.55044993168168188</v>
      </c>
    </row>
    <row r="1113" spans="1:12">
      <c r="A1113" s="14">
        <v>2019</v>
      </c>
      <c r="B1113" s="14" t="s">
        <v>1100</v>
      </c>
      <c r="C1113" s="14" t="s">
        <v>1452</v>
      </c>
      <c r="D1113" s="14" t="s">
        <v>1453</v>
      </c>
      <c r="F1113" s="14" t="s">
        <v>1454</v>
      </c>
      <c r="G1113" s="30">
        <v>6536.7375622612471</v>
      </c>
      <c r="H1113" s="30">
        <v>3080.6954571375168</v>
      </c>
      <c r="I1113" s="26">
        <f t="shared" si="57"/>
        <v>6536.7375622612471</v>
      </c>
      <c r="J1113" s="26">
        <f t="shared" si="57"/>
        <v>3080.6954571375168</v>
      </c>
      <c r="K1113" s="26">
        <f t="shared" ref="K1113:K1176" si="58">IF(H1113="","",IF(G1113="","",G1113-H1113))</f>
        <v>3456.0421051237304</v>
      </c>
      <c r="L1113" s="28">
        <f t="shared" ref="L1113:L1176" si="59">IF(H1113="","",IF(G1113="","",K1113/G1113))</f>
        <v>0.52871054898648628</v>
      </c>
    </row>
    <row r="1114" spans="1:12">
      <c r="A1114" s="14">
        <v>2018</v>
      </c>
      <c r="B1114" s="14" t="s">
        <v>1100</v>
      </c>
      <c r="C1114" s="14" t="s">
        <v>1452</v>
      </c>
      <c r="D1114" s="14" t="s">
        <v>1453</v>
      </c>
      <c r="F1114" s="14" t="s">
        <v>1454</v>
      </c>
      <c r="G1114" s="30">
        <v>6388.6356898804834</v>
      </c>
      <c r="H1114" s="30">
        <v>3185.7083909444436</v>
      </c>
      <c r="I1114" s="26">
        <f t="shared" si="57"/>
        <v>6388.6356898804834</v>
      </c>
      <c r="J1114" s="26">
        <f t="shared" si="57"/>
        <v>3185.7083909444436</v>
      </c>
      <c r="K1114" s="26">
        <f t="shared" si="58"/>
        <v>3202.9272989360397</v>
      </c>
      <c r="L1114" s="28">
        <f t="shared" si="59"/>
        <v>0.5013476201201198</v>
      </c>
    </row>
    <row r="1115" spans="1:12">
      <c r="A1115" s="14">
        <v>2014</v>
      </c>
      <c r="B1115" s="14" t="s">
        <v>1100</v>
      </c>
      <c r="C1115" s="14" t="s">
        <v>1455</v>
      </c>
      <c r="D1115" s="14" t="s">
        <v>1106</v>
      </c>
      <c r="F1115" s="14" t="s">
        <v>1456</v>
      </c>
      <c r="G1115" s="30">
        <v>376.92594414319808</v>
      </c>
      <c r="H1115" s="30">
        <v>107.53640647513809</v>
      </c>
      <c r="I1115" s="26">
        <f t="shared" si="57"/>
        <v>376.92594414319808</v>
      </c>
      <c r="J1115" s="26">
        <f t="shared" si="57"/>
        <v>107.53640647513809</v>
      </c>
      <c r="K1115" s="26">
        <f t="shared" si="58"/>
        <v>269.38953766805997</v>
      </c>
      <c r="L1115" s="28">
        <f t="shared" si="59"/>
        <v>0.71470150000000021</v>
      </c>
    </row>
    <row r="1116" spans="1:12">
      <c r="A1116" s="14">
        <v>2011</v>
      </c>
      <c r="B1116" s="14" t="s">
        <v>1100</v>
      </c>
      <c r="C1116" s="14" t="s">
        <v>1455</v>
      </c>
      <c r="D1116" s="14" t="s">
        <v>1106</v>
      </c>
      <c r="F1116" s="14" t="s">
        <v>1456</v>
      </c>
      <c r="G1116" s="30">
        <v>353.53753007117086</v>
      </c>
      <c r="H1116" s="30">
        <v>111.21479680945049</v>
      </c>
      <c r="I1116" s="26">
        <f t="shared" si="57"/>
        <v>353.53753007117086</v>
      </c>
      <c r="J1116" s="26">
        <f t="shared" si="57"/>
        <v>111.21479680945049</v>
      </c>
      <c r="K1116" s="26">
        <f t="shared" si="58"/>
        <v>242.32273326172037</v>
      </c>
      <c r="L1116" s="28">
        <f t="shared" si="59"/>
        <v>0.68542294000000004</v>
      </c>
    </row>
    <row r="1117" spans="1:12">
      <c r="A1117" s="14">
        <v>2016</v>
      </c>
      <c r="B1117" s="14" t="s">
        <v>1100</v>
      </c>
      <c r="C1117" s="14" t="s">
        <v>1455</v>
      </c>
      <c r="D1117" s="14" t="s">
        <v>1106</v>
      </c>
      <c r="F1117" s="14" t="s">
        <v>1456</v>
      </c>
      <c r="G1117" s="30">
        <v>367.83169756375628</v>
      </c>
      <c r="H1117" s="30">
        <v>192.86542387841524</v>
      </c>
      <c r="I1117" s="26">
        <f t="shared" si="57"/>
        <v>367.83169756375628</v>
      </c>
      <c r="J1117" s="26">
        <f t="shared" si="57"/>
        <v>192.86542387841524</v>
      </c>
      <c r="K1117" s="26">
        <f t="shared" si="58"/>
        <v>174.96627368534104</v>
      </c>
      <c r="L1117" s="28">
        <f t="shared" si="59"/>
        <v>0.47566937500000017</v>
      </c>
    </row>
    <row r="1118" spans="1:12">
      <c r="A1118" s="14">
        <v>2012</v>
      </c>
      <c r="B1118" s="14" t="s">
        <v>1100</v>
      </c>
      <c r="C1118" s="14" t="s">
        <v>1455</v>
      </c>
      <c r="D1118" s="14" t="s">
        <v>1106</v>
      </c>
      <c r="F1118" s="14" t="s">
        <v>1456</v>
      </c>
      <c r="G1118" s="30">
        <v>510.06882056028206</v>
      </c>
      <c r="H1118" s="30">
        <v>193.74660445505418</v>
      </c>
      <c r="I1118" s="26">
        <f t="shared" si="57"/>
        <v>510.06882056028206</v>
      </c>
      <c r="J1118" s="26">
        <f t="shared" si="57"/>
        <v>193.74660445505418</v>
      </c>
      <c r="K1118" s="26">
        <f t="shared" si="58"/>
        <v>316.32221610522788</v>
      </c>
      <c r="L1118" s="28">
        <f t="shared" si="59"/>
        <v>0.62015595416666647</v>
      </c>
    </row>
    <row r="1119" spans="1:12">
      <c r="A1119" s="14">
        <v>2015</v>
      </c>
      <c r="B1119" s="14" t="s">
        <v>1100</v>
      </c>
      <c r="C1119" s="14" t="s">
        <v>1455</v>
      </c>
      <c r="D1119" s="14" t="s">
        <v>1106</v>
      </c>
      <c r="F1119" s="14" t="s">
        <v>1456</v>
      </c>
      <c r="G1119" s="30">
        <v>335.42469974551773</v>
      </c>
      <c r="H1119" s="30">
        <v>207.84960137499979</v>
      </c>
      <c r="I1119" s="26">
        <f t="shared" si="57"/>
        <v>335.42469974551773</v>
      </c>
      <c r="J1119" s="26">
        <f t="shared" si="57"/>
        <v>207.84960137499979</v>
      </c>
      <c r="K1119" s="26">
        <f t="shared" si="58"/>
        <v>127.57509837051794</v>
      </c>
      <c r="L1119" s="28">
        <f t="shared" si="59"/>
        <v>0.38033901041666718</v>
      </c>
    </row>
    <row r="1120" spans="1:12">
      <c r="A1120" s="14">
        <v>2018</v>
      </c>
      <c r="B1120" s="14" t="s">
        <v>1100</v>
      </c>
      <c r="C1120" s="14" t="s">
        <v>1455</v>
      </c>
      <c r="D1120" s="14" t="s">
        <v>1106</v>
      </c>
      <c r="F1120" s="14" t="s">
        <v>1457</v>
      </c>
      <c r="G1120" s="30">
        <v>384.85488603362734</v>
      </c>
      <c r="H1120" s="30">
        <v>213.23642643749997</v>
      </c>
      <c r="I1120" s="26">
        <f t="shared" si="57"/>
        <v>384.85488603362734</v>
      </c>
      <c r="J1120" s="26">
        <f t="shared" si="57"/>
        <v>213.23642643749997</v>
      </c>
      <c r="K1120" s="26">
        <f t="shared" si="58"/>
        <v>171.61845959612737</v>
      </c>
      <c r="L1120" s="28">
        <f t="shared" si="59"/>
        <v>0.44593031250000009</v>
      </c>
    </row>
    <row r="1121" spans="1:12">
      <c r="A1121" s="14">
        <v>2017</v>
      </c>
      <c r="B1121" s="14" t="s">
        <v>1100</v>
      </c>
      <c r="C1121" s="14" t="s">
        <v>1455</v>
      </c>
      <c r="D1121" s="14" t="s">
        <v>1106</v>
      </c>
      <c r="F1121" s="14" t="s">
        <v>1456</v>
      </c>
      <c r="G1121" s="30">
        <v>437.46582973340628</v>
      </c>
      <c r="H1121" s="30">
        <v>224.95149163636361</v>
      </c>
      <c r="I1121" s="26">
        <f t="shared" si="57"/>
        <v>437.46582973340628</v>
      </c>
      <c r="J1121" s="26">
        <f t="shared" si="57"/>
        <v>224.95149163636361</v>
      </c>
      <c r="K1121" s="26">
        <f t="shared" si="58"/>
        <v>212.51433809704267</v>
      </c>
      <c r="L1121" s="28">
        <f t="shared" si="59"/>
        <v>0.48578499999999974</v>
      </c>
    </row>
    <row r="1122" spans="1:12">
      <c r="A1122" s="14">
        <v>2019</v>
      </c>
      <c r="B1122" s="14" t="s">
        <v>1100</v>
      </c>
      <c r="C1122" s="14" t="s">
        <v>1455</v>
      </c>
      <c r="D1122" s="14" t="s">
        <v>1106</v>
      </c>
      <c r="F1122" s="14" t="s">
        <v>1457</v>
      </c>
      <c r="G1122" s="30">
        <v>390.70648207817749</v>
      </c>
      <c r="H1122" s="30">
        <v>253.95688132150033</v>
      </c>
      <c r="I1122" s="26">
        <f t="shared" si="57"/>
        <v>390.70648207817749</v>
      </c>
      <c r="J1122" s="26">
        <f t="shared" si="57"/>
        <v>253.95688132150033</v>
      </c>
      <c r="K1122" s="26">
        <f t="shared" si="58"/>
        <v>136.74960075667715</v>
      </c>
      <c r="L1122" s="28">
        <f t="shared" si="59"/>
        <v>0.35000596875000034</v>
      </c>
    </row>
    <row r="1123" spans="1:12">
      <c r="A1123" s="14">
        <v>2020</v>
      </c>
      <c r="B1123" s="14" t="s">
        <v>1100</v>
      </c>
      <c r="C1123" s="14" t="s">
        <v>1455</v>
      </c>
      <c r="D1123" s="14" t="s">
        <v>1106</v>
      </c>
      <c r="F1123" s="14" t="s">
        <v>1457</v>
      </c>
      <c r="G1123" s="30">
        <v>368.70871857085592</v>
      </c>
      <c r="H1123" s="30">
        <v>301.99155191144371</v>
      </c>
      <c r="I1123" s="26">
        <f t="shared" si="57"/>
        <v>368.70871857085592</v>
      </c>
      <c r="J1123" s="26">
        <f t="shared" si="57"/>
        <v>301.99155191144371</v>
      </c>
      <c r="K1123" s="26">
        <f t="shared" si="58"/>
        <v>66.717166659412214</v>
      </c>
      <c r="L1123" s="28">
        <f t="shared" si="59"/>
        <v>0.18094816666666635</v>
      </c>
    </row>
    <row r="1124" spans="1:12">
      <c r="A1124" s="14">
        <v>2013</v>
      </c>
      <c r="B1124" s="14" t="s">
        <v>1100</v>
      </c>
      <c r="C1124" s="14" t="s">
        <v>1455</v>
      </c>
      <c r="D1124" s="14" t="s">
        <v>1106</v>
      </c>
      <c r="F1124" s="14" t="s">
        <v>1456</v>
      </c>
      <c r="G1124" s="30">
        <v>472.74056203803315</v>
      </c>
      <c r="H1124" s="30">
        <v>477.61506876330117</v>
      </c>
      <c r="I1124" s="26">
        <f t="shared" si="57"/>
        <v>472.74056203803315</v>
      </c>
      <c r="J1124" s="26">
        <f t="shared" si="57"/>
        <v>477.61506876330117</v>
      </c>
      <c r="K1124" s="26">
        <f t="shared" si="58"/>
        <v>-4.8745067252680201</v>
      </c>
      <c r="L1124" s="28">
        <f t="shared" si="59"/>
        <v>-1.0311166666667064E-2</v>
      </c>
    </row>
    <row r="1125" spans="1:12">
      <c r="A1125" s="14">
        <v>2020</v>
      </c>
      <c r="B1125" s="14" t="s">
        <v>1100</v>
      </c>
      <c r="C1125" s="14" t="s">
        <v>1458</v>
      </c>
      <c r="D1125" s="14" t="s">
        <v>1459</v>
      </c>
      <c r="F1125" s="14" t="s">
        <v>1460</v>
      </c>
      <c r="G1125" s="30">
        <v>430.38267520750225</v>
      </c>
      <c r="H1125" s="30">
        <v>74.117892051281913</v>
      </c>
      <c r="I1125" s="26">
        <f t="shared" si="57"/>
        <v>430.38267520750225</v>
      </c>
      <c r="J1125" s="26">
        <f t="shared" si="57"/>
        <v>74.117892051281913</v>
      </c>
      <c r="K1125" s="26">
        <f t="shared" si="58"/>
        <v>356.26478315622035</v>
      </c>
      <c r="L1125" s="28">
        <f t="shared" si="59"/>
        <v>0.82778606965174162</v>
      </c>
    </row>
    <row r="1126" spans="1:12">
      <c r="A1126" s="14">
        <v>2019</v>
      </c>
      <c r="B1126" s="14" t="s">
        <v>1100</v>
      </c>
      <c r="C1126" s="14" t="s">
        <v>1461</v>
      </c>
      <c r="D1126" s="14" t="s">
        <v>1149</v>
      </c>
      <c r="F1126" s="14" t="s">
        <v>1462</v>
      </c>
      <c r="G1126" s="30">
        <v>1053901.5228650148</v>
      </c>
      <c r="H1126" s="30">
        <v>44.36130497704324</v>
      </c>
      <c r="I1126" s="26">
        <f t="shared" si="57"/>
        <v>1053901.5228650148</v>
      </c>
      <c r="J1126" s="26">
        <f t="shared" si="57"/>
        <v>44.36130497704324</v>
      </c>
      <c r="K1126" s="26">
        <f t="shared" si="58"/>
        <v>1053857.1615600379</v>
      </c>
      <c r="L1126" s="28">
        <f t="shared" si="59"/>
        <v>0.99995790754257918</v>
      </c>
    </row>
    <row r="1127" spans="1:12">
      <c r="A1127" s="14">
        <v>2017</v>
      </c>
      <c r="B1127" s="14" t="s">
        <v>1100</v>
      </c>
      <c r="C1127" s="14" t="s">
        <v>1461</v>
      </c>
      <c r="D1127" s="14" t="s">
        <v>1149</v>
      </c>
      <c r="F1127" s="14" t="s">
        <v>1462</v>
      </c>
      <c r="G1127" s="30">
        <v>137.37496143583778</v>
      </c>
      <c r="H1127" s="30">
        <v>69.867656522981306</v>
      </c>
      <c r="I1127" s="26">
        <f t="shared" si="57"/>
        <v>137.37496143583778</v>
      </c>
      <c r="J1127" s="26">
        <f t="shared" si="57"/>
        <v>69.867656522981306</v>
      </c>
      <c r="K1127" s="26">
        <f t="shared" si="58"/>
        <v>67.507304912856469</v>
      </c>
      <c r="L1127" s="28">
        <f t="shared" si="59"/>
        <v>0.49140909090909096</v>
      </c>
    </row>
    <row r="1128" spans="1:12">
      <c r="A1128" s="14">
        <v>2016</v>
      </c>
      <c r="B1128" s="14" t="s">
        <v>1100</v>
      </c>
      <c r="C1128" s="14" t="s">
        <v>1461</v>
      </c>
      <c r="D1128" s="14" t="s">
        <v>1149</v>
      </c>
      <c r="F1128" s="14" t="s">
        <v>1462</v>
      </c>
      <c r="G1128" s="30">
        <v>148.68407022837724</v>
      </c>
      <c r="H1128" s="30">
        <v>70.010987529806201</v>
      </c>
      <c r="I1128" s="26">
        <f t="shared" si="57"/>
        <v>148.68407022837724</v>
      </c>
      <c r="J1128" s="26">
        <f t="shared" si="57"/>
        <v>70.010987529806201</v>
      </c>
      <c r="K1128" s="26">
        <f t="shared" si="58"/>
        <v>78.673082698571037</v>
      </c>
      <c r="L1128" s="28">
        <f t="shared" si="59"/>
        <v>0.52912919708029227</v>
      </c>
    </row>
    <row r="1129" spans="1:12">
      <c r="A1129" s="14">
        <v>2015</v>
      </c>
      <c r="B1129" s="14" t="s">
        <v>1100</v>
      </c>
      <c r="C1129" s="14" t="s">
        <v>1461</v>
      </c>
      <c r="D1129" s="14" t="s">
        <v>1149</v>
      </c>
      <c r="F1129" s="14" t="s">
        <v>1462</v>
      </c>
      <c r="G1129" s="30">
        <v>130.29114624709013</v>
      </c>
      <c r="H1129" s="30">
        <v>71.399125463287803</v>
      </c>
      <c r="I1129" s="26">
        <f t="shared" si="57"/>
        <v>130.29114624709013</v>
      </c>
      <c r="J1129" s="26">
        <f t="shared" si="57"/>
        <v>71.399125463287803</v>
      </c>
      <c r="K1129" s="26">
        <f t="shared" si="58"/>
        <v>58.892020783802323</v>
      </c>
      <c r="L1129" s="28">
        <f t="shared" si="59"/>
        <v>0.4520032441200324</v>
      </c>
    </row>
    <row r="1130" spans="1:12">
      <c r="A1130" s="14">
        <v>2021</v>
      </c>
      <c r="B1130" s="14" t="s">
        <v>1100</v>
      </c>
      <c r="C1130" s="14" t="s">
        <v>1461</v>
      </c>
      <c r="D1130" s="14" t="s">
        <v>1149</v>
      </c>
      <c r="F1130" s="14" t="s">
        <v>1462</v>
      </c>
      <c r="G1130" s="30">
        <v>158.63537864443504</v>
      </c>
      <c r="H1130" s="30">
        <v>78.780071181818201</v>
      </c>
      <c r="I1130" s="26">
        <f t="shared" si="57"/>
        <v>158.63537864443504</v>
      </c>
      <c r="J1130" s="26">
        <f t="shared" si="57"/>
        <v>78.780071181818201</v>
      </c>
      <c r="K1130" s="26">
        <f t="shared" si="58"/>
        <v>79.855307462616835</v>
      </c>
      <c r="L1130" s="28">
        <f t="shared" si="59"/>
        <v>0.50338901791639012</v>
      </c>
    </row>
    <row r="1131" spans="1:12">
      <c r="A1131" s="14">
        <v>2020</v>
      </c>
      <c r="B1131" s="14" t="s">
        <v>1100</v>
      </c>
      <c r="C1131" s="14" t="s">
        <v>1461</v>
      </c>
      <c r="D1131" s="14" t="s">
        <v>1149</v>
      </c>
      <c r="F1131" s="14" t="s">
        <v>1462</v>
      </c>
      <c r="G1131" s="30">
        <v>183.90955696822041</v>
      </c>
      <c r="H1131" s="30">
        <v>82.446298651388972</v>
      </c>
      <c r="I1131" s="26">
        <f t="shared" si="57"/>
        <v>183.90955696822041</v>
      </c>
      <c r="J1131" s="26">
        <f t="shared" si="57"/>
        <v>82.446298651388972</v>
      </c>
      <c r="K1131" s="26">
        <f t="shared" si="58"/>
        <v>101.46325831683144</v>
      </c>
      <c r="L1131" s="28">
        <f t="shared" si="59"/>
        <v>0.55170193430656955</v>
      </c>
    </row>
    <row r="1132" spans="1:12">
      <c r="A1132" s="14">
        <v>2014</v>
      </c>
      <c r="B1132" s="14" t="s">
        <v>1100</v>
      </c>
      <c r="C1132" s="14" t="s">
        <v>1461</v>
      </c>
      <c r="D1132" s="14" t="s">
        <v>1149</v>
      </c>
      <c r="F1132" s="14" t="s">
        <v>1462</v>
      </c>
      <c r="G1132" s="30">
        <v>185.67174209479674</v>
      </c>
      <c r="H1132" s="30">
        <v>98.867507187633805</v>
      </c>
      <c r="I1132" s="26">
        <f t="shared" si="57"/>
        <v>185.67174209479674</v>
      </c>
      <c r="J1132" s="26">
        <f t="shared" si="57"/>
        <v>98.867507187633805</v>
      </c>
      <c r="K1132" s="26">
        <f t="shared" si="58"/>
        <v>86.804234907162936</v>
      </c>
      <c r="L1132" s="28">
        <f t="shared" si="59"/>
        <v>0.46751451743714495</v>
      </c>
    </row>
    <row r="1133" spans="1:12">
      <c r="A1133" s="14">
        <v>2013</v>
      </c>
      <c r="B1133" s="14" t="s">
        <v>1100</v>
      </c>
      <c r="C1133" s="14" t="s">
        <v>1463</v>
      </c>
      <c r="D1133" s="14" t="s">
        <v>1464</v>
      </c>
      <c r="F1133" s="14" t="s">
        <v>1465</v>
      </c>
      <c r="G1133" s="30">
        <v>2760.8536844339542</v>
      </c>
      <c r="H1133" s="30">
        <v>63.023607600000048</v>
      </c>
      <c r="I1133" s="26">
        <f t="shared" si="57"/>
        <v>2760.8536844339542</v>
      </c>
      <c r="J1133" s="26">
        <f t="shared" si="57"/>
        <v>63.023607600000048</v>
      </c>
      <c r="K1133" s="26">
        <f t="shared" si="58"/>
        <v>2697.8300768339541</v>
      </c>
      <c r="L1133" s="28">
        <f t="shared" si="59"/>
        <v>0.97717242027155038</v>
      </c>
    </row>
    <row r="1134" spans="1:12">
      <c r="A1134" s="14">
        <v>2012</v>
      </c>
      <c r="B1134" s="14" t="s">
        <v>1100</v>
      </c>
      <c r="C1134" s="14" t="s">
        <v>1463</v>
      </c>
      <c r="D1134" s="14" t="s">
        <v>1464</v>
      </c>
      <c r="F1134" s="14" t="s">
        <v>1465</v>
      </c>
      <c r="G1134" s="30">
        <v>3004.4356413210203</v>
      </c>
      <c r="H1134" s="30">
        <v>73.630361689672185</v>
      </c>
      <c r="I1134" s="26">
        <f t="shared" si="57"/>
        <v>3004.4356413210203</v>
      </c>
      <c r="J1134" s="26">
        <f t="shared" si="57"/>
        <v>73.630361689672185</v>
      </c>
      <c r="K1134" s="26">
        <f t="shared" si="58"/>
        <v>2930.8052796313482</v>
      </c>
      <c r="L1134" s="28">
        <f t="shared" si="59"/>
        <v>0.9754927811809283</v>
      </c>
    </row>
    <row r="1135" spans="1:12">
      <c r="A1135" s="14">
        <v>2011</v>
      </c>
      <c r="B1135" s="14" t="s">
        <v>1100</v>
      </c>
      <c r="C1135" s="14" t="s">
        <v>1463</v>
      </c>
      <c r="D1135" s="14" t="s">
        <v>1464</v>
      </c>
      <c r="F1135" s="14" t="s">
        <v>1465</v>
      </c>
      <c r="G1135" s="30">
        <v>2618.7439532482726</v>
      </c>
      <c r="H1135" s="30">
        <v>76.210834815426693</v>
      </c>
      <c r="I1135" s="26">
        <f t="shared" si="57"/>
        <v>2618.7439532482726</v>
      </c>
      <c r="J1135" s="26">
        <f t="shared" si="57"/>
        <v>76.210834815426693</v>
      </c>
      <c r="K1135" s="26">
        <f t="shared" si="58"/>
        <v>2542.5331184328461</v>
      </c>
      <c r="L1135" s="28">
        <f t="shared" si="59"/>
        <v>0.97089794337438173</v>
      </c>
    </row>
    <row r="1136" spans="1:12">
      <c r="A1136" s="14">
        <v>2018</v>
      </c>
      <c r="B1136" s="14" t="s">
        <v>1100</v>
      </c>
      <c r="C1136" s="14" t="s">
        <v>1463</v>
      </c>
      <c r="D1136" s="14" t="s">
        <v>1464</v>
      </c>
      <c r="F1136" s="14" t="s">
        <v>1465</v>
      </c>
      <c r="G1136" s="30">
        <v>2875.2068804305509</v>
      </c>
      <c r="H1136" s="30">
        <v>282.85904213550725</v>
      </c>
      <c r="I1136" s="26">
        <f t="shared" si="57"/>
        <v>2875.2068804305509</v>
      </c>
      <c r="J1136" s="26">
        <f t="shared" si="57"/>
        <v>282.85904213550725</v>
      </c>
      <c r="K1136" s="26">
        <f t="shared" si="58"/>
        <v>2592.3478382950434</v>
      </c>
      <c r="L1136" s="28">
        <f t="shared" si="59"/>
        <v>0.90162132538680118</v>
      </c>
    </row>
    <row r="1137" spans="1:12">
      <c r="A1137" s="14">
        <v>2016</v>
      </c>
      <c r="B1137" s="14" t="s">
        <v>1100</v>
      </c>
      <c r="C1137" s="14" t="s">
        <v>1463</v>
      </c>
      <c r="D1137" s="14" t="s">
        <v>1464</v>
      </c>
      <c r="F1137" s="14" t="s">
        <v>1465</v>
      </c>
      <c r="G1137" s="30">
        <v>2789.2777066767244</v>
      </c>
      <c r="H1137" s="30">
        <v>431.43541183970746</v>
      </c>
      <c r="I1137" s="26">
        <f t="shared" si="57"/>
        <v>2789.2777066767244</v>
      </c>
      <c r="J1137" s="26">
        <f t="shared" si="57"/>
        <v>431.43541183970746</v>
      </c>
      <c r="K1137" s="26">
        <f t="shared" si="58"/>
        <v>2357.8422948370171</v>
      </c>
      <c r="L1137" s="28">
        <f t="shared" si="59"/>
        <v>0.84532360804125894</v>
      </c>
    </row>
    <row r="1138" spans="1:12">
      <c r="A1138" s="14">
        <v>2017</v>
      </c>
      <c r="B1138" s="14" t="s">
        <v>1100</v>
      </c>
      <c r="C1138" s="14" t="s">
        <v>1463</v>
      </c>
      <c r="D1138" s="14" t="s">
        <v>1464</v>
      </c>
      <c r="F1138" s="14" t="s">
        <v>1465</v>
      </c>
      <c r="G1138" s="30">
        <v>2597.4723484227184</v>
      </c>
      <c r="H1138" s="30">
        <v>497.62479448089618</v>
      </c>
      <c r="I1138" s="26">
        <f t="shared" si="57"/>
        <v>2597.4723484227184</v>
      </c>
      <c r="J1138" s="26">
        <f t="shared" si="57"/>
        <v>497.62479448089618</v>
      </c>
      <c r="K1138" s="26">
        <f t="shared" si="58"/>
        <v>2099.8475539418223</v>
      </c>
      <c r="L1138" s="28">
        <f t="shared" si="59"/>
        <v>0.80841959885229486</v>
      </c>
    </row>
    <row r="1139" spans="1:12">
      <c r="A1139" s="14">
        <v>2014</v>
      </c>
      <c r="B1139" s="14" t="s">
        <v>1100</v>
      </c>
      <c r="C1139" s="14" t="s">
        <v>1463</v>
      </c>
      <c r="D1139" s="14" t="s">
        <v>1464</v>
      </c>
      <c r="F1139" s="14" t="s">
        <v>1465</v>
      </c>
      <c r="G1139" s="30">
        <v>3273.5750104149884</v>
      </c>
      <c r="H1139" s="30">
        <v>757.47001849999856</v>
      </c>
      <c r="I1139" s="26">
        <f t="shared" si="57"/>
        <v>3273.5750104149884</v>
      </c>
      <c r="J1139" s="26">
        <f t="shared" si="57"/>
        <v>757.47001849999856</v>
      </c>
      <c r="K1139" s="26">
        <f t="shared" si="58"/>
        <v>2516.10499191499</v>
      </c>
      <c r="L1139" s="28">
        <f t="shared" si="59"/>
        <v>0.76861076465635214</v>
      </c>
    </row>
    <row r="1140" spans="1:12">
      <c r="A1140" s="14">
        <v>2011</v>
      </c>
      <c r="B1140" s="14" t="s">
        <v>1100</v>
      </c>
      <c r="C1140" s="14" t="s">
        <v>1463</v>
      </c>
      <c r="D1140" s="14" t="s">
        <v>1464</v>
      </c>
      <c r="F1140" s="14" t="s">
        <v>1465</v>
      </c>
      <c r="G1140" s="30">
        <v>2618.7439532482726</v>
      </c>
      <c r="H1140" s="30">
        <v>810.19501768778309</v>
      </c>
      <c r="I1140" s="26">
        <f t="shared" si="57"/>
        <v>2618.7439532482726</v>
      </c>
      <c r="J1140" s="26">
        <f t="shared" si="57"/>
        <v>810.19501768778309</v>
      </c>
      <c r="K1140" s="26">
        <f t="shared" si="58"/>
        <v>1808.5489355604896</v>
      </c>
      <c r="L1140" s="28">
        <f t="shared" si="59"/>
        <v>0.69061693997123219</v>
      </c>
    </row>
    <row r="1141" spans="1:12">
      <c r="A1141" s="14">
        <v>2015</v>
      </c>
      <c r="B1141" s="14" t="s">
        <v>1100</v>
      </c>
      <c r="C1141" s="14" t="s">
        <v>1463</v>
      </c>
      <c r="D1141" s="14" t="s">
        <v>1464</v>
      </c>
      <c r="F1141" s="14" t="s">
        <v>1465</v>
      </c>
      <c r="G1141" s="30">
        <v>2619.5791048787714</v>
      </c>
      <c r="H1141" s="30">
        <v>817.29729881501919</v>
      </c>
      <c r="I1141" s="26">
        <f t="shared" si="57"/>
        <v>2619.5791048787714</v>
      </c>
      <c r="J1141" s="26">
        <f t="shared" si="57"/>
        <v>817.29729881501919</v>
      </c>
      <c r="K1141" s="26">
        <f t="shared" si="58"/>
        <v>1802.2818060637524</v>
      </c>
      <c r="L1141" s="28">
        <f t="shared" si="59"/>
        <v>0.68800434493737428</v>
      </c>
    </row>
    <row r="1142" spans="1:12">
      <c r="A1142" s="14">
        <v>2019</v>
      </c>
      <c r="B1142" s="14" t="s">
        <v>1100</v>
      </c>
      <c r="C1142" s="14" t="s">
        <v>1463</v>
      </c>
      <c r="D1142" s="14" t="s">
        <v>1464</v>
      </c>
      <c r="F1142" s="14" t="s">
        <v>1465</v>
      </c>
      <c r="G1142" s="30">
        <v>2809.1699883768429</v>
      </c>
      <c r="H1142" s="30">
        <v>852.60792783475722</v>
      </c>
      <c r="I1142" s="26">
        <f t="shared" si="57"/>
        <v>2809.1699883768429</v>
      </c>
      <c r="J1142" s="26">
        <f t="shared" si="57"/>
        <v>852.60792783475722</v>
      </c>
      <c r="K1142" s="26">
        <f t="shared" si="58"/>
        <v>1956.5620605420856</v>
      </c>
      <c r="L1142" s="28">
        <f t="shared" si="59"/>
        <v>0.69649115882538681</v>
      </c>
    </row>
    <row r="1143" spans="1:12">
      <c r="A1143" s="14">
        <v>2021</v>
      </c>
      <c r="B1143" s="14" t="s">
        <v>1100</v>
      </c>
      <c r="C1143" s="14" t="s">
        <v>1463</v>
      </c>
      <c r="D1143" s="14" t="s">
        <v>1464</v>
      </c>
      <c r="F1143" s="14" t="s">
        <v>1465</v>
      </c>
      <c r="G1143" s="30">
        <v>2975.8089903122332</v>
      </c>
      <c r="H1143" s="30">
        <v>874.99910124565793</v>
      </c>
      <c r="I1143" s="26">
        <f t="shared" si="57"/>
        <v>2975.8089903122332</v>
      </c>
      <c r="J1143" s="26">
        <f t="shared" si="57"/>
        <v>874.99910124565793</v>
      </c>
      <c r="K1143" s="26">
        <f t="shared" si="58"/>
        <v>2100.8098890665751</v>
      </c>
      <c r="L1143" s="28">
        <f t="shared" si="59"/>
        <v>0.70596261248815917</v>
      </c>
    </row>
    <row r="1144" spans="1:12">
      <c r="A1144" s="14">
        <v>2012</v>
      </c>
      <c r="B1144" s="14" t="s">
        <v>1100</v>
      </c>
      <c r="C1144" s="14" t="s">
        <v>1463</v>
      </c>
      <c r="D1144" s="14" t="s">
        <v>1464</v>
      </c>
      <c r="F1144" s="14" t="s">
        <v>1465</v>
      </c>
      <c r="G1144" s="30">
        <v>3004.4356413210203</v>
      </c>
      <c r="H1144" s="30">
        <v>962.23217012660359</v>
      </c>
      <c r="I1144" s="26">
        <f t="shared" si="57"/>
        <v>3004.4356413210203</v>
      </c>
      <c r="J1144" s="26">
        <f t="shared" si="57"/>
        <v>962.23217012660359</v>
      </c>
      <c r="K1144" s="26">
        <f t="shared" si="58"/>
        <v>2042.2034711944166</v>
      </c>
      <c r="L1144" s="28">
        <f t="shared" si="59"/>
        <v>0.67972947834438557</v>
      </c>
    </row>
    <row r="1145" spans="1:12">
      <c r="A1145" s="14">
        <v>2020</v>
      </c>
      <c r="B1145" s="14" t="s">
        <v>1100</v>
      </c>
      <c r="C1145" s="14" t="s">
        <v>1463</v>
      </c>
      <c r="D1145" s="14" t="s">
        <v>1464</v>
      </c>
      <c r="F1145" s="14" t="s">
        <v>1465</v>
      </c>
      <c r="G1145" s="30">
        <v>2998.1028659833378</v>
      </c>
      <c r="H1145" s="30">
        <v>1031.4132411801265</v>
      </c>
      <c r="I1145" s="26">
        <f t="shared" si="57"/>
        <v>2998.1028659833378</v>
      </c>
      <c r="J1145" s="26">
        <f t="shared" si="57"/>
        <v>1031.4132411801265</v>
      </c>
      <c r="K1145" s="26">
        <f t="shared" si="58"/>
        <v>1966.6896248032112</v>
      </c>
      <c r="L1145" s="28">
        <f t="shared" si="59"/>
        <v>0.65597803434878588</v>
      </c>
    </row>
    <row r="1146" spans="1:12">
      <c r="A1146" s="14">
        <v>2013</v>
      </c>
      <c r="B1146" s="14" t="s">
        <v>1100</v>
      </c>
      <c r="C1146" s="14" t="s">
        <v>1463</v>
      </c>
      <c r="D1146" s="14" t="s">
        <v>1464</v>
      </c>
      <c r="F1146" s="14" t="s">
        <v>1465</v>
      </c>
      <c r="G1146" s="30">
        <v>2760.8536844339542</v>
      </c>
      <c r="H1146" s="30">
        <v>1610.0385776666651</v>
      </c>
      <c r="I1146" s="26">
        <f t="shared" si="57"/>
        <v>2760.8536844339542</v>
      </c>
      <c r="J1146" s="26">
        <f t="shared" si="57"/>
        <v>1610.0385776666651</v>
      </c>
      <c r="K1146" s="26">
        <f t="shared" si="58"/>
        <v>1150.8151067672891</v>
      </c>
      <c r="L1146" s="28">
        <f t="shared" si="59"/>
        <v>0.41683306625618433</v>
      </c>
    </row>
    <row r="1147" spans="1:12">
      <c r="A1147" s="14">
        <v>2021</v>
      </c>
      <c r="B1147" s="14" t="s">
        <v>986</v>
      </c>
      <c r="C1147" s="14" t="s">
        <v>1466</v>
      </c>
      <c r="D1147" s="14" t="s">
        <v>988</v>
      </c>
      <c r="F1147" s="14" t="s">
        <v>1467</v>
      </c>
      <c r="G1147" s="30">
        <v>114.9383076923077</v>
      </c>
      <c r="H1147" s="30">
        <v>7.6574318181818271</v>
      </c>
      <c r="I1147" s="26">
        <f t="shared" si="57"/>
        <v>114.9383076923077</v>
      </c>
      <c r="J1147" s="26">
        <f t="shared" si="57"/>
        <v>7.6574318181818271</v>
      </c>
      <c r="K1147" s="26">
        <f t="shared" si="58"/>
        <v>107.28087587412588</v>
      </c>
      <c r="L1147" s="28">
        <f t="shared" si="59"/>
        <v>0.93337789661319071</v>
      </c>
    </row>
    <row r="1148" spans="1:12">
      <c r="A1148" s="14">
        <v>2014</v>
      </c>
      <c r="B1148" s="14" t="s">
        <v>986</v>
      </c>
      <c r="C1148" s="14" t="s">
        <v>1468</v>
      </c>
      <c r="D1148" s="14" t="s">
        <v>1469</v>
      </c>
      <c r="F1148" s="14" t="s">
        <v>989</v>
      </c>
      <c r="G1148" s="30">
        <v>53391.674465968288</v>
      </c>
      <c r="H1148" s="30">
        <v>14284.048927925271</v>
      </c>
      <c r="I1148" s="26">
        <f t="shared" si="57"/>
        <v>53391.674465968288</v>
      </c>
      <c r="J1148" s="26">
        <f t="shared" si="57"/>
        <v>14284.048927925271</v>
      </c>
      <c r="K1148" s="26">
        <f t="shared" si="58"/>
        <v>39107.625538043016</v>
      </c>
      <c r="L1148" s="28">
        <f t="shared" si="59"/>
        <v>0.73246673623188407</v>
      </c>
    </row>
    <row r="1149" spans="1:12">
      <c r="A1149" s="14">
        <v>2011</v>
      </c>
      <c r="B1149" s="14" t="s">
        <v>986</v>
      </c>
      <c r="C1149" s="14" t="s">
        <v>1468</v>
      </c>
      <c r="D1149" s="14" t="s">
        <v>1469</v>
      </c>
      <c r="F1149" s="14" t="s">
        <v>989</v>
      </c>
      <c r="G1149" s="30">
        <v>56911.14922690158</v>
      </c>
      <c r="H1149" s="30">
        <v>19107.558674469041</v>
      </c>
      <c r="I1149" s="26">
        <f t="shared" si="57"/>
        <v>56911.14922690158</v>
      </c>
      <c r="J1149" s="26">
        <f t="shared" si="57"/>
        <v>19107.558674469041</v>
      </c>
      <c r="K1149" s="26">
        <f t="shared" si="58"/>
        <v>37803.590552432535</v>
      </c>
      <c r="L1149" s="28">
        <f t="shared" si="59"/>
        <v>0.66425632000000079</v>
      </c>
    </row>
    <row r="1150" spans="1:12">
      <c r="A1150" s="14">
        <v>2013</v>
      </c>
      <c r="B1150" s="14" t="s">
        <v>986</v>
      </c>
      <c r="C1150" s="14" t="s">
        <v>1468</v>
      </c>
      <c r="D1150" s="14" t="s">
        <v>1469</v>
      </c>
      <c r="F1150" s="14" t="s">
        <v>989</v>
      </c>
      <c r="G1150" s="30">
        <v>53561.43552235057</v>
      </c>
      <c r="H1150" s="30">
        <v>22964.763043738443</v>
      </c>
      <c r="I1150" s="26">
        <f t="shared" si="57"/>
        <v>53561.43552235057</v>
      </c>
      <c r="J1150" s="26">
        <f t="shared" si="57"/>
        <v>22964.763043738443</v>
      </c>
      <c r="K1150" s="26">
        <f t="shared" si="58"/>
        <v>30596.672478612127</v>
      </c>
      <c r="L1150" s="28">
        <f t="shared" si="59"/>
        <v>0.57124444444444522</v>
      </c>
    </row>
    <row r="1151" spans="1:12">
      <c r="A1151" s="14">
        <v>2021</v>
      </c>
      <c r="B1151" s="14" t="s">
        <v>986</v>
      </c>
      <c r="C1151" s="14" t="s">
        <v>1468</v>
      </c>
      <c r="D1151" s="14" t="s">
        <v>1469</v>
      </c>
      <c r="F1151" s="14" t="s">
        <v>989</v>
      </c>
      <c r="G1151" s="30">
        <v>41249.623441584794</v>
      </c>
      <c r="H1151" s="30">
        <v>23420.590838750075</v>
      </c>
      <c r="I1151" s="26">
        <f t="shared" si="57"/>
        <v>41249.623441584794</v>
      </c>
      <c r="J1151" s="26">
        <f t="shared" si="57"/>
        <v>23420.590838750075</v>
      </c>
      <c r="K1151" s="26">
        <f t="shared" si="58"/>
        <v>17829.032602834719</v>
      </c>
      <c r="L1151" s="28">
        <f t="shared" si="59"/>
        <v>0.43222291781846467</v>
      </c>
    </row>
    <row r="1152" spans="1:12">
      <c r="A1152" s="14">
        <v>2015</v>
      </c>
      <c r="B1152" s="14" t="s">
        <v>986</v>
      </c>
      <c r="C1152" s="14" t="s">
        <v>1468</v>
      </c>
      <c r="D1152" s="14" t="s">
        <v>1469</v>
      </c>
      <c r="F1152" s="14" t="s">
        <v>989</v>
      </c>
      <c r="G1152" s="30">
        <v>51239.831650056047</v>
      </c>
      <c r="H1152" s="30">
        <v>27156.35783594751</v>
      </c>
      <c r="I1152" s="26">
        <f t="shared" si="57"/>
        <v>51239.831650056047</v>
      </c>
      <c r="J1152" s="26">
        <f t="shared" si="57"/>
        <v>27156.35783594751</v>
      </c>
      <c r="K1152" s="26">
        <f t="shared" si="58"/>
        <v>24083.473814108536</v>
      </c>
      <c r="L1152" s="28">
        <f t="shared" si="59"/>
        <v>0.47001469439999993</v>
      </c>
    </row>
    <row r="1153" spans="1:12">
      <c r="A1153" s="14">
        <v>2012</v>
      </c>
      <c r="B1153" s="14" t="s">
        <v>986</v>
      </c>
      <c r="C1153" s="14" t="s">
        <v>1468</v>
      </c>
      <c r="D1153" s="14" t="s">
        <v>1469</v>
      </c>
      <c r="F1153" s="14" t="s">
        <v>989</v>
      </c>
      <c r="G1153" s="30">
        <v>53416.984126474745</v>
      </c>
      <c r="H1153" s="30">
        <v>30227.670639002747</v>
      </c>
      <c r="I1153" s="26">
        <f t="shared" si="57"/>
        <v>53416.984126474745</v>
      </c>
      <c r="J1153" s="26">
        <f t="shared" si="57"/>
        <v>30227.670639002747</v>
      </c>
      <c r="K1153" s="26">
        <f t="shared" si="58"/>
        <v>23189.313487471998</v>
      </c>
      <c r="L1153" s="28">
        <f t="shared" si="59"/>
        <v>0.43411873333333351</v>
      </c>
    </row>
    <row r="1154" spans="1:12">
      <c r="A1154" s="14">
        <v>2019</v>
      </c>
      <c r="B1154" s="14" t="s">
        <v>986</v>
      </c>
      <c r="C1154" s="14" t="s">
        <v>1468</v>
      </c>
      <c r="D1154" s="14" t="s">
        <v>1469</v>
      </c>
      <c r="F1154" s="14" t="s">
        <v>989</v>
      </c>
      <c r="G1154" s="30">
        <v>43455.300468291607</v>
      </c>
      <c r="H1154" s="30">
        <v>32292.562517805138</v>
      </c>
      <c r="I1154" s="26">
        <f t="shared" si="57"/>
        <v>43455.300468291607</v>
      </c>
      <c r="J1154" s="26">
        <f t="shared" si="57"/>
        <v>32292.562517805138</v>
      </c>
      <c r="K1154" s="26">
        <f t="shared" si="58"/>
        <v>11162.737950486469</v>
      </c>
      <c r="L1154" s="28">
        <f t="shared" si="59"/>
        <v>0.25687862769771153</v>
      </c>
    </row>
    <row r="1155" spans="1:12">
      <c r="A1155" s="14">
        <v>2017</v>
      </c>
      <c r="B1155" s="14" t="s">
        <v>986</v>
      </c>
      <c r="C1155" s="14" t="s">
        <v>1468</v>
      </c>
      <c r="D1155" s="14" t="s">
        <v>1469</v>
      </c>
      <c r="F1155" s="14" t="s">
        <v>989</v>
      </c>
      <c r="G1155" s="30">
        <v>40116.119508521915</v>
      </c>
      <c r="H1155" s="30">
        <v>32751.062876133317</v>
      </c>
      <c r="I1155" s="26">
        <f t="shared" si="57"/>
        <v>40116.119508521915</v>
      </c>
      <c r="J1155" s="26">
        <f t="shared" si="57"/>
        <v>32751.062876133317</v>
      </c>
      <c r="K1155" s="26">
        <f t="shared" si="58"/>
        <v>7365.0566323885978</v>
      </c>
      <c r="L1155" s="28">
        <f t="shared" si="59"/>
        <v>0.18359344629093624</v>
      </c>
    </row>
    <row r="1156" spans="1:12">
      <c r="A1156" s="14">
        <v>2016</v>
      </c>
      <c r="B1156" s="14" t="s">
        <v>986</v>
      </c>
      <c r="C1156" s="14" t="s">
        <v>1468</v>
      </c>
      <c r="D1156" s="14" t="s">
        <v>1469</v>
      </c>
      <c r="F1156" s="14" t="s">
        <v>989</v>
      </c>
      <c r="G1156" s="30">
        <v>44850.855657721426</v>
      </c>
      <c r="H1156" s="30">
        <v>43399.00321333325</v>
      </c>
      <c r="I1156" s="26">
        <f t="shared" si="57"/>
        <v>44850.855657721426</v>
      </c>
      <c r="J1156" s="26">
        <f t="shared" si="57"/>
        <v>43399.00321333325</v>
      </c>
      <c r="K1156" s="26">
        <f t="shared" si="58"/>
        <v>1451.8524443881761</v>
      </c>
      <c r="L1156" s="28">
        <f t="shared" si="59"/>
        <v>3.2370674385076716E-2</v>
      </c>
    </row>
    <row r="1157" spans="1:12">
      <c r="A1157" s="14">
        <v>2014</v>
      </c>
      <c r="B1157" s="14" t="s">
        <v>986</v>
      </c>
      <c r="C1157" s="14" t="s">
        <v>1470</v>
      </c>
      <c r="D1157" s="14" t="s">
        <v>1156</v>
      </c>
      <c r="E1157" s="14" t="s">
        <v>1471</v>
      </c>
      <c r="F1157" s="14" t="s">
        <v>1472</v>
      </c>
      <c r="G1157" s="30">
        <v>1263.7119063180821</v>
      </c>
      <c r="H1157" s="30">
        <v>87.736334259259223</v>
      </c>
      <c r="I1157" s="26">
        <f t="shared" si="57"/>
        <v>1263.7119063180821</v>
      </c>
      <c r="J1157" s="26">
        <f t="shared" si="57"/>
        <v>87.736334259259223</v>
      </c>
      <c r="K1157" s="26">
        <f t="shared" si="58"/>
        <v>1175.975572058823</v>
      </c>
      <c r="L1157" s="28">
        <f t="shared" si="59"/>
        <v>0.93057251908396954</v>
      </c>
    </row>
    <row r="1158" spans="1:12">
      <c r="A1158" s="14">
        <v>2013</v>
      </c>
      <c r="B1158" s="14" t="s">
        <v>986</v>
      </c>
      <c r="C1158" s="14" t="s">
        <v>1470</v>
      </c>
      <c r="D1158" s="14" t="s">
        <v>1156</v>
      </c>
      <c r="E1158" s="14" t="s">
        <v>1471</v>
      </c>
      <c r="F1158" s="14" t="s">
        <v>1472</v>
      </c>
      <c r="G1158" s="30">
        <v>994.69772190476112</v>
      </c>
      <c r="H1158" s="30">
        <v>144.61715288888837</v>
      </c>
      <c r="I1158" s="26">
        <f t="shared" si="57"/>
        <v>994.69772190476112</v>
      </c>
      <c r="J1158" s="26">
        <f t="shared" si="57"/>
        <v>144.61715288888837</v>
      </c>
      <c r="K1158" s="26">
        <f t="shared" si="58"/>
        <v>850.0805690158727</v>
      </c>
      <c r="L1158" s="28">
        <f t="shared" si="59"/>
        <v>0.8546119592875322</v>
      </c>
    </row>
    <row r="1159" spans="1:12">
      <c r="A1159" s="14">
        <v>2011</v>
      </c>
      <c r="B1159" s="14" t="s">
        <v>986</v>
      </c>
      <c r="C1159" s="14" t="s">
        <v>1470</v>
      </c>
      <c r="D1159" s="14" t="s">
        <v>1156</v>
      </c>
      <c r="E1159" s="14" t="s">
        <v>1471</v>
      </c>
      <c r="F1159" s="14" t="s">
        <v>1472</v>
      </c>
      <c r="G1159" s="30">
        <v>1166.9606807644477</v>
      </c>
      <c r="H1159" s="30">
        <v>151.24958577405874</v>
      </c>
      <c r="I1159" s="26">
        <f t="shared" si="57"/>
        <v>1166.9606807644477</v>
      </c>
      <c r="J1159" s="26">
        <f t="shared" si="57"/>
        <v>151.24958577405874</v>
      </c>
      <c r="K1159" s="26">
        <f t="shared" si="58"/>
        <v>1015.711094990389</v>
      </c>
      <c r="L1159" s="28">
        <f t="shared" si="59"/>
        <v>0.87039016115351997</v>
      </c>
    </row>
    <row r="1160" spans="1:12">
      <c r="A1160" s="14">
        <v>2019</v>
      </c>
      <c r="B1160" s="14" t="s">
        <v>986</v>
      </c>
      <c r="C1160" s="14" t="s">
        <v>1470</v>
      </c>
      <c r="D1160" s="14" t="s">
        <v>1156</v>
      </c>
      <c r="E1160" s="14" t="s">
        <v>1471</v>
      </c>
      <c r="F1160" s="14" t="s">
        <v>1472</v>
      </c>
      <c r="G1160" s="30">
        <v>882.80265198237828</v>
      </c>
      <c r="H1160" s="30">
        <v>161.08646818181819</v>
      </c>
      <c r="I1160" s="26">
        <f t="shared" ref="I1160:J1223" si="60">IF(G1160&lt;0,"",IF(G1160="","",G1160))</f>
        <v>882.80265198237828</v>
      </c>
      <c r="J1160" s="26">
        <f t="shared" si="60"/>
        <v>161.08646818181819</v>
      </c>
      <c r="K1160" s="26">
        <f t="shared" si="58"/>
        <v>721.71618380056009</v>
      </c>
      <c r="L1160" s="28">
        <f t="shared" si="59"/>
        <v>0.81752833680314585</v>
      </c>
    </row>
    <row r="1161" spans="1:12">
      <c r="A1161" s="14">
        <v>2012</v>
      </c>
      <c r="B1161" s="14" t="s">
        <v>986</v>
      </c>
      <c r="C1161" s="14" t="s">
        <v>1470</v>
      </c>
      <c r="D1161" s="14" t="s">
        <v>1156</v>
      </c>
      <c r="E1161" s="14" t="s">
        <v>1471</v>
      </c>
      <c r="F1161" s="14" t="s">
        <v>1472</v>
      </c>
      <c r="G1161" s="30">
        <v>1096.9784063284787</v>
      </c>
      <c r="H1161" s="30">
        <v>218.76764019337034</v>
      </c>
      <c r="I1161" s="26">
        <f t="shared" si="60"/>
        <v>1096.9784063284787</v>
      </c>
      <c r="J1161" s="26">
        <f t="shared" si="60"/>
        <v>218.76764019337034</v>
      </c>
      <c r="K1161" s="26">
        <f t="shared" si="58"/>
        <v>878.21076613510843</v>
      </c>
      <c r="L1161" s="28">
        <f t="shared" si="59"/>
        <v>0.80057251908396942</v>
      </c>
    </row>
    <row r="1162" spans="1:12">
      <c r="A1162" s="14">
        <v>2021</v>
      </c>
      <c r="B1162" s="14" t="s">
        <v>986</v>
      </c>
      <c r="C1162" s="14" t="s">
        <v>1470</v>
      </c>
      <c r="D1162" s="14" t="s">
        <v>1156</v>
      </c>
      <c r="E1162" s="14" t="s">
        <v>1471</v>
      </c>
      <c r="F1162" s="14" t="s">
        <v>1472</v>
      </c>
      <c r="G1162" s="30">
        <v>896.48659090909155</v>
      </c>
      <c r="H1162" s="30">
        <v>220.81400000000014</v>
      </c>
      <c r="I1162" s="26">
        <f t="shared" si="60"/>
        <v>896.48659090909155</v>
      </c>
      <c r="J1162" s="26">
        <f t="shared" si="60"/>
        <v>220.81400000000014</v>
      </c>
      <c r="K1162" s="26">
        <f t="shared" si="58"/>
        <v>675.67259090909147</v>
      </c>
      <c r="L1162" s="28">
        <f t="shared" si="59"/>
        <v>0.75368956743002558</v>
      </c>
    </row>
    <row r="1163" spans="1:12">
      <c r="A1163" s="14">
        <v>2016</v>
      </c>
      <c r="B1163" s="14" t="s">
        <v>986</v>
      </c>
      <c r="C1163" s="14" t="s">
        <v>1470</v>
      </c>
      <c r="D1163" s="14" t="s">
        <v>1156</v>
      </c>
      <c r="E1163" s="14" t="s">
        <v>1471</v>
      </c>
      <c r="F1163" s="14" t="s">
        <v>1472</v>
      </c>
      <c r="G1163" s="30">
        <v>770.48697318899599</v>
      </c>
      <c r="H1163" s="30">
        <v>264.47504499540918</v>
      </c>
      <c r="I1163" s="26">
        <f t="shared" si="60"/>
        <v>770.48697318899599</v>
      </c>
      <c r="J1163" s="26">
        <f t="shared" si="60"/>
        <v>264.47504499540918</v>
      </c>
      <c r="K1163" s="26">
        <f t="shared" si="58"/>
        <v>506.01192819358681</v>
      </c>
      <c r="L1163" s="28">
        <f t="shared" si="59"/>
        <v>0.65674300254452844</v>
      </c>
    </row>
    <row r="1164" spans="1:12">
      <c r="A1164" s="14">
        <v>2015</v>
      </c>
      <c r="B1164" s="14" t="s">
        <v>986</v>
      </c>
      <c r="C1164" s="14" t="s">
        <v>1470</v>
      </c>
      <c r="D1164" s="14" t="s">
        <v>1156</v>
      </c>
      <c r="E1164" s="14" t="s">
        <v>1471</v>
      </c>
      <c r="F1164" s="14" t="s">
        <v>1472</v>
      </c>
      <c r="G1164" s="30">
        <v>1056.7306296437425</v>
      </c>
      <c r="H1164" s="30">
        <v>313.46986464088417</v>
      </c>
      <c r="I1164" s="26">
        <f t="shared" si="60"/>
        <v>1056.7306296437425</v>
      </c>
      <c r="J1164" s="26">
        <f t="shared" si="60"/>
        <v>313.46986464088417</v>
      </c>
      <c r="K1164" s="26">
        <f t="shared" si="58"/>
        <v>743.26076500285831</v>
      </c>
      <c r="L1164" s="28">
        <f t="shared" si="59"/>
        <v>0.7033587786259542</v>
      </c>
    </row>
    <row r="1165" spans="1:12">
      <c r="A1165" s="14">
        <v>2020</v>
      </c>
      <c r="B1165" s="14" t="s">
        <v>986</v>
      </c>
      <c r="C1165" s="14" t="s">
        <v>1470</v>
      </c>
      <c r="D1165" s="14" t="s">
        <v>1156</v>
      </c>
      <c r="E1165" s="14" t="s">
        <v>1471</v>
      </c>
      <c r="F1165" s="14" t="s">
        <v>1472</v>
      </c>
      <c r="G1165" s="30">
        <v>583.96298442593172</v>
      </c>
      <c r="H1165" s="30">
        <v>435.12424242424299</v>
      </c>
      <c r="I1165" s="26">
        <f t="shared" si="60"/>
        <v>583.96298442593172</v>
      </c>
      <c r="J1165" s="26">
        <f t="shared" si="60"/>
        <v>435.12424242424299</v>
      </c>
      <c r="K1165" s="26">
        <f t="shared" si="58"/>
        <v>148.83874200168873</v>
      </c>
      <c r="L1165" s="28">
        <f t="shared" si="59"/>
        <v>0.25487701441899702</v>
      </c>
    </row>
    <row r="1166" spans="1:12">
      <c r="A1166" s="14">
        <v>2019</v>
      </c>
      <c r="B1166" s="14" t="s">
        <v>986</v>
      </c>
      <c r="C1166" s="14" t="s">
        <v>1473</v>
      </c>
      <c r="D1166" s="14" t="s">
        <v>1115</v>
      </c>
      <c r="F1166" s="14" t="s">
        <v>1474</v>
      </c>
      <c r="G1166" s="30">
        <v>9714.3857039005961</v>
      </c>
      <c r="H1166" s="30">
        <v>1457.0849976923098</v>
      </c>
      <c r="I1166" s="26">
        <f t="shared" si="60"/>
        <v>9714.3857039005961</v>
      </c>
      <c r="J1166" s="26">
        <f t="shared" si="60"/>
        <v>1457.0849976923098</v>
      </c>
      <c r="K1166" s="26">
        <f t="shared" si="58"/>
        <v>8257.300706208287</v>
      </c>
      <c r="L1166" s="28">
        <f t="shared" si="59"/>
        <v>0.85000750000000014</v>
      </c>
    </row>
    <row r="1167" spans="1:12">
      <c r="A1167" s="14">
        <v>2021</v>
      </c>
      <c r="B1167" s="14" t="s">
        <v>986</v>
      </c>
      <c r="C1167" s="14" t="s">
        <v>1473</v>
      </c>
      <c r="D1167" s="14" t="s">
        <v>1115</v>
      </c>
      <c r="F1167" s="14" t="s">
        <v>1474</v>
      </c>
      <c r="G1167" s="30">
        <v>10592.416416416396</v>
      </c>
      <c r="H1167" s="30">
        <v>1567.4326799999972</v>
      </c>
      <c r="I1167" s="26">
        <f t="shared" si="60"/>
        <v>10592.416416416396</v>
      </c>
      <c r="J1167" s="26">
        <f t="shared" si="60"/>
        <v>1567.4326799999972</v>
      </c>
      <c r="K1167" s="26">
        <f t="shared" si="58"/>
        <v>9024.9837364163977</v>
      </c>
      <c r="L1167" s="28">
        <f t="shared" si="59"/>
        <v>0.85202312499999988</v>
      </c>
    </row>
    <row r="1168" spans="1:12">
      <c r="A1168" s="14">
        <v>2020</v>
      </c>
      <c r="B1168" s="14" t="s">
        <v>986</v>
      </c>
      <c r="C1168" s="14" t="s">
        <v>1473</v>
      </c>
      <c r="D1168" s="14" t="s">
        <v>1115</v>
      </c>
      <c r="F1168" s="14" t="s">
        <v>1474</v>
      </c>
      <c r="G1168" s="30">
        <v>12833.378600157364</v>
      </c>
      <c r="H1168" s="30">
        <v>2105.7982943911816</v>
      </c>
      <c r="I1168" s="26">
        <f t="shared" si="60"/>
        <v>12833.378600157364</v>
      </c>
      <c r="J1168" s="26">
        <f t="shared" si="60"/>
        <v>2105.7982943911816</v>
      </c>
      <c r="K1168" s="26">
        <f t="shared" si="58"/>
        <v>10727.580305766183</v>
      </c>
      <c r="L1168" s="28">
        <f t="shared" si="59"/>
        <v>0.8359124</v>
      </c>
    </row>
    <row r="1169" spans="1:12">
      <c r="A1169" s="14">
        <v>2014</v>
      </c>
      <c r="B1169" s="14" t="s">
        <v>986</v>
      </c>
      <c r="C1169" s="14" t="s">
        <v>1205</v>
      </c>
      <c r="D1169" s="14" t="s">
        <v>1206</v>
      </c>
      <c r="F1169" s="14" t="s">
        <v>1207</v>
      </c>
      <c r="G1169" s="30">
        <v>2297.8664635989367</v>
      </c>
      <c r="H1169" s="30">
        <v>232.27917221454825</v>
      </c>
      <c r="I1169" s="26">
        <f t="shared" si="60"/>
        <v>2297.8664635989367</v>
      </c>
      <c r="J1169" s="26">
        <f t="shared" si="60"/>
        <v>232.27917221454825</v>
      </c>
      <c r="K1169" s="26">
        <f t="shared" si="58"/>
        <v>2065.5872913843882</v>
      </c>
      <c r="L1169" s="28">
        <f t="shared" si="59"/>
        <v>0.89891528690020095</v>
      </c>
    </row>
    <row r="1170" spans="1:12">
      <c r="A1170" s="14">
        <v>2018</v>
      </c>
      <c r="B1170" s="14" t="s">
        <v>986</v>
      </c>
      <c r="C1170" s="14" t="s">
        <v>1205</v>
      </c>
      <c r="D1170" s="14" t="s">
        <v>1206</v>
      </c>
      <c r="F1170" s="14" t="s">
        <v>1207</v>
      </c>
      <c r="G1170" s="30">
        <v>2120.9243300529897</v>
      </c>
      <c r="H1170" s="30">
        <v>332.26266666666612</v>
      </c>
      <c r="I1170" s="26">
        <f t="shared" si="60"/>
        <v>2120.9243300529897</v>
      </c>
      <c r="J1170" s="26">
        <f t="shared" si="60"/>
        <v>332.26266666666612</v>
      </c>
      <c r="K1170" s="26">
        <f t="shared" si="58"/>
        <v>1788.6616633863237</v>
      </c>
      <c r="L1170" s="28">
        <f t="shared" si="59"/>
        <v>0.84334063127166603</v>
      </c>
    </row>
    <row r="1171" spans="1:12">
      <c r="A1171" s="14">
        <v>2015</v>
      </c>
      <c r="B1171" s="14" t="s">
        <v>986</v>
      </c>
      <c r="C1171" s="14" t="s">
        <v>1205</v>
      </c>
      <c r="D1171" s="14" t="s">
        <v>1206</v>
      </c>
      <c r="F1171" s="14" t="s">
        <v>1207</v>
      </c>
      <c r="G1171" s="30">
        <v>2014.5234140520799</v>
      </c>
      <c r="H1171" s="30">
        <v>387.88259011080345</v>
      </c>
      <c r="I1171" s="26">
        <f t="shared" si="60"/>
        <v>2014.5234140520799</v>
      </c>
      <c r="J1171" s="26">
        <f t="shared" si="60"/>
        <v>387.88259011080345</v>
      </c>
      <c r="K1171" s="26">
        <f t="shared" si="58"/>
        <v>1626.6408239412765</v>
      </c>
      <c r="L1171" s="28">
        <f t="shared" si="59"/>
        <v>0.80745689655172415</v>
      </c>
    </row>
    <row r="1172" spans="1:12">
      <c r="A1172" s="14">
        <v>2016</v>
      </c>
      <c r="B1172" s="14" t="s">
        <v>986</v>
      </c>
      <c r="C1172" s="14" t="s">
        <v>1205</v>
      </c>
      <c r="D1172" s="14" t="s">
        <v>1206</v>
      </c>
      <c r="F1172" s="14" t="s">
        <v>1207</v>
      </c>
      <c r="G1172" s="30">
        <v>1791.4435416627948</v>
      </c>
      <c r="H1172" s="30">
        <v>398.76372808004953</v>
      </c>
      <c r="I1172" s="26">
        <f t="shared" si="60"/>
        <v>1791.4435416627948</v>
      </c>
      <c r="J1172" s="26">
        <f t="shared" si="60"/>
        <v>398.76372808004953</v>
      </c>
      <c r="K1172" s="26">
        <f t="shared" si="58"/>
        <v>1392.6798135827453</v>
      </c>
      <c r="L1172" s="28">
        <f t="shared" si="59"/>
        <v>0.77740647762199522</v>
      </c>
    </row>
    <row r="1173" spans="1:12">
      <c r="A1173" s="14">
        <v>2013</v>
      </c>
      <c r="B1173" s="14" t="s">
        <v>986</v>
      </c>
      <c r="C1173" s="14" t="s">
        <v>1205</v>
      </c>
      <c r="D1173" s="14" t="s">
        <v>1206</v>
      </c>
      <c r="F1173" s="14" t="s">
        <v>1207</v>
      </c>
      <c r="G1173" s="30">
        <v>2043.1772461502301</v>
      </c>
      <c r="H1173" s="30">
        <v>415.45256360497211</v>
      </c>
      <c r="I1173" s="26">
        <f t="shared" si="60"/>
        <v>2043.1772461502301</v>
      </c>
      <c r="J1173" s="26">
        <f t="shared" si="60"/>
        <v>415.45256360497211</v>
      </c>
      <c r="K1173" s="26">
        <f t="shared" si="58"/>
        <v>1627.724682545258</v>
      </c>
      <c r="L1173" s="28">
        <f t="shared" si="59"/>
        <v>0.79666347381864644</v>
      </c>
    </row>
    <row r="1174" spans="1:12">
      <c r="A1174" s="14">
        <v>2017</v>
      </c>
      <c r="B1174" s="14" t="s">
        <v>986</v>
      </c>
      <c r="C1174" s="14" t="s">
        <v>1205</v>
      </c>
      <c r="D1174" s="14" t="s">
        <v>1206</v>
      </c>
      <c r="F1174" s="14" t="s">
        <v>1207</v>
      </c>
      <c r="G1174" s="30">
        <v>1936.0048244349441</v>
      </c>
      <c r="H1174" s="30">
        <v>416.98769230769199</v>
      </c>
      <c r="I1174" s="26">
        <f t="shared" si="60"/>
        <v>1936.0048244349441</v>
      </c>
      <c r="J1174" s="26">
        <f t="shared" si="60"/>
        <v>416.98769230769199</v>
      </c>
      <c r="K1174" s="26">
        <f t="shared" si="58"/>
        <v>1519.0171321272521</v>
      </c>
      <c r="L1174" s="28">
        <f t="shared" si="59"/>
        <v>0.78461433202812558</v>
      </c>
    </row>
    <row r="1175" spans="1:12">
      <c r="A1175" s="14">
        <v>2019</v>
      </c>
      <c r="B1175" s="14" t="s">
        <v>986</v>
      </c>
      <c r="C1175" s="14" t="s">
        <v>1205</v>
      </c>
      <c r="D1175" s="14" t="s">
        <v>1206</v>
      </c>
      <c r="F1175" s="14" t="s">
        <v>1207</v>
      </c>
      <c r="G1175" s="30">
        <v>2003.6560614213211</v>
      </c>
      <c r="H1175" s="30">
        <v>470.98529400000052</v>
      </c>
      <c r="I1175" s="26">
        <f t="shared" si="60"/>
        <v>2003.6560614213211</v>
      </c>
      <c r="J1175" s="26">
        <f t="shared" si="60"/>
        <v>470.98529400000052</v>
      </c>
      <c r="K1175" s="26">
        <f t="shared" si="58"/>
        <v>1532.6707674213205</v>
      </c>
      <c r="L1175" s="28">
        <f t="shared" si="59"/>
        <v>0.76493705528188272</v>
      </c>
    </row>
    <row r="1176" spans="1:12">
      <c r="A1176" s="14">
        <v>2020</v>
      </c>
      <c r="B1176" s="14" t="s">
        <v>986</v>
      </c>
      <c r="C1176" s="14" t="s">
        <v>1205</v>
      </c>
      <c r="D1176" s="14" t="s">
        <v>1206</v>
      </c>
      <c r="F1176" s="14" t="s">
        <v>1207</v>
      </c>
      <c r="G1176" s="30">
        <v>2755.3591073025323</v>
      </c>
      <c r="H1176" s="30">
        <v>781.91672240437185</v>
      </c>
      <c r="I1176" s="26">
        <f t="shared" si="60"/>
        <v>2755.3591073025323</v>
      </c>
      <c r="J1176" s="26">
        <f t="shared" si="60"/>
        <v>781.91672240437185</v>
      </c>
      <c r="K1176" s="26">
        <f t="shared" si="58"/>
        <v>1973.4423848981605</v>
      </c>
      <c r="L1176" s="28">
        <f t="shared" si="59"/>
        <v>0.71621966794380565</v>
      </c>
    </row>
    <row r="1177" spans="1:12">
      <c r="A1177" s="14">
        <v>2011</v>
      </c>
      <c r="B1177" s="14" t="s">
        <v>986</v>
      </c>
      <c r="C1177" s="14" t="s">
        <v>1205</v>
      </c>
      <c r="D1177" s="14" t="s">
        <v>1206</v>
      </c>
      <c r="F1177" s="14" t="s">
        <v>1207</v>
      </c>
      <c r="G1177" s="30">
        <v>1742.4322587028992</v>
      </c>
      <c r="H1177" s="30">
        <v>855.18482270195068</v>
      </c>
      <c r="I1177" s="26">
        <f t="shared" si="60"/>
        <v>1742.4322587028992</v>
      </c>
      <c r="J1177" s="26">
        <f t="shared" si="60"/>
        <v>855.18482270195068</v>
      </c>
      <c r="K1177" s="26">
        <f t="shared" ref="K1177:K1240" si="61">IF(H1177="","",IF(G1177="","",G1177-H1177))</f>
        <v>887.24743600094848</v>
      </c>
      <c r="L1177" s="28">
        <f t="shared" ref="L1177:L1240" si="62">IF(H1177="","",IF(G1177="","",K1177/G1177))</f>
        <v>0.50920053366174067</v>
      </c>
    </row>
    <row r="1178" spans="1:12">
      <c r="A1178" s="14">
        <v>2014</v>
      </c>
      <c r="B1178" s="14" t="s">
        <v>986</v>
      </c>
      <c r="C1178" s="14" t="s">
        <v>1208</v>
      </c>
      <c r="D1178" s="14" t="s">
        <v>988</v>
      </c>
      <c r="F1178" s="14" t="s">
        <v>989</v>
      </c>
      <c r="G1178" s="30">
        <v>2772.1451397585433</v>
      </c>
      <c r="H1178" s="30">
        <v>401.17279060773478</v>
      </c>
      <c r="I1178" s="26">
        <f t="shared" si="60"/>
        <v>2772.1451397585433</v>
      </c>
      <c r="J1178" s="26">
        <f t="shared" si="60"/>
        <v>401.17279060773478</v>
      </c>
      <c r="K1178" s="26">
        <f t="shared" si="61"/>
        <v>2370.9723491508084</v>
      </c>
      <c r="L1178" s="28">
        <f t="shared" si="62"/>
        <v>0.85528434826371413</v>
      </c>
    </row>
    <row r="1179" spans="1:12">
      <c r="A1179" s="14">
        <v>2013</v>
      </c>
      <c r="B1179" s="14" t="s">
        <v>986</v>
      </c>
      <c r="C1179" s="14" t="s">
        <v>1208</v>
      </c>
      <c r="D1179" s="14" t="s">
        <v>988</v>
      </c>
      <c r="F1179" s="14" t="s">
        <v>989</v>
      </c>
      <c r="G1179" s="30">
        <v>1055.9624111849048</v>
      </c>
      <c r="H1179" s="30">
        <v>508.94442547852441</v>
      </c>
      <c r="I1179" s="26">
        <f t="shared" si="60"/>
        <v>1055.9624111849048</v>
      </c>
      <c r="J1179" s="26">
        <f t="shared" si="60"/>
        <v>508.94442547852441</v>
      </c>
      <c r="K1179" s="26">
        <f t="shared" si="61"/>
        <v>547.01798570638039</v>
      </c>
      <c r="L1179" s="28">
        <f t="shared" si="62"/>
        <v>0.51802789560716145</v>
      </c>
    </row>
    <row r="1180" spans="1:12">
      <c r="A1180" s="14">
        <v>2015</v>
      </c>
      <c r="B1180" s="14" t="s">
        <v>986</v>
      </c>
      <c r="C1180" s="14" t="s">
        <v>1208</v>
      </c>
      <c r="D1180" s="14" t="s">
        <v>988</v>
      </c>
      <c r="F1180" s="14" t="s">
        <v>989</v>
      </c>
      <c r="G1180" s="30">
        <v>2570.5125571205031</v>
      </c>
      <c r="H1180" s="30">
        <v>534.26751619718402</v>
      </c>
      <c r="I1180" s="26">
        <f t="shared" si="60"/>
        <v>2570.5125571205031</v>
      </c>
      <c r="J1180" s="26">
        <f t="shared" si="60"/>
        <v>534.26751619718402</v>
      </c>
      <c r="K1180" s="26">
        <f t="shared" si="61"/>
        <v>2036.245040923319</v>
      </c>
      <c r="L1180" s="28">
        <f t="shared" si="62"/>
        <v>0.79215525918470042</v>
      </c>
    </row>
    <row r="1181" spans="1:12">
      <c r="A1181" s="14">
        <v>2021</v>
      </c>
      <c r="B1181" s="14" t="s">
        <v>986</v>
      </c>
      <c r="C1181" s="14" t="s">
        <v>1208</v>
      </c>
      <c r="D1181" s="14" t="s">
        <v>988</v>
      </c>
      <c r="F1181" s="14" t="s">
        <v>989</v>
      </c>
      <c r="G1181" s="30">
        <v>2766.9935849765238</v>
      </c>
      <c r="H1181" s="30">
        <v>551.51442499999973</v>
      </c>
      <c r="I1181" s="26">
        <f t="shared" si="60"/>
        <v>2766.9935849765238</v>
      </c>
      <c r="J1181" s="26">
        <f t="shared" si="60"/>
        <v>551.51442499999973</v>
      </c>
      <c r="K1181" s="26">
        <f t="shared" si="61"/>
        <v>2215.479159976524</v>
      </c>
      <c r="L1181" s="28">
        <f t="shared" si="62"/>
        <v>0.80068098892803208</v>
      </c>
    </row>
    <row r="1182" spans="1:12">
      <c r="A1182" s="14">
        <v>2017</v>
      </c>
      <c r="B1182" s="14" t="s">
        <v>986</v>
      </c>
      <c r="C1182" s="14" t="s">
        <v>1208</v>
      </c>
      <c r="D1182" s="14" t="s">
        <v>988</v>
      </c>
      <c r="F1182" s="14" t="s">
        <v>989</v>
      </c>
      <c r="G1182" s="30">
        <v>1928.2625044850793</v>
      </c>
      <c r="H1182" s="30">
        <v>603.80721202346092</v>
      </c>
      <c r="I1182" s="26">
        <f t="shared" si="60"/>
        <v>1928.2625044850793</v>
      </c>
      <c r="J1182" s="26">
        <f t="shared" si="60"/>
        <v>603.80721202346092</v>
      </c>
      <c r="K1182" s="26">
        <f t="shared" si="61"/>
        <v>1324.4552924616182</v>
      </c>
      <c r="L1182" s="28">
        <f t="shared" si="62"/>
        <v>0.6868646200301961</v>
      </c>
    </row>
    <row r="1183" spans="1:12">
      <c r="A1183" s="14">
        <v>2018</v>
      </c>
      <c r="B1183" s="14" t="s">
        <v>986</v>
      </c>
      <c r="C1183" s="14" t="s">
        <v>1208</v>
      </c>
      <c r="D1183" s="14" t="s">
        <v>988</v>
      </c>
      <c r="F1183" s="14" t="s">
        <v>989</v>
      </c>
      <c r="G1183" s="30">
        <v>2080.1916517006794</v>
      </c>
      <c r="H1183" s="30">
        <v>654.69242666666582</v>
      </c>
      <c r="I1183" s="26">
        <f t="shared" si="60"/>
        <v>2080.1916517006794</v>
      </c>
      <c r="J1183" s="26">
        <f t="shared" si="60"/>
        <v>654.69242666666582</v>
      </c>
      <c r="K1183" s="26">
        <f t="shared" si="61"/>
        <v>1425.4992250340135</v>
      </c>
      <c r="L1183" s="28">
        <f t="shared" si="62"/>
        <v>0.68527302466029216</v>
      </c>
    </row>
    <row r="1184" spans="1:12">
      <c r="A1184" s="14">
        <v>2020</v>
      </c>
      <c r="B1184" s="14" t="s">
        <v>986</v>
      </c>
      <c r="C1184" s="14" t="s">
        <v>1208</v>
      </c>
      <c r="D1184" s="14" t="s">
        <v>988</v>
      </c>
      <c r="F1184" s="14" t="s">
        <v>989</v>
      </c>
      <c r="G1184" s="30">
        <v>2587.9024193483078</v>
      </c>
      <c r="H1184" s="30">
        <v>660.26432747040121</v>
      </c>
      <c r="I1184" s="26">
        <f t="shared" si="60"/>
        <v>2587.9024193483078</v>
      </c>
      <c r="J1184" s="26">
        <f t="shared" si="60"/>
        <v>660.26432747040121</v>
      </c>
      <c r="K1184" s="26">
        <f t="shared" si="61"/>
        <v>1927.6380918779066</v>
      </c>
      <c r="L1184" s="28">
        <f t="shared" si="62"/>
        <v>0.74486506039255118</v>
      </c>
    </row>
    <row r="1185" spans="1:12">
      <c r="A1185" s="14">
        <v>2016</v>
      </c>
      <c r="B1185" s="14" t="s">
        <v>986</v>
      </c>
      <c r="C1185" s="14" t="s">
        <v>1208</v>
      </c>
      <c r="D1185" s="14" t="s">
        <v>988</v>
      </c>
      <c r="F1185" s="14" t="s">
        <v>989</v>
      </c>
      <c r="G1185" s="30">
        <v>2183.6231178258545</v>
      </c>
      <c r="H1185" s="30">
        <v>746.66649908814679</v>
      </c>
      <c r="I1185" s="26">
        <f t="shared" si="60"/>
        <v>2183.6231178258545</v>
      </c>
      <c r="J1185" s="26">
        <f t="shared" si="60"/>
        <v>746.66649908814679</v>
      </c>
      <c r="K1185" s="26">
        <f t="shared" si="61"/>
        <v>1436.9566187377077</v>
      </c>
      <c r="L1185" s="28">
        <f t="shared" si="62"/>
        <v>0.65806072806576044</v>
      </c>
    </row>
    <row r="1186" spans="1:12">
      <c r="A1186" s="14">
        <v>2020</v>
      </c>
      <c r="B1186" s="14" t="s">
        <v>1165</v>
      </c>
      <c r="C1186" s="14" t="s">
        <v>1475</v>
      </c>
      <c r="D1186" s="14" t="s">
        <v>1476</v>
      </c>
      <c r="E1186" s="14" t="s">
        <v>1477</v>
      </c>
      <c r="F1186" s="14" t="s">
        <v>1478</v>
      </c>
      <c r="G1186" s="30">
        <v>138.16241187330795</v>
      </c>
      <c r="H1186" s="30">
        <v>28.882315559888497</v>
      </c>
      <c r="I1186" s="26">
        <f t="shared" si="60"/>
        <v>138.16241187330795</v>
      </c>
      <c r="J1186" s="26">
        <f t="shared" si="60"/>
        <v>28.882315559888497</v>
      </c>
      <c r="K1186" s="26">
        <f t="shared" si="61"/>
        <v>109.28009631341945</v>
      </c>
      <c r="L1186" s="28">
        <f t="shared" si="62"/>
        <v>0.79095388414055068</v>
      </c>
    </row>
    <row r="1187" spans="1:12">
      <c r="A1187" s="14">
        <v>2012</v>
      </c>
      <c r="B1187" s="14" t="s">
        <v>1165</v>
      </c>
      <c r="C1187" s="14" t="s">
        <v>1475</v>
      </c>
      <c r="D1187" s="14" t="s">
        <v>1476</v>
      </c>
      <c r="E1187" s="14" t="s">
        <v>1477</v>
      </c>
      <c r="F1187" s="14" t="s">
        <v>1479</v>
      </c>
      <c r="G1187" s="30">
        <v>153.00556374991777</v>
      </c>
      <c r="H1187" s="30">
        <v>31.20000045329672</v>
      </c>
      <c r="I1187" s="26">
        <f t="shared" si="60"/>
        <v>153.00556374991777</v>
      </c>
      <c r="J1187" s="26">
        <f t="shared" si="60"/>
        <v>31.20000045329672</v>
      </c>
      <c r="K1187" s="26">
        <f t="shared" si="61"/>
        <v>121.80556329662105</v>
      </c>
      <c r="L1187" s="28">
        <f t="shared" si="62"/>
        <v>0.79608584362139911</v>
      </c>
    </row>
    <row r="1188" spans="1:12">
      <c r="A1188" s="14">
        <v>2019</v>
      </c>
      <c r="B1188" s="14" t="s">
        <v>1165</v>
      </c>
      <c r="C1188" s="14" t="s">
        <v>1475</v>
      </c>
      <c r="D1188" s="14" t="s">
        <v>1476</v>
      </c>
      <c r="E1188" s="14" t="s">
        <v>1477</v>
      </c>
      <c r="F1188" s="14" t="s">
        <v>1478</v>
      </c>
      <c r="G1188" s="30">
        <v>162.73814890321907</v>
      </c>
      <c r="H1188" s="30">
        <v>46.783406634027756</v>
      </c>
      <c r="I1188" s="26">
        <f t="shared" si="60"/>
        <v>162.73814890321907</v>
      </c>
      <c r="J1188" s="26">
        <f t="shared" si="60"/>
        <v>46.783406634027756</v>
      </c>
      <c r="K1188" s="26">
        <f t="shared" si="61"/>
        <v>115.95474226919131</v>
      </c>
      <c r="L1188" s="28">
        <f t="shared" si="62"/>
        <v>0.71252341906721572</v>
      </c>
    </row>
    <row r="1189" spans="1:12">
      <c r="A1189" s="14">
        <v>2017</v>
      </c>
      <c r="B1189" s="14" t="s">
        <v>1165</v>
      </c>
      <c r="C1189" s="14" t="s">
        <v>1475</v>
      </c>
      <c r="D1189" s="14" t="s">
        <v>1476</v>
      </c>
      <c r="E1189" s="14" t="s">
        <v>1477</v>
      </c>
      <c r="F1189" s="14" t="s">
        <v>1479</v>
      </c>
      <c r="G1189" s="30">
        <v>121.95905852356367</v>
      </c>
      <c r="H1189" s="30">
        <v>54.128173833333356</v>
      </c>
      <c r="I1189" s="26">
        <f t="shared" si="60"/>
        <v>121.95905852356367</v>
      </c>
      <c r="J1189" s="26">
        <f t="shared" si="60"/>
        <v>54.128173833333356</v>
      </c>
      <c r="K1189" s="26">
        <f t="shared" si="61"/>
        <v>67.830884690230306</v>
      </c>
      <c r="L1189" s="28">
        <f t="shared" si="62"/>
        <v>0.55617750342935557</v>
      </c>
    </row>
    <row r="1190" spans="1:12">
      <c r="A1190" s="14">
        <v>2015</v>
      </c>
      <c r="B1190" s="14" t="s">
        <v>1165</v>
      </c>
      <c r="C1190" s="14" t="s">
        <v>1475</v>
      </c>
      <c r="D1190" s="14" t="s">
        <v>1476</v>
      </c>
      <c r="E1190" s="14" t="s">
        <v>1477</v>
      </c>
      <c r="F1190" s="14" t="s">
        <v>1479</v>
      </c>
      <c r="G1190" s="30">
        <v>130.94225283284226</v>
      </c>
      <c r="H1190" s="30">
        <v>61.12811541129804</v>
      </c>
      <c r="I1190" s="26">
        <f t="shared" si="60"/>
        <v>130.94225283284226</v>
      </c>
      <c r="J1190" s="26">
        <f t="shared" si="60"/>
        <v>61.12811541129804</v>
      </c>
      <c r="K1190" s="26">
        <f t="shared" si="61"/>
        <v>69.814137421544217</v>
      </c>
      <c r="L1190" s="28">
        <f t="shared" si="62"/>
        <v>0.53316737654321</v>
      </c>
    </row>
    <row r="1191" spans="1:12">
      <c r="A1191" s="14">
        <v>2018</v>
      </c>
      <c r="B1191" s="14" t="s">
        <v>1165</v>
      </c>
      <c r="C1191" s="14" t="s">
        <v>1475</v>
      </c>
      <c r="D1191" s="14" t="s">
        <v>1476</v>
      </c>
      <c r="E1191" s="14" t="s">
        <v>1477</v>
      </c>
      <c r="F1191" s="14" t="s">
        <v>1478</v>
      </c>
      <c r="G1191" s="30">
        <v>169.38830222471887</v>
      </c>
      <c r="H1191" s="30">
        <v>62.682116342857057</v>
      </c>
      <c r="I1191" s="26">
        <f t="shared" si="60"/>
        <v>169.38830222471887</v>
      </c>
      <c r="J1191" s="26">
        <f t="shared" si="60"/>
        <v>62.682116342857057</v>
      </c>
      <c r="K1191" s="26">
        <f t="shared" si="61"/>
        <v>106.70618588186181</v>
      </c>
      <c r="L1191" s="28">
        <f t="shared" si="62"/>
        <v>0.62995014697236962</v>
      </c>
    </row>
    <row r="1192" spans="1:12">
      <c r="A1192" s="14">
        <v>2016</v>
      </c>
      <c r="B1192" s="14" t="s">
        <v>1165</v>
      </c>
      <c r="C1192" s="14" t="s">
        <v>1475</v>
      </c>
      <c r="D1192" s="14" t="s">
        <v>1476</v>
      </c>
      <c r="E1192" s="14" t="s">
        <v>1477</v>
      </c>
      <c r="F1192" s="14" t="s">
        <v>1479</v>
      </c>
      <c r="G1192" s="30">
        <v>153.46794240725907</v>
      </c>
      <c r="H1192" s="30">
        <v>66.131267889970516</v>
      </c>
      <c r="I1192" s="26">
        <f t="shared" si="60"/>
        <v>153.46794240725907</v>
      </c>
      <c r="J1192" s="26">
        <f t="shared" si="60"/>
        <v>66.131267889970516</v>
      </c>
      <c r="K1192" s="26">
        <f t="shared" si="61"/>
        <v>87.336674517288557</v>
      </c>
      <c r="L1192" s="28">
        <f t="shared" si="62"/>
        <v>0.56908741426611786</v>
      </c>
    </row>
    <row r="1193" spans="1:12">
      <c r="A1193" s="14">
        <v>2014</v>
      </c>
      <c r="B1193" s="14" t="s">
        <v>1165</v>
      </c>
      <c r="C1193" s="14" t="s">
        <v>1475</v>
      </c>
      <c r="D1193" s="14" t="s">
        <v>1476</v>
      </c>
      <c r="E1193" s="14" t="s">
        <v>1477</v>
      </c>
      <c r="F1193" s="14" t="s">
        <v>1479</v>
      </c>
      <c r="G1193" s="30">
        <v>181.5605716660657</v>
      </c>
      <c r="H1193" s="30">
        <v>67.900167043158774</v>
      </c>
      <c r="I1193" s="26">
        <f t="shared" si="60"/>
        <v>181.5605716660657</v>
      </c>
      <c r="J1193" s="26">
        <f t="shared" si="60"/>
        <v>67.900167043158774</v>
      </c>
      <c r="K1193" s="26">
        <f t="shared" si="61"/>
        <v>113.66040462290692</v>
      </c>
      <c r="L1193" s="28">
        <f t="shared" si="62"/>
        <v>0.62601920438957537</v>
      </c>
    </row>
    <row r="1194" spans="1:12">
      <c r="A1194" s="14">
        <v>2013</v>
      </c>
      <c r="B1194" s="14" t="s">
        <v>1165</v>
      </c>
      <c r="C1194" s="14" t="s">
        <v>1475</v>
      </c>
      <c r="D1194" s="14" t="s">
        <v>1476</v>
      </c>
      <c r="E1194" s="14" t="s">
        <v>1477</v>
      </c>
      <c r="F1194" s="14" t="s">
        <v>1479</v>
      </c>
      <c r="G1194" s="30">
        <v>149.73934833964844</v>
      </c>
      <c r="H1194" s="30">
        <v>72.247425966666512</v>
      </c>
      <c r="I1194" s="26">
        <f t="shared" si="60"/>
        <v>149.73934833964844</v>
      </c>
      <c r="J1194" s="26">
        <f t="shared" si="60"/>
        <v>72.247425966666512</v>
      </c>
      <c r="K1194" s="26">
        <f t="shared" si="61"/>
        <v>77.491922372981932</v>
      </c>
      <c r="L1194" s="28">
        <f t="shared" si="62"/>
        <v>0.51751208504801127</v>
      </c>
    </row>
    <row r="1195" spans="1:12">
      <c r="A1195" s="14">
        <v>2011</v>
      </c>
      <c r="B1195" s="14" t="s">
        <v>1165</v>
      </c>
      <c r="C1195" s="14" t="s">
        <v>1475</v>
      </c>
      <c r="D1195" s="14" t="s">
        <v>1476</v>
      </c>
      <c r="E1195" s="14" t="s">
        <v>1477</v>
      </c>
      <c r="F1195" s="14" t="s">
        <v>1479</v>
      </c>
      <c r="G1195" s="30">
        <v>118.44754061667378</v>
      </c>
      <c r="H1195" s="30">
        <v>100.27193416274497</v>
      </c>
      <c r="I1195" s="26">
        <f t="shared" si="60"/>
        <v>118.44754061667378</v>
      </c>
      <c r="J1195" s="26">
        <f t="shared" si="60"/>
        <v>100.27193416274497</v>
      </c>
      <c r="K1195" s="26">
        <f t="shared" si="61"/>
        <v>18.175606453928808</v>
      </c>
      <c r="L1195" s="28">
        <f t="shared" si="62"/>
        <v>0.15344857613168744</v>
      </c>
    </row>
    <row r="1196" spans="1:12">
      <c r="A1196" s="14">
        <v>2012</v>
      </c>
      <c r="B1196" s="14" t="s">
        <v>1165</v>
      </c>
      <c r="C1196" s="14" t="s">
        <v>1480</v>
      </c>
      <c r="D1196" s="14" t="s">
        <v>1149</v>
      </c>
      <c r="E1196" s="14" t="s">
        <v>1481</v>
      </c>
      <c r="F1196" s="14" t="s">
        <v>1482</v>
      </c>
      <c r="G1196" s="30">
        <v>827.05371226965815</v>
      </c>
      <c r="H1196" s="30">
        <v>173.49151923422119</v>
      </c>
      <c r="I1196" s="26">
        <f t="shared" si="60"/>
        <v>827.05371226965815</v>
      </c>
      <c r="J1196" s="26">
        <f t="shared" si="60"/>
        <v>173.49151923422119</v>
      </c>
      <c r="K1196" s="26">
        <f t="shared" si="61"/>
        <v>653.56219303543696</v>
      </c>
      <c r="L1196" s="28">
        <f t="shared" si="62"/>
        <v>0.79022944137677142</v>
      </c>
    </row>
    <row r="1197" spans="1:12">
      <c r="A1197" s="14">
        <v>2015</v>
      </c>
      <c r="B1197" s="14" t="s">
        <v>1165</v>
      </c>
      <c r="C1197" s="14" t="s">
        <v>1480</v>
      </c>
      <c r="D1197" s="14" t="s">
        <v>1149</v>
      </c>
      <c r="E1197" s="14" t="s">
        <v>1481</v>
      </c>
      <c r="F1197" s="14" t="s">
        <v>1482</v>
      </c>
      <c r="G1197" s="30">
        <v>730.89589939170833</v>
      </c>
      <c r="H1197" s="30">
        <v>336.66027357900009</v>
      </c>
      <c r="I1197" s="26">
        <f t="shared" si="60"/>
        <v>730.89589939170833</v>
      </c>
      <c r="J1197" s="26">
        <f t="shared" si="60"/>
        <v>336.66027357900009</v>
      </c>
      <c r="K1197" s="26">
        <f t="shared" si="61"/>
        <v>394.23562581270824</v>
      </c>
      <c r="L1197" s="28">
        <f t="shared" si="62"/>
        <v>0.53938683489784622</v>
      </c>
    </row>
    <row r="1198" spans="1:12">
      <c r="A1198" s="14">
        <v>2011</v>
      </c>
      <c r="B1198" s="14" t="s">
        <v>1165</v>
      </c>
      <c r="C1198" s="14" t="s">
        <v>1480</v>
      </c>
      <c r="D1198" s="14" t="s">
        <v>1149</v>
      </c>
      <c r="E1198" s="14" t="s">
        <v>1481</v>
      </c>
      <c r="F1198" s="14" t="s">
        <v>1482</v>
      </c>
      <c r="G1198" s="30">
        <v>723.86601050871514</v>
      </c>
      <c r="H1198" s="30">
        <v>353.61313275000134</v>
      </c>
      <c r="I1198" s="26">
        <f t="shared" si="60"/>
        <v>723.86601050871514</v>
      </c>
      <c r="J1198" s="26">
        <f t="shared" si="60"/>
        <v>353.61313275000134</v>
      </c>
      <c r="K1198" s="26">
        <f t="shared" si="61"/>
        <v>370.25287775871379</v>
      </c>
      <c r="L1198" s="28">
        <f t="shared" si="62"/>
        <v>0.51149366372170069</v>
      </c>
    </row>
    <row r="1199" spans="1:12">
      <c r="A1199" s="14">
        <v>2013</v>
      </c>
      <c r="B1199" s="14" t="s">
        <v>1165</v>
      </c>
      <c r="C1199" s="14" t="s">
        <v>1480</v>
      </c>
      <c r="D1199" s="14" t="s">
        <v>1149</v>
      </c>
      <c r="E1199" s="14" t="s">
        <v>1481</v>
      </c>
      <c r="F1199" s="14" t="s">
        <v>1482</v>
      </c>
      <c r="G1199" s="30">
        <v>803.8832657583921</v>
      </c>
      <c r="H1199" s="30">
        <v>373.54160008954722</v>
      </c>
      <c r="I1199" s="26">
        <f t="shared" si="60"/>
        <v>803.8832657583921</v>
      </c>
      <c r="J1199" s="26">
        <f t="shared" si="60"/>
        <v>373.54160008954722</v>
      </c>
      <c r="K1199" s="26">
        <f t="shared" si="61"/>
        <v>430.34166566884488</v>
      </c>
      <c r="L1199" s="28">
        <f t="shared" si="62"/>
        <v>0.53532855328547724</v>
      </c>
    </row>
    <row r="1200" spans="1:12">
      <c r="A1200" s="14">
        <v>2014</v>
      </c>
      <c r="B1200" s="14" t="s">
        <v>1165</v>
      </c>
      <c r="C1200" s="14" t="s">
        <v>1480</v>
      </c>
      <c r="D1200" s="14" t="s">
        <v>1149</v>
      </c>
      <c r="E1200" s="14" t="s">
        <v>1481</v>
      </c>
      <c r="F1200" s="14" t="s">
        <v>1482</v>
      </c>
      <c r="G1200" s="30">
        <v>913.79204622512714</v>
      </c>
      <c r="H1200" s="30">
        <v>375.2960164461814</v>
      </c>
      <c r="I1200" s="26">
        <f t="shared" si="60"/>
        <v>913.79204622512714</v>
      </c>
      <c r="J1200" s="26">
        <f t="shared" si="60"/>
        <v>375.2960164461814</v>
      </c>
      <c r="K1200" s="26">
        <f t="shared" si="61"/>
        <v>538.49602977894574</v>
      </c>
      <c r="L1200" s="28">
        <f t="shared" si="62"/>
        <v>0.58929822381741181</v>
      </c>
    </row>
    <row r="1201" spans="1:12">
      <c r="A1201" s="14">
        <v>2016</v>
      </c>
      <c r="B1201" s="14" t="s">
        <v>1165</v>
      </c>
      <c r="C1201" s="14" t="s">
        <v>1480</v>
      </c>
      <c r="D1201" s="14" t="s">
        <v>1149</v>
      </c>
      <c r="E1201" s="14" t="s">
        <v>1481</v>
      </c>
      <c r="F1201" s="14" t="s">
        <v>1482</v>
      </c>
      <c r="G1201" s="30">
        <v>764.15479196206502</v>
      </c>
      <c r="H1201" s="30">
        <v>382.7957130891524</v>
      </c>
      <c r="I1201" s="26">
        <f t="shared" si="60"/>
        <v>764.15479196206502</v>
      </c>
      <c r="J1201" s="26">
        <f t="shared" si="60"/>
        <v>382.7957130891524</v>
      </c>
      <c r="K1201" s="26">
        <f t="shared" si="61"/>
        <v>381.35907887291262</v>
      </c>
      <c r="L1201" s="28">
        <f t="shared" si="62"/>
        <v>0.49905998481501956</v>
      </c>
    </row>
    <row r="1202" spans="1:12">
      <c r="A1202" s="14">
        <v>2017</v>
      </c>
      <c r="B1202" s="14" t="s">
        <v>1165</v>
      </c>
      <c r="C1202" s="14" t="s">
        <v>1480</v>
      </c>
      <c r="D1202" s="14" t="s">
        <v>1149</v>
      </c>
      <c r="E1202" s="14" t="s">
        <v>1481</v>
      </c>
      <c r="F1202" s="14" t="s">
        <v>1482</v>
      </c>
      <c r="G1202" s="30">
        <v>772.97966421432318</v>
      </c>
      <c r="H1202" s="30">
        <v>415.36016372893516</v>
      </c>
      <c r="I1202" s="26">
        <f t="shared" si="60"/>
        <v>772.97966421432318</v>
      </c>
      <c r="J1202" s="26">
        <f t="shared" si="60"/>
        <v>415.36016372893516</v>
      </c>
      <c r="K1202" s="26">
        <f t="shared" si="61"/>
        <v>357.61950048538802</v>
      </c>
      <c r="L1202" s="28">
        <f t="shared" si="62"/>
        <v>0.46265059359469934</v>
      </c>
    </row>
    <row r="1203" spans="1:12">
      <c r="A1203" s="14">
        <v>2018</v>
      </c>
      <c r="B1203" s="14" t="s">
        <v>1165</v>
      </c>
      <c r="C1203" s="14" t="s">
        <v>1480</v>
      </c>
      <c r="D1203" s="14" t="s">
        <v>1149</v>
      </c>
      <c r="E1203" s="14" t="s">
        <v>1481</v>
      </c>
      <c r="F1203" s="14" t="s">
        <v>1482</v>
      </c>
      <c r="G1203" s="30">
        <v>816.26803603386111</v>
      </c>
      <c r="H1203" s="30">
        <v>440.82076763333367</v>
      </c>
      <c r="I1203" s="26">
        <f t="shared" si="60"/>
        <v>816.26803603386111</v>
      </c>
      <c r="J1203" s="26">
        <f t="shared" si="60"/>
        <v>440.82076763333367</v>
      </c>
      <c r="K1203" s="26">
        <f t="shared" si="61"/>
        <v>375.44726840052743</v>
      </c>
      <c r="L1203" s="28">
        <f t="shared" si="62"/>
        <v>0.45995586232284225</v>
      </c>
    </row>
    <row r="1204" spans="1:12">
      <c r="A1204" s="14">
        <v>2019</v>
      </c>
      <c r="B1204" s="14" t="s">
        <v>1165</v>
      </c>
      <c r="C1204" s="14" t="s">
        <v>1480</v>
      </c>
      <c r="D1204" s="14" t="s">
        <v>1149</v>
      </c>
      <c r="E1204" s="14" t="s">
        <v>1481</v>
      </c>
      <c r="F1204" s="14" t="s">
        <v>1482</v>
      </c>
      <c r="G1204" s="30">
        <v>798.46126530128015</v>
      </c>
      <c r="H1204" s="30">
        <v>443.64683718109444</v>
      </c>
      <c r="I1204" s="26">
        <f t="shared" si="60"/>
        <v>798.46126530128015</v>
      </c>
      <c r="J1204" s="26">
        <f t="shared" si="60"/>
        <v>443.64683718109444</v>
      </c>
      <c r="K1204" s="26">
        <f t="shared" si="61"/>
        <v>354.81442812018571</v>
      </c>
      <c r="L1204" s="28">
        <f t="shared" si="62"/>
        <v>0.4443727498619548</v>
      </c>
    </row>
    <row r="1205" spans="1:12">
      <c r="A1205" s="14">
        <v>2020</v>
      </c>
      <c r="B1205" s="14" t="s">
        <v>1165</v>
      </c>
      <c r="C1205" s="14" t="s">
        <v>1480</v>
      </c>
      <c r="D1205" s="14" t="s">
        <v>1149</v>
      </c>
      <c r="E1205" s="14" t="s">
        <v>1481</v>
      </c>
      <c r="F1205" s="14" t="s">
        <v>1482</v>
      </c>
      <c r="G1205" s="30">
        <v>806.72550347224126</v>
      </c>
      <c r="H1205" s="30">
        <v>464.32408102219512</v>
      </c>
      <c r="I1205" s="26">
        <f t="shared" si="60"/>
        <v>806.72550347224126</v>
      </c>
      <c r="J1205" s="26">
        <f t="shared" si="60"/>
        <v>464.32408102219512</v>
      </c>
      <c r="K1205" s="26">
        <f t="shared" si="61"/>
        <v>342.40142245004614</v>
      </c>
      <c r="L1205" s="28">
        <f t="shared" si="62"/>
        <v>0.42443361586600425</v>
      </c>
    </row>
    <row r="1206" spans="1:12">
      <c r="A1206" s="14">
        <v>2017</v>
      </c>
      <c r="B1206" s="14" t="s">
        <v>1165</v>
      </c>
      <c r="C1206" s="14" t="s">
        <v>1483</v>
      </c>
      <c r="D1206" s="14" t="s">
        <v>1149</v>
      </c>
      <c r="E1206" s="14" t="s">
        <v>1484</v>
      </c>
      <c r="F1206" s="14" t="s">
        <v>1485</v>
      </c>
      <c r="G1206" s="30">
        <v>110.88631185346503</v>
      </c>
      <c r="H1206" s="30">
        <v>16.031577800000012</v>
      </c>
      <c r="I1206" s="26">
        <f t="shared" si="60"/>
        <v>110.88631185346503</v>
      </c>
      <c r="J1206" s="26">
        <f t="shared" si="60"/>
        <v>16.031577800000012</v>
      </c>
      <c r="K1206" s="26">
        <f t="shared" si="61"/>
        <v>94.854734053465023</v>
      </c>
      <c r="L1206" s="28">
        <f t="shared" si="62"/>
        <v>0.85542329317269072</v>
      </c>
    </row>
    <row r="1207" spans="1:12">
      <c r="A1207" s="14">
        <v>2015</v>
      </c>
      <c r="B1207" s="14" t="s">
        <v>1165</v>
      </c>
      <c r="C1207" s="14" t="s">
        <v>1483</v>
      </c>
      <c r="D1207" s="14" t="s">
        <v>1149</v>
      </c>
      <c r="E1207" s="14" t="s">
        <v>1484</v>
      </c>
      <c r="F1207" s="14" t="s">
        <v>1485</v>
      </c>
      <c r="G1207" s="30">
        <v>121.91432225992615</v>
      </c>
      <c r="H1207" s="30">
        <v>18.943614735000011</v>
      </c>
      <c r="I1207" s="26">
        <f t="shared" si="60"/>
        <v>121.91432225992615</v>
      </c>
      <c r="J1207" s="26">
        <f t="shared" si="60"/>
        <v>18.943614735000011</v>
      </c>
      <c r="K1207" s="26">
        <f t="shared" si="61"/>
        <v>102.97070752492614</v>
      </c>
      <c r="L1207" s="28">
        <f t="shared" si="62"/>
        <v>0.84461534638554214</v>
      </c>
    </row>
    <row r="1208" spans="1:12">
      <c r="A1208" s="14">
        <v>2011</v>
      </c>
      <c r="B1208" s="14" t="s">
        <v>1165</v>
      </c>
      <c r="C1208" s="14" t="s">
        <v>1483</v>
      </c>
      <c r="D1208" s="14" t="s">
        <v>1149</v>
      </c>
      <c r="E1208" s="14" t="s">
        <v>1484</v>
      </c>
      <c r="F1208" s="14" t="s">
        <v>1485</v>
      </c>
      <c r="G1208" s="30">
        <v>96.033932455462065</v>
      </c>
      <c r="H1208" s="30">
        <v>20.69892143018804</v>
      </c>
      <c r="I1208" s="26">
        <f t="shared" si="60"/>
        <v>96.033932455462065</v>
      </c>
      <c r="J1208" s="26">
        <f t="shared" si="60"/>
        <v>20.69892143018804</v>
      </c>
      <c r="K1208" s="26">
        <f t="shared" si="61"/>
        <v>75.335011025274028</v>
      </c>
      <c r="L1208" s="28">
        <f t="shared" si="62"/>
        <v>0.78446241967871477</v>
      </c>
    </row>
    <row r="1209" spans="1:12">
      <c r="A1209" s="14">
        <v>2016</v>
      </c>
      <c r="B1209" s="14" t="s">
        <v>1165</v>
      </c>
      <c r="C1209" s="14" t="s">
        <v>1483</v>
      </c>
      <c r="D1209" s="14" t="s">
        <v>1149</v>
      </c>
      <c r="E1209" s="14" t="s">
        <v>1484</v>
      </c>
      <c r="F1209" s="14" t="s">
        <v>1485</v>
      </c>
      <c r="G1209" s="30">
        <v>150.7257069944624</v>
      </c>
      <c r="H1209" s="30">
        <v>20.719397327030727</v>
      </c>
      <c r="I1209" s="26">
        <f t="shared" si="60"/>
        <v>150.7257069944624</v>
      </c>
      <c r="J1209" s="26">
        <f t="shared" si="60"/>
        <v>20.719397327030727</v>
      </c>
      <c r="K1209" s="26">
        <f t="shared" si="61"/>
        <v>130.00630966743168</v>
      </c>
      <c r="L1209" s="28">
        <f t="shared" si="62"/>
        <v>0.86253574297188773</v>
      </c>
    </row>
    <row r="1210" spans="1:12">
      <c r="A1210" s="14">
        <v>2012</v>
      </c>
      <c r="B1210" s="14" t="s">
        <v>1165</v>
      </c>
      <c r="C1210" s="14" t="s">
        <v>1483</v>
      </c>
      <c r="D1210" s="14" t="s">
        <v>1149</v>
      </c>
      <c r="E1210" s="14" t="s">
        <v>1484</v>
      </c>
      <c r="F1210" s="14" t="s">
        <v>1485</v>
      </c>
      <c r="G1210" s="30">
        <v>203.10669117981715</v>
      </c>
      <c r="H1210" s="30">
        <v>25.357302469969905</v>
      </c>
      <c r="I1210" s="26">
        <f t="shared" si="60"/>
        <v>203.10669117981715</v>
      </c>
      <c r="J1210" s="26">
        <f t="shared" si="60"/>
        <v>25.357302469969905</v>
      </c>
      <c r="K1210" s="26">
        <f t="shared" si="61"/>
        <v>177.74938870984724</v>
      </c>
      <c r="L1210" s="28">
        <f t="shared" si="62"/>
        <v>0.87515279618473896</v>
      </c>
    </row>
    <row r="1211" spans="1:12">
      <c r="A1211" s="14">
        <v>2020</v>
      </c>
      <c r="B1211" s="14" t="s">
        <v>1165</v>
      </c>
      <c r="C1211" s="14" t="s">
        <v>1483</v>
      </c>
      <c r="D1211" s="14" t="s">
        <v>1149</v>
      </c>
      <c r="E1211" s="14" t="s">
        <v>1484</v>
      </c>
      <c r="F1211" s="14" t="s">
        <v>1486</v>
      </c>
      <c r="G1211" s="30">
        <v>221.38674797687193</v>
      </c>
      <c r="H1211" s="30">
        <v>29.371756241199918</v>
      </c>
      <c r="I1211" s="26">
        <f t="shared" si="60"/>
        <v>221.38674797687193</v>
      </c>
      <c r="J1211" s="26">
        <f t="shared" si="60"/>
        <v>29.371756241199918</v>
      </c>
      <c r="K1211" s="26">
        <f t="shared" si="61"/>
        <v>192.01499173567203</v>
      </c>
      <c r="L1211" s="28">
        <f t="shared" si="62"/>
        <v>0.86732829986613136</v>
      </c>
    </row>
    <row r="1212" spans="1:12">
      <c r="A1212" s="14">
        <v>2018</v>
      </c>
      <c r="B1212" s="14" t="s">
        <v>1165</v>
      </c>
      <c r="C1212" s="14" t="s">
        <v>1483</v>
      </c>
      <c r="D1212" s="14" t="s">
        <v>1149</v>
      </c>
      <c r="E1212" s="14" t="s">
        <v>1484</v>
      </c>
      <c r="F1212" s="14" t="s">
        <v>1485</v>
      </c>
      <c r="G1212" s="30">
        <v>172.8494730236786</v>
      </c>
      <c r="H1212" s="30">
        <v>33.625027538118196</v>
      </c>
      <c r="I1212" s="26">
        <f t="shared" si="60"/>
        <v>172.8494730236786</v>
      </c>
      <c r="J1212" s="26">
        <f t="shared" si="60"/>
        <v>33.625027538118196</v>
      </c>
      <c r="K1212" s="26">
        <f t="shared" si="61"/>
        <v>139.22444548556041</v>
      </c>
      <c r="L1212" s="28">
        <f t="shared" si="62"/>
        <v>0.80546641566265054</v>
      </c>
    </row>
    <row r="1213" spans="1:12">
      <c r="A1213" s="14">
        <v>2019</v>
      </c>
      <c r="B1213" s="14" t="s">
        <v>1165</v>
      </c>
      <c r="C1213" s="14" t="s">
        <v>1483</v>
      </c>
      <c r="D1213" s="14" t="s">
        <v>1149</v>
      </c>
      <c r="E1213" s="14" t="s">
        <v>1484</v>
      </c>
      <c r="F1213" s="14" t="s">
        <v>1485</v>
      </c>
      <c r="G1213" s="30">
        <v>174.91376156099423</v>
      </c>
      <c r="H1213" s="30">
        <v>34.64416949605755</v>
      </c>
      <c r="I1213" s="26">
        <f t="shared" si="60"/>
        <v>174.91376156099423</v>
      </c>
      <c r="J1213" s="26">
        <f t="shared" si="60"/>
        <v>34.64416949605755</v>
      </c>
      <c r="K1213" s="26">
        <f t="shared" si="61"/>
        <v>140.26959206493669</v>
      </c>
      <c r="L1213" s="28">
        <f t="shared" si="62"/>
        <v>0.80193571285140552</v>
      </c>
    </row>
    <row r="1214" spans="1:12">
      <c r="A1214" s="14">
        <v>2014</v>
      </c>
      <c r="B1214" s="14" t="s">
        <v>1165</v>
      </c>
      <c r="C1214" s="14" t="s">
        <v>1483</v>
      </c>
      <c r="D1214" s="14" t="s">
        <v>1149</v>
      </c>
      <c r="E1214" s="14" t="s">
        <v>1484</v>
      </c>
      <c r="F1214" s="14" t="s">
        <v>1485</v>
      </c>
      <c r="G1214" s="30">
        <v>228.70902906497719</v>
      </c>
      <c r="H1214" s="30">
        <v>41.041722748215918</v>
      </c>
      <c r="I1214" s="26">
        <f t="shared" si="60"/>
        <v>228.70902906497719</v>
      </c>
      <c r="J1214" s="26">
        <f t="shared" si="60"/>
        <v>41.041722748215918</v>
      </c>
      <c r="K1214" s="26">
        <f t="shared" si="61"/>
        <v>187.66730631676126</v>
      </c>
      <c r="L1214" s="28">
        <f t="shared" si="62"/>
        <v>0.82055049196787155</v>
      </c>
    </row>
    <row r="1215" spans="1:12">
      <c r="A1215" s="14">
        <v>2013</v>
      </c>
      <c r="B1215" s="14" t="s">
        <v>1165</v>
      </c>
      <c r="C1215" s="14" t="s">
        <v>1483</v>
      </c>
      <c r="D1215" s="14" t="s">
        <v>1149</v>
      </c>
      <c r="E1215" s="14" t="s">
        <v>1484</v>
      </c>
      <c r="F1215" s="14" t="s">
        <v>1485</v>
      </c>
      <c r="G1215" s="30">
        <v>195.01128489921624</v>
      </c>
      <c r="H1215" s="30">
        <v>117.64921926126226</v>
      </c>
      <c r="I1215" s="26">
        <f t="shared" si="60"/>
        <v>195.01128489921624</v>
      </c>
      <c r="J1215" s="26">
        <f t="shared" si="60"/>
        <v>117.64921926126226</v>
      </c>
      <c r="K1215" s="26">
        <f t="shared" si="61"/>
        <v>77.362065637953975</v>
      </c>
      <c r="L1215" s="28">
        <f t="shared" si="62"/>
        <v>0.3967055838739561</v>
      </c>
    </row>
    <row r="1216" spans="1:12">
      <c r="A1216" s="14">
        <v>2021</v>
      </c>
      <c r="B1216" s="14" t="s">
        <v>1165</v>
      </c>
      <c r="C1216" s="14" t="s">
        <v>1487</v>
      </c>
      <c r="D1216" s="14" t="s">
        <v>1488</v>
      </c>
      <c r="E1216" s="14" t="s">
        <v>1489</v>
      </c>
      <c r="F1216" s="14" t="s">
        <v>1490</v>
      </c>
      <c r="G1216" s="30">
        <v>333.59848635568221</v>
      </c>
      <c r="H1216" s="30">
        <v>127.193104633121</v>
      </c>
      <c r="I1216" s="26">
        <f t="shared" si="60"/>
        <v>333.59848635568221</v>
      </c>
      <c r="J1216" s="26">
        <f t="shared" si="60"/>
        <v>127.193104633121</v>
      </c>
      <c r="K1216" s="26">
        <f t="shared" si="61"/>
        <v>206.40538172256123</v>
      </c>
      <c r="L1216" s="28">
        <f t="shared" si="62"/>
        <v>0.61872397557131631</v>
      </c>
    </row>
    <row r="1217" spans="1:12">
      <c r="A1217" s="14">
        <v>2020</v>
      </c>
      <c r="B1217" s="14" t="s">
        <v>1165</v>
      </c>
      <c r="C1217" s="14" t="s">
        <v>1487</v>
      </c>
      <c r="D1217" s="14" t="s">
        <v>1488</v>
      </c>
      <c r="E1217" s="14" t="s">
        <v>1489</v>
      </c>
      <c r="F1217" s="14" t="s">
        <v>1490</v>
      </c>
      <c r="G1217" s="30">
        <v>363.99282231811912</v>
      </c>
      <c r="H1217" s="30">
        <v>147.29452825131656</v>
      </c>
      <c r="I1217" s="26">
        <f t="shared" si="60"/>
        <v>363.99282231811912</v>
      </c>
      <c r="J1217" s="26">
        <f t="shared" si="60"/>
        <v>147.29452825131656</v>
      </c>
      <c r="K1217" s="26">
        <f t="shared" si="61"/>
        <v>216.69829406680256</v>
      </c>
      <c r="L1217" s="28">
        <f t="shared" si="62"/>
        <v>0.59533672308904639</v>
      </c>
    </row>
    <row r="1218" spans="1:12">
      <c r="A1218" s="14">
        <v>2019</v>
      </c>
      <c r="B1218" s="14" t="s">
        <v>1165</v>
      </c>
      <c r="C1218" s="14" t="s">
        <v>1487</v>
      </c>
      <c r="D1218" s="14" t="s">
        <v>1488</v>
      </c>
      <c r="E1218" s="14" t="s">
        <v>1489</v>
      </c>
      <c r="F1218" s="14" t="s">
        <v>1490</v>
      </c>
      <c r="G1218" s="30">
        <v>377.58151841613432</v>
      </c>
      <c r="H1218" s="30">
        <v>167.42432660211256</v>
      </c>
      <c r="I1218" s="26">
        <f t="shared" si="60"/>
        <v>377.58151841613432</v>
      </c>
      <c r="J1218" s="26">
        <f t="shared" si="60"/>
        <v>167.42432660211256</v>
      </c>
      <c r="K1218" s="26">
        <f t="shared" si="61"/>
        <v>210.15719181402176</v>
      </c>
      <c r="L1218" s="28">
        <f t="shared" si="62"/>
        <v>0.55658760178618316</v>
      </c>
    </row>
    <row r="1219" spans="1:12">
      <c r="A1219" s="14">
        <v>2021</v>
      </c>
      <c r="B1219" s="14" t="s">
        <v>1165</v>
      </c>
      <c r="C1219" s="14" t="s">
        <v>1491</v>
      </c>
      <c r="D1219" s="14" t="s">
        <v>1149</v>
      </c>
      <c r="F1219" s="14" t="s">
        <v>1492</v>
      </c>
      <c r="G1219" s="30">
        <v>114.98107462089004</v>
      </c>
      <c r="H1219" s="30">
        <v>48.056204953333399</v>
      </c>
      <c r="I1219" s="26">
        <f t="shared" si="60"/>
        <v>114.98107462089004</v>
      </c>
      <c r="J1219" s="26">
        <f t="shared" si="60"/>
        <v>48.056204953333399</v>
      </c>
      <c r="K1219" s="26">
        <f t="shared" si="61"/>
        <v>66.924869667556635</v>
      </c>
      <c r="L1219" s="28">
        <f t="shared" si="62"/>
        <v>0.58205117571059439</v>
      </c>
    </row>
    <row r="1220" spans="1:12">
      <c r="A1220" s="14">
        <v>2019</v>
      </c>
      <c r="B1220" s="14" t="s">
        <v>1165</v>
      </c>
      <c r="C1220" s="14" t="s">
        <v>1491</v>
      </c>
      <c r="D1220" s="14" t="s">
        <v>1149</v>
      </c>
      <c r="F1220" s="14" t="s">
        <v>1492</v>
      </c>
      <c r="G1220" s="30">
        <v>117.15093896834681</v>
      </c>
      <c r="H1220" s="30">
        <v>72.738628637500184</v>
      </c>
      <c r="I1220" s="26">
        <f t="shared" si="60"/>
        <v>117.15093896834681</v>
      </c>
      <c r="J1220" s="26">
        <f t="shared" si="60"/>
        <v>72.738628637500184</v>
      </c>
      <c r="K1220" s="26">
        <f t="shared" si="61"/>
        <v>44.412310330846623</v>
      </c>
      <c r="L1220" s="28">
        <f t="shared" si="62"/>
        <v>0.37910332364341059</v>
      </c>
    </row>
    <row r="1221" spans="1:12">
      <c r="A1221" s="14">
        <v>2020</v>
      </c>
      <c r="B1221" s="14" t="s">
        <v>1165</v>
      </c>
      <c r="C1221" s="14" t="s">
        <v>1491</v>
      </c>
      <c r="D1221" s="14" t="s">
        <v>1149</v>
      </c>
      <c r="F1221" s="14" t="s">
        <v>1492</v>
      </c>
      <c r="G1221" s="30">
        <v>116.70401889723867</v>
      </c>
      <c r="H1221" s="30">
        <v>89.742737846086996</v>
      </c>
      <c r="I1221" s="26">
        <f t="shared" si="60"/>
        <v>116.70401889723867</v>
      </c>
      <c r="J1221" s="26">
        <f t="shared" si="60"/>
        <v>89.742737846086996</v>
      </c>
      <c r="K1221" s="26">
        <f t="shared" si="61"/>
        <v>26.961281051151673</v>
      </c>
      <c r="L1221" s="28">
        <f t="shared" si="62"/>
        <v>0.23102273003033319</v>
      </c>
    </row>
    <row r="1222" spans="1:12">
      <c r="A1222" s="14">
        <v>2021</v>
      </c>
      <c r="B1222" s="14" t="s">
        <v>1165</v>
      </c>
      <c r="C1222" s="14" t="s">
        <v>1493</v>
      </c>
      <c r="D1222" s="14" t="s">
        <v>1488</v>
      </c>
      <c r="E1222" s="14" t="s">
        <v>1494</v>
      </c>
      <c r="F1222" s="14" t="s">
        <v>1495</v>
      </c>
      <c r="G1222" s="30">
        <v>2285.424869594176</v>
      </c>
      <c r="H1222" s="30">
        <v>322.57550653999999</v>
      </c>
      <c r="I1222" s="26">
        <f t="shared" si="60"/>
        <v>2285.424869594176</v>
      </c>
      <c r="J1222" s="26">
        <f t="shared" si="60"/>
        <v>322.57550653999999</v>
      </c>
      <c r="K1222" s="26">
        <f t="shared" si="61"/>
        <v>1962.8493630541761</v>
      </c>
      <c r="L1222" s="28">
        <f t="shared" si="62"/>
        <v>0.85885534421559007</v>
      </c>
    </row>
    <row r="1223" spans="1:12">
      <c r="A1223" s="14">
        <v>2020</v>
      </c>
      <c r="B1223" s="14" t="s">
        <v>1165</v>
      </c>
      <c r="C1223" s="14" t="s">
        <v>1493</v>
      </c>
      <c r="D1223" s="14" t="s">
        <v>1488</v>
      </c>
      <c r="E1223" s="14" t="s">
        <v>1494</v>
      </c>
      <c r="F1223" s="14" t="s">
        <v>1495</v>
      </c>
      <c r="G1223" s="30">
        <v>2986.42811986062</v>
      </c>
      <c r="H1223" s="30">
        <v>519.30305594697188</v>
      </c>
      <c r="I1223" s="26">
        <f t="shared" si="60"/>
        <v>2986.42811986062</v>
      </c>
      <c r="J1223" s="26">
        <f t="shared" si="60"/>
        <v>519.30305594697188</v>
      </c>
      <c r="K1223" s="26">
        <f t="shared" si="61"/>
        <v>2467.1250639136479</v>
      </c>
      <c r="L1223" s="28">
        <f t="shared" si="62"/>
        <v>0.82611232043609051</v>
      </c>
    </row>
    <row r="1224" spans="1:12">
      <c r="A1224" s="14">
        <v>2020</v>
      </c>
      <c r="B1224" s="14" t="s">
        <v>1165</v>
      </c>
      <c r="C1224" s="14" t="s">
        <v>1496</v>
      </c>
      <c r="D1224" s="14" t="s">
        <v>1149</v>
      </c>
      <c r="E1224" s="14" t="s">
        <v>1497</v>
      </c>
      <c r="F1224" s="14" t="s">
        <v>1498</v>
      </c>
      <c r="G1224" s="30">
        <v>305.58375190096655</v>
      </c>
      <c r="H1224" s="30">
        <v>57.594945703488428</v>
      </c>
      <c r="I1224" s="26">
        <f t="shared" ref="I1224:J1287" si="63">IF(G1224&lt;0,"",IF(G1224="","",G1224))</f>
        <v>305.58375190096655</v>
      </c>
      <c r="J1224" s="26">
        <f t="shared" si="63"/>
        <v>57.594945703488428</v>
      </c>
      <c r="K1224" s="26">
        <f t="shared" si="61"/>
        <v>247.98880619747811</v>
      </c>
      <c r="L1224" s="28">
        <f t="shared" si="62"/>
        <v>0.81152484271430181</v>
      </c>
    </row>
    <row r="1225" spans="1:12">
      <c r="A1225" s="14">
        <v>2021</v>
      </c>
      <c r="B1225" s="14" t="s">
        <v>1165</v>
      </c>
      <c r="C1225" s="14" t="s">
        <v>1496</v>
      </c>
      <c r="D1225" s="14" t="s">
        <v>1149</v>
      </c>
      <c r="E1225" s="14" t="s">
        <v>1497</v>
      </c>
      <c r="F1225" s="14" t="s">
        <v>1498</v>
      </c>
      <c r="G1225" s="30">
        <v>269.89161652380756</v>
      </c>
      <c r="H1225" s="30">
        <v>85.531649355833252</v>
      </c>
      <c r="I1225" s="26">
        <f t="shared" si="63"/>
        <v>269.89161652380756</v>
      </c>
      <c r="J1225" s="26">
        <f t="shared" si="63"/>
        <v>85.531649355833252</v>
      </c>
      <c r="K1225" s="26">
        <f t="shared" si="61"/>
        <v>184.3599671679743</v>
      </c>
      <c r="L1225" s="28">
        <f t="shared" si="62"/>
        <v>0.68308889895330127</v>
      </c>
    </row>
    <row r="1226" spans="1:12">
      <c r="A1226" s="14">
        <v>2019</v>
      </c>
      <c r="B1226" s="14" t="s">
        <v>1165</v>
      </c>
      <c r="C1226" s="14" t="s">
        <v>1496</v>
      </c>
      <c r="D1226" s="14" t="s">
        <v>1149</v>
      </c>
      <c r="E1226" s="14" t="s">
        <v>1497</v>
      </c>
      <c r="F1226" s="14" t="s">
        <v>1498</v>
      </c>
      <c r="G1226" s="30">
        <v>251.21981524420653</v>
      </c>
      <c r="H1226" s="30">
        <v>106.58652073502768</v>
      </c>
      <c r="I1226" s="26">
        <f t="shared" si="63"/>
        <v>251.21981524420653</v>
      </c>
      <c r="J1226" s="26">
        <f t="shared" si="63"/>
        <v>106.58652073502768</v>
      </c>
      <c r="K1226" s="26">
        <f t="shared" si="61"/>
        <v>144.63329450917885</v>
      </c>
      <c r="L1226" s="28">
        <f t="shared" si="62"/>
        <v>0.57572407004830917</v>
      </c>
    </row>
    <row r="1227" spans="1:12">
      <c r="A1227" s="14">
        <v>2011</v>
      </c>
      <c r="B1227" s="14" t="s">
        <v>1165</v>
      </c>
      <c r="C1227" s="14" t="s">
        <v>1499</v>
      </c>
      <c r="D1227" s="14" t="s">
        <v>1149</v>
      </c>
      <c r="E1227" s="14" t="s">
        <v>1500</v>
      </c>
      <c r="F1227" s="14" t="s">
        <v>1501</v>
      </c>
      <c r="G1227" s="30">
        <v>959.25874081923314</v>
      </c>
      <c r="H1227" s="30">
        <v>145.46939307471527</v>
      </c>
      <c r="I1227" s="26">
        <f t="shared" si="63"/>
        <v>959.25874081923314</v>
      </c>
      <c r="J1227" s="26">
        <f t="shared" si="63"/>
        <v>145.46939307471527</v>
      </c>
      <c r="K1227" s="26">
        <f t="shared" si="61"/>
        <v>813.78934774451784</v>
      </c>
      <c r="L1227" s="28">
        <f t="shared" si="62"/>
        <v>0.8483522881944443</v>
      </c>
    </row>
    <row r="1228" spans="1:12">
      <c r="A1228" s="14">
        <v>2014</v>
      </c>
      <c r="B1228" s="14" t="s">
        <v>1165</v>
      </c>
      <c r="C1228" s="14" t="s">
        <v>1499</v>
      </c>
      <c r="D1228" s="14" t="s">
        <v>1149</v>
      </c>
      <c r="E1228" s="14" t="s">
        <v>1500</v>
      </c>
      <c r="F1228" s="14" t="s">
        <v>1501</v>
      </c>
      <c r="G1228" s="30">
        <v>1137.3171707679433</v>
      </c>
      <c r="H1228" s="30">
        <v>146.13777502916682</v>
      </c>
      <c r="I1228" s="26">
        <f t="shared" si="63"/>
        <v>1137.3171707679433</v>
      </c>
      <c r="J1228" s="26">
        <f t="shared" si="63"/>
        <v>146.13777502916682</v>
      </c>
      <c r="K1228" s="26">
        <f t="shared" si="61"/>
        <v>991.17939573877641</v>
      </c>
      <c r="L1228" s="28">
        <f t="shared" si="62"/>
        <v>0.87150657812499988</v>
      </c>
    </row>
    <row r="1229" spans="1:12">
      <c r="A1229" s="14">
        <v>2017</v>
      </c>
      <c r="B1229" s="14" t="s">
        <v>1165</v>
      </c>
      <c r="C1229" s="14" t="s">
        <v>1499</v>
      </c>
      <c r="D1229" s="14" t="s">
        <v>1149</v>
      </c>
      <c r="E1229" s="14" t="s">
        <v>1500</v>
      </c>
      <c r="F1229" s="14" t="s">
        <v>1501</v>
      </c>
      <c r="G1229" s="30">
        <v>692.44781797806866</v>
      </c>
      <c r="H1229" s="30">
        <v>159.16201616150062</v>
      </c>
      <c r="I1229" s="26">
        <f t="shared" si="63"/>
        <v>692.44781797806866</v>
      </c>
      <c r="J1229" s="26">
        <f t="shared" si="63"/>
        <v>159.16201616150062</v>
      </c>
      <c r="K1229" s="26">
        <f t="shared" si="61"/>
        <v>533.28580181656798</v>
      </c>
      <c r="L1229" s="28">
        <f t="shared" si="62"/>
        <v>0.77014583333333331</v>
      </c>
    </row>
    <row r="1230" spans="1:12">
      <c r="A1230" s="14">
        <v>2016</v>
      </c>
      <c r="B1230" s="14" t="s">
        <v>1165</v>
      </c>
      <c r="C1230" s="14" t="s">
        <v>1499</v>
      </c>
      <c r="D1230" s="14" t="s">
        <v>1149</v>
      </c>
      <c r="E1230" s="14" t="s">
        <v>1500</v>
      </c>
      <c r="F1230" s="14" t="s">
        <v>1501</v>
      </c>
      <c r="G1230" s="30">
        <v>902.98649885721738</v>
      </c>
      <c r="H1230" s="30">
        <v>166.43176804875637</v>
      </c>
      <c r="I1230" s="26">
        <f t="shared" si="63"/>
        <v>902.98649885721738</v>
      </c>
      <c r="J1230" s="26">
        <f t="shared" si="63"/>
        <v>166.43176804875637</v>
      </c>
      <c r="K1230" s="26">
        <f t="shared" si="61"/>
        <v>736.55473080846104</v>
      </c>
      <c r="L1230" s="28">
        <f t="shared" si="62"/>
        <v>0.81568742361111102</v>
      </c>
    </row>
    <row r="1231" spans="1:12">
      <c r="A1231" s="14">
        <v>2012</v>
      </c>
      <c r="B1231" s="14" t="s">
        <v>1165</v>
      </c>
      <c r="C1231" s="14" t="s">
        <v>1499</v>
      </c>
      <c r="D1231" s="14" t="s">
        <v>1149</v>
      </c>
      <c r="E1231" s="14" t="s">
        <v>1500</v>
      </c>
      <c r="F1231" s="14" t="s">
        <v>1501</v>
      </c>
      <c r="G1231" s="30">
        <v>1342.1070627024374</v>
      </c>
      <c r="H1231" s="30">
        <v>169.80274807225757</v>
      </c>
      <c r="I1231" s="26">
        <f t="shared" si="63"/>
        <v>1342.1070627024374</v>
      </c>
      <c r="J1231" s="26">
        <f t="shared" si="63"/>
        <v>169.80274807225757</v>
      </c>
      <c r="K1231" s="26">
        <f t="shared" si="61"/>
        <v>1172.3043146301798</v>
      </c>
      <c r="L1231" s="28">
        <f t="shared" si="62"/>
        <v>0.87348047500000003</v>
      </c>
    </row>
    <row r="1232" spans="1:12">
      <c r="A1232" s="14">
        <v>2015</v>
      </c>
      <c r="B1232" s="14" t="s">
        <v>1165</v>
      </c>
      <c r="C1232" s="14" t="s">
        <v>1499</v>
      </c>
      <c r="D1232" s="14" t="s">
        <v>1149</v>
      </c>
      <c r="E1232" s="14" t="s">
        <v>1500</v>
      </c>
      <c r="F1232" s="14" t="s">
        <v>1501</v>
      </c>
      <c r="G1232" s="30">
        <v>825.03247474156296</v>
      </c>
      <c r="H1232" s="30">
        <v>175.29615387378871</v>
      </c>
      <c r="I1232" s="26">
        <f t="shared" si="63"/>
        <v>825.03247474156296</v>
      </c>
      <c r="J1232" s="26">
        <f t="shared" si="63"/>
        <v>175.29615387378871</v>
      </c>
      <c r="K1232" s="26">
        <f t="shared" si="61"/>
        <v>649.73632086777423</v>
      </c>
      <c r="L1232" s="28">
        <f t="shared" si="62"/>
        <v>0.78752817708333323</v>
      </c>
    </row>
    <row r="1233" spans="1:12">
      <c r="A1233" s="14">
        <v>2018</v>
      </c>
      <c r="B1233" s="14" t="s">
        <v>1165</v>
      </c>
      <c r="C1233" s="14" t="s">
        <v>1499</v>
      </c>
      <c r="D1233" s="14" t="s">
        <v>1149</v>
      </c>
      <c r="E1233" s="14" t="s">
        <v>1500</v>
      </c>
      <c r="F1233" s="14" t="s">
        <v>1501</v>
      </c>
      <c r="G1233" s="30">
        <v>1030.8450460727668</v>
      </c>
      <c r="H1233" s="30">
        <v>177.04054960330595</v>
      </c>
      <c r="I1233" s="26">
        <f t="shared" si="63"/>
        <v>1030.8450460727668</v>
      </c>
      <c r="J1233" s="26">
        <f t="shared" si="63"/>
        <v>177.04054960330595</v>
      </c>
      <c r="K1233" s="26">
        <f t="shared" si="61"/>
        <v>853.80449646946079</v>
      </c>
      <c r="L1233" s="28">
        <f t="shared" si="62"/>
        <v>0.828256875</v>
      </c>
    </row>
    <row r="1234" spans="1:12">
      <c r="A1234" s="14">
        <v>2013</v>
      </c>
      <c r="B1234" s="14" t="s">
        <v>1165</v>
      </c>
      <c r="C1234" s="14" t="s">
        <v>1499</v>
      </c>
      <c r="D1234" s="14" t="s">
        <v>1149</v>
      </c>
      <c r="E1234" s="14" t="s">
        <v>1500</v>
      </c>
      <c r="F1234" s="14" t="s">
        <v>1501</v>
      </c>
      <c r="G1234" s="30">
        <v>989.32385680921095</v>
      </c>
      <c r="H1234" s="30">
        <v>201.25991098866558</v>
      </c>
      <c r="I1234" s="26">
        <f t="shared" si="63"/>
        <v>989.32385680921095</v>
      </c>
      <c r="J1234" s="26">
        <f t="shared" si="63"/>
        <v>201.25991098866558</v>
      </c>
      <c r="K1234" s="26">
        <f t="shared" si="61"/>
        <v>788.06394582054531</v>
      </c>
      <c r="L1234" s="28">
        <f t="shared" si="62"/>
        <v>0.79656822222222201</v>
      </c>
    </row>
    <row r="1235" spans="1:12">
      <c r="A1235" s="14">
        <v>2021</v>
      </c>
      <c r="B1235" s="14" t="s">
        <v>1165</v>
      </c>
      <c r="C1235" s="14" t="s">
        <v>1499</v>
      </c>
      <c r="D1235" s="14" t="s">
        <v>1149</v>
      </c>
      <c r="E1235" s="14" t="s">
        <v>1500</v>
      </c>
      <c r="F1235" s="14" t="s">
        <v>1502</v>
      </c>
      <c r="G1235" s="30">
        <v>1035.6390889089</v>
      </c>
      <c r="H1235" s="30">
        <v>330.20735641166721</v>
      </c>
      <c r="I1235" s="26">
        <f t="shared" si="63"/>
        <v>1035.6390889089</v>
      </c>
      <c r="J1235" s="26">
        <f t="shared" si="63"/>
        <v>330.20735641166721</v>
      </c>
      <c r="K1235" s="26">
        <f t="shared" si="61"/>
        <v>705.43173249723282</v>
      </c>
      <c r="L1235" s="28">
        <f t="shared" si="62"/>
        <v>0.68115595486111102</v>
      </c>
    </row>
    <row r="1236" spans="1:12">
      <c r="A1236" s="14">
        <v>2020</v>
      </c>
      <c r="B1236" s="14" t="s">
        <v>1165</v>
      </c>
      <c r="C1236" s="14" t="s">
        <v>1499</v>
      </c>
      <c r="D1236" s="14" t="s">
        <v>1149</v>
      </c>
      <c r="E1236" s="14" t="s">
        <v>1500</v>
      </c>
      <c r="F1236" s="14" t="s">
        <v>1502</v>
      </c>
      <c r="G1236" s="30">
        <v>1155.7389096019569</v>
      </c>
      <c r="H1236" s="30">
        <v>331.39173528258124</v>
      </c>
      <c r="I1236" s="26">
        <f t="shared" si="63"/>
        <v>1155.7389096019569</v>
      </c>
      <c r="J1236" s="26">
        <f t="shared" si="63"/>
        <v>331.39173528258124</v>
      </c>
      <c r="K1236" s="26">
        <f t="shared" si="61"/>
        <v>824.34717431937565</v>
      </c>
      <c r="L1236" s="28">
        <f t="shared" si="62"/>
        <v>0.71326418749999987</v>
      </c>
    </row>
    <row r="1237" spans="1:12">
      <c r="A1237" s="14">
        <v>2021</v>
      </c>
      <c r="B1237" s="14" t="s">
        <v>1165</v>
      </c>
      <c r="C1237" s="14" t="s">
        <v>1503</v>
      </c>
      <c r="D1237" s="14" t="s">
        <v>1149</v>
      </c>
      <c r="F1237" s="14" t="s">
        <v>1504</v>
      </c>
      <c r="G1237" s="30">
        <v>4333.3998710530295</v>
      </c>
      <c r="H1237" s="30">
        <v>1527.4090023129036</v>
      </c>
      <c r="I1237" s="26">
        <f t="shared" si="63"/>
        <v>4333.3998710530295</v>
      </c>
      <c r="J1237" s="26">
        <f t="shared" si="63"/>
        <v>1527.4090023129036</v>
      </c>
      <c r="K1237" s="26">
        <f t="shared" si="61"/>
        <v>2805.9908687401257</v>
      </c>
      <c r="L1237" s="28">
        <f t="shared" si="62"/>
        <v>0.64752641164828884</v>
      </c>
    </row>
    <row r="1238" spans="1:12">
      <c r="A1238" s="14">
        <v>2020</v>
      </c>
      <c r="B1238" s="14" t="s">
        <v>1165</v>
      </c>
      <c r="C1238" s="14" t="s">
        <v>1503</v>
      </c>
      <c r="D1238" s="14" t="s">
        <v>1149</v>
      </c>
      <c r="F1238" s="14" t="s">
        <v>1504</v>
      </c>
      <c r="G1238" s="30">
        <v>4375.0843409288318</v>
      </c>
      <c r="H1238" s="30">
        <v>1530.1361927096978</v>
      </c>
      <c r="I1238" s="26">
        <f t="shared" si="63"/>
        <v>4375.0843409288318</v>
      </c>
      <c r="J1238" s="26">
        <f t="shared" si="63"/>
        <v>1530.1361927096978</v>
      </c>
      <c r="K1238" s="26">
        <f t="shared" si="61"/>
        <v>2844.9481482191341</v>
      </c>
      <c r="L1238" s="28">
        <f t="shared" si="62"/>
        <v>0.65026132675996606</v>
      </c>
    </row>
    <row r="1239" spans="1:12">
      <c r="A1239" s="14">
        <v>2019</v>
      </c>
      <c r="B1239" s="14" t="s">
        <v>1165</v>
      </c>
      <c r="C1239" s="14" t="s">
        <v>1503</v>
      </c>
      <c r="D1239" s="14" t="s">
        <v>1149</v>
      </c>
      <c r="F1239" s="14" t="s">
        <v>1504</v>
      </c>
      <c r="G1239" s="30">
        <v>4318.5509677785394</v>
      </c>
      <c r="H1239" s="30">
        <v>1598.4680010147999</v>
      </c>
      <c r="I1239" s="26">
        <f t="shared" si="63"/>
        <v>4318.5509677785394</v>
      </c>
      <c r="J1239" s="26">
        <f t="shared" si="63"/>
        <v>1598.4680010147999</v>
      </c>
      <c r="K1239" s="26">
        <f t="shared" si="61"/>
        <v>2720.0829667637395</v>
      </c>
      <c r="L1239" s="28">
        <f t="shared" si="62"/>
        <v>0.62986010517387703</v>
      </c>
    </row>
    <row r="1240" spans="1:12">
      <c r="A1240" s="14">
        <v>2011</v>
      </c>
      <c r="B1240" s="14" t="s">
        <v>1095</v>
      </c>
      <c r="C1240" s="14" t="s">
        <v>1211</v>
      </c>
      <c r="D1240" s="14" t="s">
        <v>1097</v>
      </c>
      <c r="E1240" s="14" t="s">
        <v>1098</v>
      </c>
      <c r="F1240" s="14" t="s">
        <v>1099</v>
      </c>
      <c r="G1240" s="30">
        <v>321.06086214123025</v>
      </c>
      <c r="H1240" s="31"/>
      <c r="I1240" s="26">
        <f t="shared" si="63"/>
        <v>321.06086214123025</v>
      </c>
      <c r="J1240" s="26" t="str">
        <f t="shared" si="63"/>
        <v/>
      </c>
      <c r="K1240" s="26" t="str">
        <f t="shared" si="61"/>
        <v/>
      </c>
      <c r="L1240" s="28" t="str">
        <f t="shared" si="62"/>
        <v/>
      </c>
    </row>
    <row r="1241" spans="1:12">
      <c r="A1241" s="14">
        <v>2016</v>
      </c>
      <c r="B1241" s="14" t="s">
        <v>1095</v>
      </c>
      <c r="C1241" s="14" t="s">
        <v>1211</v>
      </c>
      <c r="D1241" s="14" t="s">
        <v>1097</v>
      </c>
      <c r="E1241" s="14" t="s">
        <v>1098</v>
      </c>
      <c r="F1241" s="14" t="s">
        <v>1099</v>
      </c>
      <c r="G1241" s="30">
        <v>377.50751798561151</v>
      </c>
      <c r="H1241" s="31"/>
      <c r="I1241" s="26">
        <f t="shared" si="63"/>
        <v>377.50751798561151</v>
      </c>
      <c r="J1241" s="26" t="str">
        <f t="shared" si="63"/>
        <v/>
      </c>
      <c r="K1241" s="26" t="str">
        <f t="shared" ref="K1241:K1304" si="64">IF(H1241="","",IF(G1241="","",G1241-H1241))</f>
        <v/>
      </c>
      <c r="L1241" s="28" t="str">
        <f t="shared" ref="L1241:L1304" si="65">IF(H1241="","",IF(G1241="","",K1241/G1241))</f>
        <v/>
      </c>
    </row>
    <row r="1242" spans="1:12">
      <c r="A1242" s="14">
        <v>2012</v>
      </c>
      <c r="B1242" s="14" t="s">
        <v>1095</v>
      </c>
      <c r="C1242" s="14" t="s">
        <v>1211</v>
      </c>
      <c r="D1242" s="14" t="s">
        <v>1097</v>
      </c>
      <c r="E1242" s="14" t="s">
        <v>1098</v>
      </c>
      <c r="F1242" s="14" t="s">
        <v>1099</v>
      </c>
      <c r="G1242" s="30">
        <v>407.35428653704525</v>
      </c>
      <c r="H1242" s="31"/>
      <c r="I1242" s="26">
        <f t="shared" si="63"/>
        <v>407.35428653704525</v>
      </c>
      <c r="J1242" s="26" t="str">
        <f t="shared" si="63"/>
        <v/>
      </c>
      <c r="K1242" s="26" t="str">
        <f t="shared" si="64"/>
        <v/>
      </c>
      <c r="L1242" s="28" t="str">
        <f t="shared" si="65"/>
        <v/>
      </c>
    </row>
    <row r="1243" spans="1:12">
      <c r="A1243" s="14">
        <v>2012</v>
      </c>
      <c r="B1243" s="14" t="s">
        <v>1095</v>
      </c>
      <c r="C1243" s="14" t="s">
        <v>1212</v>
      </c>
      <c r="D1243" s="14" t="s">
        <v>1213</v>
      </c>
      <c r="E1243" s="14" t="s">
        <v>1214</v>
      </c>
      <c r="F1243" s="14" t="s">
        <v>1216</v>
      </c>
      <c r="G1243" s="30">
        <v>307.25832755709041</v>
      </c>
      <c r="H1243" s="31"/>
      <c r="I1243" s="26">
        <f t="shared" si="63"/>
        <v>307.25832755709041</v>
      </c>
      <c r="J1243" s="26" t="str">
        <f t="shared" si="63"/>
        <v/>
      </c>
      <c r="K1243" s="26" t="str">
        <f t="shared" si="64"/>
        <v/>
      </c>
      <c r="L1243" s="28" t="str">
        <f t="shared" si="65"/>
        <v/>
      </c>
    </row>
    <row r="1244" spans="1:12">
      <c r="A1244" s="14">
        <v>2021</v>
      </c>
      <c r="B1244" s="14" t="s">
        <v>1095</v>
      </c>
      <c r="C1244" s="14" t="s">
        <v>1217</v>
      </c>
      <c r="D1244" s="14" t="s">
        <v>1218</v>
      </c>
      <c r="E1244" s="14" t="s">
        <v>1219</v>
      </c>
      <c r="F1244" s="14" t="s">
        <v>1220</v>
      </c>
      <c r="G1244" s="30">
        <v>322.84592256137643</v>
      </c>
      <c r="H1244" s="31"/>
      <c r="I1244" s="26">
        <f t="shared" si="63"/>
        <v>322.84592256137643</v>
      </c>
      <c r="J1244" s="26" t="str">
        <f t="shared" si="63"/>
        <v/>
      </c>
      <c r="K1244" s="26" t="str">
        <f t="shared" si="64"/>
        <v/>
      </c>
      <c r="L1244" s="28" t="str">
        <f t="shared" si="65"/>
        <v/>
      </c>
    </row>
    <row r="1245" spans="1:12">
      <c r="A1245" s="14">
        <v>2014</v>
      </c>
      <c r="B1245" s="14" t="s">
        <v>1095</v>
      </c>
      <c r="C1245" s="14" t="s">
        <v>1217</v>
      </c>
      <c r="D1245" s="14" t="s">
        <v>1218</v>
      </c>
      <c r="E1245" s="14" t="s">
        <v>1219</v>
      </c>
      <c r="F1245" s="14" t="s">
        <v>1221</v>
      </c>
      <c r="G1245" s="30">
        <v>1257.1469072164955</v>
      </c>
      <c r="H1245" s="31"/>
      <c r="I1245" s="26">
        <f t="shared" si="63"/>
        <v>1257.1469072164955</v>
      </c>
      <c r="J1245" s="26" t="str">
        <f t="shared" si="63"/>
        <v/>
      </c>
      <c r="K1245" s="26" t="str">
        <f t="shared" si="64"/>
        <v/>
      </c>
      <c r="L1245" s="28" t="str">
        <f t="shared" si="65"/>
        <v/>
      </c>
    </row>
    <row r="1246" spans="1:12">
      <c r="A1246" s="14">
        <v>2012</v>
      </c>
      <c r="B1246" s="14" t="s">
        <v>1095</v>
      </c>
      <c r="C1246" s="14" t="s">
        <v>1222</v>
      </c>
      <c r="D1246" s="14" t="s">
        <v>1223</v>
      </c>
      <c r="E1246" s="14" t="s">
        <v>1224</v>
      </c>
      <c r="F1246" s="14" t="s">
        <v>1225</v>
      </c>
      <c r="G1246" s="30">
        <v>806.53164199965636</v>
      </c>
      <c r="H1246" s="31"/>
      <c r="I1246" s="26">
        <f t="shared" si="63"/>
        <v>806.53164199965636</v>
      </c>
      <c r="J1246" s="26" t="str">
        <f t="shared" si="63"/>
        <v/>
      </c>
      <c r="K1246" s="26" t="str">
        <f t="shared" si="64"/>
        <v/>
      </c>
      <c r="L1246" s="28" t="str">
        <f t="shared" si="65"/>
        <v/>
      </c>
    </row>
    <row r="1247" spans="1:12">
      <c r="A1247" s="14">
        <v>2021</v>
      </c>
      <c r="B1247" s="14" t="s">
        <v>1095</v>
      </c>
      <c r="C1247" s="14" t="s">
        <v>1505</v>
      </c>
      <c r="D1247" s="14" t="s">
        <v>1506</v>
      </c>
      <c r="E1247" s="14" t="s">
        <v>1507</v>
      </c>
      <c r="F1247" s="14" t="s">
        <v>1508</v>
      </c>
      <c r="G1247" s="30">
        <v>287.59344310344818</v>
      </c>
      <c r="H1247" s="31"/>
      <c r="I1247" s="26">
        <f t="shared" si="63"/>
        <v>287.59344310344818</v>
      </c>
      <c r="J1247" s="26" t="str">
        <f t="shared" si="63"/>
        <v/>
      </c>
      <c r="K1247" s="26" t="str">
        <f t="shared" si="64"/>
        <v/>
      </c>
      <c r="L1247" s="28" t="str">
        <f t="shared" si="65"/>
        <v/>
      </c>
    </row>
    <row r="1248" spans="1:12">
      <c r="A1248" s="14">
        <v>2012</v>
      </c>
      <c r="B1248" s="14" t="s">
        <v>1095</v>
      </c>
      <c r="C1248" s="14" t="s">
        <v>1226</v>
      </c>
      <c r="D1248" s="14" t="s">
        <v>1227</v>
      </c>
      <c r="E1248" s="14" t="s">
        <v>1228</v>
      </c>
      <c r="F1248" s="14" t="s">
        <v>1229</v>
      </c>
      <c r="G1248" s="30">
        <v>86.647904487443327</v>
      </c>
      <c r="H1248" s="31"/>
      <c r="I1248" s="26">
        <f t="shared" si="63"/>
        <v>86.647904487443327</v>
      </c>
      <c r="J1248" s="26" t="str">
        <f t="shared" si="63"/>
        <v/>
      </c>
      <c r="K1248" s="26" t="str">
        <f t="shared" si="64"/>
        <v/>
      </c>
      <c r="L1248" s="28" t="str">
        <f t="shared" si="65"/>
        <v/>
      </c>
    </row>
    <row r="1249" spans="1:12">
      <c r="A1249" s="14">
        <v>2012</v>
      </c>
      <c r="B1249" s="14" t="s">
        <v>1095</v>
      </c>
      <c r="C1249" s="14" t="s">
        <v>1230</v>
      </c>
      <c r="D1249" s="14" t="s">
        <v>1231</v>
      </c>
      <c r="E1249" s="14" t="s">
        <v>1228</v>
      </c>
      <c r="F1249" s="14" t="s">
        <v>1233</v>
      </c>
      <c r="G1249" s="30">
        <v>586.80217453505043</v>
      </c>
      <c r="H1249" s="31"/>
      <c r="I1249" s="26">
        <f t="shared" si="63"/>
        <v>586.80217453505043</v>
      </c>
      <c r="J1249" s="26" t="str">
        <f t="shared" si="63"/>
        <v/>
      </c>
      <c r="K1249" s="26" t="str">
        <f t="shared" si="64"/>
        <v/>
      </c>
      <c r="L1249" s="28" t="str">
        <f t="shared" si="65"/>
        <v/>
      </c>
    </row>
    <row r="1250" spans="1:12">
      <c r="A1250" s="14">
        <v>2012</v>
      </c>
      <c r="B1250" s="14" t="s">
        <v>1095</v>
      </c>
      <c r="C1250" s="14" t="s">
        <v>1234</v>
      </c>
      <c r="D1250" s="14" t="s">
        <v>1235</v>
      </c>
      <c r="E1250" s="14" t="s">
        <v>1236</v>
      </c>
      <c r="F1250" s="14" t="s">
        <v>1237</v>
      </c>
      <c r="G1250" s="30">
        <v>790.60069735156844</v>
      </c>
      <c r="H1250" s="31"/>
      <c r="I1250" s="26">
        <f t="shared" si="63"/>
        <v>790.60069735156844</v>
      </c>
      <c r="J1250" s="26" t="str">
        <f t="shared" si="63"/>
        <v/>
      </c>
      <c r="K1250" s="26" t="str">
        <f t="shared" si="64"/>
        <v/>
      </c>
      <c r="L1250" s="28" t="str">
        <f t="shared" si="65"/>
        <v/>
      </c>
    </row>
    <row r="1251" spans="1:12">
      <c r="A1251" s="14">
        <v>2012</v>
      </c>
      <c r="B1251" s="14" t="s">
        <v>1095</v>
      </c>
      <c r="C1251" s="14" t="s">
        <v>1238</v>
      </c>
      <c r="D1251" s="14" t="s">
        <v>1218</v>
      </c>
      <c r="E1251" s="14" t="s">
        <v>1239</v>
      </c>
      <c r="F1251" s="14" t="s">
        <v>1240</v>
      </c>
      <c r="G1251" s="30">
        <v>810.95201797889945</v>
      </c>
      <c r="H1251" s="31"/>
      <c r="I1251" s="26">
        <f t="shared" si="63"/>
        <v>810.95201797889945</v>
      </c>
      <c r="J1251" s="26" t="str">
        <f t="shared" si="63"/>
        <v/>
      </c>
      <c r="K1251" s="26" t="str">
        <f t="shared" si="64"/>
        <v/>
      </c>
      <c r="L1251" s="28" t="str">
        <f t="shared" si="65"/>
        <v/>
      </c>
    </row>
    <row r="1252" spans="1:12">
      <c r="A1252" s="14">
        <v>2021</v>
      </c>
      <c r="B1252" s="14" t="s">
        <v>1095</v>
      </c>
      <c r="C1252" s="14" t="s">
        <v>1241</v>
      </c>
      <c r="D1252" s="14" t="s">
        <v>1242</v>
      </c>
      <c r="E1252" s="14" t="s">
        <v>1243</v>
      </c>
      <c r="F1252" s="14" t="s">
        <v>1244</v>
      </c>
      <c r="G1252" s="30">
        <v>808.98911050701872</v>
      </c>
      <c r="H1252" s="31"/>
      <c r="I1252" s="26">
        <f t="shared" si="63"/>
        <v>808.98911050701872</v>
      </c>
      <c r="J1252" s="26" t="str">
        <f t="shared" si="63"/>
        <v/>
      </c>
      <c r="K1252" s="26" t="str">
        <f t="shared" si="64"/>
        <v/>
      </c>
      <c r="L1252" s="28" t="str">
        <f t="shared" si="65"/>
        <v/>
      </c>
    </row>
    <row r="1253" spans="1:12">
      <c r="A1253" s="14">
        <v>2021</v>
      </c>
      <c r="B1253" s="14" t="s">
        <v>1095</v>
      </c>
      <c r="C1253" s="14" t="s">
        <v>1246</v>
      </c>
      <c r="D1253" s="14" t="s">
        <v>1242</v>
      </c>
      <c r="E1253" s="14" t="s">
        <v>1247</v>
      </c>
      <c r="F1253" s="14" t="s">
        <v>1248</v>
      </c>
      <c r="G1253" s="30">
        <v>378.67846361185843</v>
      </c>
      <c r="H1253" s="31"/>
      <c r="I1253" s="26">
        <f t="shared" si="63"/>
        <v>378.67846361185843</v>
      </c>
      <c r="J1253" s="26" t="str">
        <f t="shared" si="63"/>
        <v/>
      </c>
      <c r="K1253" s="26" t="str">
        <f t="shared" si="64"/>
        <v/>
      </c>
      <c r="L1253" s="28" t="str">
        <f t="shared" si="65"/>
        <v/>
      </c>
    </row>
    <row r="1254" spans="1:12">
      <c r="A1254" s="14">
        <v>2016</v>
      </c>
      <c r="B1254" s="14" t="s">
        <v>1095</v>
      </c>
      <c r="C1254" s="14" t="s">
        <v>1249</v>
      </c>
      <c r="D1254" s="14" t="s">
        <v>1227</v>
      </c>
      <c r="E1254" s="14" t="s">
        <v>1228</v>
      </c>
      <c r="F1254" s="14" t="s">
        <v>1250</v>
      </c>
      <c r="G1254" s="30">
        <v>119.16177777777793</v>
      </c>
      <c r="H1254" s="31"/>
      <c r="I1254" s="26">
        <f t="shared" si="63"/>
        <v>119.16177777777793</v>
      </c>
      <c r="J1254" s="26" t="str">
        <f t="shared" si="63"/>
        <v/>
      </c>
      <c r="K1254" s="26" t="str">
        <f t="shared" si="64"/>
        <v/>
      </c>
      <c r="L1254" s="28" t="str">
        <f t="shared" si="65"/>
        <v/>
      </c>
    </row>
    <row r="1255" spans="1:12">
      <c r="A1255" s="14">
        <v>2012</v>
      </c>
      <c r="B1255" s="14" t="s">
        <v>1095</v>
      </c>
      <c r="C1255" s="14" t="s">
        <v>1249</v>
      </c>
      <c r="D1255" s="14" t="s">
        <v>1227</v>
      </c>
      <c r="E1255" s="14" t="s">
        <v>1228</v>
      </c>
      <c r="F1255" s="14" t="s">
        <v>1250</v>
      </c>
      <c r="G1255" s="30">
        <v>151.47888679680759</v>
      </c>
      <c r="H1255" s="31"/>
      <c r="I1255" s="26">
        <f t="shared" si="63"/>
        <v>151.47888679680759</v>
      </c>
      <c r="J1255" s="26" t="str">
        <f t="shared" si="63"/>
        <v/>
      </c>
      <c r="K1255" s="26" t="str">
        <f t="shared" si="64"/>
        <v/>
      </c>
      <c r="L1255" s="28" t="str">
        <f t="shared" si="65"/>
        <v/>
      </c>
    </row>
    <row r="1256" spans="1:12">
      <c r="A1256" s="14">
        <v>2020</v>
      </c>
      <c r="B1256" s="14" t="s">
        <v>1095</v>
      </c>
      <c r="C1256" s="14" t="s">
        <v>1509</v>
      </c>
      <c r="D1256" s="14" t="s">
        <v>1194</v>
      </c>
      <c r="E1256" s="14" t="s">
        <v>1510</v>
      </c>
      <c r="F1256" s="14" t="s">
        <v>1511</v>
      </c>
      <c r="G1256" s="30">
        <v>67.186878517823629</v>
      </c>
      <c r="H1256" s="31"/>
      <c r="I1256" s="26">
        <f t="shared" si="63"/>
        <v>67.186878517823629</v>
      </c>
      <c r="J1256" s="26" t="str">
        <f t="shared" si="63"/>
        <v/>
      </c>
      <c r="K1256" s="26" t="str">
        <f t="shared" si="64"/>
        <v/>
      </c>
      <c r="L1256" s="28" t="str">
        <f t="shared" si="65"/>
        <v/>
      </c>
    </row>
    <row r="1257" spans="1:12">
      <c r="A1257" s="14">
        <v>2021</v>
      </c>
      <c r="B1257" s="14" t="s">
        <v>1095</v>
      </c>
      <c r="C1257" s="14" t="s">
        <v>1509</v>
      </c>
      <c r="D1257" s="14" t="s">
        <v>1194</v>
      </c>
      <c r="E1257" s="14" t="s">
        <v>1510</v>
      </c>
      <c r="F1257" s="14" t="s">
        <v>1511</v>
      </c>
      <c r="G1257" s="30">
        <v>69.619407407407621</v>
      </c>
      <c r="H1257" s="31"/>
      <c r="I1257" s="26">
        <f t="shared" si="63"/>
        <v>69.619407407407621</v>
      </c>
      <c r="J1257" s="26" t="str">
        <f t="shared" si="63"/>
        <v/>
      </c>
      <c r="K1257" s="26" t="str">
        <f t="shared" si="64"/>
        <v/>
      </c>
      <c r="L1257" s="28" t="str">
        <f t="shared" si="65"/>
        <v/>
      </c>
    </row>
    <row r="1258" spans="1:12">
      <c r="A1258" s="14">
        <v>2016</v>
      </c>
      <c r="B1258" s="14" t="s">
        <v>1095</v>
      </c>
      <c r="C1258" s="14" t="s">
        <v>1251</v>
      </c>
      <c r="D1258" s="14" t="s">
        <v>1227</v>
      </c>
      <c r="E1258" s="14" t="s">
        <v>1252</v>
      </c>
      <c r="F1258" s="14" t="s">
        <v>1253</v>
      </c>
      <c r="G1258" s="30">
        <v>97.629399999999762</v>
      </c>
      <c r="H1258" s="31"/>
      <c r="I1258" s="26">
        <f t="shared" si="63"/>
        <v>97.629399999999762</v>
      </c>
      <c r="J1258" s="26" t="str">
        <f t="shared" si="63"/>
        <v/>
      </c>
      <c r="K1258" s="26" t="str">
        <f t="shared" si="64"/>
        <v/>
      </c>
      <c r="L1258" s="28" t="str">
        <f t="shared" si="65"/>
        <v/>
      </c>
    </row>
    <row r="1259" spans="1:12">
      <c r="A1259" s="14">
        <v>2012</v>
      </c>
      <c r="B1259" s="14" t="s">
        <v>1095</v>
      </c>
      <c r="C1259" s="14" t="s">
        <v>1251</v>
      </c>
      <c r="D1259" s="14" t="s">
        <v>1227</v>
      </c>
      <c r="E1259" s="14" t="s">
        <v>1252</v>
      </c>
      <c r="F1259" s="14" t="s">
        <v>1253</v>
      </c>
      <c r="G1259" s="30">
        <v>106.08622370562368</v>
      </c>
      <c r="H1259" s="31"/>
      <c r="I1259" s="26">
        <f t="shared" si="63"/>
        <v>106.08622370562368</v>
      </c>
      <c r="J1259" s="26" t="str">
        <f t="shared" si="63"/>
        <v/>
      </c>
      <c r="K1259" s="26" t="str">
        <f t="shared" si="64"/>
        <v/>
      </c>
      <c r="L1259" s="28" t="str">
        <f t="shared" si="65"/>
        <v/>
      </c>
    </row>
    <row r="1260" spans="1:12">
      <c r="A1260" s="14">
        <v>2012</v>
      </c>
      <c r="B1260" s="14" t="s">
        <v>1095</v>
      </c>
      <c r="C1260" s="14" t="s">
        <v>1254</v>
      </c>
      <c r="D1260" s="14" t="s">
        <v>1255</v>
      </c>
      <c r="E1260" s="14" t="s">
        <v>1239</v>
      </c>
      <c r="F1260" s="14" t="s">
        <v>1256</v>
      </c>
      <c r="G1260" s="30">
        <v>144.66316704035879</v>
      </c>
      <c r="H1260" s="31"/>
      <c r="I1260" s="26">
        <f t="shared" si="63"/>
        <v>144.66316704035879</v>
      </c>
      <c r="J1260" s="26" t="str">
        <f t="shared" si="63"/>
        <v/>
      </c>
      <c r="K1260" s="26" t="str">
        <f t="shared" si="64"/>
        <v/>
      </c>
      <c r="L1260" s="28" t="str">
        <f t="shared" si="65"/>
        <v/>
      </c>
    </row>
    <row r="1261" spans="1:12">
      <c r="A1261" s="14">
        <v>2019</v>
      </c>
      <c r="B1261" s="14" t="s">
        <v>1095</v>
      </c>
      <c r="C1261" s="14" t="s">
        <v>1257</v>
      </c>
      <c r="D1261" s="14" t="s">
        <v>1255</v>
      </c>
      <c r="E1261" s="14" t="s">
        <v>1258</v>
      </c>
      <c r="F1261" s="14" t="s">
        <v>1260</v>
      </c>
      <c r="G1261" s="30">
        <v>95.458491589799351</v>
      </c>
      <c r="H1261" s="31"/>
      <c r="I1261" s="26">
        <f t="shared" si="63"/>
        <v>95.458491589799351</v>
      </c>
      <c r="J1261" s="26" t="str">
        <f t="shared" si="63"/>
        <v/>
      </c>
      <c r="K1261" s="26" t="str">
        <f t="shared" si="64"/>
        <v/>
      </c>
      <c r="L1261" s="28" t="str">
        <f t="shared" si="65"/>
        <v/>
      </c>
    </row>
    <row r="1262" spans="1:12">
      <c r="A1262" s="14">
        <v>2021</v>
      </c>
      <c r="B1262" s="14" t="s">
        <v>1095</v>
      </c>
      <c r="C1262" s="14" t="s">
        <v>1512</v>
      </c>
      <c r="D1262" s="14" t="s">
        <v>1513</v>
      </c>
      <c r="F1262" s="14" t="s">
        <v>1514</v>
      </c>
      <c r="G1262" s="30">
        <v>4480.7052839206353</v>
      </c>
      <c r="H1262" s="31"/>
      <c r="I1262" s="26">
        <f t="shared" si="63"/>
        <v>4480.7052839206353</v>
      </c>
      <c r="J1262" s="26" t="str">
        <f t="shared" si="63"/>
        <v/>
      </c>
      <c r="K1262" s="26" t="str">
        <f t="shared" si="64"/>
        <v/>
      </c>
      <c r="L1262" s="28" t="str">
        <f t="shared" si="65"/>
        <v/>
      </c>
    </row>
    <row r="1263" spans="1:12">
      <c r="A1263" s="14">
        <v>2012</v>
      </c>
      <c r="B1263" s="14" t="s">
        <v>1095</v>
      </c>
      <c r="C1263" s="14" t="s">
        <v>1096</v>
      </c>
      <c r="D1263" s="14" t="s">
        <v>1097</v>
      </c>
      <c r="E1263" s="14" t="s">
        <v>1098</v>
      </c>
      <c r="F1263" s="14" t="s">
        <v>1099</v>
      </c>
      <c r="G1263" s="30">
        <v>122.67588325652889</v>
      </c>
      <c r="H1263" s="31"/>
      <c r="I1263" s="26">
        <f t="shared" si="63"/>
        <v>122.67588325652889</v>
      </c>
      <c r="J1263" s="26" t="str">
        <f t="shared" si="63"/>
        <v/>
      </c>
      <c r="K1263" s="26" t="str">
        <f t="shared" si="64"/>
        <v/>
      </c>
      <c r="L1263" s="28" t="str">
        <f t="shared" si="65"/>
        <v/>
      </c>
    </row>
    <row r="1264" spans="1:12">
      <c r="A1264" s="14">
        <v>2012</v>
      </c>
      <c r="B1264" s="14" t="s">
        <v>1095</v>
      </c>
      <c r="C1264" s="14" t="s">
        <v>1261</v>
      </c>
      <c r="D1264" s="14" t="s">
        <v>1223</v>
      </c>
      <c r="E1264" s="14" t="s">
        <v>1262</v>
      </c>
      <c r="F1264" s="14" t="s">
        <v>1264</v>
      </c>
      <c r="G1264" s="30">
        <v>97.54252305665328</v>
      </c>
      <c r="H1264" s="31"/>
      <c r="I1264" s="26">
        <f t="shared" si="63"/>
        <v>97.54252305665328</v>
      </c>
      <c r="J1264" s="26" t="str">
        <f t="shared" si="63"/>
        <v/>
      </c>
      <c r="K1264" s="26" t="str">
        <f t="shared" si="64"/>
        <v/>
      </c>
      <c r="L1264" s="28" t="str">
        <f t="shared" si="65"/>
        <v/>
      </c>
    </row>
    <row r="1265" spans="1:12">
      <c r="A1265" s="14">
        <v>2021</v>
      </c>
      <c r="B1265" s="14" t="s">
        <v>1095</v>
      </c>
      <c r="C1265" s="14" t="s">
        <v>1265</v>
      </c>
      <c r="D1265" s="14" t="s">
        <v>1266</v>
      </c>
      <c r="E1265" s="14" t="s">
        <v>1267</v>
      </c>
      <c r="F1265" s="14" t="s">
        <v>1268</v>
      </c>
      <c r="G1265" s="30">
        <v>750.06648436179057</v>
      </c>
      <c r="H1265" s="31"/>
      <c r="I1265" s="26">
        <f t="shared" si="63"/>
        <v>750.06648436179057</v>
      </c>
      <c r="J1265" s="26" t="str">
        <f t="shared" si="63"/>
        <v/>
      </c>
      <c r="K1265" s="26" t="str">
        <f t="shared" si="64"/>
        <v/>
      </c>
      <c r="L1265" s="28" t="str">
        <f t="shared" si="65"/>
        <v/>
      </c>
    </row>
    <row r="1266" spans="1:12">
      <c r="A1266" s="14">
        <v>2016</v>
      </c>
      <c r="B1266" s="14" t="s">
        <v>1095</v>
      </c>
      <c r="C1266" s="14" t="s">
        <v>1265</v>
      </c>
      <c r="D1266" s="14" t="s">
        <v>1266</v>
      </c>
      <c r="E1266" s="14" t="s">
        <v>1267</v>
      </c>
      <c r="F1266" s="14" t="s">
        <v>1268</v>
      </c>
      <c r="G1266" s="30">
        <v>758.57201591511853</v>
      </c>
      <c r="H1266" s="31"/>
      <c r="I1266" s="26">
        <f t="shared" si="63"/>
        <v>758.57201591511853</v>
      </c>
      <c r="J1266" s="26" t="str">
        <f t="shared" si="63"/>
        <v/>
      </c>
      <c r="K1266" s="26" t="str">
        <f t="shared" si="64"/>
        <v/>
      </c>
      <c r="L1266" s="28" t="str">
        <f t="shared" si="65"/>
        <v/>
      </c>
    </row>
    <row r="1267" spans="1:12">
      <c r="A1267" s="14">
        <v>2021</v>
      </c>
      <c r="B1267" s="14" t="s">
        <v>1095</v>
      </c>
      <c r="C1267" s="14" t="s">
        <v>1515</v>
      </c>
      <c r="D1267" s="14" t="s">
        <v>1516</v>
      </c>
      <c r="E1267" s="14" t="s">
        <v>1517</v>
      </c>
      <c r="F1267" s="14" t="s">
        <v>1518</v>
      </c>
      <c r="G1267" s="30">
        <v>1311.6066340147024</v>
      </c>
      <c r="H1267" s="31"/>
      <c r="I1267" s="26">
        <f t="shared" si="63"/>
        <v>1311.6066340147024</v>
      </c>
      <c r="J1267" s="26" t="str">
        <f t="shared" si="63"/>
        <v/>
      </c>
      <c r="K1267" s="26" t="str">
        <f t="shared" si="64"/>
        <v/>
      </c>
      <c r="L1267" s="28" t="str">
        <f t="shared" si="65"/>
        <v/>
      </c>
    </row>
    <row r="1268" spans="1:12">
      <c r="A1268" s="14">
        <v>2012</v>
      </c>
      <c r="B1268" s="14" t="s">
        <v>1095</v>
      </c>
      <c r="C1268" s="14" t="s">
        <v>1269</v>
      </c>
      <c r="D1268" s="14" t="s">
        <v>1227</v>
      </c>
      <c r="E1268" s="14" t="s">
        <v>1228</v>
      </c>
      <c r="F1268" s="14" t="s">
        <v>1270</v>
      </c>
      <c r="G1268" s="30">
        <v>688.91000747647911</v>
      </c>
      <c r="H1268" s="31"/>
      <c r="I1268" s="26">
        <f t="shared" si="63"/>
        <v>688.91000747647911</v>
      </c>
      <c r="J1268" s="26" t="str">
        <f t="shared" si="63"/>
        <v/>
      </c>
      <c r="K1268" s="26" t="str">
        <f t="shared" si="64"/>
        <v/>
      </c>
      <c r="L1268" s="28" t="str">
        <f t="shared" si="65"/>
        <v/>
      </c>
    </row>
    <row r="1269" spans="1:12">
      <c r="A1269" s="14">
        <v>2021</v>
      </c>
      <c r="B1269" s="14" t="s">
        <v>1095</v>
      </c>
      <c r="C1269" s="14" t="s">
        <v>1271</v>
      </c>
      <c r="D1269" s="14" t="s">
        <v>1255</v>
      </c>
      <c r="E1269" s="14" t="s">
        <v>1184</v>
      </c>
      <c r="F1269" s="14" t="s">
        <v>1272</v>
      </c>
      <c r="G1269" s="31"/>
      <c r="H1269" s="31"/>
      <c r="I1269" s="26" t="str">
        <f t="shared" si="63"/>
        <v/>
      </c>
      <c r="J1269" s="26" t="str">
        <f t="shared" si="63"/>
        <v/>
      </c>
      <c r="K1269" s="26" t="str">
        <f t="shared" si="64"/>
        <v/>
      </c>
      <c r="L1269" s="28" t="str">
        <f t="shared" si="65"/>
        <v/>
      </c>
    </row>
    <row r="1270" spans="1:12">
      <c r="A1270" s="14">
        <v>2021</v>
      </c>
      <c r="B1270" s="14" t="s">
        <v>1095</v>
      </c>
      <c r="C1270" s="14" t="s">
        <v>1273</v>
      </c>
      <c r="D1270" s="14" t="s">
        <v>1097</v>
      </c>
      <c r="E1270" s="14" t="s">
        <v>1274</v>
      </c>
      <c r="F1270" s="14" t="s">
        <v>1275</v>
      </c>
      <c r="G1270" s="30">
        <v>416.59391534391523</v>
      </c>
      <c r="H1270" s="31"/>
      <c r="I1270" s="26">
        <f t="shared" si="63"/>
        <v>416.59391534391523</v>
      </c>
      <c r="J1270" s="26" t="str">
        <f t="shared" si="63"/>
        <v/>
      </c>
      <c r="K1270" s="26" t="str">
        <f t="shared" si="64"/>
        <v/>
      </c>
      <c r="L1270" s="28" t="str">
        <f t="shared" si="65"/>
        <v/>
      </c>
    </row>
    <row r="1271" spans="1:12">
      <c r="A1271" s="14">
        <v>2012</v>
      </c>
      <c r="B1271" s="14" t="s">
        <v>1095</v>
      </c>
      <c r="C1271" s="14" t="s">
        <v>1276</v>
      </c>
      <c r="D1271" s="14" t="s">
        <v>1227</v>
      </c>
      <c r="E1271" s="14" t="s">
        <v>1277</v>
      </c>
      <c r="F1271" s="14" t="s">
        <v>1278</v>
      </c>
      <c r="G1271" s="30">
        <v>628.06839106100006</v>
      </c>
      <c r="H1271" s="31"/>
      <c r="I1271" s="26">
        <f t="shared" si="63"/>
        <v>628.06839106100006</v>
      </c>
      <c r="J1271" s="26" t="str">
        <f t="shared" si="63"/>
        <v/>
      </c>
      <c r="K1271" s="26" t="str">
        <f t="shared" si="64"/>
        <v/>
      </c>
      <c r="L1271" s="28" t="str">
        <f t="shared" si="65"/>
        <v/>
      </c>
    </row>
    <row r="1272" spans="1:12">
      <c r="A1272" s="14">
        <v>2021</v>
      </c>
      <c r="B1272" s="14" t="s">
        <v>1095</v>
      </c>
      <c r="C1272" s="14" t="s">
        <v>1279</v>
      </c>
      <c r="D1272" s="14" t="s">
        <v>1280</v>
      </c>
      <c r="E1272" s="14" t="s">
        <v>1281</v>
      </c>
      <c r="F1272" s="14" t="s">
        <v>1283</v>
      </c>
      <c r="G1272" s="30">
        <v>412.10752688172039</v>
      </c>
      <c r="H1272" s="31"/>
      <c r="I1272" s="26">
        <f t="shared" si="63"/>
        <v>412.10752688172039</v>
      </c>
      <c r="J1272" s="26" t="str">
        <f t="shared" si="63"/>
        <v/>
      </c>
      <c r="K1272" s="26" t="str">
        <f t="shared" si="64"/>
        <v/>
      </c>
      <c r="L1272" s="28" t="str">
        <f t="shared" si="65"/>
        <v/>
      </c>
    </row>
    <row r="1273" spans="1:12">
      <c r="A1273" s="14">
        <v>2012</v>
      </c>
      <c r="B1273" s="14" t="s">
        <v>1095</v>
      </c>
      <c r="C1273" s="14" t="s">
        <v>1284</v>
      </c>
      <c r="D1273" s="14" t="s">
        <v>1218</v>
      </c>
      <c r="E1273" s="14" t="s">
        <v>1239</v>
      </c>
      <c r="F1273" s="14" t="s">
        <v>1285</v>
      </c>
      <c r="G1273" s="30">
        <v>143.42790718977631</v>
      </c>
      <c r="H1273" s="31"/>
      <c r="I1273" s="26">
        <f t="shared" si="63"/>
        <v>143.42790718977631</v>
      </c>
      <c r="J1273" s="26" t="str">
        <f t="shared" si="63"/>
        <v/>
      </c>
      <c r="K1273" s="26" t="str">
        <f t="shared" si="64"/>
        <v/>
      </c>
      <c r="L1273" s="28" t="str">
        <f t="shared" si="65"/>
        <v/>
      </c>
    </row>
    <row r="1274" spans="1:12">
      <c r="A1274" s="14">
        <v>2012</v>
      </c>
      <c r="B1274" s="14" t="s">
        <v>1095</v>
      </c>
      <c r="C1274" s="14" t="s">
        <v>1286</v>
      </c>
      <c r="D1274" s="14" t="s">
        <v>1255</v>
      </c>
      <c r="E1274" s="14" t="s">
        <v>1239</v>
      </c>
      <c r="F1274" s="14" t="s">
        <v>1287</v>
      </c>
      <c r="G1274" s="30">
        <v>813.58318826483435</v>
      </c>
      <c r="H1274" s="31"/>
      <c r="I1274" s="26">
        <f t="shared" si="63"/>
        <v>813.58318826483435</v>
      </c>
      <c r="J1274" s="26" t="str">
        <f t="shared" si="63"/>
        <v/>
      </c>
      <c r="K1274" s="26" t="str">
        <f t="shared" si="64"/>
        <v/>
      </c>
      <c r="L1274" s="28" t="str">
        <f t="shared" si="65"/>
        <v/>
      </c>
    </row>
    <row r="1275" spans="1:12">
      <c r="A1275" s="14">
        <v>2016</v>
      </c>
      <c r="B1275" s="14" t="s">
        <v>1095</v>
      </c>
      <c r="C1275" s="14" t="s">
        <v>1182</v>
      </c>
      <c r="D1275" s="14" t="s">
        <v>1183</v>
      </c>
      <c r="E1275" s="14" t="s">
        <v>1184</v>
      </c>
      <c r="F1275" s="14" t="s">
        <v>1185</v>
      </c>
      <c r="G1275" s="30">
        <v>3419.9652727272764</v>
      </c>
      <c r="H1275" s="31"/>
      <c r="I1275" s="26">
        <f t="shared" si="63"/>
        <v>3419.9652727272764</v>
      </c>
      <c r="J1275" s="26" t="str">
        <f t="shared" si="63"/>
        <v/>
      </c>
      <c r="K1275" s="26" t="str">
        <f t="shared" si="64"/>
        <v/>
      </c>
      <c r="L1275" s="28" t="str">
        <f t="shared" si="65"/>
        <v/>
      </c>
    </row>
    <row r="1276" spans="1:12">
      <c r="A1276" s="14">
        <v>2016</v>
      </c>
      <c r="B1276" s="14" t="s">
        <v>1095</v>
      </c>
      <c r="C1276" s="14" t="s">
        <v>1289</v>
      </c>
      <c r="D1276" s="14" t="s">
        <v>1097</v>
      </c>
      <c r="E1276" s="14" t="s">
        <v>1290</v>
      </c>
      <c r="F1276" s="14" t="s">
        <v>1291</v>
      </c>
      <c r="G1276" s="30">
        <v>812.95661846496</v>
      </c>
      <c r="H1276" s="31"/>
      <c r="I1276" s="26">
        <f t="shared" si="63"/>
        <v>812.95661846496</v>
      </c>
      <c r="J1276" s="26" t="str">
        <f t="shared" si="63"/>
        <v/>
      </c>
      <c r="K1276" s="26" t="str">
        <f t="shared" si="64"/>
        <v/>
      </c>
      <c r="L1276" s="28" t="str">
        <f t="shared" si="65"/>
        <v/>
      </c>
    </row>
    <row r="1277" spans="1:12">
      <c r="A1277" s="14">
        <v>2012</v>
      </c>
      <c r="B1277" s="14" t="s">
        <v>1095</v>
      </c>
      <c r="C1277" s="14" t="s">
        <v>1292</v>
      </c>
      <c r="D1277" s="14" t="s">
        <v>1183</v>
      </c>
      <c r="E1277" s="14" t="s">
        <v>1239</v>
      </c>
      <c r="F1277" s="14" t="s">
        <v>1293</v>
      </c>
      <c r="G1277" s="30">
        <v>224.32537466940937</v>
      </c>
      <c r="H1277" s="31"/>
      <c r="I1277" s="26">
        <f t="shared" si="63"/>
        <v>224.32537466940937</v>
      </c>
      <c r="J1277" s="26" t="str">
        <f t="shared" si="63"/>
        <v/>
      </c>
      <c r="K1277" s="26" t="str">
        <f t="shared" si="64"/>
        <v/>
      </c>
      <c r="L1277" s="28" t="str">
        <f t="shared" si="65"/>
        <v/>
      </c>
    </row>
    <row r="1278" spans="1:12">
      <c r="A1278" s="14">
        <v>2021</v>
      </c>
      <c r="B1278" s="14" t="s">
        <v>1095</v>
      </c>
      <c r="C1278" s="14" t="s">
        <v>1294</v>
      </c>
      <c r="D1278" s="14" t="s">
        <v>1295</v>
      </c>
      <c r="E1278" s="14" t="s">
        <v>1296</v>
      </c>
      <c r="F1278" s="14" t="s">
        <v>1519</v>
      </c>
      <c r="G1278" s="30">
        <v>1912.7727437896542</v>
      </c>
      <c r="H1278" s="31"/>
      <c r="I1278" s="26">
        <f t="shared" si="63"/>
        <v>1912.7727437896542</v>
      </c>
      <c r="J1278" s="26" t="str">
        <f t="shared" si="63"/>
        <v/>
      </c>
      <c r="K1278" s="26" t="str">
        <f t="shared" si="64"/>
        <v/>
      </c>
      <c r="L1278" s="28" t="str">
        <f t="shared" si="65"/>
        <v/>
      </c>
    </row>
    <row r="1279" spans="1:12">
      <c r="A1279" s="14">
        <v>2019</v>
      </c>
      <c r="B1279" s="14" t="s">
        <v>1095</v>
      </c>
      <c r="C1279" s="14" t="s">
        <v>1294</v>
      </c>
      <c r="D1279" s="14" t="s">
        <v>1295</v>
      </c>
      <c r="E1279" s="14" t="s">
        <v>1296</v>
      </c>
      <c r="F1279" s="14" t="s">
        <v>1297</v>
      </c>
      <c r="G1279" s="30">
        <v>2018.776219695947</v>
      </c>
      <c r="H1279" s="31"/>
      <c r="I1279" s="26">
        <f t="shared" si="63"/>
        <v>2018.776219695947</v>
      </c>
      <c r="J1279" s="26" t="str">
        <f t="shared" si="63"/>
        <v/>
      </c>
      <c r="K1279" s="26" t="str">
        <f t="shared" si="64"/>
        <v/>
      </c>
      <c r="L1279" s="28" t="str">
        <f t="shared" si="65"/>
        <v/>
      </c>
    </row>
    <row r="1280" spans="1:12">
      <c r="A1280" s="14">
        <v>2021</v>
      </c>
      <c r="B1280" s="14" t="s">
        <v>1095</v>
      </c>
      <c r="C1280" s="14" t="s">
        <v>1298</v>
      </c>
      <c r="D1280" s="14" t="s">
        <v>1299</v>
      </c>
      <c r="E1280" s="14" t="s">
        <v>1300</v>
      </c>
      <c r="F1280" s="14" t="s">
        <v>1301</v>
      </c>
      <c r="G1280" s="30">
        <v>3073.8983187956524</v>
      </c>
      <c r="H1280" s="31"/>
      <c r="I1280" s="26">
        <f t="shared" si="63"/>
        <v>3073.8983187956524</v>
      </c>
      <c r="J1280" s="26" t="str">
        <f t="shared" si="63"/>
        <v/>
      </c>
      <c r="K1280" s="26" t="str">
        <f t="shared" si="64"/>
        <v/>
      </c>
      <c r="L1280" s="28" t="str">
        <f t="shared" si="65"/>
        <v/>
      </c>
    </row>
    <row r="1281" spans="1:12">
      <c r="A1281" s="14">
        <v>2016</v>
      </c>
      <c r="B1281" s="14" t="s">
        <v>1095</v>
      </c>
      <c r="C1281" s="14" t="s">
        <v>1302</v>
      </c>
      <c r="D1281" s="14" t="s">
        <v>1097</v>
      </c>
      <c r="E1281" s="14" t="s">
        <v>1281</v>
      </c>
      <c r="F1281" s="14" t="s">
        <v>1303</v>
      </c>
      <c r="G1281" s="30">
        <v>1783.9905794165325</v>
      </c>
      <c r="H1281" s="31"/>
      <c r="I1281" s="26">
        <f t="shared" si="63"/>
        <v>1783.9905794165325</v>
      </c>
      <c r="J1281" s="26" t="str">
        <f t="shared" si="63"/>
        <v/>
      </c>
      <c r="K1281" s="26" t="str">
        <f t="shared" si="64"/>
        <v/>
      </c>
      <c r="L1281" s="28" t="str">
        <f t="shared" si="65"/>
        <v/>
      </c>
    </row>
    <row r="1282" spans="1:12">
      <c r="A1282" s="14">
        <v>2012</v>
      </c>
      <c r="B1282" s="14" t="s">
        <v>1095</v>
      </c>
      <c r="C1282" s="14" t="s">
        <v>1302</v>
      </c>
      <c r="D1282" s="14" t="s">
        <v>1097</v>
      </c>
      <c r="E1282" s="14" t="s">
        <v>1281</v>
      </c>
      <c r="F1282" s="14" t="s">
        <v>1303</v>
      </c>
      <c r="G1282" s="30">
        <v>1999.1057046028043</v>
      </c>
      <c r="H1282" s="31"/>
      <c r="I1282" s="26">
        <f t="shared" si="63"/>
        <v>1999.1057046028043</v>
      </c>
      <c r="J1282" s="26" t="str">
        <f t="shared" si="63"/>
        <v/>
      </c>
      <c r="K1282" s="26" t="str">
        <f t="shared" si="64"/>
        <v/>
      </c>
      <c r="L1282" s="28" t="str">
        <f t="shared" si="65"/>
        <v/>
      </c>
    </row>
    <row r="1283" spans="1:12">
      <c r="A1283" s="14">
        <v>2021</v>
      </c>
      <c r="B1283" s="14" t="s">
        <v>1095</v>
      </c>
      <c r="C1283" s="14" t="s">
        <v>1520</v>
      </c>
      <c r="D1283" s="14" t="s">
        <v>1506</v>
      </c>
      <c r="E1283" s="14" t="s">
        <v>1507</v>
      </c>
      <c r="F1283" s="14" t="s">
        <v>1521</v>
      </c>
      <c r="G1283" s="30">
        <v>80.001111111111058</v>
      </c>
      <c r="H1283" s="31"/>
      <c r="I1283" s="26">
        <f t="shared" si="63"/>
        <v>80.001111111111058</v>
      </c>
      <c r="J1283" s="26" t="str">
        <f t="shared" si="63"/>
        <v/>
      </c>
      <c r="K1283" s="26" t="str">
        <f t="shared" si="64"/>
        <v/>
      </c>
      <c r="L1283" s="28" t="str">
        <f t="shared" si="65"/>
        <v/>
      </c>
    </row>
    <row r="1284" spans="1:12">
      <c r="A1284" s="14">
        <v>2012</v>
      </c>
      <c r="B1284" s="14" t="s">
        <v>1095</v>
      </c>
      <c r="C1284" s="14" t="s">
        <v>1304</v>
      </c>
      <c r="D1284" s="14" t="s">
        <v>1235</v>
      </c>
      <c r="E1284" s="14" t="s">
        <v>1236</v>
      </c>
      <c r="F1284" s="14" t="s">
        <v>1305</v>
      </c>
      <c r="G1284" s="30">
        <v>81.569336219336265</v>
      </c>
      <c r="H1284" s="31"/>
      <c r="I1284" s="26">
        <f t="shared" si="63"/>
        <v>81.569336219336265</v>
      </c>
      <c r="J1284" s="26" t="str">
        <f t="shared" si="63"/>
        <v/>
      </c>
      <c r="K1284" s="26" t="str">
        <f t="shared" si="64"/>
        <v/>
      </c>
      <c r="L1284" s="28" t="str">
        <f t="shared" si="65"/>
        <v/>
      </c>
    </row>
    <row r="1285" spans="1:12">
      <c r="A1285" s="14">
        <v>2014</v>
      </c>
      <c r="B1285" s="14" t="s">
        <v>1095</v>
      </c>
      <c r="C1285" s="14" t="s">
        <v>1304</v>
      </c>
      <c r="D1285" s="14" t="s">
        <v>1235</v>
      </c>
      <c r="E1285" s="14" t="s">
        <v>1236</v>
      </c>
      <c r="F1285" s="14" t="s">
        <v>1305</v>
      </c>
      <c r="G1285" s="30">
        <v>87.007467532467587</v>
      </c>
      <c r="H1285" s="31"/>
      <c r="I1285" s="26">
        <f t="shared" si="63"/>
        <v>87.007467532467587</v>
      </c>
      <c r="J1285" s="26" t="str">
        <f t="shared" si="63"/>
        <v/>
      </c>
      <c r="K1285" s="26" t="str">
        <f t="shared" si="64"/>
        <v/>
      </c>
      <c r="L1285" s="28" t="str">
        <f t="shared" si="65"/>
        <v/>
      </c>
    </row>
    <row r="1286" spans="1:12">
      <c r="A1286" s="14">
        <v>2012</v>
      </c>
      <c r="B1286" s="14" t="s">
        <v>1095</v>
      </c>
      <c r="C1286" s="14" t="s">
        <v>1306</v>
      </c>
      <c r="D1286" s="14" t="s">
        <v>1097</v>
      </c>
      <c r="E1286" s="14" t="s">
        <v>1290</v>
      </c>
      <c r="F1286" s="14" t="s">
        <v>1307</v>
      </c>
      <c r="G1286" s="30">
        <v>141.99890728637121</v>
      </c>
      <c r="H1286" s="31"/>
      <c r="I1286" s="26">
        <f t="shared" si="63"/>
        <v>141.99890728637121</v>
      </c>
      <c r="J1286" s="26" t="str">
        <f t="shared" si="63"/>
        <v/>
      </c>
      <c r="K1286" s="26" t="str">
        <f t="shared" si="64"/>
        <v/>
      </c>
      <c r="L1286" s="28" t="str">
        <f t="shared" si="65"/>
        <v/>
      </c>
    </row>
    <row r="1287" spans="1:12">
      <c r="A1287" s="14">
        <v>2012</v>
      </c>
      <c r="B1287" s="14" t="s">
        <v>1095</v>
      </c>
      <c r="C1287" s="14" t="s">
        <v>1309</v>
      </c>
      <c r="D1287" s="14" t="s">
        <v>1295</v>
      </c>
      <c r="E1287" s="14" t="s">
        <v>1296</v>
      </c>
      <c r="F1287" s="14" t="s">
        <v>1310</v>
      </c>
      <c r="G1287" s="30">
        <v>243.5421319530578</v>
      </c>
      <c r="H1287" s="31"/>
      <c r="I1287" s="26">
        <f t="shared" si="63"/>
        <v>243.5421319530578</v>
      </c>
      <c r="J1287" s="26" t="str">
        <f t="shared" si="63"/>
        <v/>
      </c>
      <c r="K1287" s="26" t="str">
        <f t="shared" si="64"/>
        <v/>
      </c>
      <c r="L1287" s="28" t="str">
        <f t="shared" si="65"/>
        <v/>
      </c>
    </row>
    <row r="1288" spans="1:12">
      <c r="A1288" s="14">
        <v>2021</v>
      </c>
      <c r="B1288" s="14" t="s">
        <v>1095</v>
      </c>
      <c r="C1288" s="14" t="s">
        <v>1311</v>
      </c>
      <c r="D1288" s="14" t="s">
        <v>1227</v>
      </c>
      <c r="E1288" s="14" t="s">
        <v>1312</v>
      </c>
      <c r="F1288" s="14" t="s">
        <v>1314</v>
      </c>
      <c r="G1288" s="30">
        <v>1901.8782571732181</v>
      </c>
      <c r="H1288" s="31"/>
      <c r="I1288" s="26">
        <f t="shared" ref="I1288:J1351" si="66">IF(G1288&lt;0,"",IF(G1288="","",G1288))</f>
        <v>1901.8782571732181</v>
      </c>
      <c r="J1288" s="26" t="str">
        <f t="shared" si="66"/>
        <v/>
      </c>
      <c r="K1288" s="26" t="str">
        <f t="shared" si="64"/>
        <v/>
      </c>
      <c r="L1288" s="28" t="str">
        <f t="shared" si="65"/>
        <v/>
      </c>
    </row>
    <row r="1289" spans="1:12">
      <c r="A1289" s="14">
        <v>2021</v>
      </c>
      <c r="B1289" s="14" t="s">
        <v>964</v>
      </c>
      <c r="C1289" s="14" t="s">
        <v>1522</v>
      </c>
      <c r="D1289" s="14" t="s">
        <v>966</v>
      </c>
      <c r="E1289" s="14" t="s">
        <v>1352</v>
      </c>
      <c r="F1289" s="14" t="s">
        <v>955</v>
      </c>
      <c r="G1289" s="30">
        <v>2758.233344643726</v>
      </c>
      <c r="H1289" s="31"/>
      <c r="I1289" s="26">
        <f t="shared" si="66"/>
        <v>2758.233344643726</v>
      </c>
      <c r="J1289" s="26" t="str">
        <f t="shared" si="66"/>
        <v/>
      </c>
      <c r="K1289" s="26" t="str">
        <f t="shared" si="64"/>
        <v/>
      </c>
      <c r="L1289" s="28" t="str">
        <f t="shared" si="65"/>
        <v/>
      </c>
    </row>
    <row r="1290" spans="1:12">
      <c r="A1290" s="14">
        <v>2021</v>
      </c>
      <c r="B1290" s="14" t="s">
        <v>964</v>
      </c>
      <c r="C1290" s="14" t="s">
        <v>1523</v>
      </c>
      <c r="D1290" s="14" t="s">
        <v>1374</v>
      </c>
      <c r="E1290" s="14" t="s">
        <v>1524</v>
      </c>
      <c r="F1290" s="14" t="s">
        <v>1525</v>
      </c>
      <c r="G1290" s="31"/>
      <c r="H1290" s="31"/>
      <c r="I1290" s="26" t="str">
        <f t="shared" si="66"/>
        <v/>
      </c>
      <c r="J1290" s="26" t="str">
        <f t="shared" si="66"/>
        <v/>
      </c>
      <c r="K1290" s="26" t="str">
        <f t="shared" si="64"/>
        <v/>
      </c>
      <c r="L1290" s="28" t="str">
        <f t="shared" si="65"/>
        <v/>
      </c>
    </row>
    <row r="1291" spans="1:12">
      <c r="A1291" s="14">
        <v>2019</v>
      </c>
      <c r="B1291" s="14" t="s">
        <v>964</v>
      </c>
      <c r="C1291" s="14" t="s">
        <v>1315</v>
      </c>
      <c r="D1291" s="14" t="s">
        <v>1316</v>
      </c>
      <c r="E1291" s="14" t="s">
        <v>1317</v>
      </c>
      <c r="F1291" s="14" t="s">
        <v>1319</v>
      </c>
      <c r="G1291" s="30">
        <v>227.60524107231922</v>
      </c>
      <c r="H1291" s="31"/>
      <c r="I1291" s="26">
        <f t="shared" si="66"/>
        <v>227.60524107231922</v>
      </c>
      <c r="J1291" s="26" t="str">
        <f t="shared" si="66"/>
        <v/>
      </c>
      <c r="K1291" s="26" t="str">
        <f t="shared" si="64"/>
        <v/>
      </c>
      <c r="L1291" s="28" t="str">
        <f t="shared" si="65"/>
        <v/>
      </c>
    </row>
    <row r="1292" spans="1:12">
      <c r="A1292" s="14">
        <v>2020</v>
      </c>
      <c r="B1292" s="14" t="s">
        <v>964</v>
      </c>
      <c r="C1292" s="14" t="s">
        <v>1320</v>
      </c>
      <c r="D1292" s="14" t="s">
        <v>1321</v>
      </c>
      <c r="E1292" s="14" t="s">
        <v>947</v>
      </c>
      <c r="F1292" s="14" t="s">
        <v>947</v>
      </c>
      <c r="G1292" s="30">
        <v>1073.3353124814075</v>
      </c>
      <c r="H1292" s="31"/>
      <c r="I1292" s="26">
        <f t="shared" si="66"/>
        <v>1073.3353124814075</v>
      </c>
      <c r="J1292" s="26" t="str">
        <f t="shared" si="66"/>
        <v/>
      </c>
      <c r="K1292" s="26" t="str">
        <f t="shared" si="64"/>
        <v/>
      </c>
      <c r="L1292" s="28" t="str">
        <f t="shared" si="65"/>
        <v/>
      </c>
    </row>
    <row r="1293" spans="1:12">
      <c r="A1293" s="14">
        <v>2021</v>
      </c>
      <c r="B1293" s="14" t="s">
        <v>964</v>
      </c>
      <c r="C1293" s="14" t="s">
        <v>1322</v>
      </c>
      <c r="D1293" s="14" t="s">
        <v>1323</v>
      </c>
      <c r="E1293" s="14" t="s">
        <v>1324</v>
      </c>
      <c r="F1293" s="14" t="s">
        <v>1325</v>
      </c>
      <c r="G1293" s="30">
        <v>2543.396340548758</v>
      </c>
      <c r="H1293" s="31"/>
      <c r="I1293" s="26">
        <f t="shared" si="66"/>
        <v>2543.396340548758</v>
      </c>
      <c r="J1293" s="26" t="str">
        <f t="shared" si="66"/>
        <v/>
      </c>
      <c r="K1293" s="26" t="str">
        <f t="shared" si="64"/>
        <v/>
      </c>
      <c r="L1293" s="28" t="str">
        <f t="shared" si="65"/>
        <v/>
      </c>
    </row>
    <row r="1294" spans="1:12">
      <c r="A1294" s="14">
        <v>2018</v>
      </c>
      <c r="B1294" s="14" t="s">
        <v>964</v>
      </c>
      <c r="C1294" s="14" t="s">
        <v>1326</v>
      </c>
      <c r="D1294" s="14" t="s">
        <v>1194</v>
      </c>
      <c r="E1294" s="14" t="s">
        <v>1129</v>
      </c>
      <c r="F1294" s="14" t="s">
        <v>1327</v>
      </c>
      <c r="G1294" s="30">
        <v>156.51429275194809</v>
      </c>
      <c r="H1294" s="31"/>
      <c r="I1294" s="26">
        <f t="shared" si="66"/>
        <v>156.51429275194809</v>
      </c>
      <c r="J1294" s="26" t="str">
        <f t="shared" si="66"/>
        <v/>
      </c>
      <c r="K1294" s="26" t="str">
        <f t="shared" si="64"/>
        <v/>
      </c>
      <c r="L1294" s="28" t="str">
        <f t="shared" si="65"/>
        <v/>
      </c>
    </row>
    <row r="1295" spans="1:12">
      <c r="A1295" s="14">
        <v>2019</v>
      </c>
      <c r="B1295" s="14" t="s">
        <v>964</v>
      </c>
      <c r="C1295" s="14" t="s">
        <v>1331</v>
      </c>
      <c r="D1295" s="14" t="s">
        <v>1332</v>
      </c>
      <c r="E1295" s="14" t="s">
        <v>1333</v>
      </c>
      <c r="F1295" s="14" t="s">
        <v>1334</v>
      </c>
      <c r="G1295" s="30">
        <v>635.61611312002492</v>
      </c>
      <c r="H1295" s="31"/>
      <c r="I1295" s="26">
        <f t="shared" si="66"/>
        <v>635.61611312002492</v>
      </c>
      <c r="J1295" s="26" t="str">
        <f t="shared" si="66"/>
        <v/>
      </c>
      <c r="K1295" s="26" t="str">
        <f t="shared" si="64"/>
        <v/>
      </c>
      <c r="L1295" s="28" t="str">
        <f t="shared" si="65"/>
        <v/>
      </c>
    </row>
    <row r="1296" spans="1:12">
      <c r="A1296" s="14">
        <v>2021</v>
      </c>
      <c r="B1296" s="14" t="s">
        <v>964</v>
      </c>
      <c r="C1296" s="14" t="s">
        <v>1335</v>
      </c>
      <c r="D1296" s="14" t="s">
        <v>1336</v>
      </c>
      <c r="E1296" s="14" t="s">
        <v>1330</v>
      </c>
      <c r="F1296" s="14" t="s">
        <v>1337</v>
      </c>
      <c r="G1296" s="30">
        <v>433.74775654345638</v>
      </c>
      <c r="H1296" s="31"/>
      <c r="I1296" s="26">
        <f t="shared" si="66"/>
        <v>433.74775654345638</v>
      </c>
      <c r="J1296" s="26" t="str">
        <f t="shared" si="66"/>
        <v/>
      </c>
      <c r="K1296" s="26" t="str">
        <f t="shared" si="64"/>
        <v/>
      </c>
      <c r="L1296" s="28" t="str">
        <f t="shared" si="65"/>
        <v/>
      </c>
    </row>
    <row r="1297" spans="1:12">
      <c r="A1297" s="14">
        <v>2019</v>
      </c>
      <c r="B1297" s="14" t="s">
        <v>964</v>
      </c>
      <c r="C1297" s="14" t="s">
        <v>1338</v>
      </c>
      <c r="D1297" s="14" t="s">
        <v>957</v>
      </c>
      <c r="E1297" s="14" t="s">
        <v>1339</v>
      </c>
      <c r="F1297" s="14" t="s">
        <v>1340</v>
      </c>
      <c r="G1297" s="30">
        <v>357.29718112602001</v>
      </c>
      <c r="H1297" s="31"/>
      <c r="I1297" s="26">
        <f t="shared" si="66"/>
        <v>357.29718112602001</v>
      </c>
      <c r="J1297" s="26" t="str">
        <f t="shared" si="66"/>
        <v/>
      </c>
      <c r="K1297" s="26" t="str">
        <f t="shared" si="64"/>
        <v/>
      </c>
      <c r="L1297" s="28" t="str">
        <f t="shared" si="65"/>
        <v/>
      </c>
    </row>
    <row r="1298" spans="1:12">
      <c r="A1298" s="14">
        <v>2016</v>
      </c>
      <c r="B1298" s="14" t="s">
        <v>964</v>
      </c>
      <c r="C1298" s="14" t="s">
        <v>1131</v>
      </c>
      <c r="D1298" s="14" t="s">
        <v>1132</v>
      </c>
      <c r="E1298" s="14" t="s">
        <v>1133</v>
      </c>
      <c r="F1298" s="14" t="s">
        <v>1134</v>
      </c>
      <c r="G1298" s="30">
        <v>372.08955565324965</v>
      </c>
      <c r="H1298" s="31"/>
      <c r="I1298" s="26">
        <f t="shared" si="66"/>
        <v>372.08955565324965</v>
      </c>
      <c r="J1298" s="26" t="str">
        <f t="shared" si="66"/>
        <v/>
      </c>
      <c r="K1298" s="26" t="str">
        <f t="shared" si="64"/>
        <v/>
      </c>
      <c r="L1298" s="28" t="str">
        <f t="shared" si="65"/>
        <v/>
      </c>
    </row>
    <row r="1299" spans="1:12">
      <c r="A1299" s="14">
        <v>2021</v>
      </c>
      <c r="B1299" s="14" t="s">
        <v>964</v>
      </c>
      <c r="C1299" s="14" t="s">
        <v>965</v>
      </c>
      <c r="D1299" s="14" t="s">
        <v>966</v>
      </c>
      <c r="E1299" s="14" t="s">
        <v>967</v>
      </c>
      <c r="F1299" s="14" t="s">
        <v>968</v>
      </c>
      <c r="G1299" s="30">
        <v>826.64804371666628</v>
      </c>
      <c r="H1299" s="31"/>
      <c r="I1299" s="26">
        <f t="shared" si="66"/>
        <v>826.64804371666628</v>
      </c>
      <c r="J1299" s="26" t="str">
        <f t="shared" si="66"/>
        <v/>
      </c>
      <c r="K1299" s="26" t="str">
        <f t="shared" si="64"/>
        <v/>
      </c>
      <c r="L1299" s="28" t="str">
        <f t="shared" si="65"/>
        <v/>
      </c>
    </row>
    <row r="1300" spans="1:12">
      <c r="A1300" s="14">
        <v>2021</v>
      </c>
      <c r="B1300" s="14" t="s">
        <v>964</v>
      </c>
      <c r="C1300" s="14" t="s">
        <v>1193</v>
      </c>
      <c r="D1300" s="14" t="s">
        <v>1194</v>
      </c>
      <c r="E1300" s="14" t="s">
        <v>1195</v>
      </c>
      <c r="F1300" s="14" t="s">
        <v>1196</v>
      </c>
      <c r="G1300" s="30">
        <v>457.42471264367799</v>
      </c>
      <c r="H1300" s="31"/>
      <c r="I1300" s="26">
        <f t="shared" si="66"/>
        <v>457.42471264367799</v>
      </c>
      <c r="J1300" s="26" t="str">
        <f t="shared" si="66"/>
        <v/>
      </c>
      <c r="K1300" s="26" t="str">
        <f t="shared" si="64"/>
        <v/>
      </c>
      <c r="L1300" s="28" t="str">
        <f t="shared" si="65"/>
        <v/>
      </c>
    </row>
    <row r="1301" spans="1:12">
      <c r="A1301" s="14">
        <v>2021</v>
      </c>
      <c r="B1301" s="14" t="s">
        <v>964</v>
      </c>
      <c r="C1301" s="14" t="s">
        <v>1526</v>
      </c>
      <c r="D1301" s="14" t="s">
        <v>966</v>
      </c>
      <c r="E1301" s="14" t="s">
        <v>1527</v>
      </c>
      <c r="F1301" s="14" t="s">
        <v>1528</v>
      </c>
      <c r="G1301" s="30">
        <v>229.92245975855121</v>
      </c>
      <c r="H1301" s="31"/>
      <c r="I1301" s="26">
        <f t="shared" si="66"/>
        <v>229.92245975855121</v>
      </c>
      <c r="J1301" s="26" t="str">
        <f t="shared" si="66"/>
        <v/>
      </c>
      <c r="K1301" s="26" t="str">
        <f t="shared" si="64"/>
        <v/>
      </c>
      <c r="L1301" s="28" t="str">
        <f t="shared" si="65"/>
        <v/>
      </c>
    </row>
    <row r="1302" spans="1:12">
      <c r="A1302" s="14">
        <v>2021</v>
      </c>
      <c r="B1302" s="14" t="s">
        <v>964</v>
      </c>
      <c r="C1302" s="14" t="s">
        <v>1529</v>
      </c>
      <c r="D1302" s="14" t="s">
        <v>966</v>
      </c>
      <c r="E1302" s="14" t="s">
        <v>1530</v>
      </c>
      <c r="F1302" s="14" t="s">
        <v>1531</v>
      </c>
      <c r="G1302" s="30">
        <v>176.44257770762522</v>
      </c>
      <c r="H1302" s="31"/>
      <c r="I1302" s="26">
        <f t="shared" si="66"/>
        <v>176.44257770762522</v>
      </c>
      <c r="J1302" s="26" t="str">
        <f t="shared" si="66"/>
        <v/>
      </c>
      <c r="K1302" s="26" t="str">
        <f t="shared" si="64"/>
        <v/>
      </c>
      <c r="L1302" s="28" t="str">
        <f t="shared" si="65"/>
        <v/>
      </c>
    </row>
    <row r="1303" spans="1:12">
      <c r="A1303" s="14">
        <v>2011</v>
      </c>
      <c r="B1303" s="14" t="s">
        <v>964</v>
      </c>
      <c r="C1303" s="14" t="s">
        <v>1532</v>
      </c>
      <c r="D1303" s="14" t="s">
        <v>1533</v>
      </c>
      <c r="E1303" s="14" t="s">
        <v>1534</v>
      </c>
      <c r="F1303" s="14" t="s">
        <v>1535</v>
      </c>
      <c r="G1303" s="31"/>
      <c r="H1303" s="31"/>
      <c r="I1303" s="26" t="str">
        <f t="shared" si="66"/>
        <v/>
      </c>
      <c r="J1303" s="26" t="str">
        <f t="shared" si="66"/>
        <v/>
      </c>
      <c r="K1303" s="26" t="str">
        <f t="shared" si="64"/>
        <v/>
      </c>
      <c r="L1303" s="28" t="str">
        <f t="shared" si="65"/>
        <v/>
      </c>
    </row>
    <row r="1304" spans="1:12">
      <c r="A1304" s="14">
        <v>2012</v>
      </c>
      <c r="B1304" s="14" t="s">
        <v>964</v>
      </c>
      <c r="C1304" s="14" t="s">
        <v>1532</v>
      </c>
      <c r="D1304" s="14" t="s">
        <v>1533</v>
      </c>
      <c r="E1304" s="14" t="s">
        <v>1534</v>
      </c>
      <c r="F1304" s="14" t="s">
        <v>1535</v>
      </c>
      <c r="G1304" s="31"/>
      <c r="H1304" s="31"/>
      <c r="I1304" s="26" t="str">
        <f t="shared" si="66"/>
        <v/>
      </c>
      <c r="J1304" s="26" t="str">
        <f t="shared" si="66"/>
        <v/>
      </c>
      <c r="K1304" s="26" t="str">
        <f t="shared" si="64"/>
        <v/>
      </c>
      <c r="L1304" s="28" t="str">
        <f t="shared" si="65"/>
        <v/>
      </c>
    </row>
    <row r="1305" spans="1:12">
      <c r="A1305" s="14">
        <v>2013</v>
      </c>
      <c r="B1305" s="14" t="s">
        <v>964</v>
      </c>
      <c r="C1305" s="14" t="s">
        <v>1532</v>
      </c>
      <c r="D1305" s="14" t="s">
        <v>1533</v>
      </c>
      <c r="E1305" s="14" t="s">
        <v>1534</v>
      </c>
      <c r="F1305" s="14" t="s">
        <v>1535</v>
      </c>
      <c r="G1305" s="31"/>
      <c r="H1305" s="31"/>
      <c r="I1305" s="26" t="str">
        <f t="shared" si="66"/>
        <v/>
      </c>
      <c r="J1305" s="26" t="str">
        <f t="shared" si="66"/>
        <v/>
      </c>
      <c r="K1305" s="26" t="str">
        <f t="shared" ref="K1305:K1368" si="67">IF(H1305="","",IF(G1305="","",G1305-H1305))</f>
        <v/>
      </c>
      <c r="L1305" s="28" t="str">
        <f t="shared" ref="L1305:L1368" si="68">IF(H1305="","",IF(G1305="","",K1305/G1305))</f>
        <v/>
      </c>
    </row>
    <row r="1306" spans="1:12">
      <c r="A1306" s="14">
        <v>2017</v>
      </c>
      <c r="B1306" s="14" t="s">
        <v>964</v>
      </c>
      <c r="C1306" s="14" t="s">
        <v>1341</v>
      </c>
      <c r="D1306" s="14" t="s">
        <v>957</v>
      </c>
      <c r="E1306" s="14" t="s">
        <v>1187</v>
      </c>
      <c r="F1306" s="14" t="s">
        <v>1342</v>
      </c>
      <c r="G1306" s="30">
        <v>1538.6320308138727</v>
      </c>
      <c r="H1306" s="31"/>
      <c r="I1306" s="26">
        <f t="shared" si="66"/>
        <v>1538.6320308138727</v>
      </c>
      <c r="J1306" s="26" t="str">
        <f t="shared" si="66"/>
        <v/>
      </c>
      <c r="K1306" s="26" t="str">
        <f t="shared" si="67"/>
        <v/>
      </c>
      <c r="L1306" s="28" t="str">
        <f t="shared" si="68"/>
        <v/>
      </c>
    </row>
    <row r="1307" spans="1:12">
      <c r="A1307" s="14">
        <v>2018</v>
      </c>
      <c r="B1307" s="14" t="s">
        <v>964</v>
      </c>
      <c r="C1307" s="14" t="s">
        <v>1343</v>
      </c>
      <c r="D1307" s="14" t="s">
        <v>1194</v>
      </c>
      <c r="E1307" s="14" t="s">
        <v>1195</v>
      </c>
      <c r="F1307" s="14" t="s">
        <v>1196</v>
      </c>
      <c r="G1307" s="30">
        <v>1223.7200703007177</v>
      </c>
      <c r="H1307" s="31"/>
      <c r="I1307" s="26">
        <f t="shared" si="66"/>
        <v>1223.7200703007177</v>
      </c>
      <c r="J1307" s="26" t="str">
        <f t="shared" si="66"/>
        <v/>
      </c>
      <c r="K1307" s="26" t="str">
        <f t="shared" si="67"/>
        <v/>
      </c>
      <c r="L1307" s="28" t="str">
        <f t="shared" si="68"/>
        <v/>
      </c>
    </row>
    <row r="1308" spans="1:12">
      <c r="A1308" s="14">
        <v>2021</v>
      </c>
      <c r="B1308" s="14" t="s">
        <v>964</v>
      </c>
      <c r="C1308" s="14" t="s">
        <v>1344</v>
      </c>
      <c r="D1308" s="14" t="s">
        <v>1128</v>
      </c>
      <c r="E1308" s="14" t="s">
        <v>1345</v>
      </c>
      <c r="F1308" s="14" t="s">
        <v>1346</v>
      </c>
      <c r="G1308" s="30">
        <v>718.86062700320736</v>
      </c>
      <c r="H1308" s="31"/>
      <c r="I1308" s="26">
        <f t="shared" si="66"/>
        <v>718.86062700320736</v>
      </c>
      <c r="J1308" s="26" t="str">
        <f t="shared" si="66"/>
        <v/>
      </c>
      <c r="K1308" s="26" t="str">
        <f t="shared" si="67"/>
        <v/>
      </c>
      <c r="L1308" s="28" t="str">
        <f t="shared" si="68"/>
        <v/>
      </c>
    </row>
    <row r="1309" spans="1:12">
      <c r="A1309" s="14">
        <v>2021</v>
      </c>
      <c r="B1309" s="14" t="s">
        <v>964</v>
      </c>
      <c r="C1309" s="14" t="s">
        <v>1536</v>
      </c>
      <c r="D1309" s="14" t="s">
        <v>966</v>
      </c>
      <c r="E1309" s="14" t="s">
        <v>1530</v>
      </c>
      <c r="F1309" s="14" t="s">
        <v>1537</v>
      </c>
      <c r="G1309" s="30">
        <v>206.01055845562897</v>
      </c>
      <c r="H1309" s="31"/>
      <c r="I1309" s="26">
        <f t="shared" si="66"/>
        <v>206.01055845562897</v>
      </c>
      <c r="J1309" s="26" t="str">
        <f t="shared" si="66"/>
        <v/>
      </c>
      <c r="K1309" s="26" t="str">
        <f t="shared" si="67"/>
        <v/>
      </c>
      <c r="L1309" s="28" t="str">
        <f t="shared" si="68"/>
        <v/>
      </c>
    </row>
    <row r="1310" spans="1:12">
      <c r="A1310" s="14">
        <v>2021</v>
      </c>
      <c r="B1310" s="14" t="s">
        <v>964</v>
      </c>
      <c r="C1310" s="14" t="s">
        <v>969</v>
      </c>
      <c r="D1310" s="14" t="s">
        <v>970</v>
      </c>
      <c r="E1310" s="14" t="s">
        <v>971</v>
      </c>
      <c r="F1310" s="14" t="s">
        <v>972</v>
      </c>
      <c r="G1310" s="30">
        <v>295.96135241829001</v>
      </c>
      <c r="H1310" s="31"/>
      <c r="I1310" s="26">
        <f t="shared" si="66"/>
        <v>295.96135241829001</v>
      </c>
      <c r="J1310" s="26" t="str">
        <f t="shared" si="66"/>
        <v/>
      </c>
      <c r="K1310" s="26" t="str">
        <f t="shared" si="67"/>
        <v/>
      </c>
      <c r="L1310" s="28" t="str">
        <f t="shared" si="68"/>
        <v/>
      </c>
    </row>
    <row r="1311" spans="1:12">
      <c r="A1311" s="14">
        <v>2021</v>
      </c>
      <c r="B1311" s="14" t="s">
        <v>964</v>
      </c>
      <c r="C1311" s="14" t="s">
        <v>1347</v>
      </c>
      <c r="D1311" s="14" t="s">
        <v>991</v>
      </c>
      <c r="E1311" s="14" t="s">
        <v>1324</v>
      </c>
      <c r="F1311" s="14" t="s">
        <v>1324</v>
      </c>
      <c r="G1311" s="30">
        <v>1557.1955202355562</v>
      </c>
      <c r="H1311" s="31"/>
      <c r="I1311" s="26">
        <f t="shared" si="66"/>
        <v>1557.1955202355562</v>
      </c>
      <c r="J1311" s="26" t="str">
        <f t="shared" si="66"/>
        <v/>
      </c>
      <c r="K1311" s="26" t="str">
        <f t="shared" si="67"/>
        <v/>
      </c>
      <c r="L1311" s="28" t="str">
        <f t="shared" si="68"/>
        <v/>
      </c>
    </row>
    <row r="1312" spans="1:12">
      <c r="A1312" s="14">
        <v>2021</v>
      </c>
      <c r="B1312" s="14" t="s">
        <v>964</v>
      </c>
      <c r="C1312" s="14" t="s">
        <v>1348</v>
      </c>
      <c r="D1312" s="14" t="s">
        <v>1336</v>
      </c>
      <c r="E1312" s="14" t="s">
        <v>1345</v>
      </c>
      <c r="F1312" s="14" t="s">
        <v>1349</v>
      </c>
      <c r="G1312" s="30">
        <v>189.00376869391829</v>
      </c>
      <c r="H1312" s="31"/>
      <c r="I1312" s="26">
        <f t="shared" si="66"/>
        <v>189.00376869391829</v>
      </c>
      <c r="J1312" s="26" t="str">
        <f t="shared" si="66"/>
        <v/>
      </c>
      <c r="K1312" s="26" t="str">
        <f t="shared" si="67"/>
        <v/>
      </c>
      <c r="L1312" s="28" t="str">
        <f t="shared" si="68"/>
        <v/>
      </c>
    </row>
    <row r="1313" spans="1:12">
      <c r="A1313" s="14">
        <v>2019</v>
      </c>
      <c r="B1313" s="14" t="s">
        <v>964</v>
      </c>
      <c r="C1313" s="14" t="s">
        <v>1350</v>
      </c>
      <c r="D1313" s="14" t="s">
        <v>1351</v>
      </c>
      <c r="E1313" s="14" t="s">
        <v>1352</v>
      </c>
      <c r="F1313" s="14" t="s">
        <v>1353</v>
      </c>
      <c r="G1313" s="30">
        <v>503.91629397900124</v>
      </c>
      <c r="H1313" s="31"/>
      <c r="I1313" s="26">
        <f t="shared" si="66"/>
        <v>503.91629397900124</v>
      </c>
      <c r="J1313" s="26" t="str">
        <f t="shared" si="66"/>
        <v/>
      </c>
      <c r="K1313" s="26" t="str">
        <f t="shared" si="67"/>
        <v/>
      </c>
      <c r="L1313" s="28" t="str">
        <f t="shared" si="68"/>
        <v/>
      </c>
    </row>
    <row r="1314" spans="1:12">
      <c r="A1314" s="14">
        <v>2020</v>
      </c>
      <c r="B1314" s="14" t="s">
        <v>964</v>
      </c>
      <c r="C1314" s="14" t="s">
        <v>1354</v>
      </c>
      <c r="D1314" s="14" t="s">
        <v>1355</v>
      </c>
      <c r="E1314" s="14" t="s">
        <v>1356</v>
      </c>
      <c r="F1314" s="14" t="s">
        <v>1357</v>
      </c>
      <c r="G1314" s="30">
        <v>253.08076444444433</v>
      </c>
      <c r="H1314" s="31"/>
      <c r="I1314" s="26">
        <f t="shared" si="66"/>
        <v>253.08076444444433</v>
      </c>
      <c r="J1314" s="26" t="str">
        <f t="shared" si="66"/>
        <v/>
      </c>
      <c r="K1314" s="26" t="str">
        <f t="shared" si="67"/>
        <v/>
      </c>
      <c r="L1314" s="28" t="str">
        <f t="shared" si="68"/>
        <v/>
      </c>
    </row>
    <row r="1315" spans="1:12">
      <c r="A1315" s="14">
        <v>2019</v>
      </c>
      <c r="B1315" s="14" t="s">
        <v>964</v>
      </c>
      <c r="C1315" s="14" t="s">
        <v>1358</v>
      </c>
      <c r="D1315" s="14" t="s">
        <v>1332</v>
      </c>
      <c r="E1315" s="14" t="s">
        <v>1359</v>
      </c>
      <c r="F1315" s="14" t="s">
        <v>1360</v>
      </c>
      <c r="G1315" s="30">
        <v>277.77313679300471</v>
      </c>
      <c r="H1315" s="31"/>
      <c r="I1315" s="26">
        <f t="shared" si="66"/>
        <v>277.77313679300471</v>
      </c>
      <c r="J1315" s="26" t="str">
        <f t="shared" si="66"/>
        <v/>
      </c>
      <c r="K1315" s="26" t="str">
        <f t="shared" si="67"/>
        <v/>
      </c>
      <c r="L1315" s="28" t="str">
        <f t="shared" si="68"/>
        <v/>
      </c>
    </row>
    <row r="1316" spans="1:12">
      <c r="A1316" s="14">
        <v>2021</v>
      </c>
      <c r="B1316" s="14" t="s">
        <v>964</v>
      </c>
      <c r="C1316" s="14" t="s">
        <v>1361</v>
      </c>
      <c r="D1316" s="14" t="s">
        <v>1336</v>
      </c>
      <c r="E1316" s="14" t="s">
        <v>1330</v>
      </c>
      <c r="F1316" s="14" t="s">
        <v>1330</v>
      </c>
      <c r="G1316" s="30">
        <v>221.34701361358384</v>
      </c>
      <c r="H1316" s="31"/>
      <c r="I1316" s="26">
        <f t="shared" si="66"/>
        <v>221.34701361358384</v>
      </c>
      <c r="J1316" s="26" t="str">
        <f t="shared" si="66"/>
        <v/>
      </c>
      <c r="K1316" s="26" t="str">
        <f t="shared" si="67"/>
        <v/>
      </c>
      <c r="L1316" s="28" t="str">
        <f t="shared" si="68"/>
        <v/>
      </c>
    </row>
    <row r="1317" spans="1:12">
      <c r="A1317" s="14">
        <v>2021</v>
      </c>
      <c r="B1317" s="14" t="s">
        <v>964</v>
      </c>
      <c r="C1317" s="14" t="s">
        <v>1362</v>
      </c>
      <c r="D1317" s="14" t="s">
        <v>1363</v>
      </c>
      <c r="E1317" s="14" t="s">
        <v>947</v>
      </c>
      <c r="F1317" s="14" t="s">
        <v>1364</v>
      </c>
      <c r="G1317" s="30">
        <v>291.86592198895016</v>
      </c>
      <c r="H1317" s="31"/>
      <c r="I1317" s="26">
        <f t="shared" si="66"/>
        <v>291.86592198895016</v>
      </c>
      <c r="J1317" s="26" t="str">
        <f t="shared" si="66"/>
        <v/>
      </c>
      <c r="K1317" s="26" t="str">
        <f t="shared" si="67"/>
        <v/>
      </c>
      <c r="L1317" s="28" t="str">
        <f t="shared" si="68"/>
        <v/>
      </c>
    </row>
    <row r="1318" spans="1:12">
      <c r="A1318" s="14">
        <v>2019</v>
      </c>
      <c r="B1318" s="14" t="s">
        <v>964</v>
      </c>
      <c r="C1318" s="14" t="s">
        <v>1365</v>
      </c>
      <c r="D1318" s="14" t="s">
        <v>991</v>
      </c>
      <c r="E1318" s="14" t="s">
        <v>975</v>
      </c>
      <c r="F1318" s="14" t="s">
        <v>1366</v>
      </c>
      <c r="G1318" s="30">
        <v>683.81862011289991</v>
      </c>
      <c r="H1318" s="31"/>
      <c r="I1318" s="26">
        <f t="shared" si="66"/>
        <v>683.81862011289991</v>
      </c>
      <c r="J1318" s="26" t="str">
        <f t="shared" si="66"/>
        <v/>
      </c>
      <c r="K1318" s="26" t="str">
        <f t="shared" si="67"/>
        <v/>
      </c>
      <c r="L1318" s="28" t="str">
        <f t="shared" si="68"/>
        <v/>
      </c>
    </row>
    <row r="1319" spans="1:12">
      <c r="A1319" s="14">
        <v>2021</v>
      </c>
      <c r="B1319" s="14" t="s">
        <v>964</v>
      </c>
      <c r="C1319" s="14" t="s">
        <v>1538</v>
      </c>
      <c r="D1319" s="14" t="s">
        <v>1539</v>
      </c>
      <c r="E1319" s="14" t="s">
        <v>1540</v>
      </c>
      <c r="F1319" s="14" t="s">
        <v>1541</v>
      </c>
      <c r="G1319" s="30">
        <v>3882.9490780304623</v>
      </c>
      <c r="H1319" s="31"/>
      <c r="I1319" s="26">
        <f t="shared" si="66"/>
        <v>3882.9490780304623</v>
      </c>
      <c r="J1319" s="26" t="str">
        <f t="shared" si="66"/>
        <v/>
      </c>
      <c r="K1319" s="26" t="str">
        <f t="shared" si="67"/>
        <v/>
      </c>
      <c r="L1319" s="28" t="str">
        <f t="shared" si="68"/>
        <v/>
      </c>
    </row>
    <row r="1320" spans="1:12">
      <c r="A1320" s="14">
        <v>2021</v>
      </c>
      <c r="B1320" s="14" t="s">
        <v>964</v>
      </c>
      <c r="C1320" s="14" t="s">
        <v>1542</v>
      </c>
      <c r="D1320" s="14" t="s">
        <v>966</v>
      </c>
      <c r="E1320" s="14" t="s">
        <v>1527</v>
      </c>
      <c r="F1320" s="14" t="s">
        <v>1528</v>
      </c>
      <c r="G1320" s="30">
        <v>280.97167646258464</v>
      </c>
      <c r="H1320" s="31"/>
      <c r="I1320" s="26">
        <f t="shared" si="66"/>
        <v>280.97167646258464</v>
      </c>
      <c r="J1320" s="26" t="str">
        <f t="shared" si="66"/>
        <v/>
      </c>
      <c r="K1320" s="26" t="str">
        <f t="shared" si="67"/>
        <v/>
      </c>
      <c r="L1320" s="28" t="str">
        <f t="shared" si="68"/>
        <v/>
      </c>
    </row>
    <row r="1321" spans="1:12">
      <c r="A1321" s="14">
        <v>2021</v>
      </c>
      <c r="B1321" s="14" t="s">
        <v>964</v>
      </c>
      <c r="C1321" s="14" t="s">
        <v>1367</v>
      </c>
      <c r="D1321" s="14" t="s">
        <v>1368</v>
      </c>
      <c r="E1321" s="14" t="s">
        <v>1369</v>
      </c>
      <c r="F1321" s="14" t="s">
        <v>1369</v>
      </c>
      <c r="G1321" s="30">
        <v>686.94969764031623</v>
      </c>
      <c r="H1321" s="31"/>
      <c r="I1321" s="26">
        <f t="shared" si="66"/>
        <v>686.94969764031623</v>
      </c>
      <c r="J1321" s="26" t="str">
        <f t="shared" si="66"/>
        <v/>
      </c>
      <c r="K1321" s="26" t="str">
        <f t="shared" si="67"/>
        <v/>
      </c>
      <c r="L1321" s="28" t="str">
        <f t="shared" si="68"/>
        <v/>
      </c>
    </row>
    <row r="1322" spans="1:12">
      <c r="A1322" s="14">
        <v>2019</v>
      </c>
      <c r="B1322" s="14" t="s">
        <v>964</v>
      </c>
      <c r="C1322" s="14" t="s">
        <v>1370</v>
      </c>
      <c r="D1322" s="14" t="s">
        <v>1371</v>
      </c>
      <c r="E1322" s="14" t="s">
        <v>1324</v>
      </c>
      <c r="F1322" s="14" t="s">
        <v>1372</v>
      </c>
      <c r="G1322" s="30">
        <v>489.36427868210319</v>
      </c>
      <c r="H1322" s="31"/>
      <c r="I1322" s="26">
        <f t="shared" si="66"/>
        <v>489.36427868210319</v>
      </c>
      <c r="J1322" s="26" t="str">
        <f t="shared" si="66"/>
        <v/>
      </c>
      <c r="K1322" s="26" t="str">
        <f t="shared" si="67"/>
        <v/>
      </c>
      <c r="L1322" s="28" t="str">
        <f t="shared" si="68"/>
        <v/>
      </c>
    </row>
    <row r="1323" spans="1:12">
      <c r="A1323" s="14">
        <v>2018</v>
      </c>
      <c r="B1323" s="14" t="s">
        <v>964</v>
      </c>
      <c r="C1323" s="14" t="s">
        <v>1373</v>
      </c>
      <c r="D1323" s="14" t="s">
        <v>1374</v>
      </c>
      <c r="E1323" s="14" t="s">
        <v>1375</v>
      </c>
      <c r="F1323" s="14" t="s">
        <v>1376</v>
      </c>
      <c r="G1323" s="30">
        <v>106.009090909091</v>
      </c>
      <c r="H1323" s="31"/>
      <c r="I1323" s="26">
        <f t="shared" si="66"/>
        <v>106.009090909091</v>
      </c>
      <c r="J1323" s="26" t="str">
        <f t="shared" si="66"/>
        <v/>
      </c>
      <c r="K1323" s="26" t="str">
        <f t="shared" si="67"/>
        <v/>
      </c>
      <c r="L1323" s="28" t="str">
        <f t="shared" si="68"/>
        <v/>
      </c>
    </row>
    <row r="1324" spans="1:12">
      <c r="A1324" s="14">
        <v>2018</v>
      </c>
      <c r="B1324" s="14" t="s">
        <v>1135</v>
      </c>
      <c r="C1324" s="14" t="s">
        <v>1378</v>
      </c>
      <c r="D1324" s="14" t="s">
        <v>1137</v>
      </c>
      <c r="E1324" s="14" t="s">
        <v>1379</v>
      </c>
      <c r="F1324" s="14" t="s">
        <v>1380</v>
      </c>
      <c r="G1324" s="30">
        <v>1960.5642868766911</v>
      </c>
      <c r="H1324" s="31"/>
      <c r="I1324" s="26">
        <f t="shared" si="66"/>
        <v>1960.5642868766911</v>
      </c>
      <c r="J1324" s="26" t="str">
        <f t="shared" si="66"/>
        <v/>
      </c>
      <c r="K1324" s="26" t="str">
        <f t="shared" si="67"/>
        <v/>
      </c>
      <c r="L1324" s="28" t="str">
        <f t="shared" si="68"/>
        <v/>
      </c>
    </row>
    <row r="1325" spans="1:12">
      <c r="A1325" s="14">
        <v>2020</v>
      </c>
      <c r="B1325" s="14" t="s">
        <v>1135</v>
      </c>
      <c r="C1325" s="14" t="s">
        <v>1381</v>
      </c>
      <c r="D1325" s="14" t="s">
        <v>1382</v>
      </c>
      <c r="E1325" s="14" t="s">
        <v>1383</v>
      </c>
      <c r="F1325" s="14" t="s">
        <v>1384</v>
      </c>
      <c r="G1325" s="30">
        <v>1562.202315116398</v>
      </c>
      <c r="H1325" s="31"/>
      <c r="I1325" s="26">
        <f t="shared" si="66"/>
        <v>1562.202315116398</v>
      </c>
      <c r="J1325" s="26" t="str">
        <f t="shared" si="66"/>
        <v/>
      </c>
      <c r="K1325" s="26" t="str">
        <f t="shared" si="67"/>
        <v/>
      </c>
      <c r="L1325" s="28" t="str">
        <f t="shared" si="68"/>
        <v/>
      </c>
    </row>
    <row r="1326" spans="1:12">
      <c r="A1326" s="14">
        <v>2013</v>
      </c>
      <c r="B1326" s="14" t="s">
        <v>981</v>
      </c>
      <c r="C1326" s="14" t="s">
        <v>1386</v>
      </c>
      <c r="D1326" s="14" t="s">
        <v>1387</v>
      </c>
      <c r="E1326" s="14" t="s">
        <v>1388</v>
      </c>
      <c r="F1326" s="14" t="s">
        <v>1389</v>
      </c>
      <c r="G1326" s="30">
        <v>226.39843438913991</v>
      </c>
      <c r="H1326" s="31"/>
      <c r="I1326" s="26">
        <f t="shared" si="66"/>
        <v>226.39843438913991</v>
      </c>
      <c r="J1326" s="26" t="str">
        <f t="shared" si="66"/>
        <v/>
      </c>
      <c r="K1326" s="26" t="str">
        <f t="shared" si="67"/>
        <v/>
      </c>
      <c r="L1326" s="28" t="str">
        <f t="shared" si="68"/>
        <v/>
      </c>
    </row>
    <row r="1327" spans="1:12">
      <c r="A1327" s="14">
        <v>2021</v>
      </c>
      <c r="B1327" s="14" t="s">
        <v>981</v>
      </c>
      <c r="C1327" s="14" t="s">
        <v>1390</v>
      </c>
      <c r="D1327" s="14" t="s">
        <v>1391</v>
      </c>
      <c r="E1327" s="14" t="s">
        <v>1392</v>
      </c>
      <c r="F1327" s="14" t="s">
        <v>1392</v>
      </c>
      <c r="G1327" s="30">
        <v>1964.2895591885065</v>
      </c>
      <c r="H1327" s="31"/>
      <c r="I1327" s="26">
        <f t="shared" si="66"/>
        <v>1964.2895591885065</v>
      </c>
      <c r="J1327" s="26" t="str">
        <f t="shared" si="66"/>
        <v/>
      </c>
      <c r="K1327" s="26" t="str">
        <f t="shared" si="67"/>
        <v/>
      </c>
      <c r="L1327" s="28" t="str">
        <f t="shared" si="68"/>
        <v/>
      </c>
    </row>
    <row r="1328" spans="1:12">
      <c r="A1328" s="14">
        <v>2021</v>
      </c>
      <c r="B1328" s="14" t="s">
        <v>981</v>
      </c>
      <c r="C1328" s="14" t="s">
        <v>1543</v>
      </c>
      <c r="D1328" s="14" t="s">
        <v>1415</v>
      </c>
      <c r="E1328" s="14" t="s">
        <v>1442</v>
      </c>
      <c r="F1328" s="14" t="s">
        <v>1544</v>
      </c>
      <c r="G1328" s="30">
        <v>56.264366861546584</v>
      </c>
      <c r="H1328" s="31"/>
      <c r="I1328" s="26">
        <f t="shared" si="66"/>
        <v>56.264366861546584</v>
      </c>
      <c r="J1328" s="26" t="str">
        <f t="shared" si="66"/>
        <v/>
      </c>
      <c r="K1328" s="26" t="str">
        <f t="shared" si="67"/>
        <v/>
      </c>
      <c r="L1328" s="28" t="str">
        <f t="shared" si="68"/>
        <v/>
      </c>
    </row>
    <row r="1329" spans="1:12">
      <c r="A1329" s="14">
        <v>2021</v>
      </c>
      <c r="B1329" s="14" t="s">
        <v>981</v>
      </c>
      <c r="C1329" s="14" t="s">
        <v>1545</v>
      </c>
      <c r="D1329" s="14" t="s">
        <v>1200</v>
      </c>
      <c r="E1329" s="14" t="s">
        <v>1546</v>
      </c>
      <c r="F1329" s="14" t="s">
        <v>1547</v>
      </c>
      <c r="G1329" s="30">
        <v>674.47443924196523</v>
      </c>
      <c r="H1329" s="31"/>
      <c r="I1329" s="26">
        <f t="shared" si="66"/>
        <v>674.47443924196523</v>
      </c>
      <c r="J1329" s="26" t="str">
        <f t="shared" si="66"/>
        <v/>
      </c>
      <c r="K1329" s="26" t="str">
        <f t="shared" si="67"/>
        <v/>
      </c>
      <c r="L1329" s="28" t="str">
        <f t="shared" si="68"/>
        <v/>
      </c>
    </row>
    <row r="1330" spans="1:12">
      <c r="A1330" s="14">
        <v>2012</v>
      </c>
      <c r="B1330" s="14" t="s">
        <v>981</v>
      </c>
      <c r="C1330" s="14" t="s">
        <v>1394</v>
      </c>
      <c r="D1330" s="14" t="s">
        <v>1387</v>
      </c>
      <c r="E1330" s="14" t="s">
        <v>1395</v>
      </c>
      <c r="F1330" s="14" t="s">
        <v>1395</v>
      </c>
      <c r="G1330" s="30">
        <v>362.05917770616998</v>
      </c>
      <c r="H1330" s="31"/>
      <c r="I1330" s="26">
        <f t="shared" si="66"/>
        <v>362.05917770616998</v>
      </c>
      <c r="J1330" s="26" t="str">
        <f t="shared" si="66"/>
        <v/>
      </c>
      <c r="K1330" s="26" t="str">
        <f t="shared" si="67"/>
        <v/>
      </c>
      <c r="L1330" s="28" t="str">
        <f t="shared" si="68"/>
        <v/>
      </c>
    </row>
    <row r="1331" spans="1:12">
      <c r="A1331" s="14">
        <v>2012</v>
      </c>
      <c r="B1331" s="14" t="s">
        <v>981</v>
      </c>
      <c r="C1331" s="14" t="s">
        <v>1396</v>
      </c>
      <c r="D1331" s="14" t="s">
        <v>1397</v>
      </c>
      <c r="E1331" s="14" t="s">
        <v>1398</v>
      </c>
      <c r="F1331" s="14" t="s">
        <v>1204</v>
      </c>
      <c r="G1331" s="30">
        <v>775.86359241292053</v>
      </c>
      <c r="H1331" s="31"/>
      <c r="I1331" s="26">
        <f t="shared" si="66"/>
        <v>775.86359241292053</v>
      </c>
      <c r="J1331" s="26" t="str">
        <f t="shared" si="66"/>
        <v/>
      </c>
      <c r="K1331" s="26" t="str">
        <f t="shared" si="67"/>
        <v/>
      </c>
      <c r="L1331" s="28" t="str">
        <f t="shared" si="68"/>
        <v/>
      </c>
    </row>
    <row r="1332" spans="1:12">
      <c r="A1332" s="14">
        <v>2013</v>
      </c>
      <c r="B1332" s="14" t="s">
        <v>981</v>
      </c>
      <c r="C1332" s="14" t="s">
        <v>1400</v>
      </c>
      <c r="D1332" s="14" t="s">
        <v>1401</v>
      </c>
      <c r="E1332" s="14" t="s">
        <v>1402</v>
      </c>
      <c r="F1332" s="14" t="s">
        <v>1403</v>
      </c>
      <c r="G1332" s="30">
        <v>607.33983050161714</v>
      </c>
      <c r="H1332" s="31"/>
      <c r="I1332" s="26">
        <f t="shared" si="66"/>
        <v>607.33983050161714</v>
      </c>
      <c r="J1332" s="26" t="str">
        <f t="shared" si="66"/>
        <v/>
      </c>
      <c r="K1332" s="26" t="str">
        <f t="shared" si="67"/>
        <v/>
      </c>
      <c r="L1332" s="28" t="str">
        <f t="shared" si="68"/>
        <v/>
      </c>
    </row>
    <row r="1333" spans="1:12">
      <c r="A1333" s="14">
        <v>2012</v>
      </c>
      <c r="B1333" s="14" t="s">
        <v>981</v>
      </c>
      <c r="C1333" s="14" t="s">
        <v>1548</v>
      </c>
      <c r="D1333" s="14" t="s">
        <v>1145</v>
      </c>
      <c r="E1333" s="14" t="s">
        <v>1398</v>
      </c>
      <c r="F1333" s="14" t="s">
        <v>1549</v>
      </c>
      <c r="G1333" s="31"/>
      <c r="H1333" s="31"/>
      <c r="I1333" s="26" t="str">
        <f t="shared" si="66"/>
        <v/>
      </c>
      <c r="J1333" s="26" t="str">
        <f t="shared" si="66"/>
        <v/>
      </c>
      <c r="K1333" s="26" t="str">
        <f t="shared" si="67"/>
        <v/>
      </c>
      <c r="L1333" s="28" t="str">
        <f t="shared" si="68"/>
        <v/>
      </c>
    </row>
    <row r="1334" spans="1:12">
      <c r="A1334" s="14">
        <v>2013</v>
      </c>
      <c r="B1334" s="14" t="s">
        <v>981</v>
      </c>
      <c r="C1334" s="14" t="s">
        <v>1548</v>
      </c>
      <c r="D1334" s="14" t="s">
        <v>1145</v>
      </c>
      <c r="E1334" s="14" t="s">
        <v>1398</v>
      </c>
      <c r="F1334" s="14" t="s">
        <v>1549</v>
      </c>
      <c r="G1334" s="31"/>
      <c r="H1334" s="31"/>
      <c r="I1334" s="26" t="str">
        <f t="shared" si="66"/>
        <v/>
      </c>
      <c r="J1334" s="26" t="str">
        <f t="shared" si="66"/>
        <v/>
      </c>
      <c r="K1334" s="26" t="str">
        <f t="shared" si="67"/>
        <v/>
      </c>
      <c r="L1334" s="28" t="str">
        <f t="shared" si="68"/>
        <v/>
      </c>
    </row>
    <row r="1335" spans="1:12">
      <c r="A1335" s="14">
        <v>2021</v>
      </c>
      <c r="B1335" s="14" t="s">
        <v>981</v>
      </c>
      <c r="C1335" s="14" t="s">
        <v>1404</v>
      </c>
      <c r="D1335" s="14" t="s">
        <v>1405</v>
      </c>
      <c r="E1335" s="14" t="s">
        <v>1406</v>
      </c>
      <c r="F1335" s="14" t="s">
        <v>1407</v>
      </c>
      <c r="G1335" s="30">
        <v>436.03525990722324</v>
      </c>
      <c r="H1335" s="31"/>
      <c r="I1335" s="26">
        <f t="shared" si="66"/>
        <v>436.03525990722324</v>
      </c>
      <c r="J1335" s="26" t="str">
        <f t="shared" si="66"/>
        <v/>
      </c>
      <c r="K1335" s="26" t="str">
        <f t="shared" si="67"/>
        <v/>
      </c>
      <c r="L1335" s="28" t="str">
        <f t="shared" si="68"/>
        <v/>
      </c>
    </row>
    <row r="1336" spans="1:12">
      <c r="A1336" s="14">
        <v>2021</v>
      </c>
      <c r="B1336" s="14" t="s">
        <v>981</v>
      </c>
      <c r="C1336" s="14" t="s">
        <v>1409</v>
      </c>
      <c r="D1336" s="14" t="s">
        <v>1405</v>
      </c>
      <c r="E1336" s="14" t="s">
        <v>1406</v>
      </c>
      <c r="F1336" s="14" t="s">
        <v>1410</v>
      </c>
      <c r="G1336" s="30">
        <v>1125.7705637736126</v>
      </c>
      <c r="H1336" s="31"/>
      <c r="I1336" s="26">
        <f t="shared" si="66"/>
        <v>1125.7705637736126</v>
      </c>
      <c r="J1336" s="26" t="str">
        <f t="shared" si="66"/>
        <v/>
      </c>
      <c r="K1336" s="26" t="str">
        <f t="shared" si="67"/>
        <v/>
      </c>
      <c r="L1336" s="28" t="str">
        <f t="shared" si="68"/>
        <v/>
      </c>
    </row>
    <row r="1337" spans="1:12">
      <c r="A1337" s="14">
        <v>2012</v>
      </c>
      <c r="B1337" s="14" t="s">
        <v>981</v>
      </c>
      <c r="C1337" s="14" t="s">
        <v>1411</v>
      </c>
      <c r="D1337" s="14" t="s">
        <v>1412</v>
      </c>
      <c r="E1337" s="14" t="s">
        <v>1413</v>
      </c>
      <c r="F1337" s="14" t="s">
        <v>1413</v>
      </c>
      <c r="G1337" s="30">
        <v>215.23735837245684</v>
      </c>
      <c r="H1337" s="31"/>
      <c r="I1337" s="26">
        <f t="shared" si="66"/>
        <v>215.23735837245684</v>
      </c>
      <c r="J1337" s="26" t="str">
        <f t="shared" si="66"/>
        <v/>
      </c>
      <c r="K1337" s="26" t="str">
        <f t="shared" si="67"/>
        <v/>
      </c>
      <c r="L1337" s="28" t="str">
        <f t="shared" si="68"/>
        <v/>
      </c>
    </row>
    <row r="1338" spans="1:12">
      <c r="A1338" s="14">
        <v>2021</v>
      </c>
      <c r="B1338" s="14" t="s">
        <v>981</v>
      </c>
      <c r="C1338" s="14" t="s">
        <v>1550</v>
      </c>
      <c r="D1338" s="14" t="s">
        <v>1415</v>
      </c>
      <c r="E1338" s="14" t="s">
        <v>1551</v>
      </c>
      <c r="F1338" s="14" t="s">
        <v>1552</v>
      </c>
      <c r="G1338" s="30">
        <v>71.323024007043443</v>
      </c>
      <c r="H1338" s="31"/>
      <c r="I1338" s="26">
        <f t="shared" si="66"/>
        <v>71.323024007043443</v>
      </c>
      <c r="J1338" s="26" t="str">
        <f t="shared" si="66"/>
        <v/>
      </c>
      <c r="K1338" s="26" t="str">
        <f t="shared" si="67"/>
        <v/>
      </c>
      <c r="L1338" s="28" t="str">
        <f t="shared" si="68"/>
        <v/>
      </c>
    </row>
    <row r="1339" spans="1:12">
      <c r="A1339" s="14">
        <v>2021</v>
      </c>
      <c r="B1339" s="14" t="s">
        <v>981</v>
      </c>
      <c r="C1339" s="14" t="s">
        <v>1553</v>
      </c>
      <c r="D1339" s="14" t="s">
        <v>1200</v>
      </c>
      <c r="E1339" s="14" t="s">
        <v>1398</v>
      </c>
      <c r="F1339" s="14" t="s">
        <v>1554</v>
      </c>
      <c r="G1339" s="30">
        <v>253.65194155057628</v>
      </c>
      <c r="H1339" s="31"/>
      <c r="I1339" s="26">
        <f t="shared" si="66"/>
        <v>253.65194155057628</v>
      </c>
      <c r="J1339" s="26" t="str">
        <f t="shared" si="66"/>
        <v/>
      </c>
      <c r="K1339" s="26" t="str">
        <f t="shared" si="67"/>
        <v/>
      </c>
      <c r="L1339" s="28" t="str">
        <f t="shared" si="68"/>
        <v/>
      </c>
    </row>
    <row r="1340" spans="1:12">
      <c r="A1340" s="14">
        <v>2012</v>
      </c>
      <c r="B1340" s="14" t="s">
        <v>981</v>
      </c>
      <c r="C1340" s="14" t="s">
        <v>1414</v>
      </c>
      <c r="D1340" s="14" t="s">
        <v>1415</v>
      </c>
      <c r="E1340" s="14" t="s">
        <v>1416</v>
      </c>
      <c r="F1340" s="14" t="s">
        <v>1417</v>
      </c>
      <c r="G1340" s="30">
        <v>1740.9346156679474</v>
      </c>
      <c r="H1340" s="31"/>
      <c r="I1340" s="26">
        <f t="shared" si="66"/>
        <v>1740.9346156679474</v>
      </c>
      <c r="J1340" s="26" t="str">
        <f t="shared" si="66"/>
        <v/>
      </c>
      <c r="K1340" s="26" t="str">
        <f t="shared" si="67"/>
        <v/>
      </c>
      <c r="L1340" s="28" t="str">
        <f t="shared" si="68"/>
        <v/>
      </c>
    </row>
    <row r="1341" spans="1:12">
      <c r="A1341" s="14">
        <v>2021</v>
      </c>
      <c r="B1341" s="14" t="s">
        <v>981</v>
      </c>
      <c r="C1341" s="14" t="s">
        <v>1418</v>
      </c>
      <c r="D1341" s="14" t="s">
        <v>1391</v>
      </c>
      <c r="E1341" s="14" t="s">
        <v>1419</v>
      </c>
      <c r="F1341" s="14" t="s">
        <v>1420</v>
      </c>
      <c r="G1341" s="30">
        <v>580.49625596099236</v>
      </c>
      <c r="H1341" s="31"/>
      <c r="I1341" s="26">
        <f t="shared" si="66"/>
        <v>580.49625596099236</v>
      </c>
      <c r="J1341" s="26" t="str">
        <f t="shared" si="66"/>
        <v/>
      </c>
      <c r="K1341" s="26" t="str">
        <f t="shared" si="67"/>
        <v/>
      </c>
      <c r="L1341" s="28" t="str">
        <f t="shared" si="68"/>
        <v/>
      </c>
    </row>
    <row r="1342" spans="1:12">
      <c r="A1342" s="14">
        <v>2012</v>
      </c>
      <c r="B1342" s="14" t="s">
        <v>981</v>
      </c>
      <c r="C1342" s="14" t="s">
        <v>1421</v>
      </c>
      <c r="D1342" s="14" t="s">
        <v>1412</v>
      </c>
      <c r="E1342" s="14" t="s">
        <v>1413</v>
      </c>
      <c r="F1342" s="14" t="s">
        <v>1422</v>
      </c>
      <c r="G1342" s="30">
        <v>506.77553457907948</v>
      </c>
      <c r="H1342" s="31"/>
      <c r="I1342" s="26">
        <f t="shared" si="66"/>
        <v>506.77553457907948</v>
      </c>
      <c r="J1342" s="26" t="str">
        <f t="shared" si="66"/>
        <v/>
      </c>
      <c r="K1342" s="26" t="str">
        <f t="shared" si="67"/>
        <v/>
      </c>
      <c r="L1342" s="28" t="str">
        <f t="shared" si="68"/>
        <v/>
      </c>
    </row>
    <row r="1343" spans="1:12">
      <c r="A1343" s="14">
        <v>2012</v>
      </c>
      <c r="B1343" s="14" t="s">
        <v>981</v>
      </c>
      <c r="C1343" s="14" t="s">
        <v>1423</v>
      </c>
      <c r="D1343" s="14" t="s">
        <v>1412</v>
      </c>
      <c r="E1343" s="14" t="s">
        <v>1395</v>
      </c>
      <c r="F1343" s="14" t="s">
        <v>1424</v>
      </c>
      <c r="G1343" s="30">
        <v>417.24670575226963</v>
      </c>
      <c r="H1343" s="31"/>
      <c r="I1343" s="26">
        <f t="shared" si="66"/>
        <v>417.24670575226963</v>
      </c>
      <c r="J1343" s="26" t="str">
        <f t="shared" si="66"/>
        <v/>
      </c>
      <c r="K1343" s="26" t="str">
        <f t="shared" si="67"/>
        <v/>
      </c>
      <c r="L1343" s="28" t="str">
        <f t="shared" si="68"/>
        <v/>
      </c>
    </row>
    <row r="1344" spans="1:12">
      <c r="A1344" s="14">
        <v>2021</v>
      </c>
      <c r="B1344" s="14" t="s">
        <v>981</v>
      </c>
      <c r="C1344" s="14" t="s">
        <v>1555</v>
      </c>
      <c r="D1344" s="14" t="s">
        <v>1556</v>
      </c>
      <c r="E1344" s="14" t="s">
        <v>1546</v>
      </c>
      <c r="F1344" s="14" t="s">
        <v>1557</v>
      </c>
      <c r="G1344" s="30">
        <v>336.39788402211923</v>
      </c>
      <c r="H1344" s="31"/>
      <c r="I1344" s="26">
        <f t="shared" si="66"/>
        <v>336.39788402211923</v>
      </c>
      <c r="J1344" s="26" t="str">
        <f t="shared" si="66"/>
        <v/>
      </c>
      <c r="K1344" s="26" t="str">
        <f t="shared" si="67"/>
        <v/>
      </c>
      <c r="L1344" s="28" t="str">
        <f t="shared" si="68"/>
        <v/>
      </c>
    </row>
    <row r="1345" spans="1:12">
      <c r="A1345" s="14">
        <v>2021</v>
      </c>
      <c r="B1345" s="14" t="s">
        <v>981</v>
      </c>
      <c r="C1345" s="14" t="s">
        <v>1558</v>
      </c>
      <c r="D1345" s="14" t="s">
        <v>1145</v>
      </c>
      <c r="E1345" s="14" t="s">
        <v>1146</v>
      </c>
      <c r="F1345" s="14" t="s">
        <v>1559</v>
      </c>
      <c r="G1345" s="30">
        <v>405.55231644488094</v>
      </c>
      <c r="H1345" s="31"/>
      <c r="I1345" s="26">
        <f t="shared" si="66"/>
        <v>405.55231644488094</v>
      </c>
      <c r="J1345" s="26" t="str">
        <f t="shared" si="66"/>
        <v/>
      </c>
      <c r="K1345" s="26" t="str">
        <f t="shared" si="67"/>
        <v/>
      </c>
      <c r="L1345" s="28" t="str">
        <f t="shared" si="68"/>
        <v/>
      </c>
    </row>
    <row r="1346" spans="1:12">
      <c r="A1346" s="14">
        <v>2012</v>
      </c>
      <c r="B1346" s="14" t="s">
        <v>981</v>
      </c>
      <c r="C1346" s="14" t="s">
        <v>1425</v>
      </c>
      <c r="D1346" s="14" t="s">
        <v>1102</v>
      </c>
      <c r="E1346" s="14" t="s">
        <v>1419</v>
      </c>
      <c r="F1346" s="14" t="s">
        <v>1426</v>
      </c>
      <c r="G1346" s="30">
        <v>636.48323523892611</v>
      </c>
      <c r="H1346" s="31"/>
      <c r="I1346" s="26">
        <f t="shared" si="66"/>
        <v>636.48323523892611</v>
      </c>
      <c r="J1346" s="26" t="str">
        <f t="shared" si="66"/>
        <v/>
      </c>
      <c r="K1346" s="26" t="str">
        <f t="shared" si="67"/>
        <v/>
      </c>
      <c r="L1346" s="28" t="str">
        <f t="shared" si="68"/>
        <v/>
      </c>
    </row>
    <row r="1347" spans="1:12">
      <c r="A1347" s="14">
        <v>2012</v>
      </c>
      <c r="B1347" s="14" t="s">
        <v>981</v>
      </c>
      <c r="C1347" s="14" t="s">
        <v>1428</v>
      </c>
      <c r="D1347" s="14" t="s">
        <v>1397</v>
      </c>
      <c r="E1347" s="14" t="s">
        <v>1146</v>
      </c>
      <c r="F1347" s="14" t="s">
        <v>1429</v>
      </c>
      <c r="G1347" s="30">
        <v>212.33332494495156</v>
      </c>
      <c r="H1347" s="31"/>
      <c r="I1347" s="26">
        <f t="shared" si="66"/>
        <v>212.33332494495156</v>
      </c>
      <c r="J1347" s="26" t="str">
        <f t="shared" si="66"/>
        <v/>
      </c>
      <c r="K1347" s="26" t="str">
        <f t="shared" si="67"/>
        <v/>
      </c>
      <c r="L1347" s="28" t="str">
        <f t="shared" si="68"/>
        <v/>
      </c>
    </row>
    <row r="1348" spans="1:12">
      <c r="A1348" s="14">
        <v>2012</v>
      </c>
      <c r="B1348" s="14" t="s">
        <v>981</v>
      </c>
      <c r="C1348" s="14" t="s">
        <v>1430</v>
      </c>
      <c r="D1348" s="14" t="s">
        <v>1141</v>
      </c>
      <c r="E1348" s="14" t="s">
        <v>1431</v>
      </c>
      <c r="F1348" s="14" t="s">
        <v>1431</v>
      </c>
      <c r="G1348" s="30">
        <v>300.57554294887206</v>
      </c>
      <c r="H1348" s="31"/>
      <c r="I1348" s="26">
        <f t="shared" si="66"/>
        <v>300.57554294887206</v>
      </c>
      <c r="J1348" s="26" t="str">
        <f t="shared" si="66"/>
        <v/>
      </c>
      <c r="K1348" s="26" t="str">
        <f t="shared" si="67"/>
        <v/>
      </c>
      <c r="L1348" s="28" t="str">
        <f t="shared" si="68"/>
        <v/>
      </c>
    </row>
    <row r="1349" spans="1:12">
      <c r="A1349" s="14">
        <v>2012</v>
      </c>
      <c r="B1349" s="14" t="s">
        <v>981</v>
      </c>
      <c r="C1349" s="14" t="s">
        <v>1432</v>
      </c>
      <c r="D1349" s="14" t="s">
        <v>1433</v>
      </c>
      <c r="E1349" s="14" t="s">
        <v>1434</v>
      </c>
      <c r="F1349" s="14" t="s">
        <v>1560</v>
      </c>
      <c r="G1349" s="30">
        <v>1030.2853464592947</v>
      </c>
      <c r="H1349" s="31"/>
      <c r="I1349" s="26">
        <f t="shared" si="66"/>
        <v>1030.2853464592947</v>
      </c>
      <c r="J1349" s="26" t="str">
        <f t="shared" si="66"/>
        <v/>
      </c>
      <c r="K1349" s="26" t="str">
        <f t="shared" si="67"/>
        <v/>
      </c>
      <c r="L1349" s="28" t="str">
        <f t="shared" si="68"/>
        <v/>
      </c>
    </row>
    <row r="1350" spans="1:12">
      <c r="A1350" s="14">
        <v>2021</v>
      </c>
      <c r="B1350" s="14" t="s">
        <v>981</v>
      </c>
      <c r="C1350" s="14" t="s">
        <v>1436</v>
      </c>
      <c r="D1350" s="14" t="s">
        <v>1387</v>
      </c>
      <c r="E1350" s="14" t="s">
        <v>1437</v>
      </c>
      <c r="F1350" s="14" t="s">
        <v>1437</v>
      </c>
      <c r="G1350" s="30">
        <v>293.81610131052446</v>
      </c>
      <c r="H1350" s="31"/>
      <c r="I1350" s="26">
        <f t="shared" si="66"/>
        <v>293.81610131052446</v>
      </c>
      <c r="J1350" s="26" t="str">
        <f t="shared" si="66"/>
        <v/>
      </c>
      <c r="K1350" s="26" t="str">
        <f t="shared" si="67"/>
        <v/>
      </c>
      <c r="L1350" s="28" t="str">
        <f t="shared" si="68"/>
        <v/>
      </c>
    </row>
    <row r="1351" spans="1:12">
      <c r="A1351" s="14">
        <v>2012</v>
      </c>
      <c r="B1351" s="14" t="s">
        <v>981</v>
      </c>
      <c r="C1351" s="14" t="s">
        <v>1438</v>
      </c>
      <c r="D1351" s="14" t="s">
        <v>1397</v>
      </c>
      <c r="E1351" s="14" t="s">
        <v>1146</v>
      </c>
      <c r="F1351" s="14" t="s">
        <v>1561</v>
      </c>
      <c r="G1351" s="30">
        <v>127.56028633675695</v>
      </c>
      <c r="H1351" s="31"/>
      <c r="I1351" s="26">
        <f t="shared" si="66"/>
        <v>127.56028633675695</v>
      </c>
      <c r="J1351" s="26" t="str">
        <f t="shared" si="66"/>
        <v/>
      </c>
      <c r="K1351" s="26" t="str">
        <f t="shared" si="67"/>
        <v/>
      </c>
      <c r="L1351" s="28" t="str">
        <f t="shared" si="68"/>
        <v/>
      </c>
    </row>
    <row r="1352" spans="1:12">
      <c r="A1352" s="14">
        <v>2021</v>
      </c>
      <c r="B1352" s="14" t="s">
        <v>981</v>
      </c>
      <c r="C1352" s="14" t="s">
        <v>1439</v>
      </c>
      <c r="D1352" s="14" t="s">
        <v>1141</v>
      </c>
      <c r="E1352" s="14" t="s">
        <v>1431</v>
      </c>
      <c r="F1352" s="14" t="s">
        <v>1440</v>
      </c>
      <c r="G1352" s="30">
        <v>228.1775788448272</v>
      </c>
      <c r="H1352" s="31"/>
      <c r="I1352" s="26">
        <f t="shared" ref="I1352:J1415" si="69">IF(G1352&lt;0,"",IF(G1352="","",G1352))</f>
        <v>228.1775788448272</v>
      </c>
      <c r="J1352" s="26" t="str">
        <f t="shared" si="69"/>
        <v/>
      </c>
      <c r="K1352" s="26" t="str">
        <f t="shared" si="67"/>
        <v/>
      </c>
      <c r="L1352" s="28" t="str">
        <f t="shared" si="68"/>
        <v/>
      </c>
    </row>
    <row r="1353" spans="1:12">
      <c r="A1353" s="14">
        <v>2012</v>
      </c>
      <c r="B1353" s="14" t="s">
        <v>981</v>
      </c>
      <c r="C1353" s="14" t="s">
        <v>1439</v>
      </c>
      <c r="D1353" s="14" t="s">
        <v>1141</v>
      </c>
      <c r="E1353" s="14" t="s">
        <v>1431</v>
      </c>
      <c r="F1353" s="14" t="s">
        <v>1440</v>
      </c>
      <c r="G1353" s="30">
        <v>239.41864312736442</v>
      </c>
      <c r="H1353" s="31"/>
      <c r="I1353" s="26">
        <f t="shared" si="69"/>
        <v>239.41864312736442</v>
      </c>
      <c r="J1353" s="26" t="str">
        <f t="shared" si="69"/>
        <v/>
      </c>
      <c r="K1353" s="26" t="str">
        <f t="shared" si="67"/>
        <v/>
      </c>
      <c r="L1353" s="28" t="str">
        <f t="shared" si="68"/>
        <v/>
      </c>
    </row>
    <row r="1354" spans="1:12">
      <c r="A1354" s="14">
        <v>2012</v>
      </c>
      <c r="B1354" s="14" t="s">
        <v>981</v>
      </c>
      <c r="C1354" s="14" t="s">
        <v>1444</v>
      </c>
      <c r="D1354" s="14" t="s">
        <v>1200</v>
      </c>
      <c r="E1354" s="14" t="s">
        <v>1445</v>
      </c>
      <c r="F1354" s="14" t="s">
        <v>1447</v>
      </c>
      <c r="G1354" s="30">
        <v>404.11792038461516</v>
      </c>
      <c r="H1354" s="31"/>
      <c r="I1354" s="26">
        <f t="shared" si="69"/>
        <v>404.11792038461516</v>
      </c>
      <c r="J1354" s="26" t="str">
        <f t="shared" si="69"/>
        <v/>
      </c>
      <c r="K1354" s="26" t="str">
        <f t="shared" si="67"/>
        <v/>
      </c>
      <c r="L1354" s="28" t="str">
        <f t="shared" si="68"/>
        <v/>
      </c>
    </row>
    <row r="1355" spans="1:12">
      <c r="A1355" s="14">
        <v>2013</v>
      </c>
      <c r="B1355" s="14" t="s">
        <v>981</v>
      </c>
      <c r="C1355" s="14" t="s">
        <v>1444</v>
      </c>
      <c r="D1355" s="14" t="s">
        <v>1200</v>
      </c>
      <c r="E1355" s="14" t="s">
        <v>1445</v>
      </c>
      <c r="F1355" s="14" t="s">
        <v>1447</v>
      </c>
      <c r="G1355" s="30">
        <v>405.37304803493487</v>
      </c>
      <c r="H1355" s="31"/>
      <c r="I1355" s="26">
        <f t="shared" si="69"/>
        <v>405.37304803493487</v>
      </c>
      <c r="J1355" s="26" t="str">
        <f t="shared" si="69"/>
        <v/>
      </c>
      <c r="K1355" s="26" t="str">
        <f t="shared" si="67"/>
        <v/>
      </c>
      <c r="L1355" s="28" t="str">
        <f t="shared" si="68"/>
        <v/>
      </c>
    </row>
    <row r="1356" spans="1:12">
      <c r="A1356" s="14">
        <v>2012</v>
      </c>
      <c r="B1356" s="14" t="s">
        <v>981</v>
      </c>
      <c r="C1356" s="14" t="s">
        <v>1448</v>
      </c>
      <c r="D1356" s="14" t="s">
        <v>1141</v>
      </c>
      <c r="E1356" s="14" t="s">
        <v>1431</v>
      </c>
      <c r="F1356" s="14" t="s">
        <v>1440</v>
      </c>
      <c r="G1356" s="30">
        <v>270.81021545869885</v>
      </c>
      <c r="H1356" s="31"/>
      <c r="I1356" s="26">
        <f t="shared" si="69"/>
        <v>270.81021545869885</v>
      </c>
      <c r="J1356" s="26" t="str">
        <f t="shared" si="69"/>
        <v/>
      </c>
      <c r="K1356" s="26" t="str">
        <f t="shared" si="67"/>
        <v/>
      </c>
      <c r="L1356" s="28" t="str">
        <f t="shared" si="68"/>
        <v/>
      </c>
    </row>
    <row r="1357" spans="1:12">
      <c r="A1357" s="14">
        <v>2021</v>
      </c>
      <c r="B1357" s="14" t="s">
        <v>981</v>
      </c>
      <c r="C1357" s="14" t="s">
        <v>1449</v>
      </c>
      <c r="D1357" s="14" t="s">
        <v>1145</v>
      </c>
      <c r="E1357" s="14" t="s">
        <v>1398</v>
      </c>
      <c r="F1357" s="14" t="s">
        <v>1202</v>
      </c>
      <c r="G1357" s="30">
        <v>86.598867905056721</v>
      </c>
      <c r="H1357" s="31"/>
      <c r="I1357" s="26">
        <f t="shared" si="69"/>
        <v>86.598867905056721</v>
      </c>
      <c r="J1357" s="26" t="str">
        <f t="shared" si="69"/>
        <v/>
      </c>
      <c r="K1357" s="26" t="str">
        <f t="shared" si="67"/>
        <v/>
      </c>
      <c r="L1357" s="28" t="str">
        <f t="shared" si="68"/>
        <v/>
      </c>
    </row>
    <row r="1358" spans="1:12">
      <c r="A1358" s="14">
        <v>2012</v>
      </c>
      <c r="B1358" s="14" t="s">
        <v>981</v>
      </c>
      <c r="C1358" s="14" t="s">
        <v>1449</v>
      </c>
      <c r="D1358" s="14" t="s">
        <v>1145</v>
      </c>
      <c r="E1358" s="14" t="s">
        <v>1398</v>
      </c>
      <c r="F1358" s="14" t="s">
        <v>1450</v>
      </c>
      <c r="G1358" s="30">
        <v>337.75522883858247</v>
      </c>
      <c r="H1358" s="31"/>
      <c r="I1358" s="26">
        <f t="shared" si="69"/>
        <v>337.75522883858247</v>
      </c>
      <c r="J1358" s="26" t="str">
        <f t="shared" si="69"/>
        <v/>
      </c>
      <c r="K1358" s="26" t="str">
        <f t="shared" si="67"/>
        <v/>
      </c>
      <c r="L1358" s="28" t="str">
        <f t="shared" si="68"/>
        <v/>
      </c>
    </row>
    <row r="1359" spans="1:12">
      <c r="A1359" s="14">
        <v>2021</v>
      </c>
      <c r="B1359" s="14" t="s">
        <v>1100</v>
      </c>
      <c r="C1359" s="14" t="s">
        <v>1452</v>
      </c>
      <c r="D1359" s="14" t="s">
        <v>1453</v>
      </c>
      <c r="F1359" s="14" t="s">
        <v>1562</v>
      </c>
      <c r="G1359" s="30">
        <v>6824.4680898220568</v>
      </c>
      <c r="H1359" s="31"/>
      <c r="I1359" s="26">
        <f t="shared" si="69"/>
        <v>6824.4680898220568</v>
      </c>
      <c r="J1359" s="26" t="str">
        <f t="shared" si="69"/>
        <v/>
      </c>
      <c r="K1359" s="26" t="str">
        <f t="shared" si="67"/>
        <v/>
      </c>
      <c r="L1359" s="28" t="str">
        <f t="shared" si="68"/>
        <v/>
      </c>
    </row>
    <row r="1360" spans="1:12">
      <c r="A1360" s="14">
        <v>2021</v>
      </c>
      <c r="B1360" s="14" t="s">
        <v>1100</v>
      </c>
      <c r="C1360" s="14" t="s">
        <v>1455</v>
      </c>
      <c r="D1360" s="14" t="s">
        <v>1106</v>
      </c>
      <c r="F1360" s="14" t="s">
        <v>1457</v>
      </c>
      <c r="G1360" s="30">
        <v>380.96801026460253</v>
      </c>
      <c r="H1360" s="31"/>
      <c r="I1360" s="26">
        <f t="shared" si="69"/>
        <v>380.96801026460253</v>
      </c>
      <c r="J1360" s="26" t="str">
        <f t="shared" si="69"/>
        <v/>
      </c>
      <c r="K1360" s="26" t="str">
        <f t="shared" si="67"/>
        <v/>
      </c>
      <c r="L1360" s="28" t="str">
        <f t="shared" si="68"/>
        <v/>
      </c>
    </row>
    <row r="1361" spans="1:12">
      <c r="A1361" s="14">
        <v>2021</v>
      </c>
      <c r="B1361" s="14" t="s">
        <v>1100</v>
      </c>
      <c r="C1361" s="14" t="s">
        <v>1458</v>
      </c>
      <c r="D1361" s="14" t="s">
        <v>1459</v>
      </c>
      <c r="F1361" s="14" t="s">
        <v>1460</v>
      </c>
      <c r="G1361" s="30">
        <v>288.77262316809379</v>
      </c>
      <c r="H1361" s="31"/>
      <c r="I1361" s="26">
        <f t="shared" si="69"/>
        <v>288.77262316809379</v>
      </c>
      <c r="J1361" s="26" t="str">
        <f t="shared" si="69"/>
        <v/>
      </c>
      <c r="K1361" s="26" t="str">
        <f t="shared" si="67"/>
        <v/>
      </c>
      <c r="L1361" s="28" t="str">
        <f t="shared" si="68"/>
        <v/>
      </c>
    </row>
    <row r="1362" spans="1:12">
      <c r="A1362" s="14">
        <v>2018</v>
      </c>
      <c r="B1362" s="14" t="s">
        <v>1100</v>
      </c>
      <c r="C1362" s="14" t="s">
        <v>1461</v>
      </c>
      <c r="D1362" s="14" t="s">
        <v>1149</v>
      </c>
      <c r="F1362" s="14" t="s">
        <v>1462</v>
      </c>
      <c r="G1362" s="30">
        <v>149.7610975937155</v>
      </c>
      <c r="H1362" s="31"/>
      <c r="I1362" s="26">
        <f t="shared" si="69"/>
        <v>149.7610975937155</v>
      </c>
      <c r="J1362" s="26" t="str">
        <f t="shared" si="69"/>
        <v/>
      </c>
      <c r="K1362" s="26" t="str">
        <f t="shared" si="67"/>
        <v/>
      </c>
      <c r="L1362" s="28" t="str">
        <f t="shared" si="68"/>
        <v/>
      </c>
    </row>
    <row r="1363" spans="1:12">
      <c r="A1363" s="14">
        <v>2020</v>
      </c>
      <c r="B1363" s="14" t="s">
        <v>1100</v>
      </c>
      <c r="C1363" s="14" t="s">
        <v>1563</v>
      </c>
      <c r="D1363" s="14" t="s">
        <v>1200</v>
      </c>
      <c r="F1363" s="14" t="s">
        <v>1564</v>
      </c>
      <c r="G1363" s="31"/>
      <c r="H1363" s="31"/>
      <c r="I1363" s="26" t="str">
        <f t="shared" si="69"/>
        <v/>
      </c>
      <c r="J1363" s="26" t="str">
        <f t="shared" si="69"/>
        <v/>
      </c>
      <c r="K1363" s="26" t="str">
        <f t="shared" si="67"/>
        <v/>
      </c>
      <c r="L1363" s="28" t="str">
        <f t="shared" si="68"/>
        <v/>
      </c>
    </row>
    <row r="1364" spans="1:12">
      <c r="A1364" s="14">
        <v>2017</v>
      </c>
      <c r="B1364" s="14" t="s">
        <v>1100</v>
      </c>
      <c r="C1364" s="14" t="s">
        <v>1463</v>
      </c>
      <c r="D1364" s="14" t="s">
        <v>1464</v>
      </c>
      <c r="F1364" s="14" t="s">
        <v>1465</v>
      </c>
      <c r="G1364" s="30">
        <v>2597.4723484227184</v>
      </c>
      <c r="H1364" s="31"/>
      <c r="I1364" s="26">
        <f t="shared" si="69"/>
        <v>2597.4723484227184</v>
      </c>
      <c r="J1364" s="26" t="str">
        <f t="shared" si="69"/>
        <v/>
      </c>
      <c r="K1364" s="26" t="str">
        <f t="shared" si="67"/>
        <v/>
      </c>
      <c r="L1364" s="28" t="str">
        <f t="shared" si="68"/>
        <v/>
      </c>
    </row>
    <row r="1365" spans="1:12">
      <c r="A1365" s="14">
        <v>2015</v>
      </c>
      <c r="B1365" s="14" t="s">
        <v>1100</v>
      </c>
      <c r="C1365" s="14" t="s">
        <v>1463</v>
      </c>
      <c r="D1365" s="14" t="s">
        <v>1464</v>
      </c>
      <c r="F1365" s="14" t="s">
        <v>1465</v>
      </c>
      <c r="G1365" s="30">
        <v>2619.5791048787714</v>
      </c>
      <c r="H1365" s="31"/>
      <c r="I1365" s="26">
        <f t="shared" si="69"/>
        <v>2619.5791048787714</v>
      </c>
      <c r="J1365" s="26" t="str">
        <f t="shared" si="69"/>
        <v/>
      </c>
      <c r="K1365" s="26" t="str">
        <f t="shared" si="67"/>
        <v/>
      </c>
      <c r="L1365" s="28" t="str">
        <f t="shared" si="68"/>
        <v/>
      </c>
    </row>
    <row r="1366" spans="1:12">
      <c r="A1366" s="14">
        <v>2016</v>
      </c>
      <c r="B1366" s="14" t="s">
        <v>1100</v>
      </c>
      <c r="C1366" s="14" t="s">
        <v>1463</v>
      </c>
      <c r="D1366" s="14" t="s">
        <v>1464</v>
      </c>
      <c r="F1366" s="14" t="s">
        <v>1465</v>
      </c>
      <c r="G1366" s="30">
        <v>2789.2777066767244</v>
      </c>
      <c r="H1366" s="31"/>
      <c r="I1366" s="26">
        <f t="shared" si="69"/>
        <v>2789.2777066767244</v>
      </c>
      <c r="J1366" s="26" t="str">
        <f t="shared" si="69"/>
        <v/>
      </c>
      <c r="K1366" s="26" t="str">
        <f t="shared" si="67"/>
        <v/>
      </c>
      <c r="L1366" s="28" t="str">
        <f t="shared" si="68"/>
        <v/>
      </c>
    </row>
    <row r="1367" spans="1:12">
      <c r="A1367" s="14">
        <v>2019</v>
      </c>
      <c r="B1367" s="14" t="s">
        <v>1100</v>
      </c>
      <c r="C1367" s="14" t="s">
        <v>1463</v>
      </c>
      <c r="D1367" s="14" t="s">
        <v>1464</v>
      </c>
      <c r="F1367" s="14" t="s">
        <v>1465</v>
      </c>
      <c r="G1367" s="30">
        <v>2809.1699883768429</v>
      </c>
      <c r="H1367" s="31"/>
      <c r="I1367" s="26">
        <f t="shared" si="69"/>
        <v>2809.1699883768429</v>
      </c>
      <c r="J1367" s="26" t="str">
        <f t="shared" si="69"/>
        <v/>
      </c>
      <c r="K1367" s="26" t="str">
        <f t="shared" si="67"/>
        <v/>
      </c>
      <c r="L1367" s="28" t="str">
        <f t="shared" si="68"/>
        <v/>
      </c>
    </row>
    <row r="1368" spans="1:12">
      <c r="A1368" s="14">
        <v>2018</v>
      </c>
      <c r="B1368" s="14" t="s">
        <v>1100</v>
      </c>
      <c r="C1368" s="14" t="s">
        <v>1463</v>
      </c>
      <c r="D1368" s="14" t="s">
        <v>1464</v>
      </c>
      <c r="F1368" s="14" t="s">
        <v>1465</v>
      </c>
      <c r="G1368" s="30">
        <v>2875.2068804305509</v>
      </c>
      <c r="H1368" s="31"/>
      <c r="I1368" s="26">
        <f t="shared" si="69"/>
        <v>2875.2068804305509</v>
      </c>
      <c r="J1368" s="26" t="str">
        <f t="shared" si="69"/>
        <v/>
      </c>
      <c r="K1368" s="26" t="str">
        <f t="shared" si="67"/>
        <v/>
      </c>
      <c r="L1368" s="28" t="str">
        <f t="shared" si="68"/>
        <v/>
      </c>
    </row>
    <row r="1369" spans="1:12">
      <c r="A1369" s="14">
        <v>2014</v>
      </c>
      <c r="B1369" s="14" t="s">
        <v>1100</v>
      </c>
      <c r="C1369" s="14" t="s">
        <v>1463</v>
      </c>
      <c r="D1369" s="14" t="s">
        <v>1464</v>
      </c>
      <c r="F1369" s="14" t="s">
        <v>1465</v>
      </c>
      <c r="G1369" s="30">
        <v>3273.5750104149884</v>
      </c>
      <c r="H1369" s="31"/>
      <c r="I1369" s="26">
        <f t="shared" si="69"/>
        <v>3273.5750104149884</v>
      </c>
      <c r="J1369" s="26" t="str">
        <f t="shared" si="69"/>
        <v/>
      </c>
      <c r="K1369" s="26" t="str">
        <f t="shared" ref="K1369:K1391" si="70">IF(H1369="","",IF(G1369="","",G1369-H1369))</f>
        <v/>
      </c>
      <c r="L1369" s="28" t="str">
        <f t="shared" ref="L1369:L1391" si="71">IF(H1369="","",IF(G1369="","",K1369/G1369))</f>
        <v/>
      </c>
    </row>
    <row r="1370" spans="1:12">
      <c r="A1370" s="14">
        <v>2020</v>
      </c>
      <c r="B1370" s="14" t="s">
        <v>986</v>
      </c>
      <c r="C1370" s="14" t="s">
        <v>1466</v>
      </c>
      <c r="D1370" s="14" t="s">
        <v>988</v>
      </c>
      <c r="F1370" s="14" t="s">
        <v>1467</v>
      </c>
      <c r="G1370" s="30">
        <v>117.5955062676454</v>
      </c>
      <c r="H1370" s="31"/>
      <c r="I1370" s="26">
        <f t="shared" si="69"/>
        <v>117.5955062676454</v>
      </c>
      <c r="J1370" s="26" t="str">
        <f t="shared" si="69"/>
        <v/>
      </c>
      <c r="K1370" s="26" t="str">
        <f t="shared" si="70"/>
        <v/>
      </c>
      <c r="L1370" s="28" t="str">
        <f t="shared" si="71"/>
        <v/>
      </c>
    </row>
    <row r="1371" spans="1:12">
      <c r="A1371" s="14">
        <v>2018</v>
      </c>
      <c r="B1371" s="14" t="s">
        <v>986</v>
      </c>
      <c r="C1371" s="14" t="s">
        <v>1468</v>
      </c>
      <c r="D1371" s="14" t="s">
        <v>1469</v>
      </c>
      <c r="F1371" s="14" t="s">
        <v>989</v>
      </c>
      <c r="G1371" s="30">
        <v>41502.880247388486</v>
      </c>
      <c r="H1371" s="31"/>
      <c r="I1371" s="26">
        <f t="shared" si="69"/>
        <v>41502.880247388486</v>
      </c>
      <c r="J1371" s="26" t="str">
        <f t="shared" si="69"/>
        <v/>
      </c>
      <c r="K1371" s="26" t="str">
        <f t="shared" si="70"/>
        <v/>
      </c>
      <c r="L1371" s="28" t="str">
        <f t="shared" si="71"/>
        <v/>
      </c>
    </row>
    <row r="1372" spans="1:12">
      <c r="A1372" s="14">
        <v>2020</v>
      </c>
      <c r="B1372" s="14" t="s">
        <v>986</v>
      </c>
      <c r="C1372" s="14" t="s">
        <v>1468</v>
      </c>
      <c r="D1372" s="14" t="s">
        <v>1469</v>
      </c>
      <c r="F1372" s="14" t="s">
        <v>989</v>
      </c>
      <c r="G1372" s="30">
        <v>45020.479376596304</v>
      </c>
      <c r="H1372" s="31"/>
      <c r="I1372" s="26">
        <f t="shared" si="69"/>
        <v>45020.479376596304</v>
      </c>
      <c r="J1372" s="26" t="str">
        <f t="shared" si="69"/>
        <v/>
      </c>
      <c r="K1372" s="26" t="str">
        <f t="shared" si="70"/>
        <v/>
      </c>
      <c r="L1372" s="28" t="str">
        <f t="shared" si="71"/>
        <v/>
      </c>
    </row>
    <row r="1373" spans="1:12">
      <c r="A1373" s="14">
        <v>2017</v>
      </c>
      <c r="B1373" s="14" t="s">
        <v>986</v>
      </c>
      <c r="C1373" s="14" t="s">
        <v>1470</v>
      </c>
      <c r="D1373" s="14" t="s">
        <v>1156</v>
      </c>
      <c r="E1373" s="14" t="s">
        <v>1471</v>
      </c>
      <c r="F1373" s="14" t="s">
        <v>1472</v>
      </c>
      <c r="G1373" s="30">
        <v>783.53133574007256</v>
      </c>
      <c r="H1373" s="31"/>
      <c r="I1373" s="26">
        <f t="shared" si="69"/>
        <v>783.53133574007256</v>
      </c>
      <c r="J1373" s="26" t="str">
        <f t="shared" si="69"/>
        <v/>
      </c>
      <c r="K1373" s="26" t="str">
        <f t="shared" si="70"/>
        <v/>
      </c>
      <c r="L1373" s="28" t="str">
        <f t="shared" si="71"/>
        <v/>
      </c>
    </row>
    <row r="1374" spans="1:12">
      <c r="A1374" s="14">
        <v>2018</v>
      </c>
      <c r="B1374" s="14" t="s">
        <v>986</v>
      </c>
      <c r="C1374" s="14" t="s">
        <v>1470</v>
      </c>
      <c r="D1374" s="14" t="s">
        <v>1156</v>
      </c>
      <c r="E1374" s="14" t="s">
        <v>1471</v>
      </c>
      <c r="F1374" s="14" t="s">
        <v>1472</v>
      </c>
      <c r="G1374" s="30">
        <v>997.05537804878088</v>
      </c>
      <c r="H1374" s="31"/>
      <c r="I1374" s="26">
        <f t="shared" si="69"/>
        <v>997.05537804878088</v>
      </c>
      <c r="J1374" s="26" t="str">
        <f t="shared" si="69"/>
        <v/>
      </c>
      <c r="K1374" s="26" t="str">
        <f t="shared" si="70"/>
        <v/>
      </c>
      <c r="L1374" s="28" t="str">
        <f t="shared" si="71"/>
        <v/>
      </c>
    </row>
    <row r="1375" spans="1:12">
      <c r="A1375" s="14">
        <v>2021</v>
      </c>
      <c r="B1375" s="14" t="s">
        <v>986</v>
      </c>
      <c r="C1375" s="14" t="s">
        <v>1473</v>
      </c>
      <c r="D1375" s="14" t="s">
        <v>1115</v>
      </c>
      <c r="F1375" s="14" t="s">
        <v>1474</v>
      </c>
      <c r="G1375" s="30">
        <v>10592.416416416396</v>
      </c>
      <c r="H1375" s="31"/>
      <c r="I1375" s="26">
        <f t="shared" si="69"/>
        <v>10592.416416416396</v>
      </c>
      <c r="J1375" s="26" t="str">
        <f t="shared" si="69"/>
        <v/>
      </c>
      <c r="K1375" s="26" t="str">
        <f t="shared" si="70"/>
        <v/>
      </c>
      <c r="L1375" s="28" t="str">
        <f t="shared" si="71"/>
        <v/>
      </c>
    </row>
    <row r="1376" spans="1:12">
      <c r="A1376" s="14">
        <v>2021</v>
      </c>
      <c r="B1376" s="14" t="s">
        <v>986</v>
      </c>
      <c r="C1376" s="14" t="s">
        <v>1205</v>
      </c>
      <c r="D1376" s="14" t="s">
        <v>1206</v>
      </c>
      <c r="F1376" s="14" t="s">
        <v>1207</v>
      </c>
      <c r="G1376" s="30">
        <v>1478.0370435657142</v>
      </c>
      <c r="H1376" s="31"/>
      <c r="I1376" s="26">
        <f t="shared" si="69"/>
        <v>1478.0370435657142</v>
      </c>
      <c r="J1376" s="26" t="str">
        <f t="shared" si="69"/>
        <v/>
      </c>
      <c r="K1376" s="26" t="str">
        <f t="shared" si="70"/>
        <v/>
      </c>
      <c r="L1376" s="28" t="str">
        <f t="shared" si="71"/>
        <v/>
      </c>
    </row>
    <row r="1377" spans="1:12">
      <c r="A1377" s="14">
        <v>2019</v>
      </c>
      <c r="B1377" s="14" t="s">
        <v>986</v>
      </c>
      <c r="C1377" s="14" t="s">
        <v>987</v>
      </c>
      <c r="D1377" s="14" t="s">
        <v>988</v>
      </c>
      <c r="F1377" s="14" t="s">
        <v>989</v>
      </c>
      <c r="G1377" s="30">
        <v>1372.9604541391027</v>
      </c>
      <c r="H1377" s="31"/>
      <c r="I1377" s="26">
        <f t="shared" si="69"/>
        <v>1372.9604541391027</v>
      </c>
      <c r="J1377" s="26" t="str">
        <f t="shared" si="69"/>
        <v/>
      </c>
      <c r="K1377" s="26" t="str">
        <f t="shared" si="70"/>
        <v/>
      </c>
      <c r="L1377" s="28" t="str">
        <f t="shared" si="71"/>
        <v/>
      </c>
    </row>
    <row r="1378" spans="1:12">
      <c r="A1378" s="14">
        <v>2019</v>
      </c>
      <c r="B1378" s="14" t="s">
        <v>986</v>
      </c>
      <c r="C1378" s="14" t="s">
        <v>1208</v>
      </c>
      <c r="D1378" s="14" t="s">
        <v>988</v>
      </c>
      <c r="F1378" s="14" t="s">
        <v>989</v>
      </c>
      <c r="G1378" s="30">
        <v>2196.9337653631283</v>
      </c>
      <c r="H1378" s="31"/>
      <c r="I1378" s="26">
        <f t="shared" si="69"/>
        <v>2196.9337653631283</v>
      </c>
      <c r="J1378" s="26" t="str">
        <f t="shared" si="69"/>
        <v/>
      </c>
      <c r="K1378" s="26" t="str">
        <f t="shared" si="70"/>
        <v/>
      </c>
      <c r="L1378" s="28" t="str">
        <f t="shared" si="71"/>
        <v/>
      </c>
    </row>
    <row r="1379" spans="1:12">
      <c r="A1379" s="14">
        <v>2021</v>
      </c>
      <c r="B1379" s="14" t="s">
        <v>1165</v>
      </c>
      <c r="C1379" s="14" t="s">
        <v>1475</v>
      </c>
      <c r="D1379" s="14" t="s">
        <v>1476</v>
      </c>
      <c r="E1379" s="14" t="s">
        <v>1477</v>
      </c>
      <c r="F1379" s="14" t="s">
        <v>1478</v>
      </c>
      <c r="G1379" s="30">
        <v>147.43482258184767</v>
      </c>
      <c r="H1379" s="31"/>
      <c r="I1379" s="26">
        <f t="shared" si="69"/>
        <v>147.43482258184767</v>
      </c>
      <c r="J1379" s="26" t="str">
        <f t="shared" si="69"/>
        <v/>
      </c>
      <c r="K1379" s="26" t="str">
        <f t="shared" si="70"/>
        <v/>
      </c>
      <c r="L1379" s="28" t="str">
        <f t="shared" si="71"/>
        <v/>
      </c>
    </row>
    <row r="1380" spans="1:12">
      <c r="A1380" s="14">
        <v>2021</v>
      </c>
      <c r="B1380" s="14" t="s">
        <v>1165</v>
      </c>
      <c r="C1380" s="14" t="s">
        <v>1480</v>
      </c>
      <c r="D1380" s="14" t="s">
        <v>1149</v>
      </c>
      <c r="E1380" s="14" t="s">
        <v>1481</v>
      </c>
      <c r="F1380" s="14" t="s">
        <v>1482</v>
      </c>
      <c r="G1380" s="30">
        <v>757.77517021788674</v>
      </c>
      <c r="H1380" s="31"/>
      <c r="I1380" s="26">
        <f t="shared" si="69"/>
        <v>757.77517021788674</v>
      </c>
      <c r="J1380" s="26" t="str">
        <f t="shared" si="69"/>
        <v/>
      </c>
      <c r="K1380" s="26" t="str">
        <f t="shared" si="70"/>
        <v/>
      </c>
      <c r="L1380" s="28" t="str">
        <f t="shared" si="71"/>
        <v/>
      </c>
    </row>
    <row r="1381" spans="1:12">
      <c r="A1381" s="14">
        <v>2021</v>
      </c>
      <c r="B1381" s="14" t="s">
        <v>1165</v>
      </c>
      <c r="C1381" s="14" t="s">
        <v>1483</v>
      </c>
      <c r="D1381" s="14" t="s">
        <v>1149</v>
      </c>
      <c r="E1381" s="14" t="s">
        <v>1484</v>
      </c>
      <c r="F1381" s="14" t="s">
        <v>1486</v>
      </c>
      <c r="G1381" s="30">
        <v>162.01449612690007</v>
      </c>
      <c r="H1381" s="31"/>
      <c r="I1381" s="26">
        <f t="shared" si="69"/>
        <v>162.01449612690007</v>
      </c>
      <c r="J1381" s="26" t="str">
        <f t="shared" si="69"/>
        <v/>
      </c>
      <c r="K1381" s="26" t="str">
        <f t="shared" si="70"/>
        <v/>
      </c>
      <c r="L1381" s="28" t="str">
        <f t="shared" si="71"/>
        <v/>
      </c>
    </row>
    <row r="1382" spans="1:12">
      <c r="A1382" s="14">
        <v>2018</v>
      </c>
      <c r="B1382" s="14" t="s">
        <v>1165</v>
      </c>
      <c r="C1382" s="14" t="s">
        <v>1487</v>
      </c>
      <c r="D1382" s="14" t="s">
        <v>1488</v>
      </c>
      <c r="E1382" s="14" t="s">
        <v>1489</v>
      </c>
      <c r="F1382" s="14" t="s">
        <v>1490</v>
      </c>
      <c r="G1382" s="30">
        <v>341.14610145438587</v>
      </c>
      <c r="H1382" s="31"/>
      <c r="I1382" s="26">
        <f t="shared" si="69"/>
        <v>341.14610145438587</v>
      </c>
      <c r="J1382" s="26" t="str">
        <f t="shared" si="69"/>
        <v/>
      </c>
      <c r="K1382" s="26" t="str">
        <f t="shared" si="70"/>
        <v/>
      </c>
      <c r="L1382" s="28" t="str">
        <f t="shared" si="71"/>
        <v/>
      </c>
    </row>
    <row r="1383" spans="1:12">
      <c r="A1383" s="14">
        <v>2018</v>
      </c>
      <c r="B1383" s="14" t="s">
        <v>1165</v>
      </c>
      <c r="C1383" s="14" t="s">
        <v>1491</v>
      </c>
      <c r="D1383" s="14" t="s">
        <v>1149</v>
      </c>
      <c r="F1383" s="14" t="s">
        <v>1492</v>
      </c>
      <c r="G1383" s="30">
        <v>120.70555628291335</v>
      </c>
      <c r="H1383" s="31"/>
      <c r="I1383" s="26">
        <f t="shared" si="69"/>
        <v>120.70555628291335</v>
      </c>
      <c r="J1383" s="26" t="str">
        <f t="shared" si="69"/>
        <v/>
      </c>
      <c r="K1383" s="26" t="str">
        <f t="shared" si="70"/>
        <v/>
      </c>
      <c r="L1383" s="28" t="str">
        <f t="shared" si="71"/>
        <v/>
      </c>
    </row>
    <row r="1384" spans="1:12">
      <c r="A1384" s="14">
        <v>2019</v>
      </c>
      <c r="B1384" s="14" t="s">
        <v>1165</v>
      </c>
      <c r="C1384" s="14" t="s">
        <v>1493</v>
      </c>
      <c r="D1384" s="14" t="s">
        <v>1488</v>
      </c>
      <c r="E1384" s="14" t="s">
        <v>1494</v>
      </c>
      <c r="F1384" s="14" t="s">
        <v>1495</v>
      </c>
      <c r="G1384" s="30">
        <v>3048.583208968314</v>
      </c>
      <c r="H1384" s="31"/>
      <c r="I1384" s="26">
        <f t="shared" si="69"/>
        <v>3048.583208968314</v>
      </c>
      <c r="J1384" s="26" t="str">
        <f t="shared" si="69"/>
        <v/>
      </c>
      <c r="K1384" s="26" t="str">
        <f t="shared" si="70"/>
        <v/>
      </c>
      <c r="L1384" s="28" t="str">
        <f t="shared" si="71"/>
        <v/>
      </c>
    </row>
    <row r="1385" spans="1:12">
      <c r="A1385" s="14">
        <v>2021</v>
      </c>
      <c r="B1385" s="14" t="s">
        <v>1165</v>
      </c>
      <c r="C1385" s="14" t="s">
        <v>1565</v>
      </c>
      <c r="D1385" s="14" t="s">
        <v>1476</v>
      </c>
      <c r="E1385" s="14" t="s">
        <v>1566</v>
      </c>
      <c r="F1385" s="14" t="s">
        <v>1567</v>
      </c>
      <c r="G1385" s="30">
        <v>805.36337015827189</v>
      </c>
      <c r="H1385" s="31"/>
      <c r="I1385" s="26">
        <f t="shared" si="69"/>
        <v>805.36337015827189</v>
      </c>
      <c r="J1385" s="26" t="str">
        <f t="shared" si="69"/>
        <v/>
      </c>
      <c r="K1385" s="26" t="str">
        <f t="shared" si="70"/>
        <v/>
      </c>
      <c r="L1385" s="28" t="str">
        <f t="shared" si="71"/>
        <v/>
      </c>
    </row>
    <row r="1386" spans="1:12">
      <c r="A1386" s="14">
        <v>2018</v>
      </c>
      <c r="B1386" s="14" t="s">
        <v>1165</v>
      </c>
      <c r="C1386" s="14" t="s">
        <v>1496</v>
      </c>
      <c r="D1386" s="14" t="s">
        <v>1149</v>
      </c>
      <c r="E1386" s="14" t="s">
        <v>1497</v>
      </c>
      <c r="F1386" s="14" t="s">
        <v>1498</v>
      </c>
      <c r="G1386" s="30">
        <v>274.80288604837114</v>
      </c>
      <c r="H1386" s="31"/>
      <c r="I1386" s="26">
        <f t="shared" si="69"/>
        <v>274.80288604837114</v>
      </c>
      <c r="J1386" s="26" t="str">
        <f t="shared" si="69"/>
        <v/>
      </c>
      <c r="K1386" s="26" t="str">
        <f t="shared" si="70"/>
        <v/>
      </c>
      <c r="L1386" s="28" t="str">
        <f t="shared" si="71"/>
        <v/>
      </c>
    </row>
    <row r="1387" spans="1:12">
      <c r="A1387" s="14">
        <v>2019</v>
      </c>
      <c r="B1387" s="14" t="s">
        <v>1165</v>
      </c>
      <c r="C1387" s="14" t="s">
        <v>1499</v>
      </c>
      <c r="D1387" s="14" t="s">
        <v>1149</v>
      </c>
      <c r="E1387" s="14" t="s">
        <v>1500</v>
      </c>
      <c r="F1387" s="14" t="s">
        <v>1502</v>
      </c>
      <c r="G1387" s="30">
        <v>1077.1743441311053</v>
      </c>
      <c r="H1387" s="31"/>
      <c r="I1387" s="26">
        <f t="shared" si="69"/>
        <v>1077.1743441311053</v>
      </c>
      <c r="J1387" s="26" t="str">
        <f t="shared" si="69"/>
        <v/>
      </c>
      <c r="K1387" s="26" t="str">
        <f t="shared" si="70"/>
        <v/>
      </c>
      <c r="L1387" s="28" t="str">
        <f t="shared" si="71"/>
        <v/>
      </c>
    </row>
    <row r="1388" spans="1:12">
      <c r="A1388" s="14">
        <v>2018</v>
      </c>
      <c r="B1388" s="14" t="s">
        <v>1165</v>
      </c>
      <c r="C1388" s="14" t="s">
        <v>1503</v>
      </c>
      <c r="D1388" s="14" t="s">
        <v>1149</v>
      </c>
      <c r="F1388" s="14" t="s">
        <v>1504</v>
      </c>
      <c r="G1388" s="30">
        <v>4208.1372999214846</v>
      </c>
      <c r="H1388" s="31"/>
      <c r="I1388" s="26">
        <f t="shared" si="69"/>
        <v>4208.1372999214846</v>
      </c>
      <c r="J1388" s="26" t="str">
        <f t="shared" si="69"/>
        <v/>
      </c>
      <c r="K1388" s="26" t="str">
        <f t="shared" si="70"/>
        <v/>
      </c>
      <c r="L1388" s="28" t="str">
        <f t="shared" si="71"/>
        <v/>
      </c>
    </row>
    <row r="1389" spans="1:12">
      <c r="A1389" s="14">
        <v>2021</v>
      </c>
      <c r="B1389" s="14" t="s">
        <v>1170</v>
      </c>
      <c r="C1389" s="14" t="s">
        <v>1568</v>
      </c>
      <c r="D1389" s="14" t="s">
        <v>1569</v>
      </c>
      <c r="E1389" s="14" t="s">
        <v>1570</v>
      </c>
      <c r="F1389" s="14" t="s">
        <v>1571</v>
      </c>
      <c r="G1389" s="30">
        <v>139.42557271248978</v>
      </c>
      <c r="H1389" s="31"/>
      <c r="I1389" s="26">
        <f t="shared" si="69"/>
        <v>139.42557271248978</v>
      </c>
      <c r="J1389" s="26" t="str">
        <f t="shared" si="69"/>
        <v/>
      </c>
      <c r="K1389" s="26" t="str">
        <f t="shared" si="70"/>
        <v/>
      </c>
      <c r="L1389" s="28" t="str">
        <f t="shared" si="71"/>
        <v/>
      </c>
    </row>
    <row r="1390" spans="1:12">
      <c r="A1390" s="14">
        <v>2021</v>
      </c>
      <c r="B1390" s="14" t="s">
        <v>1170</v>
      </c>
      <c r="C1390" s="14" t="s">
        <v>1572</v>
      </c>
      <c r="D1390" s="14" t="s">
        <v>1569</v>
      </c>
      <c r="E1390" s="14" t="s">
        <v>1570</v>
      </c>
      <c r="F1390" s="14" t="s">
        <v>1573</v>
      </c>
      <c r="G1390" s="30">
        <v>111.460235991392</v>
      </c>
      <c r="H1390" s="31"/>
      <c r="I1390" s="26">
        <f t="shared" si="69"/>
        <v>111.460235991392</v>
      </c>
      <c r="J1390" s="26" t="str">
        <f t="shared" si="69"/>
        <v/>
      </c>
      <c r="K1390" s="26" t="str">
        <f t="shared" si="70"/>
        <v/>
      </c>
      <c r="L1390" s="28" t="str">
        <f t="shared" si="71"/>
        <v/>
      </c>
    </row>
    <row r="1391" spans="1:12">
      <c r="A1391" s="14">
        <v>2011</v>
      </c>
      <c r="B1391" s="14" t="s">
        <v>964</v>
      </c>
      <c r="C1391" s="14" t="s">
        <v>1574</v>
      </c>
      <c r="D1391" s="14" t="s">
        <v>1332</v>
      </c>
      <c r="E1391" s="14" t="s">
        <v>1333</v>
      </c>
      <c r="F1391" s="14" t="s">
        <v>1575</v>
      </c>
      <c r="G1391" s="31"/>
      <c r="H1391" s="31"/>
      <c r="I1391" s="26" t="str">
        <f t="shared" si="69"/>
        <v/>
      </c>
      <c r="J1391" s="26" t="str">
        <f t="shared" si="69"/>
        <v/>
      </c>
      <c r="K1391" s="26" t="str">
        <f t="shared" si="70"/>
        <v/>
      </c>
      <c r="L1391" s="28" t="str">
        <f t="shared" si="71"/>
        <v/>
      </c>
    </row>
    <row r="1392" spans="1:12">
      <c r="A1392" s="14">
        <v>2011</v>
      </c>
      <c r="B1392" s="14" t="s">
        <v>936</v>
      </c>
      <c r="C1392" s="14" t="s">
        <v>1031</v>
      </c>
      <c r="D1392" s="14" t="s">
        <v>1032</v>
      </c>
      <c r="E1392" s="14" t="s">
        <v>1033</v>
      </c>
      <c r="F1392" s="14" t="s">
        <v>1034</v>
      </c>
      <c r="G1392" s="31"/>
      <c r="H1392" s="31"/>
      <c r="I1392" s="26" t="str">
        <f t="shared" si="69"/>
        <v/>
      </c>
      <c r="J1392" s="26" t="str">
        <f t="shared" si="69"/>
        <v/>
      </c>
      <c r="K1392" s="26" t="str">
        <f t="shared" ref="K1392:K1430" si="72">IF(J1392="","",IF(I1392="","",I1392-J1392))</f>
        <v/>
      </c>
      <c r="L1392" s="28" t="str">
        <f t="shared" ref="L1392:L1430" si="73">IF(J1392="","",IF(I1392="","",K1392/I1392))</f>
        <v/>
      </c>
    </row>
    <row r="1393" spans="1:12">
      <c r="A1393" s="14">
        <v>2011</v>
      </c>
      <c r="B1393" s="14" t="s">
        <v>936</v>
      </c>
      <c r="C1393" s="14" t="s">
        <v>1002</v>
      </c>
      <c r="D1393" s="14" t="s">
        <v>1003</v>
      </c>
      <c r="E1393" s="14" t="s">
        <v>1004</v>
      </c>
      <c r="F1393" s="14" t="s">
        <v>1005</v>
      </c>
      <c r="G1393" s="31"/>
      <c r="H1393" s="31"/>
      <c r="I1393" s="26" t="str">
        <f t="shared" si="69"/>
        <v/>
      </c>
      <c r="J1393" s="26" t="str">
        <f t="shared" si="69"/>
        <v/>
      </c>
      <c r="K1393" s="26" t="str">
        <f t="shared" si="72"/>
        <v/>
      </c>
      <c r="L1393" s="28" t="str">
        <f t="shared" si="73"/>
        <v/>
      </c>
    </row>
    <row r="1394" spans="1:12">
      <c r="A1394" s="14">
        <v>2011</v>
      </c>
      <c r="B1394" s="14" t="s">
        <v>936</v>
      </c>
      <c r="C1394" s="14" t="s">
        <v>1043</v>
      </c>
      <c r="D1394" s="14" t="s">
        <v>1032</v>
      </c>
      <c r="E1394" s="14" t="s">
        <v>1033</v>
      </c>
      <c r="F1394" s="14" t="s">
        <v>1034</v>
      </c>
      <c r="G1394" s="31"/>
      <c r="H1394" s="31"/>
      <c r="I1394" s="26" t="str">
        <f t="shared" si="69"/>
        <v/>
      </c>
      <c r="J1394" s="26" t="str">
        <f t="shared" si="69"/>
        <v/>
      </c>
      <c r="K1394" s="26" t="str">
        <f t="shared" si="72"/>
        <v/>
      </c>
      <c r="L1394" s="28" t="str">
        <f t="shared" si="73"/>
        <v/>
      </c>
    </row>
    <row r="1395" spans="1:12">
      <c r="A1395" s="14">
        <v>2011</v>
      </c>
      <c r="B1395" s="14" t="s">
        <v>936</v>
      </c>
      <c r="C1395" s="14" t="s">
        <v>1087</v>
      </c>
      <c r="D1395" s="14" t="s">
        <v>1067</v>
      </c>
      <c r="E1395" s="14" t="s">
        <v>1088</v>
      </c>
      <c r="F1395" s="14" t="s">
        <v>1016</v>
      </c>
      <c r="G1395" s="31"/>
      <c r="H1395" s="31"/>
      <c r="I1395" s="26" t="str">
        <f t="shared" si="69"/>
        <v/>
      </c>
      <c r="J1395" s="26" t="str">
        <f t="shared" si="69"/>
        <v/>
      </c>
      <c r="K1395" s="26" t="str">
        <f t="shared" si="72"/>
        <v/>
      </c>
      <c r="L1395" s="28" t="str">
        <f t="shared" si="73"/>
        <v/>
      </c>
    </row>
    <row r="1396" spans="1:12">
      <c r="A1396" s="14">
        <v>2021</v>
      </c>
      <c r="B1396" s="14" t="s">
        <v>936</v>
      </c>
      <c r="C1396" s="14" t="s">
        <v>1576</v>
      </c>
      <c r="D1396" s="14" t="s">
        <v>1067</v>
      </c>
      <c r="E1396" s="14" t="s">
        <v>1577</v>
      </c>
      <c r="F1396" s="14" t="s">
        <v>1017</v>
      </c>
      <c r="G1396" s="31"/>
      <c r="H1396" s="31"/>
      <c r="I1396" s="26" t="str">
        <f t="shared" si="69"/>
        <v/>
      </c>
      <c r="J1396" s="26" t="str">
        <f t="shared" si="69"/>
        <v/>
      </c>
      <c r="K1396" s="26" t="str">
        <f t="shared" si="72"/>
        <v/>
      </c>
      <c r="L1396" s="28" t="str">
        <f t="shared" si="73"/>
        <v/>
      </c>
    </row>
    <row r="1397" spans="1:12">
      <c r="A1397" s="14">
        <v>2017</v>
      </c>
      <c r="B1397" s="14" t="s">
        <v>936</v>
      </c>
      <c r="C1397" s="14" t="s">
        <v>1064</v>
      </c>
      <c r="D1397" s="14" t="s">
        <v>1045</v>
      </c>
      <c r="E1397" s="14" t="s">
        <v>1027</v>
      </c>
      <c r="F1397" s="14" t="s">
        <v>1065</v>
      </c>
      <c r="G1397" s="31"/>
      <c r="H1397" s="31"/>
      <c r="I1397" s="26" t="str">
        <f t="shared" si="69"/>
        <v/>
      </c>
      <c r="J1397" s="26" t="str">
        <f t="shared" si="69"/>
        <v/>
      </c>
      <c r="K1397" s="26" t="str">
        <f t="shared" si="72"/>
        <v/>
      </c>
      <c r="L1397" s="28" t="str">
        <f t="shared" si="73"/>
        <v/>
      </c>
    </row>
    <row r="1398" spans="1:12">
      <c r="A1398" s="14">
        <v>2018</v>
      </c>
      <c r="B1398" s="14" t="s">
        <v>936</v>
      </c>
      <c r="C1398" s="14" t="s">
        <v>1064</v>
      </c>
      <c r="D1398" s="14" t="s">
        <v>1045</v>
      </c>
      <c r="E1398" s="14" t="s">
        <v>1027</v>
      </c>
      <c r="F1398" s="14" t="s">
        <v>1065</v>
      </c>
      <c r="G1398" s="31"/>
      <c r="H1398" s="31"/>
      <c r="I1398" s="26" t="str">
        <f t="shared" si="69"/>
        <v/>
      </c>
      <c r="J1398" s="26" t="str">
        <f t="shared" si="69"/>
        <v/>
      </c>
      <c r="K1398" s="26" t="str">
        <f t="shared" si="72"/>
        <v/>
      </c>
      <c r="L1398" s="28" t="str">
        <f t="shared" si="73"/>
        <v/>
      </c>
    </row>
    <row r="1399" spans="1:12">
      <c r="A1399" s="14">
        <v>2019</v>
      </c>
      <c r="B1399" s="14" t="s">
        <v>936</v>
      </c>
      <c r="C1399" s="14" t="s">
        <v>1064</v>
      </c>
      <c r="D1399" s="14" t="s">
        <v>1045</v>
      </c>
      <c r="E1399" s="14" t="s">
        <v>1027</v>
      </c>
      <c r="F1399" s="14" t="s">
        <v>1065</v>
      </c>
      <c r="G1399" s="31"/>
      <c r="H1399" s="31"/>
      <c r="I1399" s="26" t="str">
        <f t="shared" si="69"/>
        <v/>
      </c>
      <c r="J1399" s="26" t="str">
        <f t="shared" si="69"/>
        <v/>
      </c>
      <c r="K1399" s="26" t="str">
        <f t="shared" si="72"/>
        <v/>
      </c>
      <c r="L1399" s="28" t="str">
        <f t="shared" si="73"/>
        <v/>
      </c>
    </row>
    <row r="1400" spans="1:12">
      <c r="A1400" s="14">
        <v>2020</v>
      </c>
      <c r="B1400" s="14" t="s">
        <v>936</v>
      </c>
      <c r="C1400" s="14" t="s">
        <v>1064</v>
      </c>
      <c r="D1400" s="14" t="s">
        <v>1045</v>
      </c>
      <c r="E1400" s="14" t="s">
        <v>1027</v>
      </c>
      <c r="F1400" s="14" t="s">
        <v>1065</v>
      </c>
      <c r="G1400" s="31"/>
      <c r="H1400" s="31"/>
      <c r="I1400" s="26" t="str">
        <f t="shared" si="69"/>
        <v/>
      </c>
      <c r="J1400" s="26" t="str">
        <f t="shared" si="69"/>
        <v/>
      </c>
      <c r="K1400" s="26" t="str">
        <f t="shared" si="72"/>
        <v/>
      </c>
      <c r="L1400" s="28" t="str">
        <f t="shared" si="73"/>
        <v/>
      </c>
    </row>
    <row r="1401" spans="1:12">
      <c r="A1401" s="14">
        <v>2021</v>
      </c>
      <c r="B1401" s="14" t="s">
        <v>936</v>
      </c>
      <c r="C1401" s="14" t="s">
        <v>1064</v>
      </c>
      <c r="D1401" s="14" t="s">
        <v>1045</v>
      </c>
      <c r="E1401" s="14" t="s">
        <v>1027</v>
      </c>
      <c r="F1401" s="14" t="s">
        <v>1065</v>
      </c>
      <c r="G1401" s="31"/>
      <c r="H1401" s="31"/>
      <c r="I1401" s="26" t="str">
        <f t="shared" si="69"/>
        <v/>
      </c>
      <c r="J1401" s="26" t="str">
        <f t="shared" si="69"/>
        <v/>
      </c>
      <c r="K1401" s="26" t="str">
        <f t="shared" si="72"/>
        <v/>
      </c>
      <c r="L1401" s="28" t="str">
        <f t="shared" si="73"/>
        <v/>
      </c>
    </row>
    <row r="1402" spans="1:12">
      <c r="A1402" s="14">
        <v>2018</v>
      </c>
      <c r="B1402" s="14" t="s">
        <v>936</v>
      </c>
      <c r="C1402" s="14" t="s">
        <v>1578</v>
      </c>
      <c r="D1402" s="14" t="s">
        <v>1077</v>
      </c>
      <c r="E1402" s="14" t="s">
        <v>1579</v>
      </c>
      <c r="F1402" s="14" t="s">
        <v>1580</v>
      </c>
      <c r="G1402" s="31"/>
      <c r="H1402" s="31"/>
      <c r="I1402" s="26" t="str">
        <f t="shared" si="69"/>
        <v/>
      </c>
      <c r="J1402" s="26" t="str">
        <f t="shared" si="69"/>
        <v/>
      </c>
      <c r="K1402" s="26" t="str">
        <f t="shared" si="72"/>
        <v/>
      </c>
      <c r="L1402" s="28" t="str">
        <f t="shared" si="73"/>
        <v/>
      </c>
    </row>
    <row r="1403" spans="1:12">
      <c r="A1403" s="14">
        <v>2019</v>
      </c>
      <c r="B1403" s="14" t="s">
        <v>936</v>
      </c>
      <c r="C1403" s="14" t="s">
        <v>1578</v>
      </c>
      <c r="D1403" s="14" t="s">
        <v>1077</v>
      </c>
      <c r="E1403" s="14" t="s">
        <v>1579</v>
      </c>
      <c r="F1403" s="14" t="s">
        <v>1580</v>
      </c>
      <c r="G1403" s="31"/>
      <c r="H1403" s="31"/>
      <c r="I1403" s="26" t="str">
        <f t="shared" si="69"/>
        <v/>
      </c>
      <c r="J1403" s="26" t="str">
        <f t="shared" si="69"/>
        <v/>
      </c>
      <c r="K1403" s="26" t="str">
        <f t="shared" si="72"/>
        <v/>
      </c>
      <c r="L1403" s="28" t="str">
        <f t="shared" si="73"/>
        <v/>
      </c>
    </row>
    <row r="1404" spans="1:12">
      <c r="A1404" s="14">
        <v>2021</v>
      </c>
      <c r="B1404" s="14" t="s">
        <v>936</v>
      </c>
      <c r="C1404" s="14" t="s">
        <v>1578</v>
      </c>
      <c r="D1404" s="14" t="s">
        <v>1077</v>
      </c>
      <c r="E1404" s="14" t="s">
        <v>1579</v>
      </c>
      <c r="F1404" s="14" t="s">
        <v>1580</v>
      </c>
      <c r="G1404" s="31"/>
      <c r="H1404" s="31"/>
      <c r="I1404" s="26" t="str">
        <f t="shared" si="69"/>
        <v/>
      </c>
      <c r="J1404" s="26" t="str">
        <f t="shared" si="69"/>
        <v/>
      </c>
      <c r="K1404" s="26" t="str">
        <f t="shared" si="72"/>
        <v/>
      </c>
      <c r="L1404" s="28" t="str">
        <f t="shared" si="73"/>
        <v/>
      </c>
    </row>
    <row r="1405" spans="1:12">
      <c r="A1405" s="14">
        <v>2020</v>
      </c>
      <c r="B1405" s="14" t="s">
        <v>936</v>
      </c>
      <c r="C1405" s="14" t="s">
        <v>1578</v>
      </c>
      <c r="D1405" s="14" t="s">
        <v>1077</v>
      </c>
      <c r="E1405" s="14" t="s">
        <v>1579</v>
      </c>
      <c r="F1405" s="14" t="s">
        <v>1580</v>
      </c>
      <c r="G1405" s="31"/>
      <c r="H1405" s="31"/>
      <c r="I1405" s="26" t="str">
        <f t="shared" si="69"/>
        <v/>
      </c>
      <c r="J1405" s="26" t="str">
        <f t="shared" si="69"/>
        <v/>
      </c>
      <c r="K1405" s="26" t="str">
        <f t="shared" si="72"/>
        <v/>
      </c>
      <c r="L1405" s="28" t="str">
        <f t="shared" si="73"/>
        <v/>
      </c>
    </row>
    <row r="1406" spans="1:12">
      <c r="A1406" s="14">
        <v>2021</v>
      </c>
      <c r="B1406" s="14" t="s">
        <v>936</v>
      </c>
      <c r="C1406" s="14" t="s">
        <v>1014</v>
      </c>
      <c r="D1406" s="14" t="s">
        <v>999</v>
      </c>
      <c r="E1406" s="14" t="s">
        <v>1577</v>
      </c>
      <c r="F1406" s="14" t="s">
        <v>1017</v>
      </c>
      <c r="G1406" s="31"/>
      <c r="H1406" s="31"/>
      <c r="I1406" s="26" t="str">
        <f t="shared" si="69"/>
        <v/>
      </c>
      <c r="J1406" s="26" t="str">
        <f t="shared" si="69"/>
        <v/>
      </c>
      <c r="K1406" s="26" t="str">
        <f t="shared" si="72"/>
        <v/>
      </c>
      <c r="L1406" s="28" t="str">
        <f t="shared" si="73"/>
        <v/>
      </c>
    </row>
    <row r="1407" spans="1:12">
      <c r="A1407" s="14">
        <v>2016</v>
      </c>
      <c r="B1407" s="14" t="s">
        <v>936</v>
      </c>
      <c r="C1407" s="14" t="s">
        <v>1581</v>
      </c>
      <c r="D1407" s="14" t="s">
        <v>1077</v>
      </c>
      <c r="E1407" s="14" t="s">
        <v>1582</v>
      </c>
      <c r="F1407" s="14" t="s">
        <v>1583</v>
      </c>
      <c r="G1407" s="31"/>
      <c r="H1407" s="31"/>
      <c r="I1407" s="26" t="str">
        <f t="shared" si="69"/>
        <v/>
      </c>
      <c r="J1407" s="26" t="str">
        <f t="shared" si="69"/>
        <v/>
      </c>
      <c r="K1407" s="26" t="str">
        <f t="shared" si="72"/>
        <v/>
      </c>
      <c r="L1407" s="28" t="str">
        <f t="shared" si="73"/>
        <v/>
      </c>
    </row>
    <row r="1408" spans="1:12">
      <c r="A1408" s="14">
        <v>2017</v>
      </c>
      <c r="B1408" s="14" t="s">
        <v>936</v>
      </c>
      <c r="C1408" s="14" t="s">
        <v>1581</v>
      </c>
      <c r="D1408" s="14" t="s">
        <v>1077</v>
      </c>
      <c r="E1408" s="14" t="s">
        <v>1582</v>
      </c>
      <c r="F1408" s="14" t="s">
        <v>1583</v>
      </c>
      <c r="G1408" s="31"/>
      <c r="H1408" s="31"/>
      <c r="I1408" s="26" t="str">
        <f t="shared" si="69"/>
        <v/>
      </c>
      <c r="J1408" s="26" t="str">
        <f t="shared" si="69"/>
        <v/>
      </c>
      <c r="K1408" s="26" t="str">
        <f t="shared" si="72"/>
        <v/>
      </c>
      <c r="L1408" s="28" t="str">
        <f t="shared" si="73"/>
        <v/>
      </c>
    </row>
    <row r="1409" spans="1:12">
      <c r="A1409" s="14">
        <v>2018</v>
      </c>
      <c r="B1409" s="14" t="s">
        <v>936</v>
      </c>
      <c r="C1409" s="14" t="s">
        <v>1581</v>
      </c>
      <c r="D1409" s="14" t="s">
        <v>1077</v>
      </c>
      <c r="E1409" s="14" t="s">
        <v>1582</v>
      </c>
      <c r="F1409" s="14" t="s">
        <v>1583</v>
      </c>
      <c r="G1409" s="31"/>
      <c r="H1409" s="31"/>
      <c r="I1409" s="26" t="str">
        <f t="shared" si="69"/>
        <v/>
      </c>
      <c r="J1409" s="26" t="str">
        <f t="shared" si="69"/>
        <v/>
      </c>
      <c r="K1409" s="26" t="str">
        <f t="shared" si="72"/>
        <v/>
      </c>
      <c r="L1409" s="28" t="str">
        <f t="shared" si="73"/>
        <v/>
      </c>
    </row>
    <row r="1410" spans="1:12">
      <c r="A1410" s="14">
        <v>2019</v>
      </c>
      <c r="B1410" s="14" t="s">
        <v>936</v>
      </c>
      <c r="C1410" s="14" t="s">
        <v>1581</v>
      </c>
      <c r="D1410" s="14" t="s">
        <v>1077</v>
      </c>
      <c r="E1410" s="14" t="s">
        <v>1582</v>
      </c>
      <c r="F1410" s="14" t="s">
        <v>1583</v>
      </c>
      <c r="G1410" s="31"/>
      <c r="H1410" s="31"/>
      <c r="I1410" s="26" t="str">
        <f t="shared" si="69"/>
        <v/>
      </c>
      <c r="J1410" s="26" t="str">
        <f t="shared" si="69"/>
        <v/>
      </c>
      <c r="K1410" s="26" t="str">
        <f t="shared" si="72"/>
        <v/>
      </c>
      <c r="L1410" s="28" t="str">
        <f t="shared" si="73"/>
        <v/>
      </c>
    </row>
    <row r="1411" spans="1:12">
      <c r="A1411" s="14">
        <v>2021</v>
      </c>
      <c r="B1411" s="14" t="s">
        <v>936</v>
      </c>
      <c r="C1411" s="14" t="s">
        <v>1581</v>
      </c>
      <c r="D1411" s="14" t="s">
        <v>1077</v>
      </c>
      <c r="E1411" s="14" t="s">
        <v>1582</v>
      </c>
      <c r="F1411" s="14" t="s">
        <v>1583</v>
      </c>
      <c r="G1411" s="31"/>
      <c r="H1411" s="31"/>
      <c r="I1411" s="26" t="str">
        <f t="shared" si="69"/>
        <v/>
      </c>
      <c r="J1411" s="26" t="str">
        <f t="shared" si="69"/>
        <v/>
      </c>
      <c r="K1411" s="26" t="str">
        <f t="shared" si="72"/>
        <v/>
      </c>
      <c r="L1411" s="28" t="str">
        <f t="shared" si="73"/>
        <v/>
      </c>
    </row>
    <row r="1412" spans="1:12">
      <c r="A1412" s="14">
        <v>2020</v>
      </c>
      <c r="B1412" s="14" t="s">
        <v>936</v>
      </c>
      <c r="C1412" s="14" t="s">
        <v>1581</v>
      </c>
      <c r="D1412" s="14" t="s">
        <v>1077</v>
      </c>
      <c r="E1412" s="14" t="s">
        <v>1582</v>
      </c>
      <c r="F1412" s="14" t="s">
        <v>1583</v>
      </c>
      <c r="G1412" s="31"/>
      <c r="H1412" s="31"/>
      <c r="I1412" s="26" t="str">
        <f t="shared" si="69"/>
        <v/>
      </c>
      <c r="J1412" s="26" t="str">
        <f t="shared" si="69"/>
        <v/>
      </c>
      <c r="K1412" s="26" t="str">
        <f t="shared" si="72"/>
        <v/>
      </c>
      <c r="L1412" s="28" t="str">
        <f t="shared" si="73"/>
        <v/>
      </c>
    </row>
    <row r="1413" spans="1:12">
      <c r="A1413" s="14">
        <v>2021</v>
      </c>
      <c r="B1413" s="14" t="s">
        <v>936</v>
      </c>
      <c r="C1413" s="14" t="s">
        <v>1584</v>
      </c>
      <c r="D1413" s="14" t="s">
        <v>1585</v>
      </c>
      <c r="E1413" s="14" t="s">
        <v>1060</v>
      </c>
      <c r="F1413" s="14" t="s">
        <v>1047</v>
      </c>
      <c r="G1413" s="31"/>
      <c r="H1413" s="31"/>
      <c r="I1413" s="26" t="str">
        <f t="shared" si="69"/>
        <v/>
      </c>
      <c r="J1413" s="26" t="str">
        <f t="shared" si="69"/>
        <v/>
      </c>
      <c r="K1413" s="26" t="str">
        <f t="shared" si="72"/>
        <v/>
      </c>
      <c r="L1413" s="28" t="str">
        <f t="shared" si="73"/>
        <v/>
      </c>
    </row>
    <row r="1414" spans="1:12">
      <c r="A1414" s="14">
        <v>2020</v>
      </c>
      <c r="B1414" s="14" t="s">
        <v>936</v>
      </c>
      <c r="C1414" s="14" t="s">
        <v>1584</v>
      </c>
      <c r="D1414" s="14" t="s">
        <v>1585</v>
      </c>
      <c r="E1414" s="14" t="s">
        <v>1060</v>
      </c>
      <c r="F1414" s="14" t="s">
        <v>1047</v>
      </c>
      <c r="G1414" s="31"/>
      <c r="H1414" s="31"/>
      <c r="I1414" s="26" t="str">
        <f t="shared" si="69"/>
        <v/>
      </c>
      <c r="J1414" s="26" t="str">
        <f t="shared" si="69"/>
        <v/>
      </c>
      <c r="K1414" s="26" t="str">
        <f t="shared" si="72"/>
        <v/>
      </c>
      <c r="L1414" s="28" t="str">
        <f t="shared" si="73"/>
        <v/>
      </c>
    </row>
    <row r="1415" spans="1:12">
      <c r="A1415" s="14">
        <v>2011</v>
      </c>
      <c r="B1415" s="14" t="s">
        <v>936</v>
      </c>
      <c r="C1415" s="14" t="s">
        <v>1076</v>
      </c>
      <c r="D1415" s="14" t="s">
        <v>1077</v>
      </c>
      <c r="E1415" s="14" t="s">
        <v>1078</v>
      </c>
      <c r="F1415" s="14" t="s">
        <v>1079</v>
      </c>
      <c r="G1415" s="31"/>
      <c r="H1415" s="31"/>
      <c r="I1415" s="26" t="str">
        <f t="shared" si="69"/>
        <v/>
      </c>
      <c r="J1415" s="26" t="str">
        <f t="shared" si="69"/>
        <v/>
      </c>
      <c r="K1415" s="26" t="str">
        <f t="shared" si="72"/>
        <v/>
      </c>
      <c r="L1415" s="28" t="str">
        <f t="shared" si="73"/>
        <v/>
      </c>
    </row>
    <row r="1416" spans="1:12">
      <c r="A1416" s="14">
        <v>2017</v>
      </c>
      <c r="B1416" s="14" t="s">
        <v>936</v>
      </c>
      <c r="C1416" s="14" t="s">
        <v>1053</v>
      </c>
      <c r="D1416" s="14" t="s">
        <v>1019</v>
      </c>
      <c r="E1416" s="14" t="s">
        <v>1586</v>
      </c>
      <c r="F1416" s="14" t="s">
        <v>1054</v>
      </c>
      <c r="G1416" s="31"/>
      <c r="H1416" s="31"/>
      <c r="I1416" s="26" t="str">
        <f t="shared" ref="I1416:J1479" si="74">IF(G1416&lt;0,"",IF(G1416="","",G1416))</f>
        <v/>
      </c>
      <c r="J1416" s="26" t="str">
        <f t="shared" si="74"/>
        <v/>
      </c>
      <c r="K1416" s="26" t="str">
        <f t="shared" si="72"/>
        <v/>
      </c>
      <c r="L1416" s="28" t="str">
        <f t="shared" si="73"/>
        <v/>
      </c>
    </row>
    <row r="1417" spans="1:12">
      <c r="A1417" s="14">
        <v>2018</v>
      </c>
      <c r="B1417" s="14" t="s">
        <v>936</v>
      </c>
      <c r="C1417" s="14" t="s">
        <v>1053</v>
      </c>
      <c r="D1417" s="14" t="s">
        <v>1019</v>
      </c>
      <c r="E1417" s="14" t="s">
        <v>1586</v>
      </c>
      <c r="F1417" s="14" t="s">
        <v>1054</v>
      </c>
      <c r="G1417" s="31"/>
      <c r="H1417" s="31"/>
      <c r="I1417" s="26" t="str">
        <f t="shared" si="74"/>
        <v/>
      </c>
      <c r="J1417" s="26" t="str">
        <f t="shared" si="74"/>
        <v/>
      </c>
      <c r="K1417" s="26" t="str">
        <f t="shared" si="72"/>
        <v/>
      </c>
      <c r="L1417" s="28" t="str">
        <f t="shared" si="73"/>
        <v/>
      </c>
    </row>
    <row r="1418" spans="1:12">
      <c r="A1418" s="14">
        <v>2019</v>
      </c>
      <c r="B1418" s="14" t="s">
        <v>936</v>
      </c>
      <c r="C1418" s="14" t="s">
        <v>1053</v>
      </c>
      <c r="D1418" s="14" t="s">
        <v>1019</v>
      </c>
      <c r="E1418" s="14" t="s">
        <v>1586</v>
      </c>
      <c r="F1418" s="14" t="s">
        <v>1054</v>
      </c>
      <c r="G1418" s="31"/>
      <c r="H1418" s="31"/>
      <c r="I1418" s="26" t="str">
        <f t="shared" si="74"/>
        <v/>
      </c>
      <c r="J1418" s="26" t="str">
        <f t="shared" si="74"/>
        <v/>
      </c>
      <c r="K1418" s="26" t="str">
        <f t="shared" si="72"/>
        <v/>
      </c>
      <c r="L1418" s="28" t="str">
        <f t="shared" si="73"/>
        <v/>
      </c>
    </row>
    <row r="1419" spans="1:12">
      <c r="A1419" s="14">
        <v>2021</v>
      </c>
      <c r="B1419" s="14" t="s">
        <v>936</v>
      </c>
      <c r="C1419" s="14" t="s">
        <v>1053</v>
      </c>
      <c r="D1419" s="14" t="s">
        <v>1019</v>
      </c>
      <c r="E1419" s="14" t="s">
        <v>1586</v>
      </c>
      <c r="F1419" s="14" t="s">
        <v>1054</v>
      </c>
      <c r="G1419" s="31"/>
      <c r="H1419" s="31"/>
      <c r="I1419" s="26" t="str">
        <f t="shared" si="74"/>
        <v/>
      </c>
      <c r="J1419" s="26" t="str">
        <f t="shared" si="74"/>
        <v/>
      </c>
      <c r="K1419" s="26" t="str">
        <f t="shared" si="72"/>
        <v/>
      </c>
      <c r="L1419" s="28" t="str">
        <f t="shared" si="73"/>
        <v/>
      </c>
    </row>
    <row r="1420" spans="1:12">
      <c r="A1420" s="14">
        <v>2020</v>
      </c>
      <c r="B1420" s="14" t="s">
        <v>936</v>
      </c>
      <c r="C1420" s="14" t="s">
        <v>1053</v>
      </c>
      <c r="D1420" s="14" t="s">
        <v>1019</v>
      </c>
      <c r="E1420" s="14" t="s">
        <v>1586</v>
      </c>
      <c r="F1420" s="14" t="s">
        <v>1054</v>
      </c>
      <c r="G1420" s="31"/>
      <c r="H1420" s="31"/>
      <c r="I1420" s="26" t="str">
        <f t="shared" si="74"/>
        <v/>
      </c>
      <c r="J1420" s="26" t="str">
        <f t="shared" si="74"/>
        <v/>
      </c>
      <c r="K1420" s="26" t="str">
        <f t="shared" si="72"/>
        <v/>
      </c>
      <c r="L1420" s="28" t="str">
        <f t="shared" si="73"/>
        <v/>
      </c>
    </row>
    <row r="1421" spans="1:12">
      <c r="A1421" s="14">
        <v>2011</v>
      </c>
      <c r="B1421" s="14" t="s">
        <v>936</v>
      </c>
      <c r="C1421" s="14" t="s">
        <v>1089</v>
      </c>
      <c r="D1421" s="14" t="s">
        <v>1090</v>
      </c>
      <c r="E1421" s="14" t="s">
        <v>1091</v>
      </c>
      <c r="F1421" s="14" t="s">
        <v>1092</v>
      </c>
      <c r="G1421" s="31"/>
      <c r="H1421" s="31"/>
      <c r="I1421" s="26" t="str">
        <f t="shared" si="74"/>
        <v/>
      </c>
      <c r="J1421" s="26" t="str">
        <f t="shared" si="74"/>
        <v/>
      </c>
      <c r="K1421" s="26" t="str">
        <f t="shared" si="72"/>
        <v/>
      </c>
      <c r="L1421" s="28" t="str">
        <f t="shared" si="73"/>
        <v/>
      </c>
    </row>
    <row r="1422" spans="1:12">
      <c r="A1422" s="14">
        <v>2012</v>
      </c>
      <c r="B1422" s="14" t="s">
        <v>936</v>
      </c>
      <c r="C1422" s="14" t="s">
        <v>1089</v>
      </c>
      <c r="D1422" s="14" t="s">
        <v>1090</v>
      </c>
      <c r="E1422" s="14" t="s">
        <v>1091</v>
      </c>
      <c r="F1422" s="14" t="s">
        <v>1092</v>
      </c>
      <c r="G1422" s="31"/>
      <c r="H1422" s="31"/>
      <c r="I1422" s="26" t="str">
        <f t="shared" si="74"/>
        <v/>
      </c>
      <c r="J1422" s="26" t="str">
        <f t="shared" si="74"/>
        <v/>
      </c>
      <c r="K1422" s="26" t="str">
        <f t="shared" si="72"/>
        <v/>
      </c>
      <c r="L1422" s="28" t="str">
        <f t="shared" si="73"/>
        <v/>
      </c>
    </row>
    <row r="1423" spans="1:12">
      <c r="A1423" s="14">
        <v>2014</v>
      </c>
      <c r="B1423" s="14" t="s">
        <v>936</v>
      </c>
      <c r="C1423" s="14" t="s">
        <v>1089</v>
      </c>
      <c r="D1423" s="14" t="s">
        <v>1090</v>
      </c>
      <c r="E1423" s="14" t="s">
        <v>1091</v>
      </c>
      <c r="F1423" s="14" t="s">
        <v>1092</v>
      </c>
      <c r="G1423" s="31"/>
      <c r="H1423" s="31"/>
      <c r="I1423" s="26" t="str">
        <f t="shared" si="74"/>
        <v/>
      </c>
      <c r="J1423" s="26" t="str">
        <f t="shared" si="74"/>
        <v/>
      </c>
      <c r="K1423" s="26" t="str">
        <f t="shared" si="72"/>
        <v/>
      </c>
      <c r="L1423" s="28" t="str">
        <f t="shared" si="73"/>
        <v/>
      </c>
    </row>
    <row r="1424" spans="1:12">
      <c r="A1424" s="14">
        <v>2015</v>
      </c>
      <c r="B1424" s="14" t="s">
        <v>936</v>
      </c>
      <c r="C1424" s="14" t="s">
        <v>1089</v>
      </c>
      <c r="D1424" s="14" t="s">
        <v>1090</v>
      </c>
      <c r="E1424" s="14" t="s">
        <v>1091</v>
      </c>
      <c r="F1424" s="14" t="s">
        <v>1092</v>
      </c>
      <c r="G1424" s="31"/>
      <c r="H1424" s="31"/>
      <c r="I1424" s="26" t="str">
        <f t="shared" si="74"/>
        <v/>
      </c>
      <c r="J1424" s="26" t="str">
        <f t="shared" si="74"/>
        <v/>
      </c>
      <c r="K1424" s="26" t="str">
        <f t="shared" si="72"/>
        <v/>
      </c>
      <c r="L1424" s="28" t="str">
        <f t="shared" si="73"/>
        <v/>
      </c>
    </row>
    <row r="1425" spans="1:12">
      <c r="A1425" s="14">
        <v>2016</v>
      </c>
      <c r="B1425" s="14" t="s">
        <v>936</v>
      </c>
      <c r="C1425" s="14" t="s">
        <v>1089</v>
      </c>
      <c r="D1425" s="14" t="s">
        <v>1090</v>
      </c>
      <c r="E1425" s="14" t="s">
        <v>1091</v>
      </c>
      <c r="F1425" s="14" t="s">
        <v>1092</v>
      </c>
      <c r="G1425" s="31"/>
      <c r="H1425" s="31"/>
      <c r="I1425" s="26" t="str">
        <f t="shared" si="74"/>
        <v/>
      </c>
      <c r="J1425" s="26" t="str">
        <f t="shared" si="74"/>
        <v/>
      </c>
      <c r="K1425" s="26" t="str">
        <f t="shared" si="72"/>
        <v/>
      </c>
      <c r="L1425" s="28" t="str">
        <f t="shared" si="73"/>
        <v/>
      </c>
    </row>
    <row r="1426" spans="1:12">
      <c r="A1426" s="14">
        <v>2017</v>
      </c>
      <c r="B1426" s="14" t="s">
        <v>936</v>
      </c>
      <c r="C1426" s="14" t="s">
        <v>1089</v>
      </c>
      <c r="D1426" s="14" t="s">
        <v>1090</v>
      </c>
      <c r="E1426" s="14" t="s">
        <v>1091</v>
      </c>
      <c r="F1426" s="14" t="s">
        <v>1092</v>
      </c>
      <c r="G1426" s="31"/>
      <c r="H1426" s="31"/>
      <c r="I1426" s="26" t="str">
        <f t="shared" si="74"/>
        <v/>
      </c>
      <c r="J1426" s="26" t="str">
        <f t="shared" si="74"/>
        <v/>
      </c>
      <c r="K1426" s="26" t="str">
        <f t="shared" si="72"/>
        <v/>
      </c>
      <c r="L1426" s="28" t="str">
        <f t="shared" si="73"/>
        <v/>
      </c>
    </row>
    <row r="1427" spans="1:12">
      <c r="A1427" s="14">
        <v>2018</v>
      </c>
      <c r="B1427" s="14" t="s">
        <v>936</v>
      </c>
      <c r="C1427" s="14" t="s">
        <v>1089</v>
      </c>
      <c r="D1427" s="14" t="s">
        <v>1090</v>
      </c>
      <c r="E1427" s="14" t="s">
        <v>1091</v>
      </c>
      <c r="F1427" s="14" t="s">
        <v>1092</v>
      </c>
      <c r="G1427" s="31"/>
      <c r="H1427" s="31"/>
      <c r="I1427" s="26" t="str">
        <f t="shared" si="74"/>
        <v/>
      </c>
      <c r="J1427" s="26" t="str">
        <f t="shared" si="74"/>
        <v/>
      </c>
      <c r="K1427" s="26" t="str">
        <f t="shared" si="72"/>
        <v/>
      </c>
      <c r="L1427" s="28" t="str">
        <f t="shared" si="73"/>
        <v/>
      </c>
    </row>
    <row r="1428" spans="1:12">
      <c r="A1428" s="14">
        <v>2019</v>
      </c>
      <c r="B1428" s="14" t="s">
        <v>936</v>
      </c>
      <c r="C1428" s="14" t="s">
        <v>1089</v>
      </c>
      <c r="D1428" s="14" t="s">
        <v>1090</v>
      </c>
      <c r="E1428" s="14" t="s">
        <v>1091</v>
      </c>
      <c r="F1428" s="14" t="s">
        <v>1092</v>
      </c>
      <c r="G1428" s="31"/>
      <c r="H1428" s="31"/>
      <c r="I1428" s="26" t="str">
        <f t="shared" si="74"/>
        <v/>
      </c>
      <c r="J1428" s="26" t="str">
        <f t="shared" si="74"/>
        <v/>
      </c>
      <c r="K1428" s="26" t="str">
        <f t="shared" si="72"/>
        <v/>
      </c>
      <c r="L1428" s="28" t="str">
        <f t="shared" si="73"/>
        <v/>
      </c>
    </row>
    <row r="1429" spans="1:12">
      <c r="A1429" s="14">
        <v>2021</v>
      </c>
      <c r="B1429" s="14" t="s">
        <v>936</v>
      </c>
      <c r="C1429" s="14" t="s">
        <v>1089</v>
      </c>
      <c r="D1429" s="14" t="s">
        <v>1090</v>
      </c>
      <c r="E1429" s="14" t="s">
        <v>1091</v>
      </c>
      <c r="F1429" s="14" t="s">
        <v>1092</v>
      </c>
      <c r="G1429" s="31"/>
      <c r="H1429" s="31"/>
      <c r="I1429" s="26" t="str">
        <f t="shared" si="74"/>
        <v/>
      </c>
      <c r="J1429" s="26" t="str">
        <f t="shared" si="74"/>
        <v/>
      </c>
      <c r="K1429" s="26" t="str">
        <f t="shared" si="72"/>
        <v/>
      </c>
      <c r="L1429" s="28" t="str">
        <f t="shared" si="73"/>
        <v/>
      </c>
    </row>
    <row r="1430" spans="1:12">
      <c r="A1430" s="14">
        <v>2020</v>
      </c>
      <c r="B1430" s="14" t="s">
        <v>936</v>
      </c>
      <c r="C1430" s="14" t="s">
        <v>1089</v>
      </c>
      <c r="D1430" s="14" t="s">
        <v>1090</v>
      </c>
      <c r="E1430" s="14" t="s">
        <v>1091</v>
      </c>
      <c r="F1430" s="14" t="s">
        <v>1092</v>
      </c>
      <c r="G1430" s="31"/>
      <c r="H1430" s="31"/>
      <c r="I1430" s="26" t="str">
        <f t="shared" si="74"/>
        <v/>
      </c>
      <c r="J1430" s="26" t="str">
        <f t="shared" si="74"/>
        <v/>
      </c>
      <c r="K1430" s="26" t="str">
        <f t="shared" si="72"/>
        <v/>
      </c>
      <c r="L1430" s="28" t="str">
        <f t="shared" si="73"/>
        <v/>
      </c>
    </row>
    <row r="1431" spans="1:12">
      <c r="A1431" s="14">
        <v>2020</v>
      </c>
      <c r="B1431" s="14" t="s">
        <v>981</v>
      </c>
      <c r="C1431" s="14" t="s">
        <v>1203</v>
      </c>
      <c r="D1431" s="14" t="s">
        <v>1200</v>
      </c>
      <c r="E1431" s="14" t="s">
        <v>1201</v>
      </c>
      <c r="F1431" s="14" t="s">
        <v>1204</v>
      </c>
      <c r="G1431" s="31"/>
      <c r="H1431" s="31"/>
      <c r="I1431" s="26" t="str">
        <f t="shared" si="74"/>
        <v/>
      </c>
      <c r="J1431" s="26" t="str">
        <f t="shared" si="74"/>
        <v/>
      </c>
      <c r="K1431" s="26" t="str">
        <f t="shared" ref="K1431:K1494" si="75">IF(H1431="","",IF(G1431="","",G1431-H1431))</f>
        <v/>
      </c>
      <c r="L1431" s="28" t="str">
        <f t="shared" ref="L1431:L1494" si="76">IF(H1431="","",IF(G1431="","",K1431/G1431))</f>
        <v/>
      </c>
    </row>
    <row r="1432" spans="1:12">
      <c r="A1432" s="14">
        <v>2019</v>
      </c>
      <c r="B1432" s="14" t="s">
        <v>986</v>
      </c>
      <c r="C1432" s="14" t="s">
        <v>1209</v>
      </c>
      <c r="D1432" s="14" t="s">
        <v>1115</v>
      </c>
      <c r="F1432" s="14" t="s">
        <v>1210</v>
      </c>
      <c r="G1432" s="31"/>
      <c r="H1432" s="31"/>
      <c r="I1432" s="26" t="str">
        <f t="shared" si="74"/>
        <v/>
      </c>
      <c r="J1432" s="26" t="str">
        <f t="shared" si="74"/>
        <v/>
      </c>
      <c r="K1432" s="26" t="str">
        <f t="shared" si="75"/>
        <v/>
      </c>
      <c r="L1432" s="28" t="str">
        <f t="shared" si="76"/>
        <v/>
      </c>
    </row>
    <row r="1433" spans="1:12">
      <c r="A1433" s="14">
        <v>2018</v>
      </c>
      <c r="B1433" s="14" t="s">
        <v>964</v>
      </c>
      <c r="C1433" s="14" t="s">
        <v>1127</v>
      </c>
      <c r="D1433" s="14" t="s">
        <v>1128</v>
      </c>
      <c r="E1433" s="14" t="s">
        <v>1129</v>
      </c>
      <c r="F1433" s="14" t="s">
        <v>1130</v>
      </c>
      <c r="G1433" s="31"/>
      <c r="H1433" s="31"/>
      <c r="I1433" s="26" t="str">
        <f t="shared" si="74"/>
        <v/>
      </c>
      <c r="J1433" s="26" t="str">
        <f t="shared" si="74"/>
        <v/>
      </c>
      <c r="K1433" s="26" t="str">
        <f t="shared" si="75"/>
        <v/>
      </c>
      <c r="L1433" s="28" t="str">
        <f t="shared" si="76"/>
        <v/>
      </c>
    </row>
    <row r="1434" spans="1:12">
      <c r="A1434" s="14">
        <v>2019</v>
      </c>
      <c r="B1434" s="14" t="s">
        <v>964</v>
      </c>
      <c r="C1434" s="14" t="s">
        <v>1127</v>
      </c>
      <c r="D1434" s="14" t="s">
        <v>1128</v>
      </c>
      <c r="E1434" s="14" t="s">
        <v>1129</v>
      </c>
      <c r="F1434" s="14" t="s">
        <v>1130</v>
      </c>
      <c r="G1434" s="31"/>
      <c r="H1434" s="31"/>
      <c r="I1434" s="26" t="str">
        <f t="shared" si="74"/>
        <v/>
      </c>
      <c r="J1434" s="26" t="str">
        <f t="shared" si="74"/>
        <v/>
      </c>
      <c r="K1434" s="26" t="str">
        <f t="shared" si="75"/>
        <v/>
      </c>
      <c r="L1434" s="28" t="str">
        <f t="shared" si="76"/>
        <v/>
      </c>
    </row>
    <row r="1435" spans="1:12">
      <c r="A1435" s="14">
        <v>2011</v>
      </c>
      <c r="B1435" s="14" t="s">
        <v>936</v>
      </c>
      <c r="C1435" s="14" t="s">
        <v>954</v>
      </c>
      <c r="D1435" s="14" t="s">
        <v>938</v>
      </c>
      <c r="E1435" s="14" t="s">
        <v>955</v>
      </c>
      <c r="F1435" s="14" t="s">
        <v>955</v>
      </c>
      <c r="G1435" s="30">
        <v>-15543.383280079301</v>
      </c>
      <c r="H1435" s="30">
        <v>125.37057918244398</v>
      </c>
      <c r="I1435" s="26" t="str">
        <f t="shared" si="74"/>
        <v/>
      </c>
      <c r="J1435" s="26">
        <f t="shared" si="74"/>
        <v>125.37057918244398</v>
      </c>
      <c r="K1435" s="26" t="str">
        <f t="shared" ref="K1435:K1436" si="77">IF(J1435="","",IF(I1435="","",I1435-J1435))</f>
        <v/>
      </c>
      <c r="L1435" s="28" t="str">
        <f t="shared" ref="L1435:L1436" si="78">IF(J1435="","",IF(I1435="","",K1435/I1435))</f>
        <v/>
      </c>
    </row>
    <row r="1436" spans="1:12">
      <c r="A1436" s="14">
        <v>2011</v>
      </c>
      <c r="B1436" s="14" t="s">
        <v>936</v>
      </c>
      <c r="C1436" s="14" t="s">
        <v>954</v>
      </c>
      <c r="D1436" s="14" t="s">
        <v>938</v>
      </c>
      <c r="E1436" s="14" t="s">
        <v>955</v>
      </c>
      <c r="F1436" s="14" t="s">
        <v>955</v>
      </c>
      <c r="G1436" s="30">
        <v>-15543.383280322048</v>
      </c>
      <c r="H1436" s="30">
        <v>125.37057924826057</v>
      </c>
      <c r="I1436" s="26" t="str">
        <f t="shared" si="74"/>
        <v/>
      </c>
      <c r="J1436" s="26">
        <f t="shared" si="74"/>
        <v>125.37057924826057</v>
      </c>
      <c r="K1436" s="26" t="str">
        <f t="shared" si="77"/>
        <v/>
      </c>
      <c r="L1436" s="28" t="str">
        <f t="shared" si="78"/>
        <v/>
      </c>
    </row>
    <row r="1437" spans="1:12">
      <c r="A1437" s="14">
        <v>2013</v>
      </c>
      <c r="B1437" s="14" t="s">
        <v>964</v>
      </c>
      <c r="C1437" s="14" t="s">
        <v>1587</v>
      </c>
      <c r="D1437" s="14" t="s">
        <v>957</v>
      </c>
      <c r="E1437" s="14" t="s">
        <v>971</v>
      </c>
      <c r="F1437" s="14" t="s">
        <v>1588</v>
      </c>
      <c r="G1437" s="30">
        <v>3194.092725257201</v>
      </c>
      <c r="H1437" s="30">
        <v>1127.0074349358988</v>
      </c>
      <c r="I1437" s="26">
        <f t="shared" si="74"/>
        <v>3194.092725257201</v>
      </c>
      <c r="J1437" s="26">
        <f t="shared" si="74"/>
        <v>1127.0074349358988</v>
      </c>
      <c r="K1437" s="26">
        <f t="shared" si="75"/>
        <v>2067.0852903213022</v>
      </c>
      <c r="L1437" s="28">
        <f t="shared" si="76"/>
        <v>0.64715882352941156</v>
      </c>
    </row>
    <row r="1438" spans="1:12">
      <c r="A1438" s="14">
        <v>2012</v>
      </c>
      <c r="B1438" s="14" t="s">
        <v>964</v>
      </c>
      <c r="C1438" s="14" t="s">
        <v>1587</v>
      </c>
      <c r="D1438" s="14" t="s">
        <v>957</v>
      </c>
      <c r="E1438" s="14" t="s">
        <v>971</v>
      </c>
      <c r="F1438" s="14" t="s">
        <v>1588</v>
      </c>
      <c r="G1438" s="30">
        <v>3427.2774419623347</v>
      </c>
      <c r="H1438" s="30">
        <v>1252.9387111111139</v>
      </c>
      <c r="I1438" s="26">
        <f t="shared" si="74"/>
        <v>3427.2774419623347</v>
      </c>
      <c r="J1438" s="26">
        <f t="shared" si="74"/>
        <v>1252.9387111111139</v>
      </c>
      <c r="K1438" s="26">
        <f t="shared" si="75"/>
        <v>2174.338730851221</v>
      </c>
      <c r="L1438" s="28">
        <f t="shared" si="76"/>
        <v>0.63442156862745069</v>
      </c>
    </row>
    <row r="1439" spans="1:12">
      <c r="A1439" s="14">
        <v>2014</v>
      </c>
      <c r="B1439" s="14" t="s">
        <v>964</v>
      </c>
      <c r="C1439" s="14" t="s">
        <v>1587</v>
      </c>
      <c r="D1439" s="14" t="s">
        <v>957</v>
      </c>
      <c r="E1439" s="14" t="s">
        <v>971</v>
      </c>
      <c r="F1439" s="14" t="s">
        <v>1588</v>
      </c>
      <c r="G1439" s="30">
        <v>3245.4320970814888</v>
      </c>
      <c r="H1439" s="30">
        <v>1722.7071750925943</v>
      </c>
      <c r="I1439" s="26">
        <f t="shared" si="74"/>
        <v>3245.4320970814888</v>
      </c>
      <c r="J1439" s="26">
        <f t="shared" si="74"/>
        <v>1722.7071750925943</v>
      </c>
      <c r="K1439" s="26">
        <f t="shared" si="75"/>
        <v>1522.7249219888945</v>
      </c>
      <c r="L1439" s="28">
        <f t="shared" si="76"/>
        <v>0.46919019607843016</v>
      </c>
    </row>
    <row r="1440" spans="1:12">
      <c r="A1440" s="14">
        <v>2014</v>
      </c>
      <c r="B1440" s="14" t="s">
        <v>964</v>
      </c>
      <c r="C1440" s="14" t="s">
        <v>1589</v>
      </c>
      <c r="D1440" s="14" t="s">
        <v>970</v>
      </c>
      <c r="E1440" s="14" t="s">
        <v>971</v>
      </c>
      <c r="F1440" s="14" t="s">
        <v>1588</v>
      </c>
      <c r="G1440" s="30">
        <v>22597.95139724106</v>
      </c>
      <c r="H1440" s="30">
        <v>6099.894701388891</v>
      </c>
      <c r="I1440" s="26">
        <f t="shared" si="74"/>
        <v>22597.95139724106</v>
      </c>
      <c r="J1440" s="26">
        <f t="shared" si="74"/>
        <v>6099.894701388891</v>
      </c>
      <c r="K1440" s="26">
        <f t="shared" si="75"/>
        <v>16498.05669585217</v>
      </c>
      <c r="L1440" s="28">
        <f t="shared" si="76"/>
        <v>0.73006868657423463</v>
      </c>
    </row>
    <row r="1441" spans="1:12">
      <c r="A1441" s="14">
        <v>2013</v>
      </c>
      <c r="B1441" s="14" t="s">
        <v>964</v>
      </c>
      <c r="C1441" s="14" t="s">
        <v>1589</v>
      </c>
      <c r="D1441" s="14" t="s">
        <v>970</v>
      </c>
      <c r="E1441" s="14" t="s">
        <v>971</v>
      </c>
      <c r="F1441" s="14" t="s">
        <v>1588</v>
      </c>
      <c r="G1441" s="30">
        <v>24617.811977162793</v>
      </c>
      <c r="H1441" s="30">
        <v>16904.781488460467</v>
      </c>
      <c r="I1441" s="26">
        <f t="shared" si="74"/>
        <v>24617.811977162793</v>
      </c>
      <c r="J1441" s="26">
        <f t="shared" si="74"/>
        <v>16904.781488460467</v>
      </c>
      <c r="K1441" s="26">
        <f t="shared" si="75"/>
        <v>7713.0304887023267</v>
      </c>
      <c r="L1441" s="28">
        <f t="shared" si="76"/>
        <v>0.31331096751642568</v>
      </c>
    </row>
    <row r="1442" spans="1:12">
      <c r="A1442" s="14">
        <v>2021</v>
      </c>
      <c r="B1442" s="14" t="s">
        <v>1100</v>
      </c>
      <c r="C1442" s="14" t="s">
        <v>1108</v>
      </c>
      <c r="D1442" s="14" t="s">
        <v>1109</v>
      </c>
      <c r="F1442" s="14" t="s">
        <v>1110</v>
      </c>
      <c r="G1442" s="31"/>
      <c r="H1442" s="30">
        <v>13.221839104829238</v>
      </c>
      <c r="I1442" s="26" t="str">
        <f t="shared" si="74"/>
        <v/>
      </c>
      <c r="J1442" s="26">
        <f t="shared" si="74"/>
        <v>13.221839104829238</v>
      </c>
      <c r="K1442" s="26" t="str">
        <f t="shared" si="75"/>
        <v/>
      </c>
      <c r="L1442" s="28" t="str">
        <f t="shared" si="76"/>
        <v/>
      </c>
    </row>
    <row r="1443" spans="1:12">
      <c r="A1443" s="14">
        <v>2021</v>
      </c>
      <c r="B1443" s="14" t="s">
        <v>1100</v>
      </c>
      <c r="C1443" s="14" t="s">
        <v>1111</v>
      </c>
      <c r="D1443" s="14" t="s">
        <v>1112</v>
      </c>
      <c r="F1443" s="14" t="s">
        <v>1113</v>
      </c>
      <c r="G1443" s="31"/>
      <c r="H1443" s="30">
        <v>97.531460933333378</v>
      </c>
      <c r="I1443" s="26" t="str">
        <f t="shared" si="74"/>
        <v/>
      </c>
      <c r="J1443" s="26">
        <f t="shared" si="74"/>
        <v>97.531460933333378</v>
      </c>
      <c r="K1443" s="26" t="str">
        <f t="shared" si="75"/>
        <v/>
      </c>
      <c r="L1443" s="28" t="str">
        <f t="shared" si="76"/>
        <v/>
      </c>
    </row>
    <row r="1444" spans="1:12">
      <c r="A1444" s="14">
        <v>2021</v>
      </c>
      <c r="B1444" s="14" t="s">
        <v>986</v>
      </c>
      <c r="C1444" s="14" t="s">
        <v>1118</v>
      </c>
      <c r="D1444" s="14" t="s">
        <v>949</v>
      </c>
      <c r="F1444" s="14" t="s">
        <v>1119</v>
      </c>
      <c r="G1444" s="31"/>
      <c r="H1444" s="30">
        <v>3007.3529187500021</v>
      </c>
      <c r="I1444" s="26" t="str">
        <f t="shared" si="74"/>
        <v/>
      </c>
      <c r="J1444" s="26">
        <f t="shared" si="74"/>
        <v>3007.3529187500021</v>
      </c>
      <c r="K1444" s="26" t="str">
        <f t="shared" si="75"/>
        <v/>
      </c>
      <c r="L1444" s="28" t="str">
        <f t="shared" si="76"/>
        <v/>
      </c>
    </row>
    <row r="1445" spans="1:12">
      <c r="A1445" s="14">
        <v>2011</v>
      </c>
      <c r="B1445" s="14" t="s">
        <v>1095</v>
      </c>
      <c r="C1445" s="14" t="s">
        <v>1590</v>
      </c>
      <c r="D1445" s="14" t="s">
        <v>1183</v>
      </c>
      <c r="E1445" s="14" t="s">
        <v>1184</v>
      </c>
      <c r="F1445" s="14" t="s">
        <v>1591</v>
      </c>
      <c r="G1445" s="30">
        <v>408.29138784078935</v>
      </c>
      <c r="H1445" s="30">
        <v>94.77907071763471</v>
      </c>
      <c r="I1445" s="26">
        <f t="shared" si="74"/>
        <v>408.29138784078935</v>
      </c>
      <c r="J1445" s="26">
        <f t="shared" si="74"/>
        <v>94.77907071763471</v>
      </c>
      <c r="K1445" s="26">
        <f t="shared" si="75"/>
        <v>313.51231712315462</v>
      </c>
      <c r="L1445" s="28">
        <f t="shared" si="76"/>
        <v>0.76786414423565252</v>
      </c>
    </row>
    <row r="1446" spans="1:12">
      <c r="A1446" s="14">
        <v>2013</v>
      </c>
      <c r="B1446" s="14" t="s">
        <v>1095</v>
      </c>
      <c r="C1446" s="14" t="s">
        <v>1590</v>
      </c>
      <c r="D1446" s="14" t="s">
        <v>1183</v>
      </c>
      <c r="E1446" s="14" t="s">
        <v>1184</v>
      </c>
      <c r="F1446" s="14" t="s">
        <v>1591</v>
      </c>
      <c r="G1446" s="30">
        <v>388.61208659534248</v>
      </c>
      <c r="H1446" s="30">
        <v>145.34520814571408</v>
      </c>
      <c r="I1446" s="26">
        <f t="shared" si="74"/>
        <v>388.61208659534248</v>
      </c>
      <c r="J1446" s="26">
        <f t="shared" si="74"/>
        <v>145.34520814571408</v>
      </c>
      <c r="K1446" s="26">
        <f t="shared" si="75"/>
        <v>243.26687844962839</v>
      </c>
      <c r="L1446" s="28">
        <f t="shared" si="76"/>
        <v>0.625988966480447</v>
      </c>
    </row>
    <row r="1447" spans="1:12">
      <c r="A1447" s="14">
        <v>2012</v>
      </c>
      <c r="B1447" s="14" t="s">
        <v>1095</v>
      </c>
      <c r="C1447" s="14" t="s">
        <v>1590</v>
      </c>
      <c r="D1447" s="14" t="s">
        <v>1183</v>
      </c>
      <c r="E1447" s="14" t="s">
        <v>1184</v>
      </c>
      <c r="F1447" s="14" t="s">
        <v>1591</v>
      </c>
      <c r="G1447" s="30">
        <v>389.82414353936423</v>
      </c>
      <c r="H1447" s="30">
        <v>181.79089598853869</v>
      </c>
      <c r="I1447" s="26">
        <f t="shared" si="74"/>
        <v>389.82414353936423</v>
      </c>
      <c r="J1447" s="26">
        <f t="shared" si="74"/>
        <v>181.79089598853869</v>
      </c>
      <c r="K1447" s="26">
        <f t="shared" si="75"/>
        <v>208.03324755082554</v>
      </c>
      <c r="L1447" s="28">
        <f t="shared" si="76"/>
        <v>0.53365921787709503</v>
      </c>
    </row>
    <row r="1448" spans="1:12">
      <c r="A1448" s="14">
        <v>2015</v>
      </c>
      <c r="B1448" s="14" t="s">
        <v>1095</v>
      </c>
      <c r="C1448" s="14" t="s">
        <v>1590</v>
      </c>
      <c r="D1448" s="14" t="s">
        <v>1183</v>
      </c>
      <c r="E1448" s="14" t="s">
        <v>1184</v>
      </c>
      <c r="F1448" s="14" t="s">
        <v>1591</v>
      </c>
      <c r="G1448" s="30">
        <v>347.86806812645472</v>
      </c>
      <c r="H1448" s="30">
        <v>183.48612727411441</v>
      </c>
      <c r="I1448" s="26">
        <f t="shared" si="74"/>
        <v>347.86806812645472</v>
      </c>
      <c r="J1448" s="26">
        <f t="shared" si="74"/>
        <v>183.48612727411441</v>
      </c>
      <c r="K1448" s="26">
        <f t="shared" si="75"/>
        <v>164.38194085234031</v>
      </c>
      <c r="L1448" s="28">
        <f t="shared" si="76"/>
        <v>0.47254104620084092</v>
      </c>
    </row>
    <row r="1449" spans="1:12">
      <c r="A1449" s="14">
        <v>2019</v>
      </c>
      <c r="B1449" s="14" t="s">
        <v>1095</v>
      </c>
      <c r="C1449" s="14" t="s">
        <v>1590</v>
      </c>
      <c r="D1449" s="14" t="s">
        <v>1183</v>
      </c>
      <c r="E1449" s="14" t="s">
        <v>1184</v>
      </c>
      <c r="F1449" s="14" t="s">
        <v>1591</v>
      </c>
      <c r="G1449" s="30">
        <v>331.63906449995221</v>
      </c>
      <c r="H1449" s="30">
        <v>188.0468206309628</v>
      </c>
      <c r="I1449" s="26">
        <f t="shared" si="74"/>
        <v>331.63906449995221</v>
      </c>
      <c r="J1449" s="26">
        <f t="shared" si="74"/>
        <v>188.0468206309628</v>
      </c>
      <c r="K1449" s="26">
        <f t="shared" si="75"/>
        <v>143.59224386898941</v>
      </c>
      <c r="L1449" s="28">
        <f t="shared" si="76"/>
        <v>0.43297747231768019</v>
      </c>
    </row>
    <row r="1450" spans="1:12">
      <c r="A1450" s="14">
        <v>2014</v>
      </c>
      <c r="B1450" s="14" t="s">
        <v>1095</v>
      </c>
      <c r="C1450" s="14" t="s">
        <v>1590</v>
      </c>
      <c r="D1450" s="14" t="s">
        <v>1183</v>
      </c>
      <c r="E1450" s="14" t="s">
        <v>1184</v>
      </c>
      <c r="F1450" s="14" t="s">
        <v>1591</v>
      </c>
      <c r="G1450" s="30">
        <v>437.35147826086938</v>
      </c>
      <c r="H1450" s="30">
        <v>192.40886000000063</v>
      </c>
      <c r="I1450" s="26">
        <f t="shared" si="74"/>
        <v>437.35147826086938</v>
      </c>
      <c r="J1450" s="26">
        <f t="shared" si="74"/>
        <v>192.40886000000063</v>
      </c>
      <c r="K1450" s="26">
        <f t="shared" si="75"/>
        <v>244.94261826086876</v>
      </c>
      <c r="L1450" s="28">
        <f t="shared" si="76"/>
        <v>0.56005896958410761</v>
      </c>
    </row>
    <row r="1451" spans="1:12">
      <c r="A1451" s="14">
        <v>2018</v>
      </c>
      <c r="B1451" s="14" t="s">
        <v>1095</v>
      </c>
      <c r="C1451" s="14" t="s">
        <v>1590</v>
      </c>
      <c r="D1451" s="14" t="s">
        <v>1183</v>
      </c>
      <c r="E1451" s="14" t="s">
        <v>1184</v>
      </c>
      <c r="F1451" s="14" t="s">
        <v>1591</v>
      </c>
      <c r="G1451" s="30">
        <v>343.73279536679564</v>
      </c>
      <c r="H1451" s="30">
        <v>228.47707363636326</v>
      </c>
      <c r="I1451" s="26">
        <f t="shared" si="74"/>
        <v>343.73279536679564</v>
      </c>
      <c r="J1451" s="26">
        <f t="shared" si="74"/>
        <v>228.47707363636326</v>
      </c>
      <c r="K1451" s="26">
        <f t="shared" si="75"/>
        <v>115.25572173043238</v>
      </c>
      <c r="L1451" s="28">
        <f t="shared" si="76"/>
        <v>0.33530615432677452</v>
      </c>
    </row>
    <row r="1452" spans="1:12">
      <c r="A1452" s="14">
        <v>2017</v>
      </c>
      <c r="B1452" s="14" t="s">
        <v>1095</v>
      </c>
      <c r="C1452" s="14" t="s">
        <v>1590</v>
      </c>
      <c r="D1452" s="14" t="s">
        <v>1183</v>
      </c>
      <c r="E1452" s="14" t="s">
        <v>1184</v>
      </c>
      <c r="F1452" s="14" t="s">
        <v>1591</v>
      </c>
      <c r="G1452" s="30">
        <v>320.82132046332021</v>
      </c>
      <c r="H1452" s="30">
        <v>254.06099449999982</v>
      </c>
      <c r="I1452" s="26">
        <f t="shared" si="74"/>
        <v>320.82132046332021</v>
      </c>
      <c r="J1452" s="26">
        <f t="shared" si="74"/>
        <v>254.06099449999982</v>
      </c>
      <c r="K1452" s="26">
        <f t="shared" si="75"/>
        <v>66.760325963320383</v>
      </c>
      <c r="L1452" s="28">
        <f t="shared" si="76"/>
        <v>0.20809192439862534</v>
      </c>
    </row>
    <row r="1453" spans="1:12">
      <c r="A1453" s="14">
        <v>2020</v>
      </c>
      <c r="B1453" s="14" t="s">
        <v>1095</v>
      </c>
      <c r="C1453" s="14" t="s">
        <v>1590</v>
      </c>
      <c r="D1453" s="14" t="s">
        <v>1183</v>
      </c>
      <c r="E1453" s="14" t="s">
        <v>1184</v>
      </c>
      <c r="F1453" s="14" t="s">
        <v>1591</v>
      </c>
      <c r="G1453" s="30">
        <v>338.25509698275863</v>
      </c>
      <c r="H1453" s="30">
        <v>290.48964140624997</v>
      </c>
      <c r="I1453" s="26">
        <f t="shared" si="74"/>
        <v>338.25509698275863</v>
      </c>
      <c r="J1453" s="26">
        <f t="shared" si="74"/>
        <v>290.48964140624997</v>
      </c>
      <c r="K1453" s="26">
        <f t="shared" si="75"/>
        <v>47.765455576508657</v>
      </c>
      <c r="L1453" s="28">
        <f t="shared" si="76"/>
        <v>0.14121134020618567</v>
      </c>
    </row>
    <row r="1454" spans="1:12">
      <c r="A1454" s="14">
        <v>2016</v>
      </c>
      <c r="B1454" s="14" t="s">
        <v>1095</v>
      </c>
      <c r="C1454" s="14" t="s">
        <v>1590</v>
      </c>
      <c r="D1454" s="14" t="s">
        <v>1183</v>
      </c>
      <c r="E1454" s="14" t="s">
        <v>1184</v>
      </c>
      <c r="F1454" s="14" t="s">
        <v>1591</v>
      </c>
      <c r="G1454" s="30">
        <v>369.61813533834589</v>
      </c>
      <c r="H1454" s="30">
        <v>292.86665818181757</v>
      </c>
      <c r="I1454" s="26">
        <f t="shared" si="74"/>
        <v>369.61813533834589</v>
      </c>
      <c r="J1454" s="26">
        <f t="shared" si="74"/>
        <v>292.86665818181757</v>
      </c>
      <c r="K1454" s="26">
        <f t="shared" si="75"/>
        <v>76.751477156528324</v>
      </c>
      <c r="L1454" s="28">
        <f t="shared" si="76"/>
        <v>0.20765073414558122</v>
      </c>
    </row>
    <row r="1455" spans="1:12">
      <c r="A1455" s="14">
        <v>2021</v>
      </c>
      <c r="B1455" s="14" t="s">
        <v>1095</v>
      </c>
      <c r="C1455" s="14" t="s">
        <v>1590</v>
      </c>
      <c r="D1455" s="14" t="s">
        <v>1183</v>
      </c>
      <c r="E1455" s="14" t="s">
        <v>1184</v>
      </c>
      <c r="F1455" s="14" t="s">
        <v>1591</v>
      </c>
      <c r="G1455" s="30">
        <v>320.97278966533014</v>
      </c>
      <c r="H1455" s="30">
        <v>299.00545606060609</v>
      </c>
      <c r="I1455" s="26">
        <f t="shared" si="74"/>
        <v>320.97278966533014</v>
      </c>
      <c r="J1455" s="26">
        <f t="shared" si="74"/>
        <v>299.00545606060609</v>
      </c>
      <c r="K1455" s="26">
        <f t="shared" si="75"/>
        <v>21.967333604724047</v>
      </c>
      <c r="L1455" s="28">
        <f t="shared" si="76"/>
        <v>6.8439862542955143E-2</v>
      </c>
    </row>
    <row r="1456" spans="1:12">
      <c r="A1456" s="14">
        <v>2020</v>
      </c>
      <c r="B1456" s="14" t="s">
        <v>1095</v>
      </c>
      <c r="C1456" s="14" t="s">
        <v>1592</v>
      </c>
      <c r="D1456" s="14" t="s">
        <v>1213</v>
      </c>
      <c r="E1456" s="14" t="s">
        <v>1593</v>
      </c>
      <c r="F1456" s="14" t="s">
        <v>1594</v>
      </c>
      <c r="G1456" s="30">
        <v>247.6417221420007</v>
      </c>
      <c r="H1456" s="30">
        <v>146.6734593162395</v>
      </c>
      <c r="I1456" s="26">
        <f t="shared" si="74"/>
        <v>247.6417221420007</v>
      </c>
      <c r="J1456" s="26">
        <f t="shared" si="74"/>
        <v>146.6734593162395</v>
      </c>
      <c r="K1456" s="26">
        <f t="shared" si="75"/>
        <v>100.9682628257612</v>
      </c>
      <c r="L1456" s="28">
        <f t="shared" si="76"/>
        <v>0.40771911111111075</v>
      </c>
    </row>
    <row r="1457" spans="1:12">
      <c r="A1457" s="14">
        <v>2021</v>
      </c>
      <c r="B1457" s="14" t="s">
        <v>1095</v>
      </c>
      <c r="C1457" s="14" t="s">
        <v>1592</v>
      </c>
      <c r="D1457" s="14" t="s">
        <v>1213</v>
      </c>
      <c r="E1457" s="14" t="s">
        <v>1593</v>
      </c>
      <c r="F1457" s="14" t="s">
        <v>1594</v>
      </c>
      <c r="G1457" s="30">
        <v>270.68528556613802</v>
      </c>
      <c r="H1457" s="30">
        <v>166.08193449724516</v>
      </c>
      <c r="I1457" s="26">
        <f t="shared" si="74"/>
        <v>270.68528556613802</v>
      </c>
      <c r="J1457" s="26">
        <f t="shared" si="74"/>
        <v>166.08193449724516</v>
      </c>
      <c r="K1457" s="26">
        <f t="shared" si="75"/>
        <v>104.60335106889286</v>
      </c>
      <c r="L1457" s="28">
        <f t="shared" si="76"/>
        <v>0.3864390000000002</v>
      </c>
    </row>
    <row r="1458" spans="1:12">
      <c r="A1458" s="14">
        <v>2015</v>
      </c>
      <c r="B1458" s="14" t="s">
        <v>1095</v>
      </c>
      <c r="C1458" s="14" t="s">
        <v>1595</v>
      </c>
      <c r="D1458" s="14" t="s">
        <v>1255</v>
      </c>
      <c r="E1458" s="14" t="s">
        <v>1184</v>
      </c>
      <c r="F1458" s="14" t="s">
        <v>1272</v>
      </c>
      <c r="G1458" s="30">
        <v>608.16011057907656</v>
      </c>
      <c r="H1458" s="30">
        <v>148.34049959432264</v>
      </c>
      <c r="I1458" s="26">
        <f t="shared" si="74"/>
        <v>608.16011057907656</v>
      </c>
      <c r="J1458" s="26">
        <f t="shared" si="74"/>
        <v>148.34049959432264</v>
      </c>
      <c r="K1458" s="26">
        <f t="shared" si="75"/>
        <v>459.81961098475392</v>
      </c>
      <c r="L1458" s="28">
        <f t="shared" si="76"/>
        <v>0.75608314814814781</v>
      </c>
    </row>
    <row r="1459" spans="1:12">
      <c r="A1459" s="14">
        <v>2014</v>
      </c>
      <c r="B1459" s="14" t="s">
        <v>1095</v>
      </c>
      <c r="C1459" s="14" t="s">
        <v>1595</v>
      </c>
      <c r="D1459" s="14" t="s">
        <v>1255</v>
      </c>
      <c r="E1459" s="14" t="s">
        <v>1184</v>
      </c>
      <c r="F1459" s="14" t="s">
        <v>1272</v>
      </c>
      <c r="G1459" s="30">
        <v>639.29037872683489</v>
      </c>
      <c r="H1459" s="30">
        <v>163.6303680000004</v>
      </c>
      <c r="I1459" s="26">
        <f t="shared" si="74"/>
        <v>639.29037872683489</v>
      </c>
      <c r="J1459" s="26">
        <f t="shared" si="74"/>
        <v>163.6303680000004</v>
      </c>
      <c r="K1459" s="26">
        <f t="shared" si="75"/>
        <v>475.66001072683446</v>
      </c>
      <c r="L1459" s="28">
        <f t="shared" si="76"/>
        <v>0.74404375</v>
      </c>
    </row>
    <row r="1460" spans="1:12">
      <c r="A1460" s="14">
        <v>2013</v>
      </c>
      <c r="B1460" s="14" t="s">
        <v>1095</v>
      </c>
      <c r="C1460" s="14" t="s">
        <v>1595</v>
      </c>
      <c r="D1460" s="14" t="s">
        <v>1255</v>
      </c>
      <c r="E1460" s="14" t="s">
        <v>1184</v>
      </c>
      <c r="F1460" s="14" t="s">
        <v>1272</v>
      </c>
      <c r="G1460" s="30">
        <v>666.07200792095341</v>
      </c>
      <c r="H1460" s="30">
        <v>192.71121430922901</v>
      </c>
      <c r="I1460" s="26">
        <f t="shared" si="74"/>
        <v>666.07200792095341</v>
      </c>
      <c r="J1460" s="26">
        <f t="shared" si="74"/>
        <v>192.71121430922901</v>
      </c>
      <c r="K1460" s="26">
        <f t="shared" si="75"/>
        <v>473.36079361172438</v>
      </c>
      <c r="L1460" s="28">
        <f t="shared" si="76"/>
        <v>0.71067510416666668</v>
      </c>
    </row>
    <row r="1461" spans="1:12">
      <c r="A1461" s="14">
        <v>2017</v>
      </c>
      <c r="B1461" s="14" t="s">
        <v>1095</v>
      </c>
      <c r="C1461" s="14" t="s">
        <v>1595</v>
      </c>
      <c r="D1461" s="14" t="s">
        <v>1255</v>
      </c>
      <c r="E1461" s="14" t="s">
        <v>1184</v>
      </c>
      <c r="F1461" s="14" t="s">
        <v>1272</v>
      </c>
      <c r="G1461" s="30">
        <v>608.28935412026692</v>
      </c>
      <c r="H1461" s="30">
        <v>230.35178599999975</v>
      </c>
      <c r="I1461" s="26">
        <f t="shared" si="74"/>
        <v>608.28935412026692</v>
      </c>
      <c r="J1461" s="26">
        <f t="shared" si="74"/>
        <v>230.35178599999975</v>
      </c>
      <c r="K1461" s="26">
        <f t="shared" si="75"/>
        <v>377.9375681202672</v>
      </c>
      <c r="L1461" s="28">
        <f t="shared" si="76"/>
        <v>0.62131215277777807</v>
      </c>
    </row>
    <row r="1462" spans="1:12">
      <c r="A1462" s="14">
        <v>2019</v>
      </c>
      <c r="B1462" s="14" t="s">
        <v>1095</v>
      </c>
      <c r="C1462" s="14" t="s">
        <v>1595</v>
      </c>
      <c r="D1462" s="14" t="s">
        <v>1255</v>
      </c>
      <c r="E1462" s="14" t="s">
        <v>1184</v>
      </c>
      <c r="F1462" s="14" t="s">
        <v>1596</v>
      </c>
      <c r="G1462" s="30">
        <v>654.05249524499538</v>
      </c>
      <c r="H1462" s="30">
        <v>231.0546722983425</v>
      </c>
      <c r="I1462" s="26">
        <f t="shared" si="74"/>
        <v>654.05249524499538</v>
      </c>
      <c r="J1462" s="26">
        <f t="shared" si="74"/>
        <v>231.0546722983425</v>
      </c>
      <c r="K1462" s="26">
        <f t="shared" si="75"/>
        <v>422.99782294665289</v>
      </c>
      <c r="L1462" s="28">
        <f t="shared" si="76"/>
        <v>0.64673374999999977</v>
      </c>
    </row>
    <row r="1463" spans="1:12">
      <c r="A1463" s="14">
        <v>2012</v>
      </c>
      <c r="B1463" s="14" t="s">
        <v>1095</v>
      </c>
      <c r="C1463" s="14" t="s">
        <v>1595</v>
      </c>
      <c r="D1463" s="14" t="s">
        <v>1255</v>
      </c>
      <c r="E1463" s="14" t="s">
        <v>1184</v>
      </c>
      <c r="F1463" s="14" t="s">
        <v>1272</v>
      </c>
      <c r="G1463" s="30">
        <v>627.30509665516911</v>
      </c>
      <c r="H1463" s="30">
        <v>234.40750594505491</v>
      </c>
      <c r="I1463" s="26">
        <f t="shared" si="74"/>
        <v>627.30509665516911</v>
      </c>
      <c r="J1463" s="26">
        <f t="shared" si="74"/>
        <v>234.40750594505491</v>
      </c>
      <c r="K1463" s="26">
        <f t="shared" si="75"/>
        <v>392.89759071011417</v>
      </c>
      <c r="L1463" s="28">
        <f t="shared" si="76"/>
        <v>0.62632615740740705</v>
      </c>
    </row>
    <row r="1464" spans="1:12">
      <c r="A1464" s="14">
        <v>2016</v>
      </c>
      <c r="B1464" s="14" t="s">
        <v>1095</v>
      </c>
      <c r="C1464" s="14" t="s">
        <v>1595</v>
      </c>
      <c r="D1464" s="14" t="s">
        <v>1255</v>
      </c>
      <c r="E1464" s="14" t="s">
        <v>1184</v>
      </c>
      <c r="F1464" s="14" t="s">
        <v>1272</v>
      </c>
      <c r="G1464" s="30">
        <v>649.78248648648594</v>
      </c>
      <c r="H1464" s="30">
        <v>269.43542908333291</v>
      </c>
      <c r="I1464" s="26">
        <f t="shared" si="74"/>
        <v>649.78248648648594</v>
      </c>
      <c r="J1464" s="26">
        <f t="shared" si="74"/>
        <v>269.43542908333291</v>
      </c>
      <c r="K1464" s="26">
        <f t="shared" si="75"/>
        <v>380.34705740315303</v>
      </c>
      <c r="L1464" s="28">
        <f t="shared" si="76"/>
        <v>0.58534519675925956</v>
      </c>
    </row>
    <row r="1465" spans="1:12">
      <c r="A1465" s="14">
        <v>2018</v>
      </c>
      <c r="B1465" s="14" t="s">
        <v>1095</v>
      </c>
      <c r="C1465" s="14" t="s">
        <v>1595</v>
      </c>
      <c r="D1465" s="14" t="s">
        <v>1255</v>
      </c>
      <c r="E1465" s="14" t="s">
        <v>1184</v>
      </c>
      <c r="F1465" s="14" t="s">
        <v>1272</v>
      </c>
      <c r="G1465" s="30">
        <v>641.26135922330172</v>
      </c>
      <c r="H1465" s="30">
        <v>342.36639666666724</v>
      </c>
      <c r="I1465" s="26">
        <f t="shared" si="74"/>
        <v>641.26135922330172</v>
      </c>
      <c r="J1465" s="26">
        <f t="shared" si="74"/>
        <v>342.36639666666724</v>
      </c>
      <c r="K1465" s="26">
        <f t="shared" si="75"/>
        <v>298.89496255663448</v>
      </c>
      <c r="L1465" s="28">
        <f t="shared" si="76"/>
        <v>0.46610474537037011</v>
      </c>
    </row>
    <row r="1466" spans="1:12">
      <c r="A1466" s="14">
        <v>2020</v>
      </c>
      <c r="B1466" s="14" t="s">
        <v>1095</v>
      </c>
      <c r="C1466" s="14" t="s">
        <v>1595</v>
      </c>
      <c r="D1466" s="14" t="s">
        <v>1255</v>
      </c>
      <c r="E1466" s="14" t="s">
        <v>1184</v>
      </c>
      <c r="F1466" s="14" t="s">
        <v>1596</v>
      </c>
      <c r="G1466" s="30">
        <v>641.45641424956125</v>
      </c>
      <c r="H1466" s="30">
        <v>380.53499727272686</v>
      </c>
      <c r="I1466" s="26">
        <f t="shared" si="74"/>
        <v>641.45641424956125</v>
      </c>
      <c r="J1466" s="26">
        <f t="shared" si="74"/>
        <v>380.53499727272686</v>
      </c>
      <c r="K1466" s="26">
        <f t="shared" si="75"/>
        <v>260.92141697683439</v>
      </c>
      <c r="L1466" s="28">
        <f t="shared" si="76"/>
        <v>0.40676406249999997</v>
      </c>
    </row>
    <row r="1467" spans="1:12">
      <c r="A1467" s="14">
        <v>2021</v>
      </c>
      <c r="B1467" s="14" t="s">
        <v>1095</v>
      </c>
      <c r="C1467" s="14" t="s">
        <v>1595</v>
      </c>
      <c r="D1467" s="14" t="s">
        <v>1255</v>
      </c>
      <c r="E1467" s="14" t="s">
        <v>1184</v>
      </c>
      <c r="F1467" s="14" t="s">
        <v>1596</v>
      </c>
      <c r="G1467" s="30">
        <v>655.55928712871219</v>
      </c>
      <c r="H1467" s="30">
        <v>407.93633439999968</v>
      </c>
      <c r="I1467" s="26">
        <f t="shared" si="74"/>
        <v>655.55928712871219</v>
      </c>
      <c r="J1467" s="26">
        <f t="shared" si="74"/>
        <v>407.93633439999968</v>
      </c>
      <c r="K1467" s="26">
        <f t="shared" si="75"/>
        <v>247.62295272871251</v>
      </c>
      <c r="L1467" s="28">
        <f t="shared" si="76"/>
        <v>0.37772777777777761</v>
      </c>
    </row>
    <row r="1468" spans="1:12">
      <c r="A1468" s="14">
        <v>2011</v>
      </c>
      <c r="B1468" s="14" t="s">
        <v>1095</v>
      </c>
      <c r="C1468" s="14" t="s">
        <v>1595</v>
      </c>
      <c r="D1468" s="14" t="s">
        <v>1255</v>
      </c>
      <c r="E1468" s="14" t="s">
        <v>1184</v>
      </c>
      <c r="F1468" s="14" t="s">
        <v>1272</v>
      </c>
      <c r="G1468" s="30">
        <v>603.24048658764968</v>
      </c>
      <c r="H1468" s="30">
        <v>551.87757535714422</v>
      </c>
      <c r="I1468" s="26">
        <f t="shared" si="74"/>
        <v>603.24048658764968</v>
      </c>
      <c r="J1468" s="26">
        <f t="shared" si="74"/>
        <v>551.87757535714422</v>
      </c>
      <c r="K1468" s="26">
        <f t="shared" si="75"/>
        <v>51.36291123050546</v>
      </c>
      <c r="L1468" s="28">
        <f t="shared" si="76"/>
        <v>8.514500000000004E-2</v>
      </c>
    </row>
    <row r="1469" spans="1:12">
      <c r="A1469" s="14">
        <v>2020</v>
      </c>
      <c r="B1469" s="14" t="s">
        <v>1095</v>
      </c>
      <c r="C1469" s="14" t="s">
        <v>1597</v>
      </c>
      <c r="D1469" s="14" t="s">
        <v>1598</v>
      </c>
      <c r="E1469" s="14" t="s">
        <v>1599</v>
      </c>
      <c r="F1469" s="14" t="s">
        <v>1600</v>
      </c>
      <c r="G1469" s="30">
        <v>360.03403009654232</v>
      </c>
      <c r="H1469" s="30">
        <v>136.32713440847169</v>
      </c>
      <c r="I1469" s="26">
        <f t="shared" si="74"/>
        <v>360.03403009654232</v>
      </c>
      <c r="J1469" s="26">
        <f t="shared" si="74"/>
        <v>136.32713440847169</v>
      </c>
      <c r="K1469" s="26">
        <f t="shared" si="75"/>
        <v>223.70689568807063</v>
      </c>
      <c r="L1469" s="28">
        <f t="shared" si="76"/>
        <v>0.62134930864197513</v>
      </c>
    </row>
    <row r="1470" spans="1:12">
      <c r="A1470" s="14">
        <v>2021</v>
      </c>
      <c r="B1470" s="14" t="s">
        <v>1095</v>
      </c>
      <c r="C1470" s="14" t="s">
        <v>1597</v>
      </c>
      <c r="D1470" s="14" t="s">
        <v>1598</v>
      </c>
      <c r="E1470" s="14" t="s">
        <v>1599</v>
      </c>
      <c r="F1470" s="14" t="s">
        <v>1600</v>
      </c>
      <c r="G1470" s="30">
        <v>347.23401016902523</v>
      </c>
      <c r="H1470" s="30">
        <v>163.48303676249981</v>
      </c>
      <c r="I1470" s="26">
        <f t="shared" si="74"/>
        <v>347.23401016902523</v>
      </c>
      <c r="J1470" s="26">
        <f t="shared" si="74"/>
        <v>163.48303676249981</v>
      </c>
      <c r="K1470" s="26">
        <f t="shared" si="75"/>
        <v>183.75097340652542</v>
      </c>
      <c r="L1470" s="28">
        <f t="shared" si="76"/>
        <v>0.5291848379629629</v>
      </c>
    </row>
    <row r="1471" spans="1:12">
      <c r="A1471" s="14">
        <v>2014</v>
      </c>
      <c r="B1471" s="14" t="s">
        <v>1095</v>
      </c>
      <c r="C1471" s="14" t="s">
        <v>1601</v>
      </c>
      <c r="D1471" s="14" t="s">
        <v>1255</v>
      </c>
      <c r="E1471" s="14" t="s">
        <v>1184</v>
      </c>
      <c r="F1471" s="14" t="s">
        <v>1602</v>
      </c>
      <c r="G1471" s="30">
        <v>1260.5668154069745</v>
      </c>
      <c r="H1471" s="30">
        <v>321.61865475999934</v>
      </c>
      <c r="I1471" s="26">
        <f t="shared" si="74"/>
        <v>1260.5668154069745</v>
      </c>
      <c r="J1471" s="26">
        <f t="shared" si="74"/>
        <v>321.61865475999934</v>
      </c>
      <c r="K1471" s="26">
        <f t="shared" si="75"/>
        <v>938.94816064697511</v>
      </c>
      <c r="L1471" s="28">
        <f t="shared" si="76"/>
        <v>0.74486187417509908</v>
      </c>
    </row>
    <row r="1472" spans="1:12">
      <c r="A1472" s="14">
        <v>2012</v>
      </c>
      <c r="B1472" s="14" t="s">
        <v>1095</v>
      </c>
      <c r="C1472" s="14" t="s">
        <v>1601</v>
      </c>
      <c r="D1472" s="14" t="s">
        <v>1255</v>
      </c>
      <c r="E1472" s="14" t="s">
        <v>1184</v>
      </c>
      <c r="F1472" s="14" t="s">
        <v>1272</v>
      </c>
      <c r="G1472" s="30">
        <v>1665.8721460252605</v>
      </c>
      <c r="H1472" s="30">
        <v>325.56548672074149</v>
      </c>
      <c r="I1472" s="26">
        <f t="shared" si="74"/>
        <v>1665.8721460252605</v>
      </c>
      <c r="J1472" s="26">
        <f t="shared" si="74"/>
        <v>325.56548672074149</v>
      </c>
      <c r="K1472" s="26">
        <f t="shared" si="75"/>
        <v>1340.3066593045189</v>
      </c>
      <c r="L1472" s="28">
        <f t="shared" si="76"/>
        <v>0.80456754289485266</v>
      </c>
    </row>
    <row r="1473" spans="1:12">
      <c r="A1473" s="14">
        <v>2011</v>
      </c>
      <c r="B1473" s="14" t="s">
        <v>1095</v>
      </c>
      <c r="C1473" s="14" t="s">
        <v>1601</v>
      </c>
      <c r="D1473" s="14" t="s">
        <v>1255</v>
      </c>
      <c r="E1473" s="14" t="s">
        <v>1184</v>
      </c>
      <c r="F1473" s="14" t="s">
        <v>1272</v>
      </c>
      <c r="G1473" s="30">
        <v>1055.2382926658447</v>
      </c>
      <c r="H1473" s="30">
        <v>325.68318958619392</v>
      </c>
      <c r="I1473" s="26">
        <f t="shared" si="74"/>
        <v>1055.2382926658447</v>
      </c>
      <c r="J1473" s="26">
        <f t="shared" si="74"/>
        <v>325.68318958619392</v>
      </c>
      <c r="K1473" s="26">
        <f t="shared" si="75"/>
        <v>729.55510307965073</v>
      </c>
      <c r="L1473" s="28">
        <f t="shared" si="76"/>
        <v>0.69136526616805982</v>
      </c>
    </row>
    <row r="1474" spans="1:12">
      <c r="A1474" s="14">
        <v>2016</v>
      </c>
      <c r="B1474" s="14" t="s">
        <v>1095</v>
      </c>
      <c r="C1474" s="14" t="s">
        <v>1601</v>
      </c>
      <c r="D1474" s="14" t="s">
        <v>1255</v>
      </c>
      <c r="E1474" s="14" t="s">
        <v>1184</v>
      </c>
      <c r="F1474" s="14" t="s">
        <v>1602</v>
      </c>
      <c r="G1474" s="30">
        <v>1135.4847766776663</v>
      </c>
      <c r="H1474" s="30">
        <v>502.06283890909049</v>
      </c>
      <c r="I1474" s="26">
        <f t="shared" si="74"/>
        <v>1135.4847766776663</v>
      </c>
      <c r="J1474" s="26">
        <f t="shared" si="74"/>
        <v>502.06283890909049</v>
      </c>
      <c r="K1474" s="26">
        <f t="shared" si="75"/>
        <v>633.42193776857584</v>
      </c>
      <c r="L1474" s="28">
        <f t="shared" si="76"/>
        <v>0.55784273887133529</v>
      </c>
    </row>
    <row r="1475" spans="1:12">
      <c r="A1475" s="14">
        <v>2019</v>
      </c>
      <c r="B1475" s="14" t="s">
        <v>1095</v>
      </c>
      <c r="C1475" s="14" t="s">
        <v>1601</v>
      </c>
      <c r="D1475" s="14" t="s">
        <v>1255</v>
      </c>
      <c r="E1475" s="14" t="s">
        <v>1184</v>
      </c>
      <c r="F1475" s="14" t="s">
        <v>1602</v>
      </c>
      <c r="G1475" s="30">
        <v>1214.5892338329165</v>
      </c>
      <c r="H1475" s="30">
        <v>539.57468120316923</v>
      </c>
      <c r="I1475" s="26">
        <f t="shared" si="74"/>
        <v>1214.5892338329165</v>
      </c>
      <c r="J1475" s="26">
        <f t="shared" si="74"/>
        <v>539.57468120316923</v>
      </c>
      <c r="K1475" s="26">
        <f t="shared" si="75"/>
        <v>675.0145526297473</v>
      </c>
      <c r="L1475" s="28">
        <f t="shared" si="76"/>
        <v>0.55575542234931818</v>
      </c>
    </row>
    <row r="1476" spans="1:12">
      <c r="A1476" s="14">
        <v>2013</v>
      </c>
      <c r="B1476" s="14" t="s">
        <v>1095</v>
      </c>
      <c r="C1476" s="14" t="s">
        <v>1601</v>
      </c>
      <c r="D1476" s="14" t="s">
        <v>1255</v>
      </c>
      <c r="E1476" s="14" t="s">
        <v>1184</v>
      </c>
      <c r="F1476" s="14" t="s">
        <v>1272</v>
      </c>
      <c r="G1476" s="30">
        <v>1282.3684595598293</v>
      </c>
      <c r="H1476" s="30">
        <v>564.17719085929502</v>
      </c>
      <c r="I1476" s="26">
        <f t="shared" si="74"/>
        <v>1282.3684595598293</v>
      </c>
      <c r="J1476" s="26">
        <f t="shared" si="74"/>
        <v>564.17719085929502</v>
      </c>
      <c r="K1476" s="26">
        <f t="shared" si="75"/>
        <v>718.19126870053424</v>
      </c>
      <c r="L1476" s="28">
        <f t="shared" si="76"/>
        <v>0.56005063392392862</v>
      </c>
    </row>
    <row r="1477" spans="1:12">
      <c r="A1477" s="14">
        <v>2017</v>
      </c>
      <c r="B1477" s="14" t="s">
        <v>1095</v>
      </c>
      <c r="C1477" s="14" t="s">
        <v>1601</v>
      </c>
      <c r="D1477" s="14" t="s">
        <v>1255</v>
      </c>
      <c r="E1477" s="14" t="s">
        <v>1184</v>
      </c>
      <c r="F1477" s="14" t="s">
        <v>1602</v>
      </c>
      <c r="G1477" s="30">
        <v>1143.0155845799759</v>
      </c>
      <c r="H1477" s="30">
        <v>651.77207649999946</v>
      </c>
      <c r="I1477" s="26">
        <f t="shared" si="74"/>
        <v>1143.0155845799759</v>
      </c>
      <c r="J1477" s="26">
        <f t="shared" si="74"/>
        <v>651.77207649999946</v>
      </c>
      <c r="K1477" s="26">
        <f t="shared" si="75"/>
        <v>491.24350807997644</v>
      </c>
      <c r="L1477" s="28">
        <f t="shared" si="76"/>
        <v>0.42977848658161016</v>
      </c>
    </row>
    <row r="1478" spans="1:12">
      <c r="A1478" s="14">
        <v>2018</v>
      </c>
      <c r="B1478" s="14" t="s">
        <v>1095</v>
      </c>
      <c r="C1478" s="14" t="s">
        <v>1601</v>
      </c>
      <c r="D1478" s="14" t="s">
        <v>1255</v>
      </c>
      <c r="E1478" s="14" t="s">
        <v>1184</v>
      </c>
      <c r="F1478" s="14" t="s">
        <v>1602</v>
      </c>
      <c r="G1478" s="30">
        <v>1110.1659291383244</v>
      </c>
      <c r="H1478" s="30">
        <v>695.01329917777934</v>
      </c>
      <c r="I1478" s="26">
        <f t="shared" si="74"/>
        <v>1110.1659291383244</v>
      </c>
      <c r="J1478" s="26">
        <f t="shared" si="74"/>
        <v>695.01329917777934</v>
      </c>
      <c r="K1478" s="26">
        <f t="shared" si="75"/>
        <v>415.15262996054503</v>
      </c>
      <c r="L1478" s="28">
        <f t="shared" si="76"/>
        <v>0.37395547734271878</v>
      </c>
    </row>
    <row r="1479" spans="1:12">
      <c r="A1479" s="14">
        <v>2015</v>
      </c>
      <c r="B1479" s="14" t="s">
        <v>1095</v>
      </c>
      <c r="C1479" s="14" t="s">
        <v>1601</v>
      </c>
      <c r="D1479" s="14" t="s">
        <v>1255</v>
      </c>
      <c r="E1479" s="14" t="s">
        <v>1184</v>
      </c>
      <c r="F1479" s="14" t="s">
        <v>1602</v>
      </c>
      <c r="G1479" s="30">
        <v>1200.6083702356027</v>
      </c>
      <c r="H1479" s="30">
        <v>765.43434734814127</v>
      </c>
      <c r="I1479" s="26">
        <f t="shared" si="74"/>
        <v>1200.6083702356027</v>
      </c>
      <c r="J1479" s="26">
        <f t="shared" si="74"/>
        <v>765.43434734814127</v>
      </c>
      <c r="K1479" s="26">
        <f t="shared" si="75"/>
        <v>435.17402288746143</v>
      </c>
      <c r="L1479" s="28">
        <f t="shared" si="76"/>
        <v>0.36246126020432839</v>
      </c>
    </row>
    <row r="1480" spans="1:12">
      <c r="A1480" s="14">
        <v>2021</v>
      </c>
      <c r="B1480" s="14" t="s">
        <v>1095</v>
      </c>
      <c r="C1480" s="14" t="s">
        <v>1601</v>
      </c>
      <c r="D1480" s="14" t="s">
        <v>1255</v>
      </c>
      <c r="E1480" s="14" t="s">
        <v>1184</v>
      </c>
      <c r="F1480" s="14" t="s">
        <v>1602</v>
      </c>
      <c r="G1480" s="30">
        <v>1184.3291524840124</v>
      </c>
      <c r="H1480" s="30">
        <v>902.32916149999915</v>
      </c>
      <c r="I1480" s="26">
        <f t="shared" ref="I1480:J1543" si="79">IF(G1480&lt;0,"",IF(G1480="","",G1480))</f>
        <v>1184.3291524840124</v>
      </c>
      <c r="J1480" s="26">
        <f t="shared" si="79"/>
        <v>902.32916149999915</v>
      </c>
      <c r="K1480" s="26">
        <f t="shared" si="75"/>
        <v>281.99999098401327</v>
      </c>
      <c r="L1480" s="28">
        <f t="shared" si="76"/>
        <v>0.23810947352984294</v>
      </c>
    </row>
    <row r="1481" spans="1:12">
      <c r="A1481" s="14">
        <v>2020</v>
      </c>
      <c r="B1481" s="14" t="s">
        <v>1095</v>
      </c>
      <c r="C1481" s="14" t="s">
        <v>1601</v>
      </c>
      <c r="D1481" s="14" t="s">
        <v>1255</v>
      </c>
      <c r="E1481" s="14" t="s">
        <v>1184</v>
      </c>
      <c r="F1481" s="14" t="s">
        <v>1602</v>
      </c>
      <c r="G1481" s="30">
        <v>1244.8083142174448</v>
      </c>
      <c r="H1481" s="30">
        <v>1040.9113958333378</v>
      </c>
      <c r="I1481" s="26">
        <f t="shared" si="79"/>
        <v>1244.8083142174448</v>
      </c>
      <c r="J1481" s="26">
        <f t="shared" si="79"/>
        <v>1040.9113958333378</v>
      </c>
      <c r="K1481" s="26">
        <f t="shared" si="75"/>
        <v>203.89691838410704</v>
      </c>
      <c r="L1481" s="28">
        <f t="shared" si="76"/>
        <v>0.16379784425868643</v>
      </c>
    </row>
    <row r="1482" spans="1:12">
      <c r="A1482" s="14">
        <v>2021</v>
      </c>
      <c r="B1482" s="14" t="s">
        <v>1095</v>
      </c>
      <c r="C1482" s="14" t="s">
        <v>1603</v>
      </c>
      <c r="D1482" s="14" t="s">
        <v>1266</v>
      </c>
      <c r="E1482" s="14" t="s">
        <v>1267</v>
      </c>
      <c r="F1482" s="14" t="s">
        <v>1604</v>
      </c>
      <c r="G1482" s="30">
        <v>243.49701030927821</v>
      </c>
      <c r="H1482" s="30">
        <v>55.149585499999993</v>
      </c>
      <c r="I1482" s="26">
        <f t="shared" si="79"/>
        <v>243.49701030927821</v>
      </c>
      <c r="J1482" s="26">
        <f t="shared" si="79"/>
        <v>55.149585499999993</v>
      </c>
      <c r="K1482" s="26">
        <f t="shared" si="75"/>
        <v>188.34742480927821</v>
      </c>
      <c r="L1482" s="28">
        <f t="shared" si="76"/>
        <v>0.77351021505376327</v>
      </c>
    </row>
    <row r="1483" spans="1:12">
      <c r="A1483" s="14">
        <v>2020</v>
      </c>
      <c r="B1483" s="14" t="s">
        <v>1095</v>
      </c>
      <c r="C1483" s="14" t="s">
        <v>1603</v>
      </c>
      <c r="D1483" s="14" t="s">
        <v>1266</v>
      </c>
      <c r="E1483" s="14" t="s">
        <v>1267</v>
      </c>
      <c r="F1483" s="14" t="s">
        <v>1604</v>
      </c>
      <c r="G1483" s="30">
        <v>228.61970895816918</v>
      </c>
      <c r="H1483" s="30">
        <v>83.596148632596808</v>
      </c>
      <c r="I1483" s="26">
        <f t="shared" si="79"/>
        <v>228.61970895816918</v>
      </c>
      <c r="J1483" s="26">
        <f t="shared" si="79"/>
        <v>83.596148632596808</v>
      </c>
      <c r="K1483" s="26">
        <f t="shared" si="75"/>
        <v>145.02356032557236</v>
      </c>
      <c r="L1483" s="28">
        <f t="shared" si="76"/>
        <v>0.63434408602150527</v>
      </c>
    </row>
    <row r="1484" spans="1:12">
      <c r="A1484" s="14">
        <v>2016</v>
      </c>
      <c r="B1484" s="14" t="s">
        <v>1095</v>
      </c>
      <c r="C1484" s="14" t="s">
        <v>1605</v>
      </c>
      <c r="D1484" s="14" t="s">
        <v>1266</v>
      </c>
      <c r="E1484" s="14" t="s">
        <v>1606</v>
      </c>
      <c r="F1484" s="14" t="s">
        <v>1607</v>
      </c>
      <c r="G1484" s="30">
        <v>246.00908450704236</v>
      </c>
      <c r="H1484" s="30">
        <v>63.212620000000022</v>
      </c>
      <c r="I1484" s="26">
        <f t="shared" si="79"/>
        <v>246.00908450704236</v>
      </c>
      <c r="J1484" s="26">
        <f t="shared" si="79"/>
        <v>63.212620000000022</v>
      </c>
      <c r="K1484" s="26">
        <f t="shared" si="75"/>
        <v>182.79646450704234</v>
      </c>
      <c r="L1484" s="28">
        <f t="shared" si="76"/>
        <v>0.74304761904761907</v>
      </c>
    </row>
    <row r="1485" spans="1:12">
      <c r="A1485" s="14">
        <v>2011</v>
      </c>
      <c r="B1485" s="14" t="s">
        <v>1095</v>
      </c>
      <c r="C1485" s="14" t="s">
        <v>1605</v>
      </c>
      <c r="D1485" s="14" t="s">
        <v>1266</v>
      </c>
      <c r="E1485" s="14" t="s">
        <v>1606</v>
      </c>
      <c r="F1485" s="14" t="s">
        <v>1608</v>
      </c>
      <c r="G1485" s="30">
        <v>216.18622478386169</v>
      </c>
      <c r="H1485" s="30">
        <v>75.135694000000058</v>
      </c>
      <c r="I1485" s="26">
        <f t="shared" si="79"/>
        <v>216.18622478386169</v>
      </c>
      <c r="J1485" s="26">
        <f t="shared" si="79"/>
        <v>75.135694000000058</v>
      </c>
      <c r="K1485" s="26">
        <f t="shared" si="75"/>
        <v>141.05053078386163</v>
      </c>
      <c r="L1485" s="28">
        <f t="shared" si="76"/>
        <v>0.65244920634920611</v>
      </c>
    </row>
    <row r="1486" spans="1:12">
      <c r="A1486" s="14">
        <v>2017</v>
      </c>
      <c r="B1486" s="14" t="s">
        <v>1095</v>
      </c>
      <c r="C1486" s="14" t="s">
        <v>1605</v>
      </c>
      <c r="D1486" s="14" t="s">
        <v>1266</v>
      </c>
      <c r="E1486" s="14" t="s">
        <v>1606</v>
      </c>
      <c r="F1486" s="14" t="s">
        <v>1607</v>
      </c>
      <c r="G1486" s="30">
        <v>231.72481012658204</v>
      </c>
      <c r="H1486" s="30">
        <v>79.501471999999922</v>
      </c>
      <c r="I1486" s="26">
        <f t="shared" si="79"/>
        <v>231.72481012658204</v>
      </c>
      <c r="J1486" s="26">
        <f t="shared" si="79"/>
        <v>79.501471999999922</v>
      </c>
      <c r="K1486" s="26">
        <f t="shared" si="75"/>
        <v>152.22333812658212</v>
      </c>
      <c r="L1486" s="28">
        <f t="shared" si="76"/>
        <v>0.65691428571428567</v>
      </c>
    </row>
    <row r="1487" spans="1:12">
      <c r="A1487" s="14">
        <v>2012</v>
      </c>
      <c r="B1487" s="14" t="s">
        <v>1095</v>
      </c>
      <c r="C1487" s="14" t="s">
        <v>1605</v>
      </c>
      <c r="D1487" s="14" t="s">
        <v>1266</v>
      </c>
      <c r="E1487" s="14" t="s">
        <v>1606</v>
      </c>
      <c r="F1487" s="14" t="s">
        <v>1608</v>
      </c>
      <c r="G1487" s="30">
        <v>233.84142857142862</v>
      </c>
      <c r="H1487" s="30">
        <v>84.881840333333429</v>
      </c>
      <c r="I1487" s="26">
        <f t="shared" si="79"/>
        <v>233.84142857142862</v>
      </c>
      <c r="J1487" s="26">
        <f t="shared" si="79"/>
        <v>84.881840333333429</v>
      </c>
      <c r="K1487" s="26">
        <f t="shared" si="75"/>
        <v>148.95958823809519</v>
      </c>
      <c r="L1487" s="28">
        <f t="shared" si="76"/>
        <v>0.63701111111111075</v>
      </c>
    </row>
    <row r="1488" spans="1:12">
      <c r="A1488" s="14">
        <v>2015</v>
      </c>
      <c r="B1488" s="14" t="s">
        <v>1095</v>
      </c>
      <c r="C1488" s="14" t="s">
        <v>1605</v>
      </c>
      <c r="D1488" s="14" t="s">
        <v>1266</v>
      </c>
      <c r="E1488" s="14" t="s">
        <v>1606</v>
      </c>
      <c r="F1488" s="14" t="s">
        <v>1607</v>
      </c>
      <c r="G1488" s="30">
        <v>263.07179114490168</v>
      </c>
      <c r="H1488" s="30">
        <v>101.42094018956048</v>
      </c>
      <c r="I1488" s="26">
        <f t="shared" si="79"/>
        <v>263.07179114490168</v>
      </c>
      <c r="J1488" s="26">
        <f t="shared" si="79"/>
        <v>101.42094018956048</v>
      </c>
      <c r="K1488" s="26">
        <f t="shared" si="75"/>
        <v>161.65085095534118</v>
      </c>
      <c r="L1488" s="28">
        <f t="shared" si="76"/>
        <v>0.61447428571428564</v>
      </c>
    </row>
    <row r="1489" spans="1:12">
      <c r="A1489" s="14">
        <v>2021</v>
      </c>
      <c r="B1489" s="14" t="s">
        <v>1095</v>
      </c>
      <c r="C1489" s="14" t="s">
        <v>1605</v>
      </c>
      <c r="D1489" s="14" t="s">
        <v>1266</v>
      </c>
      <c r="E1489" s="14" t="s">
        <v>1606</v>
      </c>
      <c r="F1489" s="14" t="s">
        <v>1607</v>
      </c>
      <c r="G1489" s="30">
        <v>259.44656929235475</v>
      </c>
      <c r="H1489" s="30">
        <v>110.57128894797434</v>
      </c>
      <c r="I1489" s="26">
        <f t="shared" si="79"/>
        <v>259.44656929235475</v>
      </c>
      <c r="J1489" s="26">
        <f t="shared" si="79"/>
        <v>110.57128894797434</v>
      </c>
      <c r="K1489" s="26">
        <f t="shared" si="75"/>
        <v>148.87528034438043</v>
      </c>
      <c r="L1489" s="28">
        <f t="shared" si="76"/>
        <v>0.5738186507936508</v>
      </c>
    </row>
    <row r="1490" spans="1:12">
      <c r="A1490" s="14">
        <v>2018</v>
      </c>
      <c r="B1490" s="14" t="s">
        <v>1095</v>
      </c>
      <c r="C1490" s="14" t="s">
        <v>1605</v>
      </c>
      <c r="D1490" s="14" t="s">
        <v>1266</v>
      </c>
      <c r="E1490" s="14" t="s">
        <v>1606</v>
      </c>
      <c r="F1490" s="14" t="s">
        <v>1607</v>
      </c>
      <c r="G1490" s="30">
        <v>226.92414364640888</v>
      </c>
      <c r="H1490" s="30">
        <v>114.5161885</v>
      </c>
      <c r="I1490" s="26">
        <f t="shared" si="79"/>
        <v>226.92414364640888</v>
      </c>
      <c r="J1490" s="26">
        <f t="shared" si="79"/>
        <v>114.5161885</v>
      </c>
      <c r="K1490" s="26">
        <f t="shared" si="75"/>
        <v>112.40795514640888</v>
      </c>
      <c r="L1490" s="28">
        <f t="shared" si="76"/>
        <v>0.49535476190476202</v>
      </c>
    </row>
    <row r="1491" spans="1:12">
      <c r="A1491" s="14">
        <v>2014</v>
      </c>
      <c r="B1491" s="14" t="s">
        <v>1095</v>
      </c>
      <c r="C1491" s="14" t="s">
        <v>1605</v>
      </c>
      <c r="D1491" s="14" t="s">
        <v>1266</v>
      </c>
      <c r="E1491" s="14" t="s">
        <v>1606</v>
      </c>
      <c r="F1491" s="14" t="s">
        <v>1608</v>
      </c>
      <c r="G1491" s="30">
        <v>267.05142857142846</v>
      </c>
      <c r="H1491" s="30">
        <v>118.29310079999993</v>
      </c>
      <c r="I1491" s="26">
        <f t="shared" si="79"/>
        <v>267.05142857142846</v>
      </c>
      <c r="J1491" s="26">
        <f t="shared" si="79"/>
        <v>118.29310079999993</v>
      </c>
      <c r="K1491" s="26">
        <f t="shared" si="75"/>
        <v>148.75832777142853</v>
      </c>
      <c r="L1491" s="28">
        <f t="shared" si="76"/>
        <v>0.55704000000000009</v>
      </c>
    </row>
    <row r="1492" spans="1:12">
      <c r="A1492" s="14">
        <v>2013</v>
      </c>
      <c r="B1492" s="14" t="s">
        <v>1095</v>
      </c>
      <c r="C1492" s="14" t="s">
        <v>1605</v>
      </c>
      <c r="D1492" s="14" t="s">
        <v>1266</v>
      </c>
      <c r="E1492" s="14" t="s">
        <v>1606</v>
      </c>
      <c r="F1492" s="14" t="s">
        <v>1608</v>
      </c>
      <c r="G1492" s="30">
        <v>234.51961261665269</v>
      </c>
      <c r="H1492" s="30">
        <v>137.30913926193753</v>
      </c>
      <c r="I1492" s="26">
        <f t="shared" si="79"/>
        <v>234.51961261665269</v>
      </c>
      <c r="J1492" s="26">
        <f t="shared" si="79"/>
        <v>137.30913926193753</v>
      </c>
      <c r="K1492" s="26">
        <f t="shared" si="75"/>
        <v>97.210473354715162</v>
      </c>
      <c r="L1492" s="28">
        <f t="shared" si="76"/>
        <v>0.41450892857142846</v>
      </c>
    </row>
    <row r="1493" spans="1:12">
      <c r="A1493" s="14">
        <v>2019</v>
      </c>
      <c r="B1493" s="14" t="s">
        <v>1095</v>
      </c>
      <c r="C1493" s="14" t="s">
        <v>1605</v>
      </c>
      <c r="D1493" s="14" t="s">
        <v>1266</v>
      </c>
      <c r="E1493" s="14" t="s">
        <v>1606</v>
      </c>
      <c r="F1493" s="14" t="s">
        <v>1607</v>
      </c>
      <c r="G1493" s="30">
        <v>240.79174566630562</v>
      </c>
      <c r="H1493" s="30">
        <v>138.8321119505496</v>
      </c>
      <c r="I1493" s="26">
        <f t="shared" si="79"/>
        <v>240.79174566630562</v>
      </c>
      <c r="J1493" s="26">
        <f t="shared" si="79"/>
        <v>138.8321119505496</v>
      </c>
      <c r="K1493" s="26">
        <f t="shared" si="75"/>
        <v>101.95963371575601</v>
      </c>
      <c r="L1493" s="28">
        <f t="shared" si="76"/>
        <v>0.42343492063492022</v>
      </c>
    </row>
    <row r="1494" spans="1:12">
      <c r="A1494" s="14">
        <v>2020</v>
      </c>
      <c r="B1494" s="14" t="s">
        <v>1095</v>
      </c>
      <c r="C1494" s="14" t="s">
        <v>1605</v>
      </c>
      <c r="D1494" s="14" t="s">
        <v>1266</v>
      </c>
      <c r="E1494" s="14" t="s">
        <v>1606</v>
      </c>
      <c r="F1494" s="14" t="s">
        <v>1607</v>
      </c>
      <c r="G1494" s="30">
        <v>248.23093220338993</v>
      </c>
      <c r="H1494" s="30">
        <v>171.19689508928582</v>
      </c>
      <c r="I1494" s="26">
        <f t="shared" si="79"/>
        <v>248.23093220338993</v>
      </c>
      <c r="J1494" s="26">
        <f t="shared" si="79"/>
        <v>171.19689508928582</v>
      </c>
      <c r="K1494" s="26">
        <f t="shared" si="75"/>
        <v>77.034037114104109</v>
      </c>
      <c r="L1494" s="28">
        <f t="shared" si="76"/>
        <v>0.31033214285714272</v>
      </c>
    </row>
    <row r="1495" spans="1:12">
      <c r="A1495" s="14">
        <v>2012</v>
      </c>
      <c r="B1495" s="14" t="s">
        <v>1095</v>
      </c>
      <c r="C1495" s="14" t="s">
        <v>1609</v>
      </c>
      <c r="D1495" s="14" t="s">
        <v>1097</v>
      </c>
      <c r="E1495" s="14" t="s">
        <v>1610</v>
      </c>
      <c r="F1495" s="14" t="s">
        <v>1611</v>
      </c>
      <c r="G1495" s="30">
        <v>1176.4989270964049</v>
      </c>
      <c r="H1495" s="30">
        <v>88.481983314564602</v>
      </c>
      <c r="I1495" s="26">
        <f t="shared" si="79"/>
        <v>1176.4989270964049</v>
      </c>
      <c r="J1495" s="26">
        <f t="shared" si="79"/>
        <v>88.481983314564602</v>
      </c>
      <c r="K1495" s="26">
        <f t="shared" ref="K1495:K1558" si="80">IF(H1495="","",IF(G1495="","",G1495-H1495))</f>
        <v>1088.0169437818404</v>
      </c>
      <c r="L1495" s="28">
        <f t="shared" ref="L1495:L1558" si="81">IF(H1495="","",IF(G1495="","",K1495/G1495))</f>
        <v>0.92479212579229653</v>
      </c>
    </row>
    <row r="1496" spans="1:12">
      <c r="A1496" s="14">
        <v>2011</v>
      </c>
      <c r="B1496" s="14" t="s">
        <v>1095</v>
      </c>
      <c r="C1496" s="14" t="s">
        <v>1609</v>
      </c>
      <c r="D1496" s="14" t="s">
        <v>1097</v>
      </c>
      <c r="E1496" s="14" t="s">
        <v>1610</v>
      </c>
      <c r="F1496" s="14" t="s">
        <v>1611</v>
      </c>
      <c r="G1496" s="30">
        <v>934.40322457282218</v>
      </c>
      <c r="H1496" s="30">
        <v>90.553202454545499</v>
      </c>
      <c r="I1496" s="26">
        <f t="shared" si="79"/>
        <v>934.40322457282218</v>
      </c>
      <c r="J1496" s="26">
        <f t="shared" si="79"/>
        <v>90.553202454545499</v>
      </c>
      <c r="K1496" s="26">
        <f t="shared" si="80"/>
        <v>843.85002211827668</v>
      </c>
      <c r="L1496" s="28">
        <f t="shared" si="81"/>
        <v>0.90308980098399871</v>
      </c>
    </row>
    <row r="1497" spans="1:12">
      <c r="A1497" s="14">
        <v>2013</v>
      </c>
      <c r="B1497" s="14" t="s">
        <v>1095</v>
      </c>
      <c r="C1497" s="14" t="s">
        <v>1609</v>
      </c>
      <c r="D1497" s="14" t="s">
        <v>1097</v>
      </c>
      <c r="E1497" s="14" t="s">
        <v>1610</v>
      </c>
      <c r="F1497" s="14" t="s">
        <v>1611</v>
      </c>
      <c r="G1497" s="30">
        <v>1159.8525041806022</v>
      </c>
      <c r="H1497" s="30">
        <v>117.06968329166689</v>
      </c>
      <c r="I1497" s="26">
        <f t="shared" si="79"/>
        <v>1159.8525041806022</v>
      </c>
      <c r="J1497" s="26">
        <f t="shared" si="79"/>
        <v>117.06968329166689</v>
      </c>
      <c r="K1497" s="26">
        <f t="shared" si="80"/>
        <v>1042.7828208889352</v>
      </c>
      <c r="L1497" s="28">
        <f t="shared" si="81"/>
        <v>0.89906502519096354</v>
      </c>
    </row>
    <row r="1498" spans="1:12">
      <c r="A1498" s="14">
        <v>2019</v>
      </c>
      <c r="B1498" s="14" t="s">
        <v>1095</v>
      </c>
      <c r="C1498" s="14" t="s">
        <v>1609</v>
      </c>
      <c r="D1498" s="14" t="s">
        <v>1097</v>
      </c>
      <c r="E1498" s="14" t="s">
        <v>1610</v>
      </c>
      <c r="F1498" s="14" t="s">
        <v>1611</v>
      </c>
      <c r="G1498" s="30">
        <v>784.07040277853753</v>
      </c>
      <c r="H1498" s="30">
        <v>160.60735614104823</v>
      </c>
      <c r="I1498" s="26">
        <f t="shared" si="79"/>
        <v>784.07040277853753</v>
      </c>
      <c r="J1498" s="26">
        <f t="shared" si="79"/>
        <v>160.60735614104823</v>
      </c>
      <c r="K1498" s="26">
        <f t="shared" si="80"/>
        <v>623.46304663748924</v>
      </c>
      <c r="L1498" s="28">
        <f t="shared" si="81"/>
        <v>0.79516207272727246</v>
      </c>
    </row>
    <row r="1499" spans="1:12">
      <c r="A1499" s="14">
        <v>2014</v>
      </c>
      <c r="B1499" s="14" t="s">
        <v>1095</v>
      </c>
      <c r="C1499" s="14" t="s">
        <v>1609</v>
      </c>
      <c r="D1499" s="14" t="s">
        <v>1097</v>
      </c>
      <c r="E1499" s="14" t="s">
        <v>1610</v>
      </c>
      <c r="F1499" s="14" t="s">
        <v>1611</v>
      </c>
      <c r="G1499" s="30">
        <v>990.97389885807706</v>
      </c>
      <c r="H1499" s="30">
        <v>213.0184280000004</v>
      </c>
      <c r="I1499" s="26">
        <f t="shared" si="79"/>
        <v>990.97389885807706</v>
      </c>
      <c r="J1499" s="26">
        <f t="shared" si="79"/>
        <v>213.0184280000004</v>
      </c>
      <c r="K1499" s="26">
        <f t="shared" si="80"/>
        <v>777.95547085807664</v>
      </c>
      <c r="L1499" s="28">
        <f t="shared" si="81"/>
        <v>0.78504133333333337</v>
      </c>
    </row>
    <row r="1500" spans="1:12">
      <c r="A1500" s="14">
        <v>2017</v>
      </c>
      <c r="B1500" s="14" t="s">
        <v>1095</v>
      </c>
      <c r="C1500" s="14" t="s">
        <v>1609</v>
      </c>
      <c r="D1500" s="14" t="s">
        <v>1097</v>
      </c>
      <c r="E1500" s="14" t="s">
        <v>1610</v>
      </c>
      <c r="F1500" s="14" t="s">
        <v>1611</v>
      </c>
      <c r="G1500" s="30">
        <v>674.62938425564937</v>
      </c>
      <c r="H1500" s="30">
        <v>215.90651416666643</v>
      </c>
      <c r="I1500" s="26">
        <f t="shared" si="79"/>
        <v>674.62938425564937</v>
      </c>
      <c r="J1500" s="26">
        <f t="shared" si="79"/>
        <v>215.90651416666643</v>
      </c>
      <c r="K1500" s="26">
        <f t="shared" si="80"/>
        <v>458.72287008898297</v>
      </c>
      <c r="L1500" s="28">
        <f t="shared" si="81"/>
        <v>0.67996277777777747</v>
      </c>
    </row>
    <row r="1501" spans="1:12">
      <c r="A1501" s="14">
        <v>2015</v>
      </c>
      <c r="B1501" s="14" t="s">
        <v>1095</v>
      </c>
      <c r="C1501" s="14" t="s">
        <v>1609</v>
      </c>
      <c r="D1501" s="14" t="s">
        <v>1097</v>
      </c>
      <c r="E1501" s="14" t="s">
        <v>1610</v>
      </c>
      <c r="F1501" s="14" t="s">
        <v>1611</v>
      </c>
      <c r="G1501" s="30">
        <v>801.2155920659909</v>
      </c>
      <c r="H1501" s="30">
        <v>241.00375091575052</v>
      </c>
      <c r="I1501" s="26">
        <f t="shared" si="79"/>
        <v>801.2155920659909</v>
      </c>
      <c r="J1501" s="26">
        <f t="shared" si="79"/>
        <v>241.00375091575052</v>
      </c>
      <c r="K1501" s="26">
        <f t="shared" si="80"/>
        <v>560.21184115024039</v>
      </c>
      <c r="L1501" s="28">
        <f t="shared" si="81"/>
        <v>0.69920237037037014</v>
      </c>
    </row>
    <row r="1502" spans="1:12">
      <c r="A1502" s="14">
        <v>2018</v>
      </c>
      <c r="B1502" s="14" t="s">
        <v>1095</v>
      </c>
      <c r="C1502" s="14" t="s">
        <v>1609</v>
      </c>
      <c r="D1502" s="14" t="s">
        <v>1097</v>
      </c>
      <c r="E1502" s="14" t="s">
        <v>1610</v>
      </c>
      <c r="F1502" s="14" t="s">
        <v>1611</v>
      </c>
      <c r="G1502" s="30">
        <v>748.94299450549602</v>
      </c>
      <c r="H1502" s="30">
        <v>246.20186133333405</v>
      </c>
      <c r="I1502" s="26">
        <f t="shared" si="79"/>
        <v>748.94299450549602</v>
      </c>
      <c r="J1502" s="26">
        <f t="shared" si="79"/>
        <v>246.20186133333405</v>
      </c>
      <c r="K1502" s="26">
        <f t="shared" si="80"/>
        <v>502.74113317216199</v>
      </c>
      <c r="L1502" s="28">
        <f t="shared" si="81"/>
        <v>0.67126755555555528</v>
      </c>
    </row>
    <row r="1503" spans="1:12">
      <c r="A1503" s="14">
        <v>2020</v>
      </c>
      <c r="B1503" s="14" t="s">
        <v>1095</v>
      </c>
      <c r="C1503" s="14" t="s">
        <v>1609</v>
      </c>
      <c r="D1503" s="14" t="s">
        <v>1097</v>
      </c>
      <c r="E1503" s="14" t="s">
        <v>1610</v>
      </c>
      <c r="F1503" s="14" t="s">
        <v>1611</v>
      </c>
      <c r="G1503" s="30">
        <v>716.05637982195901</v>
      </c>
      <c r="H1503" s="30">
        <v>309.989573090909</v>
      </c>
      <c r="I1503" s="26">
        <f t="shared" si="79"/>
        <v>716.05637982195901</v>
      </c>
      <c r="J1503" s="26">
        <f t="shared" si="79"/>
        <v>309.989573090909</v>
      </c>
      <c r="K1503" s="26">
        <f t="shared" si="80"/>
        <v>406.06680673105001</v>
      </c>
      <c r="L1503" s="28">
        <f t="shared" si="81"/>
        <v>0.56708775757575802</v>
      </c>
    </row>
    <row r="1504" spans="1:12">
      <c r="A1504" s="14">
        <v>2021</v>
      </c>
      <c r="B1504" s="14" t="s">
        <v>1095</v>
      </c>
      <c r="C1504" s="14" t="s">
        <v>1609</v>
      </c>
      <c r="D1504" s="14" t="s">
        <v>1097</v>
      </c>
      <c r="E1504" s="14" t="s">
        <v>1610</v>
      </c>
      <c r="F1504" s="14" t="s">
        <v>1612</v>
      </c>
      <c r="G1504" s="30">
        <v>806.09105329949114</v>
      </c>
      <c r="H1504" s="30">
        <v>480.21101099999919</v>
      </c>
      <c r="I1504" s="26">
        <f t="shared" si="79"/>
        <v>806.09105329949114</v>
      </c>
      <c r="J1504" s="26">
        <f t="shared" si="79"/>
        <v>480.21101099999919</v>
      </c>
      <c r="K1504" s="26">
        <f t="shared" si="80"/>
        <v>325.88004229949195</v>
      </c>
      <c r="L1504" s="28">
        <f t="shared" si="81"/>
        <v>0.40427200000000008</v>
      </c>
    </row>
    <row r="1505" spans="1:12">
      <c r="A1505" s="14">
        <v>2016</v>
      </c>
      <c r="B1505" s="14" t="s">
        <v>1095</v>
      </c>
      <c r="C1505" s="14" t="s">
        <v>1609</v>
      </c>
      <c r="D1505" s="14" t="s">
        <v>1097</v>
      </c>
      <c r="E1505" s="14" t="s">
        <v>1610</v>
      </c>
      <c r="F1505" s="14" t="s">
        <v>1611</v>
      </c>
      <c r="G1505" s="30">
        <v>757.46894171778956</v>
      </c>
      <c r="H1505" s="30">
        <v>497.820707999999</v>
      </c>
      <c r="I1505" s="26">
        <f t="shared" si="79"/>
        <v>757.46894171778956</v>
      </c>
      <c r="J1505" s="26">
        <f t="shared" si="79"/>
        <v>497.820707999999</v>
      </c>
      <c r="K1505" s="26">
        <f t="shared" si="80"/>
        <v>259.64823371779056</v>
      </c>
      <c r="L1505" s="28">
        <f t="shared" si="81"/>
        <v>0.3427839999999997</v>
      </c>
    </row>
    <row r="1506" spans="1:12">
      <c r="A1506" s="14">
        <v>2015</v>
      </c>
      <c r="B1506" s="14" t="s">
        <v>1095</v>
      </c>
      <c r="C1506" s="14" t="s">
        <v>1613</v>
      </c>
      <c r="D1506" s="14" t="s">
        <v>1183</v>
      </c>
      <c r="E1506" s="14" t="s">
        <v>1184</v>
      </c>
      <c r="F1506" s="14" t="s">
        <v>1596</v>
      </c>
      <c r="G1506" s="30">
        <v>241.09423407121744</v>
      </c>
      <c r="H1506" s="30">
        <v>47.267068472277742</v>
      </c>
      <c r="I1506" s="26">
        <f t="shared" si="79"/>
        <v>241.09423407121744</v>
      </c>
      <c r="J1506" s="26">
        <f t="shared" si="79"/>
        <v>47.267068472277742</v>
      </c>
      <c r="K1506" s="26">
        <f t="shared" si="80"/>
        <v>193.8271655989397</v>
      </c>
      <c r="L1506" s="28">
        <f t="shared" si="81"/>
        <v>0.80394774410774417</v>
      </c>
    </row>
    <row r="1507" spans="1:12">
      <c r="A1507" s="14">
        <v>2012</v>
      </c>
      <c r="B1507" s="14" t="s">
        <v>1095</v>
      </c>
      <c r="C1507" s="14" t="s">
        <v>1613</v>
      </c>
      <c r="D1507" s="14" t="s">
        <v>1183</v>
      </c>
      <c r="E1507" s="14" t="s">
        <v>1184</v>
      </c>
      <c r="F1507" s="14" t="s">
        <v>1272</v>
      </c>
      <c r="G1507" s="30">
        <v>250.0306553044112</v>
      </c>
      <c r="H1507" s="30">
        <v>83.941402846153821</v>
      </c>
      <c r="I1507" s="26">
        <f t="shared" si="79"/>
        <v>250.0306553044112</v>
      </c>
      <c r="J1507" s="26">
        <f t="shared" si="79"/>
        <v>83.941402846153821</v>
      </c>
      <c r="K1507" s="26">
        <f t="shared" si="80"/>
        <v>166.08925245825736</v>
      </c>
      <c r="L1507" s="28">
        <f t="shared" si="81"/>
        <v>0.66427555555555551</v>
      </c>
    </row>
    <row r="1508" spans="1:12">
      <c r="A1508" s="14">
        <v>2019</v>
      </c>
      <c r="B1508" s="14" t="s">
        <v>1095</v>
      </c>
      <c r="C1508" s="14" t="s">
        <v>1613</v>
      </c>
      <c r="D1508" s="14" t="s">
        <v>1183</v>
      </c>
      <c r="E1508" s="14" t="s">
        <v>1184</v>
      </c>
      <c r="F1508" s="14" t="s">
        <v>1596</v>
      </c>
      <c r="G1508" s="30">
        <v>243.32432054552586</v>
      </c>
      <c r="H1508" s="30">
        <v>84.669653940345285</v>
      </c>
      <c r="I1508" s="26">
        <f t="shared" si="79"/>
        <v>243.32432054552586</v>
      </c>
      <c r="J1508" s="26">
        <f t="shared" si="79"/>
        <v>84.669653940345285</v>
      </c>
      <c r="K1508" s="26">
        <f t="shared" si="80"/>
        <v>158.65466660518058</v>
      </c>
      <c r="L1508" s="28">
        <f t="shared" si="81"/>
        <v>0.65202962962962996</v>
      </c>
    </row>
    <row r="1509" spans="1:12">
      <c r="A1509" s="14">
        <v>2011</v>
      </c>
      <c r="B1509" s="14" t="s">
        <v>1095</v>
      </c>
      <c r="C1509" s="14" t="s">
        <v>1613</v>
      </c>
      <c r="D1509" s="14" t="s">
        <v>1183</v>
      </c>
      <c r="E1509" s="14" t="s">
        <v>1184</v>
      </c>
      <c r="F1509" s="14" t="s">
        <v>1272</v>
      </c>
      <c r="G1509" s="30">
        <v>239.80616159830259</v>
      </c>
      <c r="H1509" s="30">
        <v>96.605098043154612</v>
      </c>
      <c r="I1509" s="26">
        <f t="shared" si="79"/>
        <v>239.80616159830259</v>
      </c>
      <c r="J1509" s="26">
        <f t="shared" si="79"/>
        <v>96.605098043154612</v>
      </c>
      <c r="K1509" s="26">
        <f t="shared" si="80"/>
        <v>143.20106355514798</v>
      </c>
      <c r="L1509" s="28">
        <f t="shared" si="81"/>
        <v>0.59715339506172882</v>
      </c>
    </row>
    <row r="1510" spans="1:12">
      <c r="A1510" s="14">
        <v>2013</v>
      </c>
      <c r="B1510" s="14" t="s">
        <v>1095</v>
      </c>
      <c r="C1510" s="14" t="s">
        <v>1613</v>
      </c>
      <c r="D1510" s="14" t="s">
        <v>1183</v>
      </c>
      <c r="E1510" s="14" t="s">
        <v>1184</v>
      </c>
      <c r="F1510" s="14" t="s">
        <v>1272</v>
      </c>
      <c r="G1510" s="30">
        <v>239.585428447151</v>
      </c>
      <c r="H1510" s="30">
        <v>116.04626363774109</v>
      </c>
      <c r="I1510" s="26">
        <f t="shared" si="79"/>
        <v>239.585428447151</v>
      </c>
      <c r="J1510" s="26">
        <f t="shared" si="79"/>
        <v>116.04626363774109</v>
      </c>
      <c r="K1510" s="26">
        <f t="shared" si="80"/>
        <v>123.53916480940991</v>
      </c>
      <c r="L1510" s="28">
        <f t="shared" si="81"/>
        <v>0.51563722222222219</v>
      </c>
    </row>
    <row r="1511" spans="1:12">
      <c r="A1511" s="14">
        <v>2020</v>
      </c>
      <c r="B1511" s="14" t="s">
        <v>1095</v>
      </c>
      <c r="C1511" s="14" t="s">
        <v>1613</v>
      </c>
      <c r="D1511" s="14" t="s">
        <v>1183</v>
      </c>
      <c r="E1511" s="14" t="s">
        <v>1184</v>
      </c>
      <c r="F1511" s="14" t="s">
        <v>1596</v>
      </c>
      <c r="G1511" s="30">
        <v>247.24519867549668</v>
      </c>
      <c r="H1511" s="30">
        <v>130.83501650000005</v>
      </c>
      <c r="I1511" s="26">
        <f t="shared" si="79"/>
        <v>247.24519867549668</v>
      </c>
      <c r="J1511" s="26">
        <f t="shared" si="79"/>
        <v>130.83501650000005</v>
      </c>
      <c r="K1511" s="26">
        <f t="shared" si="80"/>
        <v>116.41018217549663</v>
      </c>
      <c r="L1511" s="28">
        <f t="shared" si="81"/>
        <v>0.47082888888888869</v>
      </c>
    </row>
    <row r="1512" spans="1:12">
      <c r="A1512" s="14">
        <v>2021</v>
      </c>
      <c r="B1512" s="14" t="s">
        <v>1095</v>
      </c>
      <c r="C1512" s="14" t="s">
        <v>1613</v>
      </c>
      <c r="D1512" s="14" t="s">
        <v>1183</v>
      </c>
      <c r="E1512" s="14" t="s">
        <v>1184</v>
      </c>
      <c r="F1512" s="14" t="s">
        <v>1596</v>
      </c>
      <c r="G1512" s="30">
        <v>247.71963066519268</v>
      </c>
      <c r="H1512" s="30">
        <v>140.16894183150188</v>
      </c>
      <c r="I1512" s="26">
        <f t="shared" si="79"/>
        <v>247.71963066519268</v>
      </c>
      <c r="J1512" s="26">
        <f t="shared" si="79"/>
        <v>140.16894183150188</v>
      </c>
      <c r="K1512" s="26">
        <f t="shared" si="80"/>
        <v>107.5506888336908</v>
      </c>
      <c r="L1512" s="28">
        <f t="shared" si="81"/>
        <v>0.43416296296296247</v>
      </c>
    </row>
    <row r="1513" spans="1:12">
      <c r="A1513" s="14">
        <v>2016</v>
      </c>
      <c r="B1513" s="14" t="s">
        <v>1095</v>
      </c>
      <c r="C1513" s="14" t="s">
        <v>1613</v>
      </c>
      <c r="D1513" s="14" t="s">
        <v>1183</v>
      </c>
      <c r="E1513" s="14" t="s">
        <v>1184</v>
      </c>
      <c r="F1513" s="14" t="s">
        <v>1596</v>
      </c>
      <c r="G1513" s="30">
        <v>244.25777777777802</v>
      </c>
      <c r="H1513" s="30">
        <v>160.23154785454574</v>
      </c>
      <c r="I1513" s="26">
        <f t="shared" si="79"/>
        <v>244.25777777777802</v>
      </c>
      <c r="J1513" s="26">
        <f t="shared" si="79"/>
        <v>160.23154785454574</v>
      </c>
      <c r="K1513" s="26">
        <f t="shared" si="80"/>
        <v>84.026229923232279</v>
      </c>
      <c r="L1513" s="28">
        <f t="shared" si="81"/>
        <v>0.34400636363636311</v>
      </c>
    </row>
    <row r="1514" spans="1:12">
      <c r="A1514" s="14">
        <v>2017</v>
      </c>
      <c r="B1514" s="14" t="s">
        <v>1095</v>
      </c>
      <c r="C1514" s="14" t="s">
        <v>1613</v>
      </c>
      <c r="D1514" s="14" t="s">
        <v>1183</v>
      </c>
      <c r="E1514" s="14" t="s">
        <v>1184</v>
      </c>
      <c r="F1514" s="14" t="s">
        <v>1596</v>
      </c>
      <c r="G1514" s="30">
        <v>244.88263636363644</v>
      </c>
      <c r="H1514" s="30">
        <v>161.46734688888884</v>
      </c>
      <c r="I1514" s="26">
        <f t="shared" si="79"/>
        <v>244.88263636363644</v>
      </c>
      <c r="J1514" s="26">
        <f t="shared" si="79"/>
        <v>161.46734688888884</v>
      </c>
      <c r="K1514" s="26">
        <f t="shared" si="80"/>
        <v>83.415289474747595</v>
      </c>
      <c r="L1514" s="28">
        <f t="shared" si="81"/>
        <v>0.34063374485596748</v>
      </c>
    </row>
    <row r="1515" spans="1:12">
      <c r="A1515" s="14">
        <v>2018</v>
      </c>
      <c r="B1515" s="14" t="s">
        <v>1095</v>
      </c>
      <c r="C1515" s="14" t="s">
        <v>1613</v>
      </c>
      <c r="D1515" s="14" t="s">
        <v>1183</v>
      </c>
      <c r="E1515" s="14" t="s">
        <v>1184</v>
      </c>
      <c r="F1515" s="14" t="s">
        <v>1596</v>
      </c>
      <c r="G1515" s="30">
        <v>250.0648988764043</v>
      </c>
      <c r="H1515" s="30">
        <v>176.63314285714273</v>
      </c>
      <c r="I1515" s="26">
        <f t="shared" si="79"/>
        <v>250.0648988764043</v>
      </c>
      <c r="J1515" s="26">
        <f t="shared" si="79"/>
        <v>176.63314285714273</v>
      </c>
      <c r="K1515" s="26">
        <f t="shared" si="80"/>
        <v>73.43175601926157</v>
      </c>
      <c r="L1515" s="28">
        <f t="shared" si="81"/>
        <v>0.29365079365079361</v>
      </c>
    </row>
    <row r="1516" spans="1:12">
      <c r="A1516" s="14">
        <v>2014</v>
      </c>
      <c r="B1516" s="14" t="s">
        <v>1095</v>
      </c>
      <c r="C1516" s="14" t="s">
        <v>1613</v>
      </c>
      <c r="D1516" s="14" t="s">
        <v>1183</v>
      </c>
      <c r="E1516" s="14" t="s">
        <v>1184</v>
      </c>
      <c r="F1516" s="14" t="s">
        <v>1596</v>
      </c>
      <c r="G1516" s="30">
        <v>258.21111662531024</v>
      </c>
      <c r="H1516" s="30">
        <v>281.06871380000069</v>
      </c>
      <c r="I1516" s="26">
        <f t="shared" si="79"/>
        <v>258.21111662531024</v>
      </c>
      <c r="J1516" s="26">
        <f t="shared" si="79"/>
        <v>281.06871380000069</v>
      </c>
      <c r="K1516" s="26">
        <f t="shared" si="80"/>
        <v>-22.857597174690454</v>
      </c>
      <c r="L1516" s="28">
        <f t="shared" si="81"/>
        <v>-8.8522901234570309E-2</v>
      </c>
    </row>
    <row r="1517" spans="1:12">
      <c r="A1517" s="14">
        <v>2011</v>
      </c>
      <c r="B1517" s="14" t="s">
        <v>1095</v>
      </c>
      <c r="C1517" s="14" t="s">
        <v>1614</v>
      </c>
      <c r="D1517" s="14" t="s">
        <v>1097</v>
      </c>
      <c r="F1517" s="14" t="s">
        <v>1615</v>
      </c>
      <c r="G1517" s="30">
        <v>1005.1623159807417</v>
      </c>
      <c r="H1517" s="30">
        <v>154.68076100844894</v>
      </c>
      <c r="I1517" s="26">
        <f t="shared" si="79"/>
        <v>1005.1623159807417</v>
      </c>
      <c r="J1517" s="26">
        <f t="shared" si="79"/>
        <v>154.68076100844894</v>
      </c>
      <c r="K1517" s="26">
        <f t="shared" si="80"/>
        <v>850.48155497229277</v>
      </c>
      <c r="L1517" s="28">
        <f t="shared" si="81"/>
        <v>0.84611364896073904</v>
      </c>
    </row>
    <row r="1518" spans="1:12">
      <c r="A1518" s="14">
        <v>2013</v>
      </c>
      <c r="B1518" s="14" t="s">
        <v>1095</v>
      </c>
      <c r="C1518" s="14" t="s">
        <v>1614</v>
      </c>
      <c r="D1518" s="14" t="s">
        <v>1097</v>
      </c>
      <c r="F1518" s="14" t="s">
        <v>1615</v>
      </c>
      <c r="G1518" s="30">
        <v>983.77638312303179</v>
      </c>
      <c r="H1518" s="30">
        <v>157.59085102570009</v>
      </c>
      <c r="I1518" s="26">
        <f t="shared" si="79"/>
        <v>983.77638312303179</v>
      </c>
      <c r="J1518" s="26">
        <f t="shared" si="79"/>
        <v>157.59085102570009</v>
      </c>
      <c r="K1518" s="26">
        <f t="shared" si="80"/>
        <v>826.1855320973317</v>
      </c>
      <c r="L1518" s="28">
        <f t="shared" si="81"/>
        <v>0.83981029253271711</v>
      </c>
    </row>
    <row r="1519" spans="1:12">
      <c r="A1519" s="14">
        <v>2012</v>
      </c>
      <c r="B1519" s="14" t="s">
        <v>1095</v>
      </c>
      <c r="C1519" s="14" t="s">
        <v>1614</v>
      </c>
      <c r="D1519" s="14" t="s">
        <v>1097</v>
      </c>
      <c r="F1519" s="14" t="s">
        <v>1615</v>
      </c>
      <c r="G1519" s="30">
        <v>1010.1841450075439</v>
      </c>
      <c r="H1519" s="30">
        <v>159.65264403522582</v>
      </c>
      <c r="I1519" s="26">
        <f t="shared" si="79"/>
        <v>1010.1841450075439</v>
      </c>
      <c r="J1519" s="26">
        <f t="shared" si="79"/>
        <v>159.65264403522582</v>
      </c>
      <c r="K1519" s="26">
        <f t="shared" si="80"/>
        <v>850.5315009723181</v>
      </c>
      <c r="L1519" s="28">
        <f t="shared" si="81"/>
        <v>0.84195688991531981</v>
      </c>
    </row>
    <row r="1520" spans="1:12">
      <c r="A1520" s="14">
        <v>2015</v>
      </c>
      <c r="B1520" s="14" t="s">
        <v>1095</v>
      </c>
      <c r="C1520" s="14" t="s">
        <v>1614</v>
      </c>
      <c r="D1520" s="14" t="s">
        <v>1097</v>
      </c>
      <c r="F1520" s="14" t="s">
        <v>1615</v>
      </c>
      <c r="G1520" s="30">
        <v>1270.6502256671861</v>
      </c>
      <c r="H1520" s="30">
        <v>173.23269928046906</v>
      </c>
      <c r="I1520" s="26">
        <f t="shared" si="79"/>
        <v>1270.6502256671861</v>
      </c>
      <c r="J1520" s="26">
        <f t="shared" si="79"/>
        <v>173.23269928046906</v>
      </c>
      <c r="K1520" s="26">
        <f t="shared" si="80"/>
        <v>1097.4175263867171</v>
      </c>
      <c r="L1520" s="28">
        <f t="shared" si="81"/>
        <v>0.86366610119672482</v>
      </c>
    </row>
    <row r="1521" spans="1:12">
      <c r="A1521" s="14">
        <v>2019</v>
      </c>
      <c r="B1521" s="14" t="s">
        <v>1095</v>
      </c>
      <c r="C1521" s="14" t="s">
        <v>1614</v>
      </c>
      <c r="D1521" s="14" t="s">
        <v>1097</v>
      </c>
      <c r="F1521" s="14" t="s">
        <v>1615</v>
      </c>
      <c r="G1521" s="30">
        <v>1295.9276916524725</v>
      </c>
      <c r="H1521" s="30">
        <v>192.19774900000036</v>
      </c>
      <c r="I1521" s="26">
        <f t="shared" si="79"/>
        <v>1295.9276916524725</v>
      </c>
      <c r="J1521" s="26">
        <f t="shared" si="79"/>
        <v>192.19774900000036</v>
      </c>
      <c r="K1521" s="26">
        <f t="shared" si="80"/>
        <v>1103.7299426524721</v>
      </c>
      <c r="L1521" s="28">
        <f t="shared" si="81"/>
        <v>0.85169099307159346</v>
      </c>
    </row>
    <row r="1522" spans="1:12">
      <c r="A1522" s="14">
        <v>2020</v>
      </c>
      <c r="B1522" s="14" t="s">
        <v>1095</v>
      </c>
      <c r="C1522" s="14" t="s">
        <v>1614</v>
      </c>
      <c r="D1522" s="14" t="s">
        <v>1097</v>
      </c>
      <c r="F1522" s="14" t="s">
        <v>1615</v>
      </c>
      <c r="G1522" s="30">
        <v>1211.3337709213517</v>
      </c>
      <c r="H1522" s="30">
        <v>234.62015147329669</v>
      </c>
      <c r="I1522" s="26">
        <f t="shared" si="79"/>
        <v>1211.3337709213517</v>
      </c>
      <c r="J1522" s="26">
        <f t="shared" si="79"/>
        <v>234.62015147329669</v>
      </c>
      <c r="K1522" s="26">
        <f t="shared" si="80"/>
        <v>976.71361944805506</v>
      </c>
      <c r="L1522" s="28">
        <f t="shared" si="81"/>
        <v>0.8063125481139336</v>
      </c>
    </row>
    <row r="1523" spans="1:12">
      <c r="A1523" s="14">
        <v>2014</v>
      </c>
      <c r="B1523" s="14" t="s">
        <v>1095</v>
      </c>
      <c r="C1523" s="14" t="s">
        <v>1614</v>
      </c>
      <c r="D1523" s="14" t="s">
        <v>1097</v>
      </c>
      <c r="F1523" s="14" t="s">
        <v>1615</v>
      </c>
      <c r="G1523" s="30">
        <v>1158.7656019221049</v>
      </c>
      <c r="H1523" s="30">
        <v>246.42034184000008</v>
      </c>
      <c r="I1523" s="26">
        <f t="shared" si="79"/>
        <v>1158.7656019221049</v>
      </c>
      <c r="J1523" s="26">
        <f t="shared" si="79"/>
        <v>246.42034184000008</v>
      </c>
      <c r="K1523" s="26">
        <f t="shared" si="80"/>
        <v>912.3452600821048</v>
      </c>
      <c r="L1523" s="28">
        <f t="shared" si="81"/>
        <v>0.78734237413394925</v>
      </c>
    </row>
    <row r="1524" spans="1:12">
      <c r="A1524" s="14">
        <v>2017</v>
      </c>
      <c r="B1524" s="14" t="s">
        <v>1095</v>
      </c>
      <c r="C1524" s="14" t="s">
        <v>1614</v>
      </c>
      <c r="D1524" s="14" t="s">
        <v>1097</v>
      </c>
      <c r="F1524" s="14" t="s">
        <v>1615</v>
      </c>
      <c r="G1524" s="30">
        <v>1063.8589050318933</v>
      </c>
      <c r="H1524" s="30">
        <v>266.47790100000009</v>
      </c>
      <c r="I1524" s="26">
        <f t="shared" si="79"/>
        <v>1063.8589050318933</v>
      </c>
      <c r="J1524" s="26">
        <f t="shared" si="79"/>
        <v>266.47790100000009</v>
      </c>
      <c r="K1524" s="26">
        <f t="shared" si="80"/>
        <v>797.38100403189321</v>
      </c>
      <c r="L1524" s="28">
        <f t="shared" si="81"/>
        <v>0.74951762894534268</v>
      </c>
    </row>
    <row r="1525" spans="1:12">
      <c r="A1525" s="14">
        <v>2021</v>
      </c>
      <c r="B1525" s="14" t="s">
        <v>1095</v>
      </c>
      <c r="C1525" s="14" t="s">
        <v>1614</v>
      </c>
      <c r="D1525" s="14" t="s">
        <v>1097</v>
      </c>
      <c r="F1525" s="14" t="s">
        <v>1615</v>
      </c>
      <c r="G1525" s="30">
        <v>1196.7131965093738</v>
      </c>
      <c r="H1525" s="30">
        <v>287.97288110000045</v>
      </c>
      <c r="I1525" s="26">
        <f t="shared" si="79"/>
        <v>1196.7131965093738</v>
      </c>
      <c r="J1525" s="26">
        <f t="shared" si="79"/>
        <v>287.97288110000045</v>
      </c>
      <c r="K1525" s="26">
        <f t="shared" si="80"/>
        <v>908.74031540937335</v>
      </c>
      <c r="L1525" s="28">
        <f t="shared" si="81"/>
        <v>0.75936349499615063</v>
      </c>
    </row>
    <row r="1526" spans="1:12">
      <c r="A1526" s="14">
        <v>2018</v>
      </c>
      <c r="B1526" s="14" t="s">
        <v>1095</v>
      </c>
      <c r="C1526" s="14" t="s">
        <v>1614</v>
      </c>
      <c r="D1526" s="14" t="s">
        <v>1097</v>
      </c>
      <c r="F1526" s="14" t="s">
        <v>1615</v>
      </c>
      <c r="G1526" s="30">
        <v>1379.2750509090883</v>
      </c>
      <c r="H1526" s="30">
        <v>340.46539266666639</v>
      </c>
      <c r="I1526" s="26">
        <f t="shared" si="79"/>
        <v>1379.2750509090883</v>
      </c>
      <c r="J1526" s="26">
        <f t="shared" si="79"/>
        <v>340.46539266666639</v>
      </c>
      <c r="K1526" s="26">
        <f t="shared" si="80"/>
        <v>1038.8096582424218</v>
      </c>
      <c r="L1526" s="28">
        <f t="shared" si="81"/>
        <v>0.75315627405696661</v>
      </c>
    </row>
    <row r="1527" spans="1:12">
      <c r="A1527" s="14">
        <v>2016</v>
      </c>
      <c r="B1527" s="14" t="s">
        <v>1095</v>
      </c>
      <c r="C1527" s="14" t="s">
        <v>1614</v>
      </c>
      <c r="D1527" s="14" t="s">
        <v>1097</v>
      </c>
      <c r="F1527" s="14" t="s">
        <v>1615</v>
      </c>
      <c r="G1527" s="30">
        <v>1294.5957262773709</v>
      </c>
      <c r="H1527" s="30">
        <v>362.50175249999967</v>
      </c>
      <c r="I1527" s="26">
        <f t="shared" si="79"/>
        <v>1294.5957262773709</v>
      </c>
      <c r="J1527" s="26">
        <f t="shared" si="79"/>
        <v>362.50175249999967</v>
      </c>
      <c r="K1527" s="26">
        <f t="shared" si="80"/>
        <v>932.09397377737127</v>
      </c>
      <c r="L1527" s="28">
        <f t="shared" si="81"/>
        <v>0.71998845265588918</v>
      </c>
    </row>
    <row r="1528" spans="1:12">
      <c r="A1528" s="14">
        <v>2021</v>
      </c>
      <c r="B1528" s="14" t="s">
        <v>1095</v>
      </c>
      <c r="C1528" s="14" t="s">
        <v>1616</v>
      </c>
      <c r="D1528" s="14" t="s">
        <v>1223</v>
      </c>
      <c r="E1528" s="14" t="s">
        <v>1617</v>
      </c>
      <c r="F1528" s="14" t="s">
        <v>1618</v>
      </c>
      <c r="G1528" s="30">
        <v>526.92444687059492</v>
      </c>
      <c r="H1528" s="30">
        <v>242.87535168975077</v>
      </c>
      <c r="I1528" s="26">
        <f t="shared" si="79"/>
        <v>526.92444687059492</v>
      </c>
      <c r="J1528" s="26">
        <f t="shared" si="79"/>
        <v>242.87535168975077</v>
      </c>
      <c r="K1528" s="26">
        <f t="shared" si="80"/>
        <v>284.04909518084412</v>
      </c>
      <c r="L1528" s="28">
        <f t="shared" si="81"/>
        <v>0.539069873997709</v>
      </c>
    </row>
    <row r="1529" spans="1:12">
      <c r="A1529" s="14">
        <v>2020</v>
      </c>
      <c r="B1529" s="14" t="s">
        <v>1095</v>
      </c>
      <c r="C1529" s="14" t="s">
        <v>1616</v>
      </c>
      <c r="D1529" s="14" t="s">
        <v>1223</v>
      </c>
      <c r="E1529" s="14" t="s">
        <v>1617</v>
      </c>
      <c r="F1529" s="14" t="s">
        <v>1618</v>
      </c>
      <c r="G1529" s="30">
        <v>526.53727281634121</v>
      </c>
      <c r="H1529" s="30">
        <v>360.07293621028992</v>
      </c>
      <c r="I1529" s="26">
        <f t="shared" si="79"/>
        <v>526.53727281634121</v>
      </c>
      <c r="J1529" s="26">
        <f t="shared" si="79"/>
        <v>360.07293621028992</v>
      </c>
      <c r="K1529" s="26">
        <f t="shared" si="80"/>
        <v>166.46433660605129</v>
      </c>
      <c r="L1529" s="28">
        <f t="shared" si="81"/>
        <v>0.31614919816723946</v>
      </c>
    </row>
    <row r="1530" spans="1:12">
      <c r="A1530" s="14">
        <v>2018</v>
      </c>
      <c r="B1530" s="14" t="s">
        <v>1095</v>
      </c>
      <c r="C1530" s="14" t="s">
        <v>1619</v>
      </c>
      <c r="D1530" s="14" t="s">
        <v>1620</v>
      </c>
      <c r="E1530" s="14" t="s">
        <v>1621</v>
      </c>
      <c r="F1530" s="14" t="s">
        <v>1622</v>
      </c>
      <c r="G1530" s="30">
        <v>1376.4708749999984</v>
      </c>
      <c r="H1530" s="30">
        <v>344.31630886956492</v>
      </c>
      <c r="I1530" s="26">
        <f t="shared" si="79"/>
        <v>1376.4708749999984</v>
      </c>
      <c r="J1530" s="26">
        <f t="shared" si="79"/>
        <v>344.31630886956492</v>
      </c>
      <c r="K1530" s="26">
        <f t="shared" si="80"/>
        <v>1032.1545661304335</v>
      </c>
      <c r="L1530" s="28">
        <f t="shared" si="81"/>
        <v>0.74985572515686882</v>
      </c>
    </row>
    <row r="1531" spans="1:12">
      <c r="A1531" s="14">
        <v>2017</v>
      </c>
      <c r="B1531" s="14" t="s">
        <v>1095</v>
      </c>
      <c r="C1531" s="14" t="s">
        <v>1619</v>
      </c>
      <c r="D1531" s="14" t="s">
        <v>1620</v>
      </c>
      <c r="E1531" s="14" t="s">
        <v>1621</v>
      </c>
      <c r="F1531" s="14" t="s">
        <v>1622</v>
      </c>
      <c r="G1531" s="30">
        <v>1288.5751797752807</v>
      </c>
      <c r="H1531" s="30">
        <v>407.43639299999984</v>
      </c>
      <c r="I1531" s="26">
        <f t="shared" si="79"/>
        <v>1288.5751797752807</v>
      </c>
      <c r="J1531" s="26">
        <f t="shared" si="79"/>
        <v>407.43639299999984</v>
      </c>
      <c r="K1531" s="26">
        <f t="shared" si="80"/>
        <v>881.13878677528089</v>
      </c>
      <c r="L1531" s="28">
        <f t="shared" si="81"/>
        <v>0.6838085977482089</v>
      </c>
    </row>
    <row r="1532" spans="1:12">
      <c r="A1532" s="14">
        <v>2015</v>
      </c>
      <c r="B1532" s="14" t="s">
        <v>1095</v>
      </c>
      <c r="C1532" s="14" t="s">
        <v>1619</v>
      </c>
      <c r="D1532" s="14" t="s">
        <v>1620</v>
      </c>
      <c r="E1532" s="14" t="s">
        <v>1621</v>
      </c>
      <c r="F1532" s="14" t="s">
        <v>1622</v>
      </c>
      <c r="G1532" s="30">
        <v>1390.7183685616908</v>
      </c>
      <c r="H1532" s="30">
        <v>431.5875667225971</v>
      </c>
      <c r="I1532" s="26">
        <f t="shared" si="79"/>
        <v>1390.7183685616908</v>
      </c>
      <c r="J1532" s="26">
        <f t="shared" si="79"/>
        <v>431.5875667225971</v>
      </c>
      <c r="K1532" s="26">
        <f t="shared" si="80"/>
        <v>959.13080183909369</v>
      </c>
      <c r="L1532" s="28">
        <f t="shared" si="81"/>
        <v>0.68966573212881788</v>
      </c>
    </row>
    <row r="1533" spans="1:12">
      <c r="A1533" s="14">
        <v>2016</v>
      </c>
      <c r="B1533" s="14" t="s">
        <v>1095</v>
      </c>
      <c r="C1533" s="14" t="s">
        <v>1619</v>
      </c>
      <c r="D1533" s="14" t="s">
        <v>1620</v>
      </c>
      <c r="E1533" s="14" t="s">
        <v>1621</v>
      </c>
      <c r="F1533" s="14" t="s">
        <v>1622</v>
      </c>
      <c r="G1533" s="30">
        <v>1291.7052508561665</v>
      </c>
      <c r="H1533" s="30">
        <v>488.38815840000069</v>
      </c>
      <c r="I1533" s="26">
        <f t="shared" si="79"/>
        <v>1291.7052508561665</v>
      </c>
      <c r="J1533" s="26">
        <f t="shared" si="79"/>
        <v>488.38815840000069</v>
      </c>
      <c r="K1533" s="26">
        <f t="shared" si="80"/>
        <v>803.31709245616571</v>
      </c>
      <c r="L1533" s="28">
        <f t="shared" si="81"/>
        <v>0.62190433299215286</v>
      </c>
    </row>
    <row r="1534" spans="1:12">
      <c r="A1534" s="14">
        <v>2020</v>
      </c>
      <c r="B1534" s="14" t="s">
        <v>1095</v>
      </c>
      <c r="C1534" s="14" t="s">
        <v>1619</v>
      </c>
      <c r="D1534" s="14" t="s">
        <v>1620</v>
      </c>
      <c r="E1534" s="14" t="s">
        <v>1621</v>
      </c>
      <c r="F1534" s="14" t="s">
        <v>1622</v>
      </c>
      <c r="G1534" s="30">
        <v>1389.525775571381</v>
      </c>
      <c r="H1534" s="30">
        <v>635.26217095170443</v>
      </c>
      <c r="I1534" s="26">
        <f t="shared" si="79"/>
        <v>1389.525775571381</v>
      </c>
      <c r="J1534" s="26">
        <f t="shared" si="79"/>
        <v>635.26217095170443</v>
      </c>
      <c r="K1534" s="26">
        <f t="shared" si="80"/>
        <v>754.26360461967658</v>
      </c>
      <c r="L1534" s="28">
        <f t="shared" si="81"/>
        <v>0.54282088024565001</v>
      </c>
    </row>
    <row r="1535" spans="1:12">
      <c r="A1535" s="14">
        <v>2019</v>
      </c>
      <c r="B1535" s="14" t="s">
        <v>1095</v>
      </c>
      <c r="C1535" s="14" t="s">
        <v>1619</v>
      </c>
      <c r="D1535" s="14" t="s">
        <v>1620</v>
      </c>
      <c r="E1535" s="14" t="s">
        <v>1621</v>
      </c>
      <c r="F1535" s="14" t="s">
        <v>1622</v>
      </c>
      <c r="G1535" s="30">
        <v>1306.8558527750724</v>
      </c>
      <c r="H1535" s="30">
        <v>712.54186325581281</v>
      </c>
      <c r="I1535" s="26">
        <f t="shared" si="79"/>
        <v>1306.8558527750724</v>
      </c>
      <c r="J1535" s="26">
        <f t="shared" si="79"/>
        <v>712.54186325581281</v>
      </c>
      <c r="K1535" s="26">
        <f t="shared" si="80"/>
        <v>594.31398951925962</v>
      </c>
      <c r="L1535" s="28">
        <f t="shared" si="81"/>
        <v>0.45476629136813385</v>
      </c>
    </row>
    <row r="1536" spans="1:12">
      <c r="A1536" s="14">
        <v>2021</v>
      </c>
      <c r="B1536" s="14" t="s">
        <v>1095</v>
      </c>
      <c r="C1536" s="14" t="s">
        <v>1619</v>
      </c>
      <c r="D1536" s="14" t="s">
        <v>1620</v>
      </c>
      <c r="E1536" s="14" t="s">
        <v>1621</v>
      </c>
      <c r="F1536" s="14" t="s">
        <v>1622</v>
      </c>
      <c r="G1536" s="30">
        <v>1327.5868484209748</v>
      </c>
      <c r="H1536" s="30">
        <v>1208.9588180226392</v>
      </c>
      <c r="I1536" s="26">
        <f t="shared" si="79"/>
        <v>1327.5868484209748</v>
      </c>
      <c r="J1536" s="26">
        <f t="shared" si="79"/>
        <v>1208.9588180226392</v>
      </c>
      <c r="K1536" s="26">
        <f t="shared" si="80"/>
        <v>118.62803039833557</v>
      </c>
      <c r="L1536" s="28">
        <f t="shared" si="81"/>
        <v>8.9356135562378577E-2</v>
      </c>
    </row>
    <row r="1537" spans="1:12">
      <c r="A1537" s="14">
        <v>2011</v>
      </c>
      <c r="B1537" s="14" t="s">
        <v>1095</v>
      </c>
      <c r="C1537" s="14" t="s">
        <v>1623</v>
      </c>
      <c r="D1537" s="14" t="s">
        <v>1218</v>
      </c>
      <c r="E1537" s="14" t="s">
        <v>1239</v>
      </c>
      <c r="F1537" s="14" t="s">
        <v>1624</v>
      </c>
      <c r="G1537" s="30">
        <v>2233.7989132604825</v>
      </c>
      <c r="H1537" s="30">
        <v>546.12157143991942</v>
      </c>
      <c r="I1537" s="26">
        <f t="shared" si="79"/>
        <v>2233.7989132604825</v>
      </c>
      <c r="J1537" s="26">
        <f t="shared" si="79"/>
        <v>546.12157143991942</v>
      </c>
      <c r="K1537" s="26">
        <f t="shared" si="80"/>
        <v>1687.677341820563</v>
      </c>
      <c r="L1537" s="28">
        <f t="shared" si="81"/>
        <v>0.75551891972102658</v>
      </c>
    </row>
    <row r="1538" spans="1:12">
      <c r="A1538" s="14">
        <v>2012</v>
      </c>
      <c r="B1538" s="14" t="s">
        <v>1095</v>
      </c>
      <c r="C1538" s="14" t="s">
        <v>1623</v>
      </c>
      <c r="D1538" s="14" t="s">
        <v>1218</v>
      </c>
      <c r="E1538" s="14" t="s">
        <v>1239</v>
      </c>
      <c r="F1538" s="14" t="s">
        <v>1624</v>
      </c>
      <c r="G1538" s="30">
        <v>2454.3738869697622</v>
      </c>
      <c r="H1538" s="30">
        <v>843.27447978611883</v>
      </c>
      <c r="I1538" s="26">
        <f t="shared" si="79"/>
        <v>2454.3738869697622</v>
      </c>
      <c r="J1538" s="26">
        <f t="shared" si="79"/>
        <v>843.27447978611883</v>
      </c>
      <c r="K1538" s="26">
        <f t="shared" si="80"/>
        <v>1611.0994071836435</v>
      </c>
      <c r="L1538" s="28">
        <f t="shared" si="81"/>
        <v>0.65641971491668338</v>
      </c>
    </row>
    <row r="1539" spans="1:12">
      <c r="A1539" s="14">
        <v>2015</v>
      </c>
      <c r="B1539" s="14" t="s">
        <v>1095</v>
      </c>
      <c r="C1539" s="14" t="s">
        <v>1623</v>
      </c>
      <c r="D1539" s="14" t="s">
        <v>1218</v>
      </c>
      <c r="E1539" s="14" t="s">
        <v>1239</v>
      </c>
      <c r="F1539" s="14" t="s">
        <v>1625</v>
      </c>
      <c r="G1539" s="30">
        <v>1704.1576627854915</v>
      </c>
      <c r="H1539" s="30">
        <v>993.3411940835158</v>
      </c>
      <c r="I1539" s="26">
        <f t="shared" si="79"/>
        <v>1704.1576627854915</v>
      </c>
      <c r="J1539" s="26">
        <f t="shared" si="79"/>
        <v>993.3411940835158</v>
      </c>
      <c r="K1539" s="26">
        <f t="shared" si="80"/>
        <v>710.81646870197574</v>
      </c>
      <c r="L1539" s="28">
        <f t="shared" si="81"/>
        <v>0.41710722207482087</v>
      </c>
    </row>
    <row r="1540" spans="1:12">
      <c r="A1540" s="14">
        <v>2021</v>
      </c>
      <c r="B1540" s="14" t="s">
        <v>1095</v>
      </c>
      <c r="C1540" s="14" t="s">
        <v>1623</v>
      </c>
      <c r="D1540" s="14" t="s">
        <v>1218</v>
      </c>
      <c r="E1540" s="14" t="s">
        <v>1239</v>
      </c>
      <c r="F1540" s="14" t="s">
        <v>1625</v>
      </c>
      <c r="G1540" s="30">
        <v>1986.1604421768704</v>
      </c>
      <c r="H1540" s="30">
        <v>1008.3619050000001</v>
      </c>
      <c r="I1540" s="26">
        <f t="shared" si="79"/>
        <v>1986.1604421768704</v>
      </c>
      <c r="J1540" s="26">
        <f t="shared" si="79"/>
        <v>1008.3619050000001</v>
      </c>
      <c r="K1540" s="26">
        <f t="shared" si="80"/>
        <v>977.79853717687035</v>
      </c>
      <c r="L1540" s="28">
        <f t="shared" si="81"/>
        <v>0.49230591668877677</v>
      </c>
    </row>
    <row r="1541" spans="1:12">
      <c r="A1541" s="14">
        <v>2014</v>
      </c>
      <c r="B1541" s="14" t="s">
        <v>1095</v>
      </c>
      <c r="C1541" s="14" t="s">
        <v>1623</v>
      </c>
      <c r="D1541" s="14" t="s">
        <v>1218</v>
      </c>
      <c r="E1541" s="14" t="s">
        <v>1239</v>
      </c>
      <c r="F1541" s="14" t="s">
        <v>1625</v>
      </c>
      <c r="G1541" s="30">
        <v>1828.9293860741582</v>
      </c>
      <c r="H1541" s="30">
        <v>1060.8762892</v>
      </c>
      <c r="I1541" s="26">
        <f t="shared" si="79"/>
        <v>1828.9293860741582</v>
      </c>
      <c r="J1541" s="26">
        <f t="shared" si="79"/>
        <v>1060.8762892</v>
      </c>
      <c r="K1541" s="26">
        <f t="shared" si="80"/>
        <v>768.0530968741582</v>
      </c>
      <c r="L1541" s="28">
        <f t="shared" si="81"/>
        <v>0.41994682939771832</v>
      </c>
    </row>
    <row r="1542" spans="1:12">
      <c r="A1542" s="14">
        <v>2013</v>
      </c>
      <c r="B1542" s="14" t="s">
        <v>1095</v>
      </c>
      <c r="C1542" s="14" t="s">
        <v>1623</v>
      </c>
      <c r="D1542" s="14" t="s">
        <v>1218</v>
      </c>
      <c r="E1542" s="14" t="s">
        <v>1239</v>
      </c>
      <c r="F1542" s="14" t="s">
        <v>1624</v>
      </c>
      <c r="G1542" s="30">
        <v>2566.9182568093429</v>
      </c>
      <c r="H1542" s="30">
        <v>1134.8736757894744</v>
      </c>
      <c r="I1542" s="26">
        <f t="shared" si="79"/>
        <v>2566.9182568093429</v>
      </c>
      <c r="J1542" s="26">
        <f t="shared" si="79"/>
        <v>1134.8736757894744</v>
      </c>
      <c r="K1542" s="26">
        <f t="shared" si="80"/>
        <v>1432.0445810198685</v>
      </c>
      <c r="L1542" s="28">
        <f t="shared" si="81"/>
        <v>0.5578847620959646</v>
      </c>
    </row>
    <row r="1543" spans="1:12">
      <c r="A1543" s="14">
        <v>2019</v>
      </c>
      <c r="B1543" s="14" t="s">
        <v>1095</v>
      </c>
      <c r="C1543" s="14" t="s">
        <v>1623</v>
      </c>
      <c r="D1543" s="14" t="s">
        <v>1218</v>
      </c>
      <c r="E1543" s="14" t="s">
        <v>1239</v>
      </c>
      <c r="F1543" s="14" t="s">
        <v>1625</v>
      </c>
      <c r="G1543" s="30">
        <v>1828.2710399750174</v>
      </c>
      <c r="H1543" s="30">
        <v>1146.0248683333339</v>
      </c>
      <c r="I1543" s="26">
        <f t="shared" si="79"/>
        <v>1828.2710399750174</v>
      </c>
      <c r="J1543" s="26">
        <f t="shared" si="79"/>
        <v>1146.0248683333339</v>
      </c>
      <c r="K1543" s="26">
        <f t="shared" si="80"/>
        <v>682.24617164168353</v>
      </c>
      <c r="L1543" s="28">
        <f t="shared" si="81"/>
        <v>0.3731646767489169</v>
      </c>
    </row>
    <row r="1544" spans="1:12">
      <c r="A1544" s="14">
        <v>2020</v>
      </c>
      <c r="B1544" s="14" t="s">
        <v>1095</v>
      </c>
      <c r="C1544" s="14" t="s">
        <v>1623</v>
      </c>
      <c r="D1544" s="14" t="s">
        <v>1218</v>
      </c>
      <c r="E1544" s="14" t="s">
        <v>1239</v>
      </c>
      <c r="F1544" s="14" t="s">
        <v>1625</v>
      </c>
      <c r="G1544" s="30">
        <v>1975.4452655025307</v>
      </c>
      <c r="H1544" s="30">
        <v>1209.4910098171797</v>
      </c>
      <c r="I1544" s="26">
        <f t="shared" ref="I1544:J1607" si="82">IF(G1544&lt;0,"",IF(G1544="","",G1544))</f>
        <v>1975.4452655025307</v>
      </c>
      <c r="J1544" s="26">
        <f t="shared" si="82"/>
        <v>1209.4910098171797</v>
      </c>
      <c r="K1544" s="26">
        <f t="shared" si="80"/>
        <v>765.95425568535097</v>
      </c>
      <c r="L1544" s="28">
        <f t="shared" si="81"/>
        <v>0.38773752381871285</v>
      </c>
    </row>
    <row r="1545" spans="1:12">
      <c r="A1545" s="14">
        <v>2016</v>
      </c>
      <c r="B1545" s="14" t="s">
        <v>1095</v>
      </c>
      <c r="C1545" s="14" t="s">
        <v>1623</v>
      </c>
      <c r="D1545" s="14" t="s">
        <v>1218</v>
      </c>
      <c r="E1545" s="14" t="s">
        <v>1239</v>
      </c>
      <c r="F1545" s="14" t="s">
        <v>1625</v>
      </c>
      <c r="G1545" s="30">
        <v>1911.5975922818777</v>
      </c>
      <c r="H1545" s="30">
        <v>1419.9334066666659</v>
      </c>
      <c r="I1545" s="26">
        <f t="shared" si="82"/>
        <v>1911.5975922818777</v>
      </c>
      <c r="J1545" s="26">
        <f t="shared" si="82"/>
        <v>1419.9334066666659</v>
      </c>
      <c r="K1545" s="26">
        <f t="shared" si="80"/>
        <v>491.66418561521186</v>
      </c>
      <c r="L1545" s="28">
        <f t="shared" si="81"/>
        <v>0.25720067214999542</v>
      </c>
    </row>
    <row r="1546" spans="1:12">
      <c r="A1546" s="14">
        <v>2018</v>
      </c>
      <c r="B1546" s="14" t="s">
        <v>1095</v>
      </c>
      <c r="C1546" s="14" t="s">
        <v>1623</v>
      </c>
      <c r="D1546" s="14" t="s">
        <v>1218</v>
      </c>
      <c r="E1546" s="14" t="s">
        <v>1239</v>
      </c>
      <c r="F1546" s="14" t="s">
        <v>1625</v>
      </c>
      <c r="G1546" s="30">
        <v>1909.5660307648893</v>
      </c>
      <c r="H1546" s="30">
        <v>1445.5720385217398</v>
      </c>
      <c r="I1546" s="26">
        <f t="shared" si="82"/>
        <v>1909.5660307648893</v>
      </c>
      <c r="J1546" s="26">
        <f t="shared" si="82"/>
        <v>1445.5720385217398</v>
      </c>
      <c r="K1546" s="26">
        <f t="shared" si="80"/>
        <v>463.99399224314948</v>
      </c>
      <c r="L1546" s="28">
        <f t="shared" si="81"/>
        <v>0.24298399990771391</v>
      </c>
    </row>
    <row r="1547" spans="1:12">
      <c r="A1547" s="14">
        <v>2017</v>
      </c>
      <c r="B1547" s="14" t="s">
        <v>1095</v>
      </c>
      <c r="C1547" s="14" t="s">
        <v>1623</v>
      </c>
      <c r="D1547" s="14" t="s">
        <v>1218</v>
      </c>
      <c r="E1547" s="14" t="s">
        <v>1239</v>
      </c>
      <c r="F1547" s="14" t="s">
        <v>1625</v>
      </c>
      <c r="G1547" s="30">
        <v>1672.1148963295038</v>
      </c>
      <c r="H1547" s="30">
        <v>1479.6732824999997</v>
      </c>
      <c r="I1547" s="26">
        <f t="shared" si="82"/>
        <v>1672.1148963295038</v>
      </c>
      <c r="J1547" s="26">
        <f t="shared" si="82"/>
        <v>1479.6732824999997</v>
      </c>
      <c r="K1547" s="26">
        <f t="shared" si="80"/>
        <v>192.44161382950415</v>
      </c>
      <c r="L1547" s="28">
        <f t="shared" si="81"/>
        <v>0.11508875033165303</v>
      </c>
    </row>
    <row r="1548" spans="1:12">
      <c r="A1548" s="14">
        <v>2017</v>
      </c>
      <c r="B1548" s="14" t="s">
        <v>1095</v>
      </c>
      <c r="C1548" s="14" t="s">
        <v>1626</v>
      </c>
      <c r="D1548" s="14" t="s">
        <v>1266</v>
      </c>
      <c r="E1548" s="14" t="s">
        <v>1247</v>
      </c>
      <c r="F1548" s="14" t="s">
        <v>1627</v>
      </c>
      <c r="G1548" s="30">
        <v>281.27118457300276</v>
      </c>
      <c r="H1548" s="30">
        <v>99.832519111111168</v>
      </c>
      <c r="I1548" s="26">
        <f t="shared" si="82"/>
        <v>281.27118457300276</v>
      </c>
      <c r="J1548" s="26">
        <f t="shared" si="82"/>
        <v>99.832519111111168</v>
      </c>
      <c r="K1548" s="26">
        <f t="shared" si="80"/>
        <v>181.43866546189159</v>
      </c>
      <c r="L1548" s="28">
        <f t="shared" si="81"/>
        <v>0.64506666666666646</v>
      </c>
    </row>
    <row r="1549" spans="1:12">
      <c r="A1549" s="14">
        <v>2015</v>
      </c>
      <c r="B1549" s="14" t="s">
        <v>1095</v>
      </c>
      <c r="C1549" s="14" t="s">
        <v>1626</v>
      </c>
      <c r="D1549" s="14" t="s">
        <v>1266</v>
      </c>
      <c r="E1549" s="14" t="s">
        <v>1247</v>
      </c>
      <c r="F1549" s="14" t="s">
        <v>1627</v>
      </c>
      <c r="G1549" s="30">
        <v>340.87341719942253</v>
      </c>
      <c r="H1549" s="30">
        <v>104.9520338186813</v>
      </c>
      <c r="I1549" s="26">
        <f t="shared" si="82"/>
        <v>340.87341719942253</v>
      </c>
      <c r="J1549" s="26">
        <f t="shared" si="82"/>
        <v>104.9520338186813</v>
      </c>
      <c r="K1549" s="26">
        <f t="shared" si="80"/>
        <v>235.92138338074125</v>
      </c>
      <c r="L1549" s="28">
        <f t="shared" si="81"/>
        <v>0.69210848214285725</v>
      </c>
    </row>
    <row r="1550" spans="1:12">
      <c r="A1550" s="14">
        <v>2013</v>
      </c>
      <c r="B1550" s="14" t="s">
        <v>1095</v>
      </c>
      <c r="C1550" s="14" t="s">
        <v>1626</v>
      </c>
      <c r="D1550" s="14" t="s">
        <v>1266</v>
      </c>
      <c r="E1550" s="14" t="s">
        <v>1247</v>
      </c>
      <c r="F1550" s="14" t="s">
        <v>1627</v>
      </c>
      <c r="G1550" s="30">
        <v>374.72978213280516</v>
      </c>
      <c r="H1550" s="30">
        <v>107.62005136740331</v>
      </c>
      <c r="I1550" s="26">
        <f t="shared" si="82"/>
        <v>374.72978213280516</v>
      </c>
      <c r="J1550" s="26">
        <f t="shared" si="82"/>
        <v>107.62005136740331</v>
      </c>
      <c r="K1550" s="26">
        <f t="shared" si="80"/>
        <v>267.10973076540188</v>
      </c>
      <c r="L1550" s="28">
        <f t="shared" si="81"/>
        <v>0.71280625000000009</v>
      </c>
    </row>
    <row r="1551" spans="1:12">
      <c r="A1551" s="14">
        <v>2019</v>
      </c>
      <c r="B1551" s="14" t="s">
        <v>1095</v>
      </c>
      <c r="C1551" s="14" t="s">
        <v>1626</v>
      </c>
      <c r="D1551" s="14" t="s">
        <v>1266</v>
      </c>
      <c r="E1551" s="14" t="s">
        <v>1247</v>
      </c>
      <c r="F1551" s="14" t="s">
        <v>1627</v>
      </c>
      <c r="G1551" s="30">
        <v>305.94722648291042</v>
      </c>
      <c r="H1551" s="30">
        <v>128.72328909090925</v>
      </c>
      <c r="I1551" s="26">
        <f t="shared" si="82"/>
        <v>305.94722648291042</v>
      </c>
      <c r="J1551" s="26">
        <f t="shared" si="82"/>
        <v>128.72328909090925</v>
      </c>
      <c r="K1551" s="26">
        <f t="shared" si="80"/>
        <v>177.22393739200118</v>
      </c>
      <c r="L1551" s="28">
        <f t="shared" si="81"/>
        <v>0.57926309523809505</v>
      </c>
    </row>
    <row r="1552" spans="1:12">
      <c r="A1552" s="14">
        <v>2012</v>
      </c>
      <c r="B1552" s="14" t="s">
        <v>1095</v>
      </c>
      <c r="C1552" s="14" t="s">
        <v>1626</v>
      </c>
      <c r="D1552" s="14" t="s">
        <v>1266</v>
      </c>
      <c r="E1552" s="14" t="s">
        <v>1247</v>
      </c>
      <c r="F1552" s="14" t="s">
        <v>1627</v>
      </c>
      <c r="G1552" s="30">
        <v>354.57989949748765</v>
      </c>
      <c r="H1552" s="30">
        <v>129.46756875000008</v>
      </c>
      <c r="I1552" s="26">
        <f t="shared" si="82"/>
        <v>354.57989949748765</v>
      </c>
      <c r="J1552" s="26">
        <f t="shared" si="82"/>
        <v>129.46756875000008</v>
      </c>
      <c r="K1552" s="26">
        <f t="shared" si="80"/>
        <v>225.11233074748756</v>
      </c>
      <c r="L1552" s="28">
        <f t="shared" si="81"/>
        <v>0.63487053571428564</v>
      </c>
    </row>
    <row r="1553" spans="1:12">
      <c r="A1553" s="14">
        <v>2014</v>
      </c>
      <c r="B1553" s="14" t="s">
        <v>1095</v>
      </c>
      <c r="C1553" s="14" t="s">
        <v>1626</v>
      </c>
      <c r="D1553" s="14" t="s">
        <v>1266</v>
      </c>
      <c r="E1553" s="14" t="s">
        <v>1247</v>
      </c>
      <c r="F1553" s="14" t="s">
        <v>1627</v>
      </c>
      <c r="G1553" s="30">
        <v>393.58399999999983</v>
      </c>
      <c r="H1553" s="30">
        <v>135.90332524999994</v>
      </c>
      <c r="I1553" s="26">
        <f t="shared" si="82"/>
        <v>393.58399999999983</v>
      </c>
      <c r="J1553" s="26">
        <f t="shared" si="82"/>
        <v>135.90332524999994</v>
      </c>
      <c r="K1553" s="26">
        <f t="shared" si="80"/>
        <v>257.68067474999987</v>
      </c>
      <c r="L1553" s="28">
        <f t="shared" si="81"/>
        <v>0.65470312499999994</v>
      </c>
    </row>
    <row r="1554" spans="1:12">
      <c r="A1554" s="14">
        <v>2020</v>
      </c>
      <c r="B1554" s="14" t="s">
        <v>1095</v>
      </c>
      <c r="C1554" s="14" t="s">
        <v>1626</v>
      </c>
      <c r="D1554" s="14" t="s">
        <v>1266</v>
      </c>
      <c r="E1554" s="14" t="s">
        <v>1247</v>
      </c>
      <c r="F1554" s="14" t="s">
        <v>1627</v>
      </c>
      <c r="G1554" s="30">
        <v>378.69143624920423</v>
      </c>
      <c r="H1554" s="30">
        <v>139.48625689944123</v>
      </c>
      <c r="I1554" s="26">
        <f t="shared" si="82"/>
        <v>378.69143624920423</v>
      </c>
      <c r="J1554" s="26">
        <f t="shared" si="82"/>
        <v>139.48625689944123</v>
      </c>
      <c r="K1554" s="26">
        <f t="shared" si="80"/>
        <v>239.205179349763</v>
      </c>
      <c r="L1554" s="28">
        <f t="shared" si="81"/>
        <v>0.63166250000000013</v>
      </c>
    </row>
    <row r="1555" spans="1:12">
      <c r="A1555" s="14">
        <v>2021</v>
      </c>
      <c r="B1555" s="14" t="s">
        <v>1095</v>
      </c>
      <c r="C1555" s="14" t="s">
        <v>1626</v>
      </c>
      <c r="D1555" s="14" t="s">
        <v>1266</v>
      </c>
      <c r="E1555" s="14" t="s">
        <v>1247</v>
      </c>
      <c r="F1555" s="14" t="s">
        <v>1627</v>
      </c>
      <c r="G1555" s="30">
        <v>345.17093582887696</v>
      </c>
      <c r="H1555" s="30">
        <v>140.13991359375009</v>
      </c>
      <c r="I1555" s="26">
        <f t="shared" si="82"/>
        <v>345.17093582887696</v>
      </c>
      <c r="J1555" s="26">
        <f t="shared" si="82"/>
        <v>140.13991359375009</v>
      </c>
      <c r="K1555" s="26">
        <f t="shared" si="80"/>
        <v>205.03102223512687</v>
      </c>
      <c r="L1555" s="28">
        <f t="shared" si="81"/>
        <v>0.59399851190476161</v>
      </c>
    </row>
    <row r="1556" spans="1:12">
      <c r="A1556" s="14">
        <v>2011</v>
      </c>
      <c r="B1556" s="14" t="s">
        <v>1095</v>
      </c>
      <c r="C1556" s="14" t="s">
        <v>1626</v>
      </c>
      <c r="D1556" s="14" t="s">
        <v>1266</v>
      </c>
      <c r="E1556" s="14" t="s">
        <v>1247</v>
      </c>
      <c r="F1556" s="14" t="s">
        <v>1627</v>
      </c>
      <c r="G1556" s="30">
        <v>338.62159576805448</v>
      </c>
      <c r="H1556" s="30">
        <v>141.89796878328744</v>
      </c>
      <c r="I1556" s="26">
        <f t="shared" si="82"/>
        <v>338.62159576805448</v>
      </c>
      <c r="J1556" s="26">
        <f t="shared" si="82"/>
        <v>141.89796878328744</v>
      </c>
      <c r="K1556" s="26">
        <f t="shared" si="80"/>
        <v>196.72362698476704</v>
      </c>
      <c r="L1556" s="28">
        <f t="shared" si="81"/>
        <v>0.58095416666666688</v>
      </c>
    </row>
    <row r="1557" spans="1:12">
      <c r="A1557" s="14">
        <v>2018</v>
      </c>
      <c r="B1557" s="14" t="s">
        <v>1095</v>
      </c>
      <c r="C1557" s="14" t="s">
        <v>1626</v>
      </c>
      <c r="D1557" s="14" t="s">
        <v>1266</v>
      </c>
      <c r="E1557" s="14" t="s">
        <v>1247</v>
      </c>
      <c r="F1557" s="14" t="s">
        <v>1627</v>
      </c>
      <c r="G1557" s="30">
        <v>360.95353293413143</v>
      </c>
      <c r="H1557" s="30">
        <v>144.7484607272726</v>
      </c>
      <c r="I1557" s="26">
        <f t="shared" si="82"/>
        <v>360.95353293413143</v>
      </c>
      <c r="J1557" s="26">
        <f t="shared" si="82"/>
        <v>144.7484607272726</v>
      </c>
      <c r="K1557" s="26">
        <f t="shared" si="80"/>
        <v>216.20507220685883</v>
      </c>
      <c r="L1557" s="28">
        <f t="shared" si="81"/>
        <v>0.5989831168831169</v>
      </c>
    </row>
    <row r="1558" spans="1:12">
      <c r="A1558" s="14">
        <v>2016</v>
      </c>
      <c r="B1558" s="14" t="s">
        <v>1095</v>
      </c>
      <c r="C1558" s="14" t="s">
        <v>1626</v>
      </c>
      <c r="D1558" s="14" t="s">
        <v>1266</v>
      </c>
      <c r="E1558" s="14" t="s">
        <v>1247</v>
      </c>
      <c r="F1558" s="14" t="s">
        <v>1627</v>
      </c>
      <c r="G1558" s="30">
        <v>311.6550228718919</v>
      </c>
      <c r="H1558" s="30">
        <v>219.44876780501397</v>
      </c>
      <c r="I1558" s="26">
        <f t="shared" si="82"/>
        <v>311.6550228718919</v>
      </c>
      <c r="J1558" s="26">
        <f t="shared" si="82"/>
        <v>219.44876780501397</v>
      </c>
      <c r="K1558" s="26">
        <f t="shared" si="80"/>
        <v>92.206255066877929</v>
      </c>
      <c r="L1558" s="28">
        <f t="shared" si="81"/>
        <v>0.29585999999999996</v>
      </c>
    </row>
    <row r="1559" spans="1:12">
      <c r="A1559" s="14">
        <v>2020</v>
      </c>
      <c r="B1559" s="14" t="s">
        <v>1095</v>
      </c>
      <c r="C1559" s="14" t="s">
        <v>1628</v>
      </c>
      <c r="D1559" s="14" t="s">
        <v>1506</v>
      </c>
      <c r="E1559" s="14" t="s">
        <v>1629</v>
      </c>
      <c r="F1559" s="14" t="s">
        <v>1630</v>
      </c>
      <c r="G1559" s="30">
        <v>673.00285714285826</v>
      </c>
      <c r="H1559" s="30">
        <v>48.636919444444494</v>
      </c>
      <c r="I1559" s="26">
        <f t="shared" si="82"/>
        <v>673.00285714285826</v>
      </c>
      <c r="J1559" s="26">
        <f t="shared" si="82"/>
        <v>48.636919444444494</v>
      </c>
      <c r="K1559" s="26">
        <f t="shared" ref="K1559:K1622" si="83">IF(H1559="","",IF(G1559="","",G1559-H1559))</f>
        <v>624.36593769841375</v>
      </c>
      <c r="L1559" s="28">
        <f t="shared" ref="L1559:L1622" si="84">IF(H1559="","",IF(G1559="","",K1559/G1559))</f>
        <v>0.92773148148148155</v>
      </c>
    </row>
    <row r="1560" spans="1:12">
      <c r="A1560" s="14">
        <v>2021</v>
      </c>
      <c r="B1560" s="14" t="s">
        <v>1095</v>
      </c>
      <c r="C1560" s="14" t="s">
        <v>1628</v>
      </c>
      <c r="D1560" s="14" t="s">
        <v>1506</v>
      </c>
      <c r="E1560" s="14" t="s">
        <v>1629</v>
      </c>
      <c r="F1560" s="14" t="s">
        <v>1630</v>
      </c>
      <c r="G1560" s="30">
        <v>474.1093873446822</v>
      </c>
      <c r="H1560" s="30">
        <v>69.045735352474395</v>
      </c>
      <c r="I1560" s="26">
        <f t="shared" si="82"/>
        <v>474.1093873446822</v>
      </c>
      <c r="J1560" s="26">
        <f t="shared" si="82"/>
        <v>69.045735352474395</v>
      </c>
      <c r="K1560" s="26">
        <f t="shared" si="83"/>
        <v>405.06365199220784</v>
      </c>
      <c r="L1560" s="28">
        <f t="shared" si="84"/>
        <v>0.85436750000000017</v>
      </c>
    </row>
    <row r="1561" spans="1:12">
      <c r="A1561" s="14">
        <v>2020</v>
      </c>
      <c r="B1561" s="14" t="s">
        <v>1095</v>
      </c>
      <c r="C1561" s="14" t="s">
        <v>1631</v>
      </c>
      <c r="D1561" s="14" t="s">
        <v>1295</v>
      </c>
      <c r="E1561" s="14" t="s">
        <v>1632</v>
      </c>
      <c r="F1561" s="14" t="s">
        <v>1633</v>
      </c>
      <c r="G1561" s="30">
        <v>83.638483536665575</v>
      </c>
      <c r="H1561" s="30">
        <v>11.428850281603941</v>
      </c>
      <c r="I1561" s="26">
        <f t="shared" si="82"/>
        <v>83.638483536665575</v>
      </c>
      <c r="J1561" s="26">
        <f t="shared" si="82"/>
        <v>11.428850281603941</v>
      </c>
      <c r="K1561" s="26">
        <f t="shared" si="83"/>
        <v>72.209633255061632</v>
      </c>
      <c r="L1561" s="28">
        <f t="shared" si="84"/>
        <v>0.86335416666666676</v>
      </c>
    </row>
    <row r="1562" spans="1:12">
      <c r="A1562" s="14">
        <v>2021</v>
      </c>
      <c r="B1562" s="14" t="s">
        <v>1095</v>
      </c>
      <c r="C1562" s="14" t="s">
        <v>1631</v>
      </c>
      <c r="D1562" s="14" t="s">
        <v>1295</v>
      </c>
      <c r="E1562" s="14" t="s">
        <v>1632</v>
      </c>
      <c r="F1562" s="14" t="s">
        <v>1633</v>
      </c>
      <c r="G1562" s="30">
        <v>77.111291436464029</v>
      </c>
      <c r="H1562" s="30">
        <v>24.212945511049714</v>
      </c>
      <c r="I1562" s="26">
        <f t="shared" si="82"/>
        <v>77.111291436464029</v>
      </c>
      <c r="J1562" s="26">
        <f t="shared" si="82"/>
        <v>24.212945511049714</v>
      </c>
      <c r="K1562" s="26">
        <f t="shared" si="83"/>
        <v>52.898345925414318</v>
      </c>
      <c r="L1562" s="28">
        <f t="shared" si="84"/>
        <v>0.68599999999999994</v>
      </c>
    </row>
    <row r="1563" spans="1:12">
      <c r="A1563" s="14">
        <v>2019</v>
      </c>
      <c r="B1563" s="14" t="s">
        <v>1095</v>
      </c>
      <c r="C1563" s="14" t="s">
        <v>1634</v>
      </c>
      <c r="D1563" s="14" t="s">
        <v>1183</v>
      </c>
      <c r="E1563" s="14" t="s">
        <v>1239</v>
      </c>
      <c r="F1563" s="14" t="s">
        <v>1635</v>
      </c>
      <c r="G1563" s="30">
        <v>1565.3265177807382</v>
      </c>
      <c r="H1563" s="30">
        <v>604.53325165389992</v>
      </c>
      <c r="I1563" s="26">
        <f t="shared" si="82"/>
        <v>1565.3265177807382</v>
      </c>
      <c r="J1563" s="26">
        <f t="shared" si="82"/>
        <v>604.53325165389992</v>
      </c>
      <c r="K1563" s="26">
        <f t="shared" si="83"/>
        <v>960.79326612683826</v>
      </c>
      <c r="L1563" s="28">
        <f t="shared" si="84"/>
        <v>0.61379734848484857</v>
      </c>
    </row>
    <row r="1564" spans="1:12">
      <c r="A1564" s="14">
        <v>2018</v>
      </c>
      <c r="B1564" s="14" t="s">
        <v>1095</v>
      </c>
      <c r="C1564" s="14" t="s">
        <v>1634</v>
      </c>
      <c r="D1564" s="14" t="s">
        <v>1183</v>
      </c>
      <c r="E1564" s="14" t="s">
        <v>1239</v>
      </c>
      <c r="F1564" s="14" t="s">
        <v>1240</v>
      </c>
      <c r="G1564" s="30">
        <v>1669.279298749027</v>
      </c>
      <c r="H1564" s="30">
        <v>635.02276255723484</v>
      </c>
      <c r="I1564" s="26">
        <f t="shared" si="82"/>
        <v>1669.279298749027</v>
      </c>
      <c r="J1564" s="26">
        <f t="shared" si="82"/>
        <v>635.02276255723484</v>
      </c>
      <c r="K1564" s="26">
        <f t="shared" si="83"/>
        <v>1034.2565361917923</v>
      </c>
      <c r="L1564" s="28">
        <f t="shared" si="84"/>
        <v>0.61958267676767664</v>
      </c>
    </row>
    <row r="1565" spans="1:12">
      <c r="A1565" s="14">
        <v>2016</v>
      </c>
      <c r="B1565" s="14" t="s">
        <v>1095</v>
      </c>
      <c r="C1565" s="14" t="s">
        <v>1634</v>
      </c>
      <c r="D1565" s="14" t="s">
        <v>1183</v>
      </c>
      <c r="E1565" s="14" t="s">
        <v>1239</v>
      </c>
      <c r="F1565" s="14" t="s">
        <v>1240</v>
      </c>
      <c r="G1565" s="30">
        <v>1534.5528885575834</v>
      </c>
      <c r="H1565" s="30">
        <v>690.53297638888807</v>
      </c>
      <c r="I1565" s="26">
        <f t="shared" si="82"/>
        <v>1534.5528885575834</v>
      </c>
      <c r="J1565" s="26">
        <f t="shared" si="82"/>
        <v>690.53297638888807</v>
      </c>
      <c r="K1565" s="26">
        <f t="shared" si="83"/>
        <v>844.01991216869533</v>
      </c>
      <c r="L1565" s="28">
        <f t="shared" si="84"/>
        <v>0.55001031144781154</v>
      </c>
    </row>
    <row r="1566" spans="1:12">
      <c r="A1566" s="14">
        <v>2011</v>
      </c>
      <c r="B1566" s="14" t="s">
        <v>1095</v>
      </c>
      <c r="C1566" s="14" t="s">
        <v>1634</v>
      </c>
      <c r="D1566" s="14" t="s">
        <v>1183</v>
      </c>
      <c r="E1566" s="14" t="s">
        <v>1239</v>
      </c>
      <c r="F1566" s="14" t="s">
        <v>1240</v>
      </c>
      <c r="G1566" s="30">
        <v>1554.1869265204657</v>
      </c>
      <c r="H1566" s="30">
        <v>888.8565387805088</v>
      </c>
      <c r="I1566" s="26">
        <f t="shared" si="82"/>
        <v>1554.1869265204657</v>
      </c>
      <c r="J1566" s="26">
        <f t="shared" si="82"/>
        <v>888.8565387805088</v>
      </c>
      <c r="K1566" s="26">
        <f t="shared" si="83"/>
        <v>665.3303877399569</v>
      </c>
      <c r="L1566" s="28">
        <f t="shared" si="84"/>
        <v>0.42808903896103889</v>
      </c>
    </row>
    <row r="1567" spans="1:12">
      <c r="A1567" s="14">
        <v>2020</v>
      </c>
      <c r="B1567" s="14" t="s">
        <v>1095</v>
      </c>
      <c r="C1567" s="14" t="s">
        <v>1634</v>
      </c>
      <c r="D1567" s="14" t="s">
        <v>1183</v>
      </c>
      <c r="E1567" s="14" t="s">
        <v>1239</v>
      </c>
      <c r="F1567" s="14" t="s">
        <v>1635</v>
      </c>
      <c r="G1567" s="30">
        <v>1758.5862957681877</v>
      </c>
      <c r="H1567" s="30">
        <v>896.16742731878992</v>
      </c>
      <c r="I1567" s="26">
        <f t="shared" si="82"/>
        <v>1758.5862957681877</v>
      </c>
      <c r="J1567" s="26">
        <f t="shared" si="82"/>
        <v>896.16742731878992</v>
      </c>
      <c r="K1567" s="26">
        <f t="shared" si="83"/>
        <v>862.41886844939779</v>
      </c>
      <c r="L1567" s="28">
        <f t="shared" si="84"/>
        <v>0.49040463383838379</v>
      </c>
    </row>
    <row r="1568" spans="1:12">
      <c r="A1568" s="14">
        <v>2012</v>
      </c>
      <c r="B1568" s="14" t="s">
        <v>1095</v>
      </c>
      <c r="C1568" s="14" t="s">
        <v>1634</v>
      </c>
      <c r="D1568" s="14" t="s">
        <v>1183</v>
      </c>
      <c r="E1568" s="14" t="s">
        <v>1239</v>
      </c>
      <c r="F1568" s="14" t="s">
        <v>1240</v>
      </c>
      <c r="G1568" s="30">
        <v>1596.1311491668107</v>
      </c>
      <c r="H1568" s="30">
        <v>898.11711262526114</v>
      </c>
      <c r="I1568" s="26">
        <f t="shared" si="82"/>
        <v>1596.1311491668107</v>
      </c>
      <c r="J1568" s="26">
        <f t="shared" si="82"/>
        <v>898.11711262526114</v>
      </c>
      <c r="K1568" s="26">
        <f t="shared" si="83"/>
        <v>698.01403654154956</v>
      </c>
      <c r="L1568" s="28">
        <f t="shared" si="84"/>
        <v>0.43731621734587206</v>
      </c>
    </row>
    <row r="1569" spans="1:12">
      <c r="A1569" s="14">
        <v>2014</v>
      </c>
      <c r="B1569" s="14" t="s">
        <v>1095</v>
      </c>
      <c r="C1569" s="14" t="s">
        <v>1634</v>
      </c>
      <c r="D1569" s="14" t="s">
        <v>1183</v>
      </c>
      <c r="E1569" s="14" t="s">
        <v>1239</v>
      </c>
      <c r="F1569" s="14" t="s">
        <v>1240</v>
      </c>
      <c r="G1569" s="30">
        <v>1519.9360701474682</v>
      </c>
      <c r="H1569" s="30">
        <v>989.05942049999931</v>
      </c>
      <c r="I1569" s="26">
        <f t="shared" si="82"/>
        <v>1519.9360701474682</v>
      </c>
      <c r="J1569" s="26">
        <f t="shared" si="82"/>
        <v>989.05942049999931</v>
      </c>
      <c r="K1569" s="26">
        <f t="shared" si="83"/>
        <v>530.87664964746887</v>
      </c>
      <c r="L1569" s="28">
        <f t="shared" si="84"/>
        <v>0.34927564393939398</v>
      </c>
    </row>
    <row r="1570" spans="1:12">
      <c r="A1570" s="14">
        <v>2013</v>
      </c>
      <c r="B1570" s="14" t="s">
        <v>1095</v>
      </c>
      <c r="C1570" s="14" t="s">
        <v>1634</v>
      </c>
      <c r="D1570" s="14" t="s">
        <v>1183</v>
      </c>
      <c r="E1570" s="14" t="s">
        <v>1239</v>
      </c>
      <c r="F1570" s="14" t="s">
        <v>1240</v>
      </c>
      <c r="G1570" s="30">
        <v>1576.0271779908301</v>
      </c>
      <c r="H1570" s="30">
        <v>989.47588950000011</v>
      </c>
      <c r="I1570" s="26">
        <f t="shared" si="82"/>
        <v>1576.0271779908301</v>
      </c>
      <c r="J1570" s="26">
        <f t="shared" si="82"/>
        <v>989.47588950000011</v>
      </c>
      <c r="K1570" s="26">
        <f t="shared" si="83"/>
        <v>586.55128849082996</v>
      </c>
      <c r="L1570" s="28">
        <f t="shared" si="84"/>
        <v>0.37217079545454562</v>
      </c>
    </row>
    <row r="1571" spans="1:12">
      <c r="A1571" s="14">
        <v>2021</v>
      </c>
      <c r="B1571" s="14" t="s">
        <v>1095</v>
      </c>
      <c r="C1571" s="14" t="s">
        <v>1634</v>
      </c>
      <c r="D1571" s="14" t="s">
        <v>1183</v>
      </c>
      <c r="E1571" s="14" t="s">
        <v>1239</v>
      </c>
      <c r="F1571" s="14" t="s">
        <v>1635</v>
      </c>
      <c r="G1571" s="30">
        <v>1609.4467413441951</v>
      </c>
      <c r="H1571" s="30">
        <v>990.73139804166703</v>
      </c>
      <c r="I1571" s="26">
        <f t="shared" si="82"/>
        <v>1609.4467413441951</v>
      </c>
      <c r="J1571" s="26">
        <f t="shared" si="82"/>
        <v>990.73139804166703</v>
      </c>
      <c r="K1571" s="26">
        <f t="shared" si="83"/>
        <v>618.71534330252803</v>
      </c>
      <c r="L1571" s="28">
        <f t="shared" si="84"/>
        <v>0.38442734848484811</v>
      </c>
    </row>
    <row r="1572" spans="1:12">
      <c r="A1572" s="14">
        <v>2015</v>
      </c>
      <c r="B1572" s="14" t="s">
        <v>1095</v>
      </c>
      <c r="C1572" s="14" t="s">
        <v>1634</v>
      </c>
      <c r="D1572" s="14" t="s">
        <v>1183</v>
      </c>
      <c r="E1572" s="14" t="s">
        <v>1239</v>
      </c>
      <c r="F1572" s="14" t="s">
        <v>1240</v>
      </c>
      <c r="G1572" s="30">
        <v>1485.8640213663075</v>
      </c>
      <c r="H1572" s="30">
        <v>1126.6157840479716</v>
      </c>
      <c r="I1572" s="26">
        <f t="shared" si="82"/>
        <v>1485.8640213663075</v>
      </c>
      <c r="J1572" s="26">
        <f t="shared" si="82"/>
        <v>1126.6157840479716</v>
      </c>
      <c r="K1572" s="26">
        <f t="shared" si="83"/>
        <v>359.2482373183359</v>
      </c>
      <c r="L1572" s="28">
        <f t="shared" si="84"/>
        <v>0.2417773310023307</v>
      </c>
    </row>
    <row r="1573" spans="1:12">
      <c r="A1573" s="14">
        <v>2017</v>
      </c>
      <c r="B1573" s="14" t="s">
        <v>1095</v>
      </c>
      <c r="C1573" s="14" t="s">
        <v>1634</v>
      </c>
      <c r="D1573" s="14" t="s">
        <v>1183</v>
      </c>
      <c r="E1573" s="14" t="s">
        <v>1239</v>
      </c>
      <c r="F1573" s="14" t="s">
        <v>1240</v>
      </c>
      <c r="G1573" s="30">
        <v>1490.8566640685876</v>
      </c>
      <c r="H1573" s="30">
        <v>1414.7825629499987</v>
      </c>
      <c r="I1573" s="26">
        <f t="shared" si="82"/>
        <v>1490.8566640685876</v>
      </c>
      <c r="J1573" s="26">
        <f t="shared" si="82"/>
        <v>1414.7825629499987</v>
      </c>
      <c r="K1573" s="26">
        <f t="shared" si="83"/>
        <v>76.074101118588942</v>
      </c>
      <c r="L1573" s="28">
        <f t="shared" si="84"/>
        <v>5.1027106060605912E-2</v>
      </c>
    </row>
    <row r="1574" spans="1:12">
      <c r="A1574" s="14">
        <v>2017</v>
      </c>
      <c r="B1574" s="14" t="s">
        <v>1095</v>
      </c>
      <c r="C1574" s="14" t="s">
        <v>1636</v>
      </c>
      <c r="D1574" s="14" t="s">
        <v>1637</v>
      </c>
      <c r="E1574" s="14" t="s">
        <v>1638</v>
      </c>
      <c r="F1574" s="14" t="s">
        <v>1639</v>
      </c>
      <c r="G1574" s="30">
        <v>308.84119638826206</v>
      </c>
      <c r="H1574" s="30">
        <v>92.136430000000104</v>
      </c>
      <c r="I1574" s="26">
        <f t="shared" si="82"/>
        <v>308.84119638826206</v>
      </c>
      <c r="J1574" s="26">
        <f t="shared" si="82"/>
        <v>92.136430000000104</v>
      </c>
      <c r="K1574" s="26">
        <f t="shared" si="83"/>
        <v>216.70476638826196</v>
      </c>
      <c r="L1574" s="28">
        <f t="shared" si="84"/>
        <v>0.70167053140096602</v>
      </c>
    </row>
    <row r="1575" spans="1:12">
      <c r="A1575" s="14">
        <v>2015</v>
      </c>
      <c r="B1575" s="14" t="s">
        <v>1095</v>
      </c>
      <c r="C1575" s="14" t="s">
        <v>1636</v>
      </c>
      <c r="D1575" s="14" t="s">
        <v>1637</v>
      </c>
      <c r="E1575" s="14" t="s">
        <v>1638</v>
      </c>
      <c r="F1575" s="14" t="s">
        <v>1639</v>
      </c>
      <c r="G1575" s="30">
        <v>292.68928340566976</v>
      </c>
      <c r="H1575" s="30">
        <v>92.435856923076869</v>
      </c>
      <c r="I1575" s="26">
        <f t="shared" si="82"/>
        <v>292.68928340566976</v>
      </c>
      <c r="J1575" s="26">
        <f t="shared" si="82"/>
        <v>92.435856923076869</v>
      </c>
      <c r="K1575" s="26">
        <f t="shared" si="83"/>
        <v>200.25342648259289</v>
      </c>
      <c r="L1575" s="28">
        <f t="shared" si="84"/>
        <v>0.68418434782608695</v>
      </c>
    </row>
    <row r="1576" spans="1:12">
      <c r="A1576" s="14">
        <v>2019</v>
      </c>
      <c r="B1576" s="14" t="s">
        <v>1095</v>
      </c>
      <c r="C1576" s="14" t="s">
        <v>1636</v>
      </c>
      <c r="D1576" s="14" t="s">
        <v>1637</v>
      </c>
      <c r="E1576" s="14" t="s">
        <v>1638</v>
      </c>
      <c r="F1576" s="14" t="s">
        <v>1639</v>
      </c>
      <c r="G1576" s="30">
        <v>287.43174563949862</v>
      </c>
      <c r="H1576" s="30">
        <v>96.917332956460726</v>
      </c>
      <c r="I1576" s="26">
        <f t="shared" si="82"/>
        <v>287.43174563949862</v>
      </c>
      <c r="J1576" s="26">
        <f t="shared" si="82"/>
        <v>96.917332956460726</v>
      </c>
      <c r="K1576" s="26">
        <f t="shared" si="83"/>
        <v>190.5144126830379</v>
      </c>
      <c r="L1576" s="28">
        <f t="shared" si="84"/>
        <v>0.66281618357487926</v>
      </c>
    </row>
    <row r="1577" spans="1:12">
      <c r="A1577" s="14">
        <v>2016</v>
      </c>
      <c r="B1577" s="14" t="s">
        <v>1095</v>
      </c>
      <c r="C1577" s="14" t="s">
        <v>1636</v>
      </c>
      <c r="D1577" s="14" t="s">
        <v>1637</v>
      </c>
      <c r="E1577" s="14" t="s">
        <v>1638</v>
      </c>
      <c r="F1577" s="14" t="s">
        <v>1639</v>
      </c>
      <c r="G1577" s="30">
        <v>307.88196902654846</v>
      </c>
      <c r="H1577" s="30">
        <v>114.2453849999998</v>
      </c>
      <c r="I1577" s="26">
        <f t="shared" si="82"/>
        <v>307.88196902654846</v>
      </c>
      <c r="J1577" s="26">
        <f t="shared" si="82"/>
        <v>114.2453849999998</v>
      </c>
      <c r="K1577" s="26">
        <f t="shared" si="83"/>
        <v>193.63658402654866</v>
      </c>
      <c r="L1577" s="28">
        <f t="shared" si="84"/>
        <v>0.62893122529644307</v>
      </c>
    </row>
    <row r="1578" spans="1:12">
      <c r="A1578" s="14">
        <v>2018</v>
      </c>
      <c r="B1578" s="14" t="s">
        <v>1095</v>
      </c>
      <c r="C1578" s="14" t="s">
        <v>1636</v>
      </c>
      <c r="D1578" s="14" t="s">
        <v>1637</v>
      </c>
      <c r="E1578" s="14" t="s">
        <v>1638</v>
      </c>
      <c r="F1578" s="14" t="s">
        <v>1639</v>
      </c>
      <c r="G1578" s="30">
        <v>302.82863945578254</v>
      </c>
      <c r="H1578" s="30">
        <v>122.41847750000008</v>
      </c>
      <c r="I1578" s="26">
        <f t="shared" si="82"/>
        <v>302.82863945578254</v>
      </c>
      <c r="J1578" s="26">
        <f t="shared" si="82"/>
        <v>122.41847750000008</v>
      </c>
      <c r="K1578" s="26">
        <f t="shared" si="83"/>
        <v>180.41016195578246</v>
      </c>
      <c r="L1578" s="28">
        <f t="shared" si="84"/>
        <v>0.59575</v>
      </c>
    </row>
    <row r="1579" spans="1:12">
      <c r="A1579" s="14">
        <v>2021</v>
      </c>
      <c r="B1579" s="14" t="s">
        <v>1095</v>
      </c>
      <c r="C1579" s="14" t="s">
        <v>1636</v>
      </c>
      <c r="D1579" s="14" t="s">
        <v>1637</v>
      </c>
      <c r="E1579" s="14" t="s">
        <v>1638</v>
      </c>
      <c r="F1579" s="14" t="s">
        <v>1639</v>
      </c>
      <c r="G1579" s="30">
        <v>315.63372774364404</v>
      </c>
      <c r="H1579" s="30">
        <v>149.80289302839844</v>
      </c>
      <c r="I1579" s="26">
        <f t="shared" si="82"/>
        <v>315.63372774364404</v>
      </c>
      <c r="J1579" s="26">
        <f t="shared" si="82"/>
        <v>149.80289302839844</v>
      </c>
      <c r="K1579" s="26">
        <f t="shared" si="83"/>
        <v>165.8308347152456</v>
      </c>
      <c r="L1579" s="28">
        <f t="shared" si="84"/>
        <v>0.52539009661835789</v>
      </c>
    </row>
    <row r="1580" spans="1:12">
      <c r="A1580" s="14">
        <v>2020</v>
      </c>
      <c r="B1580" s="14" t="s">
        <v>1095</v>
      </c>
      <c r="C1580" s="14" t="s">
        <v>1636</v>
      </c>
      <c r="D1580" s="14" t="s">
        <v>1637</v>
      </c>
      <c r="E1580" s="14" t="s">
        <v>1638</v>
      </c>
      <c r="F1580" s="14" t="s">
        <v>1639</v>
      </c>
      <c r="G1580" s="30">
        <v>341.97162506825549</v>
      </c>
      <c r="H1580" s="30">
        <v>184.45181259052919</v>
      </c>
      <c r="I1580" s="26">
        <f t="shared" si="82"/>
        <v>341.97162506825549</v>
      </c>
      <c r="J1580" s="26">
        <f t="shared" si="82"/>
        <v>184.45181259052919</v>
      </c>
      <c r="K1580" s="26">
        <f t="shared" si="83"/>
        <v>157.5198124777263</v>
      </c>
      <c r="L1580" s="28">
        <f t="shared" si="84"/>
        <v>0.46062246376811611</v>
      </c>
    </row>
    <row r="1581" spans="1:12">
      <c r="A1581" s="14">
        <v>2021</v>
      </c>
      <c r="B1581" s="14" t="s">
        <v>1095</v>
      </c>
      <c r="C1581" s="14" t="s">
        <v>1640</v>
      </c>
      <c r="D1581" s="14" t="s">
        <v>1266</v>
      </c>
      <c r="E1581" s="14" t="s">
        <v>1641</v>
      </c>
      <c r="F1581" s="14" t="s">
        <v>1642</v>
      </c>
      <c r="G1581" s="30">
        <v>581.91580548075365</v>
      </c>
      <c r="H1581" s="30">
        <v>206.43378618644061</v>
      </c>
      <c r="I1581" s="26">
        <f t="shared" si="82"/>
        <v>581.91580548075365</v>
      </c>
      <c r="J1581" s="26">
        <f t="shared" si="82"/>
        <v>206.43378618644061</v>
      </c>
      <c r="K1581" s="26">
        <f t="shared" si="83"/>
        <v>375.48201929431303</v>
      </c>
      <c r="L1581" s="28">
        <f t="shared" si="84"/>
        <v>0.64525145348837198</v>
      </c>
    </row>
    <row r="1582" spans="1:12">
      <c r="A1582" s="14">
        <v>2020</v>
      </c>
      <c r="B1582" s="14" t="s">
        <v>1095</v>
      </c>
      <c r="C1582" s="14" t="s">
        <v>1640</v>
      </c>
      <c r="D1582" s="14" t="s">
        <v>1266</v>
      </c>
      <c r="E1582" s="14" t="s">
        <v>1641</v>
      </c>
      <c r="F1582" s="14" t="s">
        <v>1642</v>
      </c>
      <c r="G1582" s="30">
        <v>675.46265510437013</v>
      </c>
      <c r="H1582" s="30">
        <v>347.2777645970703</v>
      </c>
      <c r="I1582" s="26">
        <f t="shared" si="82"/>
        <v>675.46265510437013</v>
      </c>
      <c r="J1582" s="26">
        <f t="shared" si="82"/>
        <v>347.2777645970703</v>
      </c>
      <c r="K1582" s="26">
        <f t="shared" si="83"/>
        <v>328.18489050729983</v>
      </c>
      <c r="L1582" s="28">
        <f t="shared" si="84"/>
        <v>0.48586681739879439</v>
      </c>
    </row>
    <row r="1583" spans="1:12">
      <c r="A1583" s="14">
        <v>2020</v>
      </c>
      <c r="B1583" s="14" t="s">
        <v>1095</v>
      </c>
      <c r="C1583" s="14" t="s">
        <v>1512</v>
      </c>
      <c r="D1583" s="14" t="s">
        <v>1513</v>
      </c>
      <c r="F1583" s="14" t="s">
        <v>1514</v>
      </c>
      <c r="G1583" s="30">
        <v>4567.8360141345493</v>
      </c>
      <c r="H1583" s="30">
        <v>1731.7483731818188</v>
      </c>
      <c r="I1583" s="26">
        <f t="shared" si="82"/>
        <v>4567.8360141345493</v>
      </c>
      <c r="J1583" s="26">
        <f t="shared" si="82"/>
        <v>1731.7483731818188</v>
      </c>
      <c r="K1583" s="26">
        <f t="shared" si="83"/>
        <v>2836.0876409527305</v>
      </c>
      <c r="L1583" s="28">
        <f t="shared" si="84"/>
        <v>0.62088210526315779</v>
      </c>
    </row>
    <row r="1584" spans="1:12">
      <c r="A1584" s="14">
        <v>2021</v>
      </c>
      <c r="B1584" s="14" t="s">
        <v>1095</v>
      </c>
      <c r="C1584" s="14" t="s">
        <v>1643</v>
      </c>
      <c r="D1584" s="14" t="s">
        <v>1194</v>
      </c>
      <c r="E1584" s="14" t="s">
        <v>1644</v>
      </c>
      <c r="F1584" s="14" t="s">
        <v>1645</v>
      </c>
      <c r="G1584" s="30">
        <v>166.49829133858276</v>
      </c>
      <c r="H1584" s="30">
        <v>112.59380836363638</v>
      </c>
      <c r="I1584" s="26">
        <f t="shared" si="82"/>
        <v>166.49829133858276</v>
      </c>
      <c r="J1584" s="26">
        <f t="shared" si="82"/>
        <v>112.59380836363638</v>
      </c>
      <c r="K1584" s="26">
        <f t="shared" si="83"/>
        <v>53.904482974946376</v>
      </c>
      <c r="L1584" s="28">
        <f t="shared" si="84"/>
        <v>0.32375397093612729</v>
      </c>
    </row>
    <row r="1585" spans="1:12">
      <c r="A1585" s="14">
        <v>2020</v>
      </c>
      <c r="B1585" s="14" t="s">
        <v>1095</v>
      </c>
      <c r="C1585" s="14" t="s">
        <v>1643</v>
      </c>
      <c r="D1585" s="14" t="s">
        <v>1194</v>
      </c>
      <c r="E1585" s="14" t="s">
        <v>1644</v>
      </c>
      <c r="F1585" s="14" t="s">
        <v>1645</v>
      </c>
      <c r="G1585" s="30">
        <v>173.28186826715907</v>
      </c>
      <c r="H1585" s="30">
        <v>134.74774916204987</v>
      </c>
      <c r="I1585" s="26">
        <f t="shared" si="82"/>
        <v>173.28186826715907</v>
      </c>
      <c r="J1585" s="26">
        <f t="shared" si="82"/>
        <v>134.74774916204987</v>
      </c>
      <c r="K1585" s="26">
        <f t="shared" si="83"/>
        <v>38.534119105109198</v>
      </c>
      <c r="L1585" s="28">
        <f t="shared" si="84"/>
        <v>0.22237825278810378</v>
      </c>
    </row>
    <row r="1586" spans="1:12">
      <c r="A1586" s="14">
        <v>2018</v>
      </c>
      <c r="B1586" s="14" t="s">
        <v>1095</v>
      </c>
      <c r="C1586" s="14" t="s">
        <v>1646</v>
      </c>
      <c r="D1586" s="14" t="s">
        <v>1647</v>
      </c>
      <c r="E1586" s="14" t="s">
        <v>1648</v>
      </c>
      <c r="F1586" s="14" t="s">
        <v>1649</v>
      </c>
      <c r="G1586" s="30">
        <v>4319.6519701086982</v>
      </c>
      <c r="H1586" s="30">
        <v>1110.7646844444439</v>
      </c>
      <c r="I1586" s="26">
        <f t="shared" si="82"/>
        <v>4319.6519701086982</v>
      </c>
      <c r="J1586" s="26">
        <f t="shared" si="82"/>
        <v>1110.7646844444439</v>
      </c>
      <c r="K1586" s="26">
        <f t="shared" si="83"/>
        <v>3208.8872856642543</v>
      </c>
      <c r="L1586" s="28">
        <f t="shared" si="84"/>
        <v>0.74285782925782951</v>
      </c>
    </row>
    <row r="1587" spans="1:12">
      <c r="A1587" s="14">
        <v>2019</v>
      </c>
      <c r="B1587" s="14" t="s">
        <v>1095</v>
      </c>
      <c r="C1587" s="14" t="s">
        <v>1646</v>
      </c>
      <c r="D1587" s="14" t="s">
        <v>1647</v>
      </c>
      <c r="E1587" s="14" t="s">
        <v>1648</v>
      </c>
      <c r="F1587" s="14" t="s">
        <v>1649</v>
      </c>
      <c r="G1587" s="30">
        <v>3535.4298486546977</v>
      </c>
      <c r="H1587" s="30">
        <v>1398.6251483333306</v>
      </c>
      <c r="I1587" s="26">
        <f t="shared" si="82"/>
        <v>3535.4298486546977</v>
      </c>
      <c r="J1587" s="26">
        <f t="shared" si="82"/>
        <v>1398.6251483333306</v>
      </c>
      <c r="K1587" s="26">
        <f t="shared" si="83"/>
        <v>2136.8047003213669</v>
      </c>
      <c r="L1587" s="28">
        <f t="shared" si="84"/>
        <v>0.60439742599742552</v>
      </c>
    </row>
    <row r="1588" spans="1:12">
      <c r="A1588" s="14">
        <v>2021</v>
      </c>
      <c r="B1588" s="14" t="s">
        <v>1095</v>
      </c>
      <c r="C1588" s="14" t="s">
        <v>1646</v>
      </c>
      <c r="D1588" s="14" t="s">
        <v>1647</v>
      </c>
      <c r="E1588" s="14" t="s">
        <v>1648</v>
      </c>
      <c r="F1588" s="14" t="s">
        <v>1649</v>
      </c>
      <c r="G1588" s="30">
        <v>3750.1492342605766</v>
      </c>
      <c r="H1588" s="30">
        <v>1929.8818174450503</v>
      </c>
      <c r="I1588" s="26">
        <f t="shared" si="82"/>
        <v>3750.1492342605766</v>
      </c>
      <c r="J1588" s="26">
        <f t="shared" si="82"/>
        <v>1929.8818174450503</v>
      </c>
      <c r="K1588" s="26">
        <f t="shared" si="83"/>
        <v>1820.2674168155263</v>
      </c>
      <c r="L1588" s="28">
        <f t="shared" si="84"/>
        <v>0.48538532818532798</v>
      </c>
    </row>
    <row r="1589" spans="1:12">
      <c r="A1589" s="14">
        <v>2020</v>
      </c>
      <c r="B1589" s="14" t="s">
        <v>1095</v>
      </c>
      <c r="C1589" s="14" t="s">
        <v>1646</v>
      </c>
      <c r="D1589" s="14" t="s">
        <v>1647</v>
      </c>
      <c r="E1589" s="14" t="s">
        <v>1648</v>
      </c>
      <c r="F1589" s="14" t="s">
        <v>1649</v>
      </c>
      <c r="G1589" s="30">
        <v>3489.3912259615286</v>
      </c>
      <c r="H1589" s="30">
        <v>2060.1365798076868</v>
      </c>
      <c r="I1589" s="26">
        <f t="shared" si="82"/>
        <v>3489.3912259615286</v>
      </c>
      <c r="J1589" s="26">
        <f t="shared" si="82"/>
        <v>2060.1365798076868</v>
      </c>
      <c r="K1589" s="26">
        <f t="shared" si="83"/>
        <v>1429.2546461538418</v>
      </c>
      <c r="L1589" s="28">
        <f t="shared" si="84"/>
        <v>0.40959999999999991</v>
      </c>
    </row>
    <row r="1590" spans="1:12">
      <c r="A1590" s="14">
        <v>2021</v>
      </c>
      <c r="B1590" s="14" t="s">
        <v>1095</v>
      </c>
      <c r="C1590" s="14" t="s">
        <v>1650</v>
      </c>
      <c r="D1590" s="14" t="s">
        <v>1637</v>
      </c>
      <c r="E1590" s="14" t="s">
        <v>1593</v>
      </c>
      <c r="F1590" s="14" t="s">
        <v>1651</v>
      </c>
      <c r="G1590" s="30">
        <v>332.09777777777759</v>
      </c>
      <c r="H1590" s="30">
        <v>122.09574799999993</v>
      </c>
      <c r="I1590" s="26">
        <f t="shared" si="82"/>
        <v>332.09777777777759</v>
      </c>
      <c r="J1590" s="26">
        <f t="shared" si="82"/>
        <v>122.09574799999993</v>
      </c>
      <c r="K1590" s="26">
        <f t="shared" si="83"/>
        <v>210.00202977777766</v>
      </c>
      <c r="L1590" s="28">
        <f t="shared" si="84"/>
        <v>0.63234999999999997</v>
      </c>
    </row>
    <row r="1591" spans="1:12">
      <c r="A1591" s="14">
        <v>2020</v>
      </c>
      <c r="B1591" s="14" t="s">
        <v>1095</v>
      </c>
      <c r="C1591" s="14" t="s">
        <v>1650</v>
      </c>
      <c r="D1591" s="14" t="s">
        <v>1637</v>
      </c>
      <c r="E1591" s="14" t="s">
        <v>1593</v>
      </c>
      <c r="F1591" s="14" t="s">
        <v>1651</v>
      </c>
      <c r="G1591" s="30">
        <v>254.76774045626496</v>
      </c>
      <c r="H1591" s="30">
        <v>193.58001047358832</v>
      </c>
      <c r="I1591" s="26">
        <f t="shared" si="82"/>
        <v>254.76774045626496</v>
      </c>
      <c r="J1591" s="26">
        <f t="shared" si="82"/>
        <v>193.58001047358832</v>
      </c>
      <c r="K1591" s="26">
        <f t="shared" si="83"/>
        <v>61.187729982676643</v>
      </c>
      <c r="L1591" s="28">
        <f t="shared" si="84"/>
        <v>0.24017063492063476</v>
      </c>
    </row>
    <row r="1592" spans="1:12">
      <c r="A1592" s="14">
        <v>2016</v>
      </c>
      <c r="B1592" s="14" t="s">
        <v>1095</v>
      </c>
      <c r="C1592" s="14" t="s">
        <v>1652</v>
      </c>
      <c r="D1592" s="14" t="s">
        <v>1213</v>
      </c>
      <c r="E1592" s="14" t="s">
        <v>1214</v>
      </c>
      <c r="F1592" s="14" t="s">
        <v>1653</v>
      </c>
      <c r="G1592" s="30">
        <v>4773.4939559999984</v>
      </c>
      <c r="H1592" s="30">
        <v>1563.3308679999996</v>
      </c>
      <c r="I1592" s="26">
        <f t="shared" si="82"/>
        <v>4773.4939559999984</v>
      </c>
      <c r="J1592" s="26">
        <f t="shared" si="82"/>
        <v>1563.3308679999996</v>
      </c>
      <c r="K1592" s="26">
        <f t="shared" si="83"/>
        <v>3210.1630879999989</v>
      </c>
      <c r="L1592" s="28">
        <f t="shared" si="84"/>
        <v>0.67249757045675407</v>
      </c>
    </row>
    <row r="1593" spans="1:12">
      <c r="A1593" s="14">
        <v>2017</v>
      </c>
      <c r="B1593" s="14" t="s">
        <v>1095</v>
      </c>
      <c r="C1593" s="14" t="s">
        <v>1652</v>
      </c>
      <c r="D1593" s="14" t="s">
        <v>1213</v>
      </c>
      <c r="E1593" s="14" t="s">
        <v>1214</v>
      </c>
      <c r="F1593" s="14" t="s">
        <v>1653</v>
      </c>
      <c r="G1593" s="30">
        <v>4531.8990833654962</v>
      </c>
      <c r="H1593" s="30">
        <v>1570.0894664583327</v>
      </c>
      <c r="I1593" s="26">
        <f t="shared" si="82"/>
        <v>4531.8990833654962</v>
      </c>
      <c r="J1593" s="26">
        <f t="shared" si="82"/>
        <v>1570.0894664583327</v>
      </c>
      <c r="K1593" s="26">
        <f t="shared" si="83"/>
        <v>2961.8096169071632</v>
      </c>
      <c r="L1593" s="28">
        <f t="shared" si="84"/>
        <v>0.6535471250404925</v>
      </c>
    </row>
    <row r="1594" spans="1:12">
      <c r="A1594" s="14">
        <v>2015</v>
      </c>
      <c r="B1594" s="14" t="s">
        <v>1095</v>
      </c>
      <c r="C1594" s="14" t="s">
        <v>1652</v>
      </c>
      <c r="D1594" s="14" t="s">
        <v>1213</v>
      </c>
      <c r="E1594" s="14" t="s">
        <v>1214</v>
      </c>
      <c r="F1594" s="14" t="s">
        <v>1653</v>
      </c>
      <c r="G1594" s="30">
        <v>5239.7716621484278</v>
      </c>
      <c r="H1594" s="30">
        <v>1889.9707788611388</v>
      </c>
      <c r="I1594" s="26">
        <f t="shared" si="82"/>
        <v>5239.7716621484278</v>
      </c>
      <c r="J1594" s="26">
        <f t="shared" si="82"/>
        <v>1889.9707788611388</v>
      </c>
      <c r="K1594" s="26">
        <f t="shared" si="83"/>
        <v>3349.8008832872893</v>
      </c>
      <c r="L1594" s="28">
        <f t="shared" si="84"/>
        <v>0.63930283593957093</v>
      </c>
    </row>
    <row r="1595" spans="1:12">
      <c r="A1595" s="14">
        <v>2018</v>
      </c>
      <c r="B1595" s="14" t="s">
        <v>1095</v>
      </c>
      <c r="C1595" s="14" t="s">
        <v>1652</v>
      </c>
      <c r="D1595" s="14" t="s">
        <v>1213</v>
      </c>
      <c r="E1595" s="14" t="s">
        <v>1214</v>
      </c>
      <c r="F1595" s="14" t="s">
        <v>1653</v>
      </c>
      <c r="G1595" s="30">
        <v>4712.29900763359</v>
      </c>
      <c r="H1595" s="30">
        <v>1891.617799500001</v>
      </c>
      <c r="I1595" s="26">
        <f t="shared" si="82"/>
        <v>4712.29900763359</v>
      </c>
      <c r="J1595" s="26">
        <f t="shared" si="82"/>
        <v>1891.617799500001</v>
      </c>
      <c r="K1595" s="26">
        <f t="shared" si="83"/>
        <v>2820.6812081335893</v>
      </c>
      <c r="L1595" s="28">
        <f t="shared" si="84"/>
        <v>0.59857857142857152</v>
      </c>
    </row>
    <row r="1596" spans="1:12">
      <c r="A1596" s="14">
        <v>2019</v>
      </c>
      <c r="B1596" s="14" t="s">
        <v>1095</v>
      </c>
      <c r="C1596" s="14" t="s">
        <v>1652</v>
      </c>
      <c r="D1596" s="14" t="s">
        <v>1213</v>
      </c>
      <c r="E1596" s="14" t="s">
        <v>1214</v>
      </c>
      <c r="F1596" s="14" t="s">
        <v>1653</v>
      </c>
      <c r="G1596" s="30">
        <v>4519.1668976467981</v>
      </c>
      <c r="H1596" s="30">
        <v>2137.5956116666662</v>
      </c>
      <c r="I1596" s="26">
        <f t="shared" si="82"/>
        <v>4519.1668976467981</v>
      </c>
      <c r="J1596" s="26">
        <f t="shared" si="82"/>
        <v>2137.5956116666662</v>
      </c>
      <c r="K1596" s="26">
        <f t="shared" si="83"/>
        <v>2381.571285980132</v>
      </c>
      <c r="L1596" s="28">
        <f t="shared" si="84"/>
        <v>0.52699343483425098</v>
      </c>
    </row>
    <row r="1597" spans="1:12">
      <c r="A1597" s="14">
        <v>2020</v>
      </c>
      <c r="B1597" s="14" t="s">
        <v>1095</v>
      </c>
      <c r="C1597" s="14" t="s">
        <v>1652</v>
      </c>
      <c r="D1597" s="14" t="s">
        <v>1213</v>
      </c>
      <c r="E1597" s="14" t="s">
        <v>1214</v>
      </c>
      <c r="F1597" s="14" t="s">
        <v>1653</v>
      </c>
      <c r="G1597" s="30">
        <v>4753.5355494753057</v>
      </c>
      <c r="H1597" s="30">
        <v>2210.3412904371589</v>
      </c>
      <c r="I1597" s="26">
        <f t="shared" si="82"/>
        <v>4753.5355494753057</v>
      </c>
      <c r="J1597" s="26">
        <f t="shared" si="82"/>
        <v>2210.3412904371589</v>
      </c>
      <c r="K1597" s="26">
        <f t="shared" si="83"/>
        <v>2543.1942590381468</v>
      </c>
      <c r="L1597" s="28">
        <f t="shared" si="84"/>
        <v>0.53501109491415588</v>
      </c>
    </row>
    <row r="1598" spans="1:12">
      <c r="A1598" s="14">
        <v>2021</v>
      </c>
      <c r="B1598" s="14" t="s">
        <v>1095</v>
      </c>
      <c r="C1598" s="14" t="s">
        <v>1652</v>
      </c>
      <c r="D1598" s="14" t="s">
        <v>1213</v>
      </c>
      <c r="E1598" s="14" t="s">
        <v>1214</v>
      </c>
      <c r="F1598" s="14" t="s">
        <v>1653</v>
      </c>
      <c r="G1598" s="30">
        <v>4726.4613431613434</v>
      </c>
      <c r="H1598" s="30">
        <v>2795.8927043478257</v>
      </c>
      <c r="I1598" s="26">
        <f t="shared" si="82"/>
        <v>4726.4613431613434</v>
      </c>
      <c r="J1598" s="26">
        <f t="shared" si="82"/>
        <v>2795.8927043478257</v>
      </c>
      <c r="K1598" s="26">
        <f t="shared" si="83"/>
        <v>1930.5686388135177</v>
      </c>
      <c r="L1598" s="28">
        <f t="shared" si="84"/>
        <v>0.40845962732919266</v>
      </c>
    </row>
    <row r="1599" spans="1:12">
      <c r="A1599" s="14">
        <v>2014</v>
      </c>
      <c r="B1599" s="14" t="s">
        <v>1095</v>
      </c>
      <c r="C1599" s="14" t="s">
        <v>1654</v>
      </c>
      <c r="D1599" s="14" t="s">
        <v>1183</v>
      </c>
      <c r="E1599" s="14" t="s">
        <v>1655</v>
      </c>
      <c r="F1599" s="14" t="s">
        <v>1656</v>
      </c>
      <c r="G1599" s="30">
        <v>239.66210559006217</v>
      </c>
      <c r="H1599" s="30">
        <v>25.90077860000001</v>
      </c>
      <c r="I1599" s="26">
        <f t="shared" si="82"/>
        <v>239.66210559006217</v>
      </c>
      <c r="J1599" s="26">
        <f t="shared" si="82"/>
        <v>25.90077860000001</v>
      </c>
      <c r="K1599" s="26">
        <f t="shared" si="83"/>
        <v>213.76132699006217</v>
      </c>
      <c r="L1599" s="28">
        <f t="shared" si="84"/>
        <v>0.89192793522267211</v>
      </c>
    </row>
    <row r="1600" spans="1:12">
      <c r="A1600" s="14">
        <v>2012</v>
      </c>
      <c r="B1600" s="14" t="s">
        <v>1095</v>
      </c>
      <c r="C1600" s="14" t="s">
        <v>1654</v>
      </c>
      <c r="D1600" s="14" t="s">
        <v>1183</v>
      </c>
      <c r="E1600" s="14" t="s">
        <v>1655</v>
      </c>
      <c r="F1600" s="14" t="s">
        <v>1657</v>
      </c>
      <c r="G1600" s="30">
        <v>259.8631137843044</v>
      </c>
      <c r="H1600" s="30">
        <v>37.639032807642828</v>
      </c>
      <c r="I1600" s="26">
        <f t="shared" si="82"/>
        <v>259.8631137843044</v>
      </c>
      <c r="J1600" s="26">
        <f t="shared" si="82"/>
        <v>37.639032807642828</v>
      </c>
      <c r="K1600" s="26">
        <f t="shared" si="83"/>
        <v>222.22408097666158</v>
      </c>
      <c r="L1600" s="28">
        <f t="shared" si="84"/>
        <v>0.85515823211875863</v>
      </c>
    </row>
    <row r="1601" spans="1:12">
      <c r="A1601" s="14">
        <v>2013</v>
      </c>
      <c r="B1601" s="14" t="s">
        <v>1095</v>
      </c>
      <c r="C1601" s="14" t="s">
        <v>1654</v>
      </c>
      <c r="D1601" s="14" t="s">
        <v>1183</v>
      </c>
      <c r="E1601" s="14" t="s">
        <v>1655</v>
      </c>
      <c r="F1601" s="14" t="s">
        <v>1657</v>
      </c>
      <c r="G1601" s="30">
        <v>272.07483238456666</v>
      </c>
      <c r="H1601" s="30">
        <v>75.614929100427418</v>
      </c>
      <c r="I1601" s="26">
        <f t="shared" si="82"/>
        <v>272.07483238456666</v>
      </c>
      <c r="J1601" s="26">
        <f t="shared" si="82"/>
        <v>75.614929100427418</v>
      </c>
      <c r="K1601" s="26">
        <f t="shared" si="83"/>
        <v>196.45990328413924</v>
      </c>
      <c r="L1601" s="28">
        <f t="shared" si="84"/>
        <v>0.72208039811066094</v>
      </c>
    </row>
    <row r="1602" spans="1:12">
      <c r="A1602" s="14">
        <v>2011</v>
      </c>
      <c r="B1602" s="14" t="s">
        <v>1095</v>
      </c>
      <c r="C1602" s="14" t="s">
        <v>1654</v>
      </c>
      <c r="D1602" s="14" t="s">
        <v>1183</v>
      </c>
      <c r="E1602" s="14" t="s">
        <v>1655</v>
      </c>
      <c r="F1602" s="14" t="s">
        <v>1657</v>
      </c>
      <c r="G1602" s="30">
        <v>246.8620617955043</v>
      </c>
      <c r="H1602" s="30">
        <v>94.133293794033335</v>
      </c>
      <c r="I1602" s="26">
        <f t="shared" si="82"/>
        <v>246.8620617955043</v>
      </c>
      <c r="J1602" s="26">
        <f t="shared" si="82"/>
        <v>94.133293794033335</v>
      </c>
      <c r="K1602" s="26">
        <f t="shared" si="83"/>
        <v>152.72876800147097</v>
      </c>
      <c r="L1602" s="28">
        <f t="shared" si="84"/>
        <v>0.61868059794456587</v>
      </c>
    </row>
    <row r="1603" spans="1:12">
      <c r="A1603" s="14">
        <v>2020</v>
      </c>
      <c r="B1603" s="14" t="s">
        <v>1095</v>
      </c>
      <c r="C1603" s="14" t="s">
        <v>1654</v>
      </c>
      <c r="D1603" s="14" t="s">
        <v>1183</v>
      </c>
      <c r="E1603" s="14" t="s">
        <v>1655</v>
      </c>
      <c r="F1603" s="14" t="s">
        <v>1656</v>
      </c>
      <c r="G1603" s="30">
        <v>221.48773671004105</v>
      </c>
      <c r="H1603" s="30">
        <v>117.22647963623567</v>
      </c>
      <c r="I1603" s="26">
        <f t="shared" si="82"/>
        <v>221.48773671004105</v>
      </c>
      <c r="J1603" s="26">
        <f t="shared" si="82"/>
        <v>117.22647963623567</v>
      </c>
      <c r="K1603" s="26">
        <f t="shared" si="83"/>
        <v>104.26125707380538</v>
      </c>
      <c r="L1603" s="28">
        <f t="shared" si="84"/>
        <v>0.47073151147098585</v>
      </c>
    </row>
    <row r="1604" spans="1:12">
      <c r="A1604" s="14">
        <v>2015</v>
      </c>
      <c r="B1604" s="14" t="s">
        <v>1095</v>
      </c>
      <c r="C1604" s="14" t="s">
        <v>1654</v>
      </c>
      <c r="D1604" s="14" t="s">
        <v>1183</v>
      </c>
      <c r="E1604" s="14" t="s">
        <v>1655</v>
      </c>
      <c r="F1604" s="14" t="s">
        <v>1656</v>
      </c>
      <c r="G1604" s="30">
        <v>269.20874180327877</v>
      </c>
      <c r="H1604" s="30">
        <v>119.93244493181808</v>
      </c>
      <c r="I1604" s="26">
        <f t="shared" si="82"/>
        <v>269.20874180327877</v>
      </c>
      <c r="J1604" s="26">
        <f t="shared" si="82"/>
        <v>119.93244493181808</v>
      </c>
      <c r="K1604" s="26">
        <f t="shared" si="83"/>
        <v>149.27629687146069</v>
      </c>
      <c r="L1604" s="28">
        <f t="shared" si="84"/>
        <v>0.55450018402650036</v>
      </c>
    </row>
    <row r="1605" spans="1:12">
      <c r="A1605" s="14">
        <v>2019</v>
      </c>
      <c r="B1605" s="14" t="s">
        <v>1095</v>
      </c>
      <c r="C1605" s="14" t="s">
        <v>1654</v>
      </c>
      <c r="D1605" s="14" t="s">
        <v>1183</v>
      </c>
      <c r="E1605" s="14" t="s">
        <v>1655</v>
      </c>
      <c r="F1605" s="14" t="s">
        <v>1656</v>
      </c>
      <c r="G1605" s="30">
        <v>287.80010117167342</v>
      </c>
      <c r="H1605" s="30">
        <v>123.97229676880228</v>
      </c>
      <c r="I1605" s="26">
        <f t="shared" si="82"/>
        <v>287.80010117167342</v>
      </c>
      <c r="J1605" s="26">
        <f t="shared" si="82"/>
        <v>123.97229676880228</v>
      </c>
      <c r="K1605" s="26">
        <f t="shared" si="83"/>
        <v>163.82780440287115</v>
      </c>
      <c r="L1605" s="28">
        <f t="shared" si="84"/>
        <v>0.56924164979757075</v>
      </c>
    </row>
    <row r="1606" spans="1:12">
      <c r="A1606" s="14">
        <v>2016</v>
      </c>
      <c r="B1606" s="14" t="s">
        <v>1095</v>
      </c>
      <c r="C1606" s="14" t="s">
        <v>1654</v>
      </c>
      <c r="D1606" s="14" t="s">
        <v>1183</v>
      </c>
      <c r="E1606" s="14" t="s">
        <v>1655</v>
      </c>
      <c r="F1606" s="14" t="s">
        <v>1656</v>
      </c>
      <c r="G1606" s="30">
        <v>221.6219497142863</v>
      </c>
      <c r="H1606" s="30">
        <v>146.00532930833384</v>
      </c>
      <c r="I1606" s="26">
        <f t="shared" si="82"/>
        <v>221.6219497142863</v>
      </c>
      <c r="J1606" s="26">
        <f t="shared" si="82"/>
        <v>146.00532930833384</v>
      </c>
      <c r="K1606" s="26">
        <f t="shared" si="83"/>
        <v>75.61662040595246</v>
      </c>
      <c r="L1606" s="28">
        <f t="shared" si="84"/>
        <v>0.34119644062078219</v>
      </c>
    </row>
    <row r="1607" spans="1:12">
      <c r="A1607" s="14">
        <v>2021</v>
      </c>
      <c r="B1607" s="14" t="s">
        <v>1095</v>
      </c>
      <c r="C1607" s="14" t="s">
        <v>1654</v>
      </c>
      <c r="D1607" s="14" t="s">
        <v>1183</v>
      </c>
      <c r="E1607" s="14" t="s">
        <v>1655</v>
      </c>
      <c r="F1607" s="14" t="s">
        <v>1656</v>
      </c>
      <c r="G1607" s="30">
        <v>234.33574144111876</v>
      </c>
      <c r="H1607" s="30">
        <v>221.3668709894398</v>
      </c>
      <c r="I1607" s="26">
        <f t="shared" si="82"/>
        <v>234.33574144111876</v>
      </c>
      <c r="J1607" s="26">
        <f t="shared" si="82"/>
        <v>221.3668709894398</v>
      </c>
      <c r="K1607" s="26">
        <f t="shared" si="83"/>
        <v>12.968870451678953</v>
      </c>
      <c r="L1607" s="28">
        <f t="shared" si="84"/>
        <v>5.5343117408906337E-2</v>
      </c>
    </row>
    <row r="1608" spans="1:12">
      <c r="A1608" s="14">
        <v>2017</v>
      </c>
      <c r="B1608" s="14" t="s">
        <v>1095</v>
      </c>
      <c r="C1608" s="14" t="s">
        <v>1654</v>
      </c>
      <c r="D1608" s="14" t="s">
        <v>1183</v>
      </c>
      <c r="E1608" s="14" t="s">
        <v>1655</v>
      </c>
      <c r="F1608" s="14" t="s">
        <v>1656</v>
      </c>
      <c r="G1608" s="30">
        <v>310.74065619546246</v>
      </c>
      <c r="H1608" s="30">
        <v>227.40108727272732</v>
      </c>
      <c r="I1608" s="26">
        <f t="shared" ref="I1608:J1671" si="85">IF(G1608&lt;0,"",IF(G1608="","",G1608))</f>
        <v>310.74065619546246</v>
      </c>
      <c r="J1608" s="26">
        <f t="shared" si="85"/>
        <v>227.40108727272732</v>
      </c>
      <c r="K1608" s="26">
        <f t="shared" si="83"/>
        <v>83.33956892273514</v>
      </c>
      <c r="L1608" s="28">
        <f t="shared" si="84"/>
        <v>0.26819654030180329</v>
      </c>
    </row>
    <row r="1609" spans="1:12">
      <c r="A1609" s="14">
        <v>2018</v>
      </c>
      <c r="B1609" s="14" t="s">
        <v>1095</v>
      </c>
      <c r="C1609" s="14" t="s">
        <v>1654</v>
      </c>
      <c r="D1609" s="14" t="s">
        <v>1183</v>
      </c>
      <c r="E1609" s="14" t="s">
        <v>1655</v>
      </c>
      <c r="F1609" s="14" t="s">
        <v>1656</v>
      </c>
      <c r="G1609" s="30">
        <v>282.21587039764438</v>
      </c>
      <c r="H1609" s="30">
        <v>229.67149333333387</v>
      </c>
      <c r="I1609" s="26">
        <f t="shared" si="85"/>
        <v>282.21587039764438</v>
      </c>
      <c r="J1609" s="26">
        <f t="shared" si="85"/>
        <v>229.67149333333387</v>
      </c>
      <c r="K1609" s="26">
        <f t="shared" si="83"/>
        <v>52.54437706431051</v>
      </c>
      <c r="L1609" s="28">
        <f t="shared" si="84"/>
        <v>0.18618505398110699</v>
      </c>
    </row>
    <row r="1610" spans="1:12">
      <c r="A1610" s="14">
        <v>2011</v>
      </c>
      <c r="B1610" s="14" t="s">
        <v>1095</v>
      </c>
      <c r="C1610" s="14" t="s">
        <v>1658</v>
      </c>
      <c r="D1610" s="14" t="s">
        <v>1097</v>
      </c>
      <c r="E1610" s="14" t="s">
        <v>1659</v>
      </c>
      <c r="F1610" s="14" t="s">
        <v>1660</v>
      </c>
      <c r="G1610" s="30">
        <v>4841.327175268013</v>
      </c>
      <c r="H1610" s="30">
        <v>1562.2566891666684</v>
      </c>
      <c r="I1610" s="26">
        <f t="shared" si="85"/>
        <v>4841.327175268013</v>
      </c>
      <c r="J1610" s="26">
        <f t="shared" si="85"/>
        <v>1562.2566891666684</v>
      </c>
      <c r="K1610" s="26">
        <f t="shared" si="83"/>
        <v>3279.0704861013446</v>
      </c>
      <c r="L1610" s="28">
        <f t="shared" si="84"/>
        <v>0.6773081775700931</v>
      </c>
    </row>
    <row r="1611" spans="1:12">
      <c r="A1611" s="14">
        <v>2012</v>
      </c>
      <c r="B1611" s="14" t="s">
        <v>1095</v>
      </c>
      <c r="C1611" s="14" t="s">
        <v>1658</v>
      </c>
      <c r="D1611" s="14" t="s">
        <v>1097</v>
      </c>
      <c r="E1611" s="14" t="s">
        <v>1659</v>
      </c>
      <c r="F1611" s="14" t="s">
        <v>1660</v>
      </c>
      <c r="G1611" s="30">
        <v>5498.0241632972793</v>
      </c>
      <c r="H1611" s="30">
        <v>1626.0105227749295</v>
      </c>
      <c r="I1611" s="26">
        <f t="shared" si="85"/>
        <v>5498.0241632972793</v>
      </c>
      <c r="J1611" s="26">
        <f t="shared" si="85"/>
        <v>1626.0105227749295</v>
      </c>
      <c r="K1611" s="26">
        <f t="shared" si="83"/>
        <v>3872.0136405223498</v>
      </c>
      <c r="L1611" s="28">
        <f t="shared" si="84"/>
        <v>0.70425547897196272</v>
      </c>
    </row>
    <row r="1612" spans="1:12">
      <c r="A1612" s="14">
        <v>2013</v>
      </c>
      <c r="B1612" s="14" t="s">
        <v>1095</v>
      </c>
      <c r="C1612" s="14" t="s">
        <v>1658</v>
      </c>
      <c r="D1612" s="14" t="s">
        <v>1097</v>
      </c>
      <c r="E1612" s="14" t="s">
        <v>1659</v>
      </c>
      <c r="F1612" s="14" t="s">
        <v>1660</v>
      </c>
      <c r="G1612" s="30">
        <v>5642.2732789027341</v>
      </c>
      <c r="H1612" s="30">
        <v>2099.7688148806233</v>
      </c>
      <c r="I1612" s="26">
        <f t="shared" si="85"/>
        <v>5642.2732789027341</v>
      </c>
      <c r="J1612" s="26">
        <f t="shared" si="85"/>
        <v>2099.7688148806233</v>
      </c>
      <c r="K1612" s="26">
        <f t="shared" si="83"/>
        <v>3542.5044640221108</v>
      </c>
      <c r="L1612" s="28">
        <f t="shared" si="84"/>
        <v>0.62785056464174482</v>
      </c>
    </row>
    <row r="1613" spans="1:12">
      <c r="A1613" s="14">
        <v>2018</v>
      </c>
      <c r="B1613" s="14" t="s">
        <v>1095</v>
      </c>
      <c r="C1613" s="14" t="s">
        <v>1658</v>
      </c>
      <c r="D1613" s="14" t="s">
        <v>1097</v>
      </c>
      <c r="E1613" s="14" t="s">
        <v>1659</v>
      </c>
      <c r="F1613" s="14" t="s">
        <v>1660</v>
      </c>
      <c r="G1613" s="30">
        <v>5740.790606702355</v>
      </c>
      <c r="H1613" s="30">
        <v>2141.4896684999912</v>
      </c>
      <c r="I1613" s="26">
        <f t="shared" si="85"/>
        <v>5740.790606702355</v>
      </c>
      <c r="J1613" s="26">
        <f t="shared" si="85"/>
        <v>2141.4896684999912</v>
      </c>
      <c r="K1613" s="26">
        <f t="shared" si="83"/>
        <v>3599.3009382023638</v>
      </c>
      <c r="L1613" s="28">
        <f t="shared" si="84"/>
        <v>0.62696955607476634</v>
      </c>
    </row>
    <row r="1614" spans="1:12">
      <c r="A1614" s="14">
        <v>2015</v>
      </c>
      <c r="B1614" s="14" t="s">
        <v>1095</v>
      </c>
      <c r="C1614" s="14" t="s">
        <v>1658</v>
      </c>
      <c r="D1614" s="14" t="s">
        <v>1097</v>
      </c>
      <c r="E1614" s="14" t="s">
        <v>1659</v>
      </c>
      <c r="F1614" s="14" t="s">
        <v>1660</v>
      </c>
      <c r="G1614" s="30">
        <v>4970.6091498442693</v>
      </c>
      <c r="H1614" s="30">
        <v>2240.3020252222732</v>
      </c>
      <c r="I1614" s="26">
        <f t="shared" si="85"/>
        <v>4970.6091498442693</v>
      </c>
      <c r="J1614" s="26">
        <f t="shared" si="85"/>
        <v>2240.3020252222732</v>
      </c>
      <c r="K1614" s="26">
        <f t="shared" si="83"/>
        <v>2730.3071246219961</v>
      </c>
      <c r="L1614" s="28">
        <f t="shared" si="84"/>
        <v>0.5492902463891246</v>
      </c>
    </row>
    <row r="1615" spans="1:12">
      <c r="A1615" s="14">
        <v>2019</v>
      </c>
      <c r="B1615" s="14" t="s">
        <v>1095</v>
      </c>
      <c r="C1615" s="14" t="s">
        <v>1658</v>
      </c>
      <c r="D1615" s="14" t="s">
        <v>1097</v>
      </c>
      <c r="E1615" s="14" t="s">
        <v>1659</v>
      </c>
      <c r="F1615" s="14" t="s">
        <v>1660</v>
      </c>
      <c r="G1615" s="30">
        <v>5257.8805973124536</v>
      </c>
      <c r="H1615" s="30">
        <v>2282.8320365945174</v>
      </c>
      <c r="I1615" s="26">
        <f t="shared" si="85"/>
        <v>5257.8805973124536</v>
      </c>
      <c r="J1615" s="26">
        <f t="shared" si="85"/>
        <v>2282.8320365945174</v>
      </c>
      <c r="K1615" s="26">
        <f t="shared" si="83"/>
        <v>2975.0485607179362</v>
      </c>
      <c r="L1615" s="28">
        <f t="shared" si="84"/>
        <v>0.56582657320872243</v>
      </c>
    </row>
    <row r="1616" spans="1:12">
      <c r="A1616" s="14">
        <v>2017</v>
      </c>
      <c r="B1616" s="14" t="s">
        <v>1095</v>
      </c>
      <c r="C1616" s="14" t="s">
        <v>1658</v>
      </c>
      <c r="D1616" s="14" t="s">
        <v>1097</v>
      </c>
      <c r="E1616" s="14" t="s">
        <v>1659</v>
      </c>
      <c r="F1616" s="14" t="s">
        <v>1660</v>
      </c>
      <c r="G1616" s="30">
        <v>4839.7504173429152</v>
      </c>
      <c r="H1616" s="30">
        <v>2531.3599526250005</v>
      </c>
      <c r="I1616" s="26">
        <f t="shared" si="85"/>
        <v>4839.7504173429152</v>
      </c>
      <c r="J1616" s="26">
        <f t="shared" si="85"/>
        <v>2531.3599526250005</v>
      </c>
      <c r="K1616" s="26">
        <f t="shared" si="83"/>
        <v>2308.3904647179147</v>
      </c>
      <c r="L1616" s="28">
        <f t="shared" si="84"/>
        <v>0.47696477414330191</v>
      </c>
    </row>
    <row r="1617" spans="1:12">
      <c r="A1617" s="14">
        <v>2014</v>
      </c>
      <c r="B1617" s="14" t="s">
        <v>1095</v>
      </c>
      <c r="C1617" s="14" t="s">
        <v>1658</v>
      </c>
      <c r="D1617" s="14" t="s">
        <v>1097</v>
      </c>
      <c r="E1617" s="14" t="s">
        <v>1659</v>
      </c>
      <c r="F1617" s="14" t="s">
        <v>1660</v>
      </c>
      <c r="G1617" s="30">
        <v>5464.2434851217413</v>
      </c>
      <c r="H1617" s="30">
        <v>2716.9253580000063</v>
      </c>
      <c r="I1617" s="26">
        <f t="shared" si="85"/>
        <v>5464.2434851217413</v>
      </c>
      <c r="J1617" s="26">
        <f t="shared" si="85"/>
        <v>2716.9253580000063</v>
      </c>
      <c r="K1617" s="26">
        <f t="shared" si="83"/>
        <v>2747.318127121735</v>
      </c>
      <c r="L1617" s="28">
        <f t="shared" si="84"/>
        <v>0.50278105919003091</v>
      </c>
    </row>
    <row r="1618" spans="1:12">
      <c r="A1618" s="14">
        <v>2020</v>
      </c>
      <c r="B1618" s="14" t="s">
        <v>1095</v>
      </c>
      <c r="C1618" s="14" t="s">
        <v>1658</v>
      </c>
      <c r="D1618" s="14" t="s">
        <v>1097</v>
      </c>
      <c r="E1618" s="14" t="s">
        <v>1659</v>
      </c>
      <c r="F1618" s="14" t="s">
        <v>1660</v>
      </c>
      <c r="G1618" s="30">
        <v>5394.3890093129385</v>
      </c>
      <c r="H1618" s="30">
        <v>3271.3802658682557</v>
      </c>
      <c r="I1618" s="26">
        <f t="shared" si="85"/>
        <v>5394.3890093129385</v>
      </c>
      <c r="J1618" s="26">
        <f t="shared" si="85"/>
        <v>3271.3802658682557</v>
      </c>
      <c r="K1618" s="26">
        <f t="shared" si="83"/>
        <v>2123.0087434446828</v>
      </c>
      <c r="L1618" s="28">
        <f t="shared" si="84"/>
        <v>0.39355870327102749</v>
      </c>
    </row>
    <row r="1619" spans="1:12">
      <c r="A1619" s="14">
        <v>2021</v>
      </c>
      <c r="B1619" s="14" t="s">
        <v>1095</v>
      </c>
      <c r="C1619" s="14" t="s">
        <v>1658</v>
      </c>
      <c r="D1619" s="14" t="s">
        <v>1097</v>
      </c>
      <c r="E1619" s="14" t="s">
        <v>1659</v>
      </c>
      <c r="F1619" s="14" t="s">
        <v>1660</v>
      </c>
      <c r="G1619" s="30">
        <v>5193.5214594337376</v>
      </c>
      <c r="H1619" s="30">
        <v>3874.8565709414979</v>
      </c>
      <c r="I1619" s="26">
        <f t="shared" si="85"/>
        <v>5193.5214594337376</v>
      </c>
      <c r="J1619" s="26">
        <f t="shared" si="85"/>
        <v>3874.8565709414979</v>
      </c>
      <c r="K1619" s="26">
        <f t="shared" si="83"/>
        <v>1318.6648884922397</v>
      </c>
      <c r="L1619" s="28">
        <f t="shared" si="84"/>
        <v>0.25390573598130795</v>
      </c>
    </row>
    <row r="1620" spans="1:12">
      <c r="A1620" s="14">
        <v>2016</v>
      </c>
      <c r="B1620" s="14" t="s">
        <v>1095</v>
      </c>
      <c r="C1620" s="14" t="s">
        <v>1658</v>
      </c>
      <c r="D1620" s="14" t="s">
        <v>1097</v>
      </c>
      <c r="E1620" s="14" t="s">
        <v>1659</v>
      </c>
      <c r="F1620" s="14" t="s">
        <v>1660</v>
      </c>
      <c r="G1620" s="30">
        <v>5097.9297869705279</v>
      </c>
      <c r="H1620" s="30">
        <v>4516.1349820000032</v>
      </c>
      <c r="I1620" s="26">
        <f t="shared" si="85"/>
        <v>5097.9297869705279</v>
      </c>
      <c r="J1620" s="26">
        <f t="shared" si="85"/>
        <v>4516.1349820000032</v>
      </c>
      <c r="K1620" s="26">
        <f t="shared" si="83"/>
        <v>581.79480497052464</v>
      </c>
      <c r="L1620" s="28">
        <f t="shared" si="84"/>
        <v>0.11412373831775728</v>
      </c>
    </row>
    <row r="1621" spans="1:12">
      <c r="A1621" s="14">
        <v>2018</v>
      </c>
      <c r="B1621" s="14" t="s">
        <v>1095</v>
      </c>
      <c r="C1621" s="14" t="s">
        <v>1661</v>
      </c>
      <c r="D1621" s="14" t="s">
        <v>1647</v>
      </c>
      <c r="E1621" s="14" t="s">
        <v>1662</v>
      </c>
      <c r="F1621" s="14" t="s">
        <v>1663</v>
      </c>
      <c r="G1621" s="30">
        <v>3128.9046625766969</v>
      </c>
      <c r="H1621" s="30">
        <v>963.35498000000302</v>
      </c>
      <c r="I1621" s="26">
        <f t="shared" si="85"/>
        <v>3128.9046625766969</v>
      </c>
      <c r="J1621" s="26">
        <f t="shared" si="85"/>
        <v>963.35498000000302</v>
      </c>
      <c r="K1621" s="26">
        <f t="shared" si="83"/>
        <v>2165.5496825766941</v>
      </c>
      <c r="L1621" s="28">
        <f t="shared" si="84"/>
        <v>0.69211111111111112</v>
      </c>
    </row>
    <row r="1622" spans="1:12">
      <c r="A1622" s="14">
        <v>2019</v>
      </c>
      <c r="B1622" s="14" t="s">
        <v>1095</v>
      </c>
      <c r="C1622" s="14" t="s">
        <v>1661</v>
      </c>
      <c r="D1622" s="14" t="s">
        <v>1647</v>
      </c>
      <c r="E1622" s="14" t="s">
        <v>1662</v>
      </c>
      <c r="F1622" s="14" t="s">
        <v>1663</v>
      </c>
      <c r="G1622" s="30">
        <v>2962.9682088957711</v>
      </c>
      <c r="H1622" s="30">
        <v>1377.1719464142818</v>
      </c>
      <c r="I1622" s="26">
        <f t="shared" si="85"/>
        <v>2962.9682088957711</v>
      </c>
      <c r="J1622" s="26">
        <f t="shared" si="85"/>
        <v>1377.1719464142818</v>
      </c>
      <c r="K1622" s="26">
        <f t="shared" si="83"/>
        <v>1585.7962624814893</v>
      </c>
      <c r="L1622" s="28">
        <f t="shared" si="84"/>
        <v>0.53520529100529179</v>
      </c>
    </row>
    <row r="1623" spans="1:12">
      <c r="A1623" s="14">
        <v>2021</v>
      </c>
      <c r="B1623" s="14" t="s">
        <v>1095</v>
      </c>
      <c r="C1623" s="14" t="s">
        <v>1661</v>
      </c>
      <c r="D1623" s="14" t="s">
        <v>1647</v>
      </c>
      <c r="E1623" s="14" t="s">
        <v>1662</v>
      </c>
      <c r="F1623" s="14" t="s">
        <v>1663</v>
      </c>
      <c r="G1623" s="30">
        <v>3328.8621526429602</v>
      </c>
      <c r="H1623" s="30">
        <v>1605.7030788682277</v>
      </c>
      <c r="I1623" s="26">
        <f t="shared" si="85"/>
        <v>3328.8621526429602</v>
      </c>
      <c r="J1623" s="26">
        <f t="shared" si="85"/>
        <v>1605.7030788682277</v>
      </c>
      <c r="K1623" s="26">
        <f t="shared" ref="K1623:K1686" si="86">IF(H1623="","",IF(G1623="","",G1623-H1623))</f>
        <v>1723.1590737747324</v>
      </c>
      <c r="L1623" s="28">
        <f t="shared" ref="L1623:L1686" si="87">IF(H1623="","",IF(G1623="","",K1623/G1623))</f>
        <v>0.51764206349206288</v>
      </c>
    </row>
    <row r="1624" spans="1:12">
      <c r="A1624" s="14">
        <v>2020</v>
      </c>
      <c r="B1624" s="14" t="s">
        <v>1095</v>
      </c>
      <c r="C1624" s="14" t="s">
        <v>1661</v>
      </c>
      <c r="D1624" s="14" t="s">
        <v>1647</v>
      </c>
      <c r="E1624" s="14" t="s">
        <v>1662</v>
      </c>
      <c r="F1624" s="14" t="s">
        <v>1663</v>
      </c>
      <c r="G1624" s="30">
        <v>3342.3189586713061</v>
      </c>
      <c r="H1624" s="30">
        <v>1813.3026456952116</v>
      </c>
      <c r="I1624" s="26">
        <f t="shared" si="85"/>
        <v>3342.3189586713061</v>
      </c>
      <c r="J1624" s="26">
        <f t="shared" si="85"/>
        <v>1813.3026456952116</v>
      </c>
      <c r="K1624" s="26">
        <f t="shared" si="86"/>
        <v>1529.0163129760945</v>
      </c>
      <c r="L1624" s="28">
        <f t="shared" si="87"/>
        <v>0.45747169312169245</v>
      </c>
    </row>
    <row r="1625" spans="1:12">
      <c r="A1625" s="14">
        <v>2021</v>
      </c>
      <c r="B1625" s="14" t="s">
        <v>1095</v>
      </c>
      <c r="C1625" s="14" t="s">
        <v>1664</v>
      </c>
      <c r="D1625" s="14" t="s">
        <v>1665</v>
      </c>
      <c r="E1625" s="14" t="s">
        <v>1629</v>
      </c>
      <c r="F1625" s="14" t="s">
        <v>1666</v>
      </c>
      <c r="G1625" s="30">
        <v>639.37896456991257</v>
      </c>
      <c r="H1625" s="30">
        <v>145.20571287087895</v>
      </c>
      <c r="I1625" s="26">
        <f t="shared" si="85"/>
        <v>639.37896456991257</v>
      </c>
      <c r="J1625" s="26">
        <f t="shared" si="85"/>
        <v>145.20571287087895</v>
      </c>
      <c r="K1625" s="26">
        <f t="shared" si="86"/>
        <v>494.17325169903359</v>
      </c>
      <c r="L1625" s="28">
        <f t="shared" si="87"/>
        <v>0.77289569892473131</v>
      </c>
    </row>
    <row r="1626" spans="1:12">
      <c r="A1626" s="14">
        <v>2020</v>
      </c>
      <c r="B1626" s="14" t="s">
        <v>1095</v>
      </c>
      <c r="C1626" s="14" t="s">
        <v>1664</v>
      </c>
      <c r="D1626" s="14" t="s">
        <v>1665</v>
      </c>
      <c r="E1626" s="14" t="s">
        <v>1629</v>
      </c>
      <c r="F1626" s="14" t="s">
        <v>1666</v>
      </c>
      <c r="G1626" s="30">
        <v>295.75172214484667</v>
      </c>
      <c r="H1626" s="30">
        <v>157.94626021355614</v>
      </c>
      <c r="I1626" s="26">
        <f t="shared" si="85"/>
        <v>295.75172214484667</v>
      </c>
      <c r="J1626" s="26">
        <f t="shared" si="85"/>
        <v>157.94626021355614</v>
      </c>
      <c r="K1626" s="26">
        <f t="shared" si="86"/>
        <v>137.80546193129052</v>
      </c>
      <c r="L1626" s="28">
        <f t="shared" si="87"/>
        <v>0.46594982078853031</v>
      </c>
    </row>
    <row r="1627" spans="1:12">
      <c r="A1627" s="14">
        <v>2021</v>
      </c>
      <c r="B1627" s="14" t="s">
        <v>1095</v>
      </c>
      <c r="C1627" s="14" t="s">
        <v>1667</v>
      </c>
      <c r="D1627" s="14" t="s">
        <v>1223</v>
      </c>
      <c r="E1627" s="14" t="s">
        <v>1668</v>
      </c>
      <c r="F1627" s="14" t="s">
        <v>1669</v>
      </c>
      <c r="G1627" s="30">
        <v>311.79711963927377</v>
      </c>
      <c r="H1627" s="30">
        <v>77.480979972375692</v>
      </c>
      <c r="I1627" s="26">
        <f t="shared" si="85"/>
        <v>311.79711963927377</v>
      </c>
      <c r="J1627" s="26">
        <f t="shared" si="85"/>
        <v>77.480979972375692</v>
      </c>
      <c r="K1627" s="26">
        <f t="shared" si="86"/>
        <v>234.3161396668981</v>
      </c>
      <c r="L1627" s="28">
        <f t="shared" si="87"/>
        <v>0.75150193798449627</v>
      </c>
    </row>
    <row r="1628" spans="1:12">
      <c r="A1628" s="14">
        <v>2018</v>
      </c>
      <c r="B1628" s="14" t="s">
        <v>1095</v>
      </c>
      <c r="C1628" s="14" t="s">
        <v>1667</v>
      </c>
      <c r="D1628" s="14" t="s">
        <v>1223</v>
      </c>
      <c r="E1628" s="14" t="s">
        <v>1668</v>
      </c>
      <c r="F1628" s="14" t="s">
        <v>1669</v>
      </c>
      <c r="G1628" s="30">
        <v>304.75957396449735</v>
      </c>
      <c r="H1628" s="30">
        <v>101.82759577777789</v>
      </c>
      <c r="I1628" s="26">
        <f t="shared" si="85"/>
        <v>304.75957396449735</v>
      </c>
      <c r="J1628" s="26">
        <f t="shared" si="85"/>
        <v>101.82759577777789</v>
      </c>
      <c r="K1628" s="26">
        <f t="shared" si="86"/>
        <v>202.93197818671945</v>
      </c>
      <c r="L1628" s="28">
        <f t="shared" si="87"/>
        <v>0.66587564599483196</v>
      </c>
    </row>
    <row r="1629" spans="1:12">
      <c r="A1629" s="14">
        <v>2019</v>
      </c>
      <c r="B1629" s="14" t="s">
        <v>1095</v>
      </c>
      <c r="C1629" s="14" t="s">
        <v>1667</v>
      </c>
      <c r="D1629" s="14" t="s">
        <v>1223</v>
      </c>
      <c r="E1629" s="14" t="s">
        <v>1668</v>
      </c>
      <c r="F1629" s="14" t="s">
        <v>1669</v>
      </c>
      <c r="G1629" s="30">
        <v>330.7963119995033</v>
      </c>
      <c r="H1629" s="30">
        <v>103.10010714088388</v>
      </c>
      <c r="I1629" s="26">
        <f t="shared" si="85"/>
        <v>330.7963119995033</v>
      </c>
      <c r="J1629" s="26">
        <f t="shared" si="85"/>
        <v>103.10010714088388</v>
      </c>
      <c r="K1629" s="26">
        <f t="shared" si="86"/>
        <v>227.69620485861941</v>
      </c>
      <c r="L1629" s="28">
        <f t="shared" si="87"/>
        <v>0.68832751937984515</v>
      </c>
    </row>
    <row r="1630" spans="1:12">
      <c r="A1630" s="14">
        <v>2020</v>
      </c>
      <c r="B1630" s="14" t="s">
        <v>1095</v>
      </c>
      <c r="C1630" s="14" t="s">
        <v>1667</v>
      </c>
      <c r="D1630" s="14" t="s">
        <v>1223</v>
      </c>
      <c r="E1630" s="14" t="s">
        <v>1668</v>
      </c>
      <c r="F1630" s="14" t="s">
        <v>1669</v>
      </c>
      <c r="G1630" s="30">
        <v>306.60845773979105</v>
      </c>
      <c r="H1630" s="30">
        <v>139.20769435353543</v>
      </c>
      <c r="I1630" s="26">
        <f t="shared" si="85"/>
        <v>306.60845773979105</v>
      </c>
      <c r="J1630" s="26">
        <f t="shared" si="85"/>
        <v>139.20769435353543</v>
      </c>
      <c r="K1630" s="26">
        <f t="shared" si="86"/>
        <v>167.40076338625562</v>
      </c>
      <c r="L1630" s="28">
        <f t="shared" si="87"/>
        <v>0.54597568710359379</v>
      </c>
    </row>
    <row r="1631" spans="1:12">
      <c r="A1631" s="14">
        <v>2020</v>
      </c>
      <c r="B1631" s="14" t="s">
        <v>1095</v>
      </c>
      <c r="C1631" s="14" t="s">
        <v>1670</v>
      </c>
      <c r="D1631" s="14" t="s">
        <v>1266</v>
      </c>
      <c r="E1631" s="14" t="s">
        <v>1267</v>
      </c>
      <c r="F1631" s="14" t="s">
        <v>1671</v>
      </c>
      <c r="G1631" s="30">
        <v>517.69375796178383</v>
      </c>
      <c r="H1631" s="30">
        <v>36.542609274999968</v>
      </c>
      <c r="I1631" s="26">
        <f t="shared" si="85"/>
        <v>517.69375796178383</v>
      </c>
      <c r="J1631" s="26">
        <f t="shared" si="85"/>
        <v>36.542609274999968</v>
      </c>
      <c r="K1631" s="26">
        <f t="shared" si="86"/>
        <v>481.15114868678387</v>
      </c>
      <c r="L1631" s="28">
        <f t="shared" si="87"/>
        <v>0.92941269097222234</v>
      </c>
    </row>
    <row r="1632" spans="1:12">
      <c r="A1632" s="14">
        <v>2019</v>
      </c>
      <c r="B1632" s="14" t="s">
        <v>1095</v>
      </c>
      <c r="C1632" s="14" t="s">
        <v>1670</v>
      </c>
      <c r="D1632" s="14" t="s">
        <v>1266</v>
      </c>
      <c r="E1632" s="14" t="s">
        <v>1267</v>
      </c>
      <c r="F1632" s="14" t="s">
        <v>1671</v>
      </c>
      <c r="G1632" s="30">
        <v>465.89460539460566</v>
      </c>
      <c r="H1632" s="30">
        <v>80.516941025641117</v>
      </c>
      <c r="I1632" s="26">
        <f t="shared" si="85"/>
        <v>465.89460539460566</v>
      </c>
      <c r="J1632" s="26">
        <f t="shared" si="85"/>
        <v>80.516941025641117</v>
      </c>
      <c r="K1632" s="26">
        <f t="shared" si="86"/>
        <v>385.37766436896453</v>
      </c>
      <c r="L1632" s="28">
        <f t="shared" si="87"/>
        <v>0.82717777777777768</v>
      </c>
    </row>
    <row r="1633" spans="1:12">
      <c r="A1633" s="14">
        <v>2018</v>
      </c>
      <c r="B1633" s="14" t="s">
        <v>1095</v>
      </c>
      <c r="C1633" s="14" t="s">
        <v>1670</v>
      </c>
      <c r="D1633" s="14" t="s">
        <v>1266</v>
      </c>
      <c r="E1633" s="14" t="s">
        <v>1267</v>
      </c>
      <c r="F1633" s="14" t="s">
        <v>1671</v>
      </c>
      <c r="G1633" s="30">
        <v>513.43175257731923</v>
      </c>
      <c r="H1633" s="30">
        <v>99.259906666666666</v>
      </c>
      <c r="I1633" s="26">
        <f t="shared" si="85"/>
        <v>513.43175257731923</v>
      </c>
      <c r="J1633" s="26">
        <f t="shared" si="85"/>
        <v>99.259906666666666</v>
      </c>
      <c r="K1633" s="26">
        <f t="shared" si="86"/>
        <v>414.17184591065256</v>
      </c>
      <c r="L1633" s="28">
        <f t="shared" si="87"/>
        <v>0.80667361111111102</v>
      </c>
    </row>
    <row r="1634" spans="1:12">
      <c r="A1634" s="14">
        <v>2021</v>
      </c>
      <c r="B1634" s="14" t="s">
        <v>1095</v>
      </c>
      <c r="C1634" s="14" t="s">
        <v>1670</v>
      </c>
      <c r="D1634" s="14" t="s">
        <v>1266</v>
      </c>
      <c r="E1634" s="14" t="s">
        <v>1267</v>
      </c>
      <c r="F1634" s="14" t="s">
        <v>1671</v>
      </c>
      <c r="G1634" s="30">
        <v>482.26509445610515</v>
      </c>
      <c r="H1634" s="30">
        <v>129.82291672390107</v>
      </c>
      <c r="I1634" s="26">
        <f t="shared" si="85"/>
        <v>482.26509445610515</v>
      </c>
      <c r="J1634" s="26">
        <f t="shared" si="85"/>
        <v>129.82291672390107</v>
      </c>
      <c r="K1634" s="26">
        <f t="shared" si="86"/>
        <v>352.44217773220407</v>
      </c>
      <c r="L1634" s="28">
        <f t="shared" si="87"/>
        <v>0.73080590277777757</v>
      </c>
    </row>
    <row r="1635" spans="1:12">
      <c r="A1635" s="14">
        <v>2016</v>
      </c>
      <c r="B1635" s="14" t="s">
        <v>1095</v>
      </c>
      <c r="C1635" s="14" t="s">
        <v>1672</v>
      </c>
      <c r="D1635" s="14" t="s">
        <v>1242</v>
      </c>
      <c r="E1635" s="14" t="s">
        <v>1243</v>
      </c>
      <c r="F1635" s="14" t="s">
        <v>1673</v>
      </c>
      <c r="G1635" s="30">
        <v>241.27387499999975</v>
      </c>
      <c r="H1635" s="30">
        <v>27.474180666666591</v>
      </c>
      <c r="I1635" s="26">
        <f t="shared" si="85"/>
        <v>241.27387499999975</v>
      </c>
      <c r="J1635" s="26">
        <f t="shared" si="85"/>
        <v>27.474180666666591</v>
      </c>
      <c r="K1635" s="26">
        <f t="shared" si="86"/>
        <v>213.79969433333315</v>
      </c>
      <c r="L1635" s="28">
        <f t="shared" si="87"/>
        <v>0.88612865497076043</v>
      </c>
    </row>
    <row r="1636" spans="1:12">
      <c r="A1636" s="14">
        <v>2017</v>
      </c>
      <c r="B1636" s="14" t="s">
        <v>1095</v>
      </c>
      <c r="C1636" s="14" t="s">
        <v>1672</v>
      </c>
      <c r="D1636" s="14" t="s">
        <v>1242</v>
      </c>
      <c r="E1636" s="14" t="s">
        <v>1243</v>
      </c>
      <c r="F1636" s="14" t="s">
        <v>1673</v>
      </c>
      <c r="G1636" s="30">
        <v>207.89855072463752</v>
      </c>
      <c r="H1636" s="30">
        <v>35.415791666666614</v>
      </c>
      <c r="I1636" s="26">
        <f t="shared" si="85"/>
        <v>207.89855072463752</v>
      </c>
      <c r="J1636" s="26">
        <f t="shared" si="85"/>
        <v>35.415791666666614</v>
      </c>
      <c r="K1636" s="26">
        <f t="shared" si="86"/>
        <v>172.4827590579709</v>
      </c>
      <c r="L1636" s="28">
        <f t="shared" si="87"/>
        <v>0.8296486842105264</v>
      </c>
    </row>
    <row r="1637" spans="1:12">
      <c r="A1637" s="14">
        <v>2015</v>
      </c>
      <c r="B1637" s="14" t="s">
        <v>1095</v>
      </c>
      <c r="C1637" s="14" t="s">
        <v>1672</v>
      </c>
      <c r="D1637" s="14" t="s">
        <v>1242</v>
      </c>
      <c r="E1637" s="14" t="s">
        <v>1243</v>
      </c>
      <c r="F1637" s="14" t="s">
        <v>1673</v>
      </c>
      <c r="G1637" s="30">
        <v>1674.9653096903085</v>
      </c>
      <c r="H1637" s="30">
        <v>36.51953311538459</v>
      </c>
      <c r="I1637" s="26">
        <f t="shared" si="85"/>
        <v>1674.9653096903085</v>
      </c>
      <c r="J1637" s="26">
        <f t="shared" si="85"/>
        <v>36.51953311538459</v>
      </c>
      <c r="K1637" s="26">
        <f t="shared" si="86"/>
        <v>1638.4457765749239</v>
      </c>
      <c r="L1637" s="28">
        <f t="shared" si="87"/>
        <v>0.97819684210526314</v>
      </c>
    </row>
    <row r="1638" spans="1:12">
      <c r="A1638" s="14">
        <v>2012</v>
      </c>
      <c r="B1638" s="14" t="s">
        <v>1095</v>
      </c>
      <c r="C1638" s="14" t="s">
        <v>1672</v>
      </c>
      <c r="D1638" s="14" t="s">
        <v>1242</v>
      </c>
      <c r="E1638" s="14" t="s">
        <v>1243</v>
      </c>
      <c r="F1638" s="14" t="s">
        <v>1673</v>
      </c>
      <c r="G1638" s="30">
        <v>243.88574770694822</v>
      </c>
      <c r="H1638" s="30">
        <v>54.055031797752839</v>
      </c>
      <c r="I1638" s="26">
        <f t="shared" si="85"/>
        <v>243.88574770694822</v>
      </c>
      <c r="J1638" s="26">
        <f t="shared" si="85"/>
        <v>54.055031797752839</v>
      </c>
      <c r="K1638" s="26">
        <f t="shared" si="86"/>
        <v>189.83071590919539</v>
      </c>
      <c r="L1638" s="28">
        <f t="shared" si="87"/>
        <v>0.77835920177383611</v>
      </c>
    </row>
    <row r="1639" spans="1:12">
      <c r="A1639" s="14">
        <v>2011</v>
      </c>
      <c r="B1639" s="14" t="s">
        <v>1095</v>
      </c>
      <c r="C1639" s="14" t="s">
        <v>1672</v>
      </c>
      <c r="D1639" s="14" t="s">
        <v>1242</v>
      </c>
      <c r="E1639" s="14" t="s">
        <v>1243</v>
      </c>
      <c r="F1639" s="14" t="s">
        <v>1673</v>
      </c>
      <c r="G1639" s="30">
        <v>248.99621060338538</v>
      </c>
      <c r="H1639" s="30">
        <v>54.935030507259142</v>
      </c>
      <c r="I1639" s="26">
        <f t="shared" si="85"/>
        <v>248.99621060338538</v>
      </c>
      <c r="J1639" s="26">
        <f t="shared" si="85"/>
        <v>54.935030507259142</v>
      </c>
      <c r="K1639" s="26">
        <f t="shared" si="86"/>
        <v>194.06118009612624</v>
      </c>
      <c r="L1639" s="28">
        <f t="shared" si="87"/>
        <v>0.77937402993348104</v>
      </c>
    </row>
    <row r="1640" spans="1:12">
      <c r="A1640" s="14">
        <v>2013</v>
      </c>
      <c r="B1640" s="14" t="s">
        <v>1095</v>
      </c>
      <c r="C1640" s="14" t="s">
        <v>1672</v>
      </c>
      <c r="D1640" s="14" t="s">
        <v>1242</v>
      </c>
      <c r="E1640" s="14" t="s">
        <v>1243</v>
      </c>
      <c r="F1640" s="14" t="s">
        <v>1673</v>
      </c>
      <c r="G1640" s="30">
        <v>266.08582579185537</v>
      </c>
      <c r="H1640" s="30">
        <v>74.857173459596012</v>
      </c>
      <c r="I1640" s="26">
        <f t="shared" si="85"/>
        <v>266.08582579185537</v>
      </c>
      <c r="J1640" s="26">
        <f t="shared" si="85"/>
        <v>74.857173459596012</v>
      </c>
      <c r="K1640" s="26">
        <f t="shared" si="86"/>
        <v>191.22865233225934</v>
      </c>
      <c r="L1640" s="28">
        <f t="shared" si="87"/>
        <v>0.71867282581916725</v>
      </c>
    </row>
    <row r="1641" spans="1:12">
      <c r="A1641" s="14">
        <v>2014</v>
      </c>
      <c r="B1641" s="14" t="s">
        <v>1095</v>
      </c>
      <c r="C1641" s="14" t="s">
        <v>1672</v>
      </c>
      <c r="D1641" s="14" t="s">
        <v>1242</v>
      </c>
      <c r="E1641" s="14" t="s">
        <v>1243</v>
      </c>
      <c r="F1641" s="14" t="s">
        <v>1673</v>
      </c>
      <c r="G1641" s="30">
        <v>295.74325000000022</v>
      </c>
      <c r="H1641" s="30">
        <v>79.640002909091024</v>
      </c>
      <c r="I1641" s="26">
        <f t="shared" si="85"/>
        <v>295.74325000000022</v>
      </c>
      <c r="J1641" s="26">
        <f t="shared" si="85"/>
        <v>79.640002909091024</v>
      </c>
      <c r="K1641" s="26">
        <f t="shared" si="86"/>
        <v>216.10324709090918</v>
      </c>
      <c r="L1641" s="28">
        <f t="shared" si="87"/>
        <v>0.73071235637976195</v>
      </c>
    </row>
    <row r="1642" spans="1:12">
      <c r="A1642" s="14">
        <v>2019</v>
      </c>
      <c r="B1642" s="14" t="s">
        <v>1095</v>
      </c>
      <c r="C1642" s="14" t="s">
        <v>1672</v>
      </c>
      <c r="D1642" s="14" t="s">
        <v>1242</v>
      </c>
      <c r="E1642" s="14" t="s">
        <v>1243</v>
      </c>
      <c r="F1642" s="14" t="s">
        <v>1673</v>
      </c>
      <c r="G1642" s="30">
        <v>244.58527836734709</v>
      </c>
      <c r="H1642" s="30">
        <v>83.678738361428628</v>
      </c>
      <c r="I1642" s="26">
        <f t="shared" si="85"/>
        <v>244.58527836734709</v>
      </c>
      <c r="J1642" s="26">
        <f t="shared" si="85"/>
        <v>83.678738361428628</v>
      </c>
      <c r="K1642" s="26">
        <f t="shared" si="86"/>
        <v>160.90654000591846</v>
      </c>
      <c r="L1642" s="28">
        <f t="shared" si="87"/>
        <v>0.65787499999999999</v>
      </c>
    </row>
    <row r="1643" spans="1:12">
      <c r="A1643" s="14">
        <v>2018</v>
      </c>
      <c r="B1643" s="14" t="s">
        <v>1095</v>
      </c>
      <c r="C1643" s="14" t="s">
        <v>1672</v>
      </c>
      <c r="D1643" s="14" t="s">
        <v>1242</v>
      </c>
      <c r="E1643" s="14" t="s">
        <v>1243</v>
      </c>
      <c r="F1643" s="14" t="s">
        <v>1673</v>
      </c>
      <c r="G1643" s="30">
        <v>322.7507199999996</v>
      </c>
      <c r="H1643" s="30">
        <v>98.842407999999878</v>
      </c>
      <c r="I1643" s="26">
        <f t="shared" si="85"/>
        <v>322.7507199999996</v>
      </c>
      <c r="J1643" s="26">
        <f t="shared" si="85"/>
        <v>98.842407999999878</v>
      </c>
      <c r="K1643" s="26">
        <f t="shared" si="86"/>
        <v>223.90831199999974</v>
      </c>
      <c r="L1643" s="28">
        <f t="shared" si="87"/>
        <v>0.69375000000000009</v>
      </c>
    </row>
    <row r="1644" spans="1:12">
      <c r="A1644" s="14">
        <v>2021</v>
      </c>
      <c r="B1644" s="14" t="s">
        <v>1095</v>
      </c>
      <c r="C1644" s="14" t="s">
        <v>1672</v>
      </c>
      <c r="D1644" s="14" t="s">
        <v>1242</v>
      </c>
      <c r="E1644" s="14" t="s">
        <v>1243</v>
      </c>
      <c r="F1644" s="14" t="s">
        <v>1673</v>
      </c>
      <c r="G1644" s="30">
        <v>280.77423599320889</v>
      </c>
      <c r="H1644" s="30">
        <v>115.64105607802395</v>
      </c>
      <c r="I1644" s="26">
        <f t="shared" si="85"/>
        <v>280.77423599320889</v>
      </c>
      <c r="J1644" s="26">
        <f t="shared" si="85"/>
        <v>115.64105607802395</v>
      </c>
      <c r="K1644" s="26">
        <f t="shared" si="86"/>
        <v>165.13317991518494</v>
      </c>
      <c r="L1644" s="28">
        <f t="shared" si="87"/>
        <v>0.58813508771929857</v>
      </c>
    </row>
    <row r="1645" spans="1:12">
      <c r="A1645" s="14">
        <v>2020</v>
      </c>
      <c r="B1645" s="14" t="s">
        <v>1095</v>
      </c>
      <c r="C1645" s="14" t="s">
        <v>1672</v>
      </c>
      <c r="D1645" s="14" t="s">
        <v>1242</v>
      </c>
      <c r="E1645" s="14" t="s">
        <v>1243</v>
      </c>
      <c r="F1645" s="14" t="s">
        <v>1673</v>
      </c>
      <c r="G1645" s="30">
        <v>215.97793811127153</v>
      </c>
      <c r="H1645" s="30">
        <v>188.5915222038569</v>
      </c>
      <c r="I1645" s="26">
        <f t="shared" si="85"/>
        <v>215.97793811127153</v>
      </c>
      <c r="J1645" s="26">
        <f t="shared" si="85"/>
        <v>188.5915222038569</v>
      </c>
      <c r="K1645" s="26">
        <f t="shared" si="86"/>
        <v>27.38641590741463</v>
      </c>
      <c r="L1645" s="28">
        <f t="shared" si="87"/>
        <v>0.12680191387559775</v>
      </c>
    </row>
    <row r="1646" spans="1:12">
      <c r="A1646" s="14">
        <v>2021</v>
      </c>
      <c r="B1646" s="14" t="s">
        <v>1095</v>
      </c>
      <c r="C1646" s="14" t="s">
        <v>1674</v>
      </c>
      <c r="D1646" s="14" t="s">
        <v>1231</v>
      </c>
      <c r="E1646" s="14" t="s">
        <v>1675</v>
      </c>
      <c r="F1646" s="14" t="s">
        <v>1676</v>
      </c>
      <c r="G1646" s="30">
        <v>644.81509824198349</v>
      </c>
      <c r="H1646" s="30">
        <v>193.62013690909038</v>
      </c>
      <c r="I1646" s="26">
        <f t="shared" si="85"/>
        <v>644.81509824198349</v>
      </c>
      <c r="J1646" s="26">
        <f t="shared" si="85"/>
        <v>193.62013690909038</v>
      </c>
      <c r="K1646" s="26">
        <f t="shared" si="86"/>
        <v>451.19496133289312</v>
      </c>
      <c r="L1646" s="28">
        <f t="shared" si="87"/>
        <v>0.69972766233766226</v>
      </c>
    </row>
    <row r="1647" spans="1:12">
      <c r="A1647" s="14">
        <v>2015</v>
      </c>
      <c r="B1647" s="14" t="s">
        <v>1095</v>
      </c>
      <c r="C1647" s="14" t="s">
        <v>1674</v>
      </c>
      <c r="D1647" s="14" t="s">
        <v>1231</v>
      </c>
      <c r="E1647" s="14" t="s">
        <v>1675</v>
      </c>
      <c r="F1647" s="14" t="s">
        <v>1676</v>
      </c>
      <c r="G1647" s="30">
        <v>656.92461446668199</v>
      </c>
      <c r="H1647" s="30">
        <v>203.48943780906689</v>
      </c>
      <c r="I1647" s="26">
        <f t="shared" si="85"/>
        <v>656.92461446668199</v>
      </c>
      <c r="J1647" s="26">
        <f t="shared" si="85"/>
        <v>203.48943780906689</v>
      </c>
      <c r="K1647" s="26">
        <f t="shared" si="86"/>
        <v>453.4351766576151</v>
      </c>
      <c r="L1647" s="28">
        <f t="shared" si="87"/>
        <v>0.69023928571428572</v>
      </c>
    </row>
    <row r="1648" spans="1:12">
      <c r="A1648" s="14">
        <v>2016</v>
      </c>
      <c r="B1648" s="14" t="s">
        <v>1095</v>
      </c>
      <c r="C1648" s="14" t="s">
        <v>1674</v>
      </c>
      <c r="D1648" s="14" t="s">
        <v>1231</v>
      </c>
      <c r="E1648" s="14" t="s">
        <v>1675</v>
      </c>
      <c r="F1648" s="14" t="s">
        <v>1676</v>
      </c>
      <c r="G1648" s="30">
        <v>693.70000000000255</v>
      </c>
      <c r="H1648" s="30">
        <v>213.63069583333419</v>
      </c>
      <c r="I1648" s="26">
        <f t="shared" si="85"/>
        <v>693.70000000000255</v>
      </c>
      <c r="J1648" s="26">
        <f t="shared" si="85"/>
        <v>213.63069583333419</v>
      </c>
      <c r="K1648" s="26">
        <f t="shared" si="86"/>
        <v>480.06930416666836</v>
      </c>
      <c r="L1648" s="28">
        <f t="shared" si="87"/>
        <v>0.69204166666666656</v>
      </c>
    </row>
    <row r="1649" spans="1:12">
      <c r="A1649" s="14">
        <v>2019</v>
      </c>
      <c r="B1649" s="14" t="s">
        <v>1095</v>
      </c>
      <c r="C1649" s="14" t="s">
        <v>1674</v>
      </c>
      <c r="D1649" s="14" t="s">
        <v>1231</v>
      </c>
      <c r="E1649" s="14" t="s">
        <v>1675</v>
      </c>
      <c r="F1649" s="14" t="s">
        <v>1676</v>
      </c>
      <c r="G1649" s="30">
        <v>671.99683972911862</v>
      </c>
      <c r="H1649" s="30">
        <v>227.85450177777744</v>
      </c>
      <c r="I1649" s="26">
        <f t="shared" si="85"/>
        <v>671.99683972911862</v>
      </c>
      <c r="J1649" s="26">
        <f t="shared" si="85"/>
        <v>227.85450177777744</v>
      </c>
      <c r="K1649" s="26">
        <f t="shared" si="86"/>
        <v>444.14233795134118</v>
      </c>
      <c r="L1649" s="28">
        <f t="shared" si="87"/>
        <v>0.66092920634920638</v>
      </c>
    </row>
    <row r="1650" spans="1:12">
      <c r="A1650" s="14">
        <v>2017</v>
      </c>
      <c r="B1650" s="14" t="s">
        <v>1095</v>
      </c>
      <c r="C1650" s="14" t="s">
        <v>1674</v>
      </c>
      <c r="D1650" s="14" t="s">
        <v>1231</v>
      </c>
      <c r="E1650" s="14" t="s">
        <v>1675</v>
      </c>
      <c r="F1650" s="14" t="s">
        <v>1676</v>
      </c>
      <c r="G1650" s="30">
        <v>642.4971751412445</v>
      </c>
      <c r="H1650" s="30">
        <v>319.26774583333395</v>
      </c>
      <c r="I1650" s="26">
        <f t="shared" si="85"/>
        <v>642.4971751412445</v>
      </c>
      <c r="J1650" s="26">
        <f t="shared" si="85"/>
        <v>319.26774583333395</v>
      </c>
      <c r="K1650" s="26">
        <f t="shared" si="86"/>
        <v>323.22942930791055</v>
      </c>
      <c r="L1650" s="28">
        <f t="shared" si="87"/>
        <v>0.50308303571428592</v>
      </c>
    </row>
    <row r="1651" spans="1:12">
      <c r="A1651" s="14">
        <v>2018</v>
      </c>
      <c r="B1651" s="14" t="s">
        <v>1095</v>
      </c>
      <c r="C1651" s="14" t="s">
        <v>1674</v>
      </c>
      <c r="D1651" s="14" t="s">
        <v>1231</v>
      </c>
      <c r="E1651" s="14" t="s">
        <v>1675</v>
      </c>
      <c r="F1651" s="14" t="s">
        <v>1676</v>
      </c>
      <c r="G1651" s="30">
        <v>672.57210810810852</v>
      </c>
      <c r="H1651" s="30">
        <v>339.3936975000002</v>
      </c>
      <c r="I1651" s="26">
        <f t="shared" si="85"/>
        <v>672.57210810810852</v>
      </c>
      <c r="J1651" s="26">
        <f t="shared" si="85"/>
        <v>339.3936975000002</v>
      </c>
      <c r="K1651" s="26">
        <f t="shared" si="86"/>
        <v>333.17841060810832</v>
      </c>
      <c r="L1651" s="28">
        <f t="shared" si="87"/>
        <v>0.49537946428571428</v>
      </c>
    </row>
    <row r="1652" spans="1:12">
      <c r="A1652" s="14">
        <v>2020</v>
      </c>
      <c r="B1652" s="14" t="s">
        <v>1095</v>
      </c>
      <c r="C1652" s="14" t="s">
        <v>1674</v>
      </c>
      <c r="D1652" s="14" t="s">
        <v>1231</v>
      </c>
      <c r="E1652" s="14" t="s">
        <v>1675</v>
      </c>
      <c r="F1652" s="14" t="s">
        <v>1676</v>
      </c>
      <c r="G1652" s="30">
        <v>688.78572284536619</v>
      </c>
      <c r="H1652" s="30">
        <v>356.45054749089348</v>
      </c>
      <c r="I1652" s="26">
        <f t="shared" si="85"/>
        <v>688.78572284536619</v>
      </c>
      <c r="J1652" s="26">
        <f t="shared" si="85"/>
        <v>356.45054749089348</v>
      </c>
      <c r="K1652" s="26">
        <f t="shared" si="86"/>
        <v>332.33517535447271</v>
      </c>
      <c r="L1652" s="28">
        <f t="shared" si="87"/>
        <v>0.48249428571428538</v>
      </c>
    </row>
    <row r="1653" spans="1:12">
      <c r="A1653" s="14">
        <v>2018</v>
      </c>
      <c r="B1653" s="14" t="s">
        <v>1095</v>
      </c>
      <c r="C1653" s="14" t="s">
        <v>1677</v>
      </c>
      <c r="D1653" s="14" t="s">
        <v>1213</v>
      </c>
      <c r="E1653" s="14" t="s">
        <v>1678</v>
      </c>
      <c r="F1653" s="14" t="s">
        <v>1679</v>
      </c>
      <c r="G1653" s="30">
        <v>4617.2676579925665</v>
      </c>
      <c r="H1653" s="30">
        <v>1697.0014833333325</v>
      </c>
      <c r="I1653" s="26">
        <f t="shared" si="85"/>
        <v>4617.2676579925665</v>
      </c>
      <c r="J1653" s="26">
        <f t="shared" si="85"/>
        <v>1697.0014833333325</v>
      </c>
      <c r="K1653" s="26">
        <f t="shared" si="86"/>
        <v>2920.2661746592339</v>
      </c>
      <c r="L1653" s="28">
        <f t="shared" si="87"/>
        <v>0.63246629629629658</v>
      </c>
    </row>
    <row r="1654" spans="1:12">
      <c r="A1654" s="14">
        <v>2020</v>
      </c>
      <c r="B1654" s="14" t="s">
        <v>1095</v>
      </c>
      <c r="C1654" s="14" t="s">
        <v>1677</v>
      </c>
      <c r="D1654" s="14" t="s">
        <v>1213</v>
      </c>
      <c r="E1654" s="14" t="s">
        <v>1678</v>
      </c>
      <c r="F1654" s="14" t="s">
        <v>1679</v>
      </c>
      <c r="G1654" s="30">
        <v>4657.8571886446452</v>
      </c>
      <c r="H1654" s="30">
        <v>1932.8236152451657</v>
      </c>
      <c r="I1654" s="26">
        <f t="shared" si="85"/>
        <v>4657.8571886446452</v>
      </c>
      <c r="J1654" s="26">
        <f t="shared" si="85"/>
        <v>1932.8236152451657</v>
      </c>
      <c r="K1654" s="26">
        <f t="shared" si="86"/>
        <v>2725.0335733994798</v>
      </c>
      <c r="L1654" s="28">
        <f t="shared" si="87"/>
        <v>0.58504017255892227</v>
      </c>
    </row>
    <row r="1655" spans="1:12">
      <c r="A1655" s="14">
        <v>2019</v>
      </c>
      <c r="B1655" s="14" t="s">
        <v>1095</v>
      </c>
      <c r="C1655" s="14" t="s">
        <v>1677</v>
      </c>
      <c r="D1655" s="14" t="s">
        <v>1213</v>
      </c>
      <c r="E1655" s="14" t="s">
        <v>1678</v>
      </c>
      <c r="F1655" s="14" t="s">
        <v>1679</v>
      </c>
      <c r="G1655" s="30">
        <v>4449.312407681984</v>
      </c>
      <c r="H1655" s="30">
        <v>2199.5465517139801</v>
      </c>
      <c r="I1655" s="26">
        <f t="shared" si="85"/>
        <v>4449.312407681984</v>
      </c>
      <c r="J1655" s="26">
        <f t="shared" si="85"/>
        <v>2199.5465517139801</v>
      </c>
      <c r="K1655" s="26">
        <f t="shared" si="86"/>
        <v>2249.765855968004</v>
      </c>
      <c r="L1655" s="28">
        <f t="shared" si="87"/>
        <v>0.50564349046015711</v>
      </c>
    </row>
    <row r="1656" spans="1:12">
      <c r="A1656" s="14">
        <v>2021</v>
      </c>
      <c r="B1656" s="14" t="s">
        <v>1095</v>
      </c>
      <c r="C1656" s="14" t="s">
        <v>1677</v>
      </c>
      <c r="D1656" s="14" t="s">
        <v>1213</v>
      </c>
      <c r="E1656" s="14" t="s">
        <v>1678</v>
      </c>
      <c r="F1656" s="14" t="s">
        <v>1679</v>
      </c>
      <c r="G1656" s="30">
        <v>4638.2612194189605</v>
      </c>
      <c r="H1656" s="30">
        <v>2275.5267376458346</v>
      </c>
      <c r="I1656" s="26">
        <f t="shared" si="85"/>
        <v>4638.2612194189605</v>
      </c>
      <c r="J1656" s="26">
        <f t="shared" si="85"/>
        <v>2275.5267376458346</v>
      </c>
      <c r="K1656" s="26">
        <f t="shared" si="86"/>
        <v>2362.7344817731259</v>
      </c>
      <c r="L1656" s="28">
        <f t="shared" si="87"/>
        <v>0.50940090909090885</v>
      </c>
    </row>
    <row r="1657" spans="1:12">
      <c r="A1657" s="14">
        <v>2020</v>
      </c>
      <c r="B1657" s="14" t="s">
        <v>1095</v>
      </c>
      <c r="C1657" s="14" t="s">
        <v>1680</v>
      </c>
      <c r="D1657" s="14" t="s">
        <v>1681</v>
      </c>
      <c r="E1657" s="14" t="s">
        <v>1682</v>
      </c>
      <c r="F1657" s="14" t="s">
        <v>1683</v>
      </c>
      <c r="G1657" s="30">
        <v>437.09816795675937</v>
      </c>
      <c r="H1657" s="30">
        <v>195.82126180967501</v>
      </c>
      <c r="I1657" s="26">
        <f t="shared" si="85"/>
        <v>437.09816795675937</v>
      </c>
      <c r="J1657" s="26">
        <f t="shared" si="85"/>
        <v>195.82126180967501</v>
      </c>
      <c r="K1657" s="26">
        <f t="shared" si="86"/>
        <v>241.27690614708436</v>
      </c>
      <c r="L1657" s="28">
        <f t="shared" si="87"/>
        <v>0.55199706572769958</v>
      </c>
    </row>
    <row r="1658" spans="1:12">
      <c r="A1658" s="14">
        <v>2021</v>
      </c>
      <c r="B1658" s="14" t="s">
        <v>1095</v>
      </c>
      <c r="C1658" s="14" t="s">
        <v>1680</v>
      </c>
      <c r="D1658" s="14" t="s">
        <v>1681</v>
      </c>
      <c r="E1658" s="14" t="s">
        <v>1682</v>
      </c>
      <c r="F1658" s="14" t="s">
        <v>1683</v>
      </c>
      <c r="G1658" s="30">
        <v>459.79485990496488</v>
      </c>
      <c r="H1658" s="30">
        <v>220.59629801532043</v>
      </c>
      <c r="I1658" s="26">
        <f t="shared" si="85"/>
        <v>459.79485990496488</v>
      </c>
      <c r="J1658" s="26">
        <f t="shared" si="85"/>
        <v>220.59629801532043</v>
      </c>
      <c r="K1658" s="26">
        <f t="shared" si="86"/>
        <v>239.19856188964445</v>
      </c>
      <c r="L1658" s="28">
        <f t="shared" si="87"/>
        <v>0.52022887323943656</v>
      </c>
    </row>
    <row r="1659" spans="1:12">
      <c r="A1659" s="14">
        <v>2020</v>
      </c>
      <c r="B1659" s="14" t="s">
        <v>1095</v>
      </c>
      <c r="C1659" s="14" t="s">
        <v>1684</v>
      </c>
      <c r="D1659" s="14" t="s">
        <v>1266</v>
      </c>
      <c r="E1659" s="14" t="s">
        <v>1617</v>
      </c>
      <c r="F1659" s="14" t="s">
        <v>1618</v>
      </c>
      <c r="G1659" s="30">
        <v>798.16294070695562</v>
      </c>
      <c r="H1659" s="30">
        <v>365.5151029999999</v>
      </c>
      <c r="I1659" s="26">
        <f t="shared" si="85"/>
        <v>798.16294070695562</v>
      </c>
      <c r="J1659" s="26">
        <f t="shared" si="85"/>
        <v>365.5151029999999</v>
      </c>
      <c r="K1659" s="26">
        <f t="shared" si="86"/>
        <v>432.64783770695573</v>
      </c>
      <c r="L1659" s="28">
        <f t="shared" si="87"/>
        <v>0.54205453002333992</v>
      </c>
    </row>
    <row r="1660" spans="1:12">
      <c r="A1660" s="14">
        <v>2021</v>
      </c>
      <c r="B1660" s="14" t="s">
        <v>1095</v>
      </c>
      <c r="C1660" s="14" t="s">
        <v>1684</v>
      </c>
      <c r="D1660" s="14" t="s">
        <v>1266</v>
      </c>
      <c r="E1660" s="14" t="s">
        <v>1617</v>
      </c>
      <c r="F1660" s="14" t="s">
        <v>1618</v>
      </c>
      <c r="G1660" s="30">
        <v>816.64671312309315</v>
      </c>
      <c r="H1660" s="30">
        <v>555.10438366666551</v>
      </c>
      <c r="I1660" s="26">
        <f t="shared" si="85"/>
        <v>816.64671312309315</v>
      </c>
      <c r="J1660" s="26">
        <f t="shared" si="85"/>
        <v>555.10438366666551</v>
      </c>
      <c r="K1660" s="26">
        <f t="shared" si="86"/>
        <v>261.54232945642764</v>
      </c>
      <c r="L1660" s="28">
        <f t="shared" si="87"/>
        <v>0.32026373859537638</v>
      </c>
    </row>
    <row r="1661" spans="1:12">
      <c r="A1661" s="14">
        <v>2011</v>
      </c>
      <c r="B1661" s="14" t="s">
        <v>1095</v>
      </c>
      <c r="C1661" s="14" t="s">
        <v>1685</v>
      </c>
      <c r="D1661" s="14" t="s">
        <v>1183</v>
      </c>
      <c r="E1661" s="14" t="s">
        <v>1686</v>
      </c>
      <c r="F1661" s="14" t="s">
        <v>1687</v>
      </c>
      <c r="G1661" s="30">
        <v>471.72317138436472</v>
      </c>
      <c r="H1661" s="30">
        <v>69.299487463881036</v>
      </c>
      <c r="I1661" s="26">
        <f t="shared" si="85"/>
        <v>471.72317138436472</v>
      </c>
      <c r="J1661" s="26">
        <f t="shared" si="85"/>
        <v>69.299487463881036</v>
      </c>
      <c r="K1661" s="26">
        <f t="shared" si="86"/>
        <v>402.42368392048365</v>
      </c>
      <c r="L1661" s="28">
        <f t="shared" si="87"/>
        <v>0.85309289077212802</v>
      </c>
    </row>
    <row r="1662" spans="1:12">
      <c r="A1662" s="14">
        <v>2012</v>
      </c>
      <c r="B1662" s="14" t="s">
        <v>1095</v>
      </c>
      <c r="C1662" s="14" t="s">
        <v>1685</v>
      </c>
      <c r="D1662" s="14" t="s">
        <v>1183</v>
      </c>
      <c r="E1662" s="14" t="s">
        <v>1686</v>
      </c>
      <c r="F1662" s="14" t="s">
        <v>1687</v>
      </c>
      <c r="G1662" s="30">
        <v>591.19858389261526</v>
      </c>
      <c r="H1662" s="30">
        <v>129.67561000741475</v>
      </c>
      <c r="I1662" s="26">
        <f t="shared" si="85"/>
        <v>591.19858389261526</v>
      </c>
      <c r="J1662" s="26">
        <f t="shared" si="85"/>
        <v>129.67561000741475</v>
      </c>
      <c r="K1662" s="26">
        <f t="shared" si="86"/>
        <v>461.52297388520049</v>
      </c>
      <c r="L1662" s="28">
        <f t="shared" si="87"/>
        <v>0.78065642655367229</v>
      </c>
    </row>
    <row r="1663" spans="1:12">
      <c r="A1663" s="14">
        <v>2017</v>
      </c>
      <c r="B1663" s="14" t="s">
        <v>1095</v>
      </c>
      <c r="C1663" s="14" t="s">
        <v>1685</v>
      </c>
      <c r="D1663" s="14" t="s">
        <v>1183</v>
      </c>
      <c r="E1663" s="14" t="s">
        <v>1686</v>
      </c>
      <c r="F1663" s="14" t="s">
        <v>1687</v>
      </c>
      <c r="G1663" s="30">
        <v>433.49601029601013</v>
      </c>
      <c r="H1663" s="30">
        <v>178.46325770999991</v>
      </c>
      <c r="I1663" s="26">
        <f t="shared" si="85"/>
        <v>433.49601029601013</v>
      </c>
      <c r="J1663" s="26">
        <f t="shared" si="85"/>
        <v>178.46325770999991</v>
      </c>
      <c r="K1663" s="26">
        <f t="shared" si="86"/>
        <v>255.03275258601022</v>
      </c>
      <c r="L1663" s="28">
        <f t="shared" si="87"/>
        <v>0.58831626250000002</v>
      </c>
    </row>
    <row r="1664" spans="1:12">
      <c r="A1664" s="14">
        <v>2013</v>
      </c>
      <c r="B1664" s="14" t="s">
        <v>1095</v>
      </c>
      <c r="C1664" s="14" t="s">
        <v>1685</v>
      </c>
      <c r="D1664" s="14" t="s">
        <v>1183</v>
      </c>
      <c r="E1664" s="14" t="s">
        <v>1686</v>
      </c>
      <c r="F1664" s="14" t="s">
        <v>1687</v>
      </c>
      <c r="G1664" s="30">
        <v>555.34222460937326</v>
      </c>
      <c r="H1664" s="30">
        <v>209.23872677847146</v>
      </c>
      <c r="I1664" s="26">
        <f t="shared" si="85"/>
        <v>555.34222460937326</v>
      </c>
      <c r="J1664" s="26">
        <f t="shared" si="85"/>
        <v>209.23872677847146</v>
      </c>
      <c r="K1664" s="26">
        <f t="shared" si="86"/>
        <v>346.1034978309018</v>
      </c>
      <c r="L1664" s="28">
        <f t="shared" si="87"/>
        <v>0.62322561205273086</v>
      </c>
    </row>
    <row r="1665" spans="1:12">
      <c r="A1665" s="14">
        <v>2015</v>
      </c>
      <c r="B1665" s="14" t="s">
        <v>1095</v>
      </c>
      <c r="C1665" s="14" t="s">
        <v>1685</v>
      </c>
      <c r="D1665" s="14" t="s">
        <v>1183</v>
      </c>
      <c r="E1665" s="14" t="s">
        <v>1686</v>
      </c>
      <c r="F1665" s="14" t="s">
        <v>1687</v>
      </c>
      <c r="G1665" s="30">
        <v>403.99331749331839</v>
      </c>
      <c r="H1665" s="30">
        <v>209.27003323681356</v>
      </c>
      <c r="I1665" s="26">
        <f t="shared" si="85"/>
        <v>403.99331749331839</v>
      </c>
      <c r="J1665" s="26">
        <f t="shared" si="85"/>
        <v>209.27003323681356</v>
      </c>
      <c r="K1665" s="26">
        <f t="shared" si="86"/>
        <v>194.72328425650483</v>
      </c>
      <c r="L1665" s="28">
        <f t="shared" si="87"/>
        <v>0.48199630000000021</v>
      </c>
    </row>
    <row r="1666" spans="1:12">
      <c r="A1666" s="14">
        <v>2016</v>
      </c>
      <c r="B1666" s="14" t="s">
        <v>1095</v>
      </c>
      <c r="C1666" s="14" t="s">
        <v>1685</v>
      </c>
      <c r="D1666" s="14" t="s">
        <v>1183</v>
      </c>
      <c r="E1666" s="14" t="s">
        <v>1686</v>
      </c>
      <c r="F1666" s="14" t="s">
        <v>1687</v>
      </c>
      <c r="G1666" s="30">
        <v>398.97781990521241</v>
      </c>
      <c r="H1666" s="30">
        <v>224.33207999999928</v>
      </c>
      <c r="I1666" s="26">
        <f t="shared" si="85"/>
        <v>398.97781990521241</v>
      </c>
      <c r="J1666" s="26">
        <f t="shared" si="85"/>
        <v>224.33207999999928</v>
      </c>
      <c r="K1666" s="26">
        <f t="shared" si="86"/>
        <v>174.64573990521313</v>
      </c>
      <c r="L1666" s="28">
        <f t="shared" si="87"/>
        <v>0.43773295454545513</v>
      </c>
    </row>
    <row r="1667" spans="1:12">
      <c r="A1667" s="14">
        <v>2020</v>
      </c>
      <c r="B1667" s="14" t="s">
        <v>1095</v>
      </c>
      <c r="C1667" s="14" t="s">
        <v>1685</v>
      </c>
      <c r="D1667" s="14" t="s">
        <v>1183</v>
      </c>
      <c r="E1667" s="14" t="s">
        <v>1686</v>
      </c>
      <c r="F1667" s="14" t="s">
        <v>1688</v>
      </c>
      <c r="G1667" s="30">
        <v>709.3338263859572</v>
      </c>
      <c r="H1667" s="30">
        <v>231.67703054104692</v>
      </c>
      <c r="I1667" s="26">
        <f t="shared" si="85"/>
        <v>709.3338263859572</v>
      </c>
      <c r="J1667" s="26">
        <f t="shared" si="85"/>
        <v>231.67703054104692</v>
      </c>
      <c r="K1667" s="26">
        <f t="shared" si="86"/>
        <v>477.65679584491028</v>
      </c>
      <c r="L1667" s="28">
        <f t="shared" si="87"/>
        <v>0.67338787193973659</v>
      </c>
    </row>
    <row r="1668" spans="1:12">
      <c r="A1668" s="14">
        <v>2018</v>
      </c>
      <c r="B1668" s="14" t="s">
        <v>1095</v>
      </c>
      <c r="C1668" s="14" t="s">
        <v>1685</v>
      </c>
      <c r="D1668" s="14" t="s">
        <v>1183</v>
      </c>
      <c r="E1668" s="14" t="s">
        <v>1686</v>
      </c>
      <c r="F1668" s="14" t="s">
        <v>1687</v>
      </c>
      <c r="G1668" s="30">
        <v>424.31652173913142</v>
      </c>
      <c r="H1668" s="30">
        <v>269.72210100000058</v>
      </c>
      <c r="I1668" s="26">
        <f t="shared" si="85"/>
        <v>424.31652173913142</v>
      </c>
      <c r="J1668" s="26">
        <f t="shared" si="85"/>
        <v>269.72210100000058</v>
      </c>
      <c r="K1668" s="26">
        <f t="shared" si="86"/>
        <v>154.59442073913084</v>
      </c>
      <c r="L1668" s="28">
        <f t="shared" si="87"/>
        <v>0.36433750000000009</v>
      </c>
    </row>
    <row r="1669" spans="1:12">
      <c r="A1669" s="14">
        <v>2019</v>
      </c>
      <c r="B1669" s="14" t="s">
        <v>1095</v>
      </c>
      <c r="C1669" s="14" t="s">
        <v>1685</v>
      </c>
      <c r="D1669" s="14" t="s">
        <v>1183</v>
      </c>
      <c r="E1669" s="14" t="s">
        <v>1686</v>
      </c>
      <c r="F1669" s="14" t="s">
        <v>1688</v>
      </c>
      <c r="G1669" s="30">
        <v>588.57765206452711</v>
      </c>
      <c r="H1669" s="30">
        <v>280.76250120051134</v>
      </c>
      <c r="I1669" s="26">
        <f t="shared" si="85"/>
        <v>588.57765206452711</v>
      </c>
      <c r="J1669" s="26">
        <f t="shared" si="85"/>
        <v>280.76250120051134</v>
      </c>
      <c r="K1669" s="26">
        <f t="shared" si="86"/>
        <v>307.81515086401578</v>
      </c>
      <c r="L1669" s="28">
        <f t="shared" si="87"/>
        <v>0.52298137685708346</v>
      </c>
    </row>
    <row r="1670" spans="1:12">
      <c r="A1670" s="14">
        <v>2021</v>
      </c>
      <c r="B1670" s="14" t="s">
        <v>1095</v>
      </c>
      <c r="C1670" s="14" t="s">
        <v>1685</v>
      </c>
      <c r="D1670" s="14" t="s">
        <v>1183</v>
      </c>
      <c r="E1670" s="14" t="s">
        <v>1686</v>
      </c>
      <c r="F1670" s="14" t="s">
        <v>1688</v>
      </c>
      <c r="G1670" s="30">
        <v>577.67019284603498</v>
      </c>
      <c r="H1670" s="30">
        <v>439.5687683166675</v>
      </c>
      <c r="I1670" s="26">
        <f t="shared" si="85"/>
        <v>577.67019284603498</v>
      </c>
      <c r="J1670" s="26">
        <f t="shared" si="85"/>
        <v>439.5687683166675</v>
      </c>
      <c r="K1670" s="26">
        <f t="shared" si="86"/>
        <v>138.10142452936748</v>
      </c>
      <c r="L1670" s="28">
        <f t="shared" si="87"/>
        <v>0.23906621155053315</v>
      </c>
    </row>
    <row r="1671" spans="1:12">
      <c r="A1671" s="14">
        <v>2014</v>
      </c>
      <c r="B1671" s="14" t="s">
        <v>1095</v>
      </c>
      <c r="C1671" s="14" t="s">
        <v>1685</v>
      </c>
      <c r="D1671" s="14" t="s">
        <v>1183</v>
      </c>
      <c r="E1671" s="14" t="s">
        <v>1686</v>
      </c>
      <c r="F1671" s="14" t="s">
        <v>1687</v>
      </c>
      <c r="G1671" s="30">
        <v>386.2586994727601</v>
      </c>
      <c r="H1671" s="30">
        <v>456.870169500001</v>
      </c>
      <c r="I1671" s="26">
        <f t="shared" si="85"/>
        <v>386.2586994727601</v>
      </c>
      <c r="J1671" s="26">
        <f t="shared" si="85"/>
        <v>456.870169500001</v>
      </c>
      <c r="K1671" s="26">
        <f t="shared" si="86"/>
        <v>-70.611470027240898</v>
      </c>
      <c r="L1671" s="28">
        <f t="shared" si="87"/>
        <v>-0.18280874999999991</v>
      </c>
    </row>
    <row r="1672" spans="1:12">
      <c r="A1672" s="14">
        <v>2021</v>
      </c>
      <c r="B1672" s="14" t="s">
        <v>1095</v>
      </c>
      <c r="C1672" s="14" t="s">
        <v>1689</v>
      </c>
      <c r="D1672" s="14" t="s">
        <v>1598</v>
      </c>
      <c r="E1672" s="14" t="s">
        <v>1690</v>
      </c>
      <c r="F1672" s="14" t="s">
        <v>1691</v>
      </c>
      <c r="G1672" s="30">
        <v>120.34780634279727</v>
      </c>
      <c r="H1672" s="30">
        <v>80.883567388579394</v>
      </c>
      <c r="I1672" s="26">
        <f t="shared" ref="I1672:J1735" si="88">IF(G1672&lt;0,"",IF(G1672="","",G1672))</f>
        <v>120.34780634279727</v>
      </c>
      <c r="J1672" s="26">
        <f t="shared" si="88"/>
        <v>80.883567388579394</v>
      </c>
      <c r="K1672" s="26">
        <f t="shared" si="86"/>
        <v>39.464238954217876</v>
      </c>
      <c r="L1672" s="28">
        <f t="shared" si="87"/>
        <v>0.32791822429906536</v>
      </c>
    </row>
    <row r="1673" spans="1:12">
      <c r="A1673" s="14">
        <v>2020</v>
      </c>
      <c r="B1673" s="14" t="s">
        <v>1095</v>
      </c>
      <c r="C1673" s="14" t="s">
        <v>1689</v>
      </c>
      <c r="D1673" s="14" t="s">
        <v>1598</v>
      </c>
      <c r="E1673" s="14" t="s">
        <v>1690</v>
      </c>
      <c r="F1673" s="14" t="s">
        <v>1691</v>
      </c>
      <c r="G1673" s="30">
        <v>146.2329288589319</v>
      </c>
      <c r="H1673" s="30">
        <v>104.08200840964601</v>
      </c>
      <c r="I1673" s="26">
        <f t="shared" si="88"/>
        <v>146.2329288589319</v>
      </c>
      <c r="J1673" s="26">
        <f t="shared" si="88"/>
        <v>104.08200840964601</v>
      </c>
      <c r="K1673" s="26">
        <f t="shared" si="86"/>
        <v>42.150920449285891</v>
      </c>
      <c r="L1673" s="28">
        <f t="shared" si="87"/>
        <v>0.28824506749740392</v>
      </c>
    </row>
    <row r="1674" spans="1:12">
      <c r="A1674" s="14">
        <v>2021</v>
      </c>
      <c r="B1674" s="14" t="s">
        <v>1095</v>
      </c>
      <c r="C1674" s="14" t="s">
        <v>1692</v>
      </c>
      <c r="D1674" s="14" t="s">
        <v>1506</v>
      </c>
      <c r="E1674" s="14" t="s">
        <v>1644</v>
      </c>
      <c r="F1674" s="14" t="s">
        <v>1693</v>
      </c>
      <c r="G1674" s="30">
        <v>331.7719483690916</v>
      </c>
      <c r="H1674" s="30">
        <v>76.803993430674268</v>
      </c>
      <c r="I1674" s="26">
        <f t="shared" si="88"/>
        <v>331.7719483690916</v>
      </c>
      <c r="J1674" s="26">
        <f t="shared" si="88"/>
        <v>76.803993430674268</v>
      </c>
      <c r="K1674" s="26">
        <f t="shared" si="86"/>
        <v>254.96795493841734</v>
      </c>
      <c r="L1674" s="28">
        <f t="shared" si="87"/>
        <v>0.76850365497076045</v>
      </c>
    </row>
    <row r="1675" spans="1:12">
      <c r="A1675" s="14">
        <v>2020</v>
      </c>
      <c r="B1675" s="14" t="s">
        <v>1095</v>
      </c>
      <c r="C1675" s="14" t="s">
        <v>1692</v>
      </c>
      <c r="D1675" s="14" t="s">
        <v>1506</v>
      </c>
      <c r="E1675" s="14" t="s">
        <v>1644</v>
      </c>
      <c r="F1675" s="14" t="s">
        <v>1693</v>
      </c>
      <c r="G1675" s="30">
        <v>347.76708057858156</v>
      </c>
      <c r="H1675" s="30">
        <v>88.889672541008949</v>
      </c>
      <c r="I1675" s="26">
        <f t="shared" si="88"/>
        <v>347.76708057858156</v>
      </c>
      <c r="J1675" s="26">
        <f t="shared" si="88"/>
        <v>88.889672541008949</v>
      </c>
      <c r="K1675" s="26">
        <f t="shared" si="86"/>
        <v>258.87740803757259</v>
      </c>
      <c r="L1675" s="28">
        <f t="shared" si="87"/>
        <v>0.74439883040935662</v>
      </c>
    </row>
    <row r="1676" spans="1:12">
      <c r="A1676" s="14">
        <v>2012</v>
      </c>
      <c r="B1676" s="14" t="s">
        <v>1095</v>
      </c>
      <c r="C1676" s="14" t="s">
        <v>1694</v>
      </c>
      <c r="D1676" s="14" t="s">
        <v>1266</v>
      </c>
      <c r="E1676" s="14" t="s">
        <v>1695</v>
      </c>
      <c r="F1676" s="14" t="s">
        <v>1618</v>
      </c>
      <c r="G1676" s="30">
        <v>540.48132582815765</v>
      </c>
      <c r="H1676" s="30">
        <v>189.25326788564814</v>
      </c>
      <c r="I1676" s="26">
        <f t="shared" si="88"/>
        <v>540.48132582815765</v>
      </c>
      <c r="J1676" s="26">
        <f t="shared" si="88"/>
        <v>189.25326788564814</v>
      </c>
      <c r="K1676" s="26">
        <f t="shared" si="86"/>
        <v>351.22805794250951</v>
      </c>
      <c r="L1676" s="28">
        <f t="shared" si="87"/>
        <v>0.64984309569685317</v>
      </c>
    </row>
    <row r="1677" spans="1:12">
      <c r="A1677" s="14">
        <v>2015</v>
      </c>
      <c r="B1677" s="14" t="s">
        <v>1095</v>
      </c>
      <c r="C1677" s="14" t="s">
        <v>1694</v>
      </c>
      <c r="D1677" s="14" t="s">
        <v>1266</v>
      </c>
      <c r="E1677" s="14" t="s">
        <v>1695</v>
      </c>
      <c r="F1677" s="14" t="s">
        <v>1618</v>
      </c>
      <c r="G1677" s="30">
        <v>416.13554040895798</v>
      </c>
      <c r="H1677" s="30">
        <v>196.7786074725276</v>
      </c>
      <c r="I1677" s="26">
        <f t="shared" si="88"/>
        <v>416.13554040895798</v>
      </c>
      <c r="J1677" s="26">
        <f t="shared" si="88"/>
        <v>196.7786074725276</v>
      </c>
      <c r="K1677" s="26">
        <f t="shared" si="86"/>
        <v>219.35693293643038</v>
      </c>
      <c r="L1677" s="28">
        <f t="shared" si="87"/>
        <v>0.52712857142857095</v>
      </c>
    </row>
    <row r="1678" spans="1:12">
      <c r="A1678" s="14">
        <v>2011</v>
      </c>
      <c r="B1678" s="14" t="s">
        <v>1095</v>
      </c>
      <c r="C1678" s="14" t="s">
        <v>1694</v>
      </c>
      <c r="D1678" s="14" t="s">
        <v>1266</v>
      </c>
      <c r="E1678" s="14" t="s">
        <v>1695</v>
      </c>
      <c r="F1678" s="14" t="s">
        <v>1618</v>
      </c>
      <c r="G1678" s="30">
        <v>502.21681703470017</v>
      </c>
      <c r="H1678" s="30">
        <v>198.31322849999995</v>
      </c>
      <c r="I1678" s="26">
        <f t="shared" si="88"/>
        <v>502.21681703470017</v>
      </c>
      <c r="J1678" s="26">
        <f t="shared" si="88"/>
        <v>198.31322849999995</v>
      </c>
      <c r="K1678" s="26">
        <f t="shared" si="86"/>
        <v>303.90358853470025</v>
      </c>
      <c r="L1678" s="28">
        <f t="shared" si="87"/>
        <v>0.60512427745664743</v>
      </c>
    </row>
    <row r="1679" spans="1:12">
      <c r="A1679" s="14">
        <v>2020</v>
      </c>
      <c r="B1679" s="14" t="s">
        <v>1095</v>
      </c>
      <c r="C1679" s="14" t="s">
        <v>1694</v>
      </c>
      <c r="D1679" s="14" t="s">
        <v>1266</v>
      </c>
      <c r="E1679" s="14" t="s">
        <v>1695</v>
      </c>
      <c r="F1679" s="14" t="s">
        <v>1618</v>
      </c>
      <c r="G1679" s="30">
        <v>423.30421270718352</v>
      </c>
      <c r="H1679" s="30">
        <v>207.24974254143697</v>
      </c>
      <c r="I1679" s="26">
        <f t="shared" si="88"/>
        <v>423.30421270718352</v>
      </c>
      <c r="J1679" s="26">
        <f t="shared" si="88"/>
        <v>207.24974254143697</v>
      </c>
      <c r="K1679" s="26">
        <f t="shared" si="86"/>
        <v>216.05447016574655</v>
      </c>
      <c r="L1679" s="28">
        <f t="shared" si="87"/>
        <v>0.51040000000000019</v>
      </c>
    </row>
    <row r="1680" spans="1:12">
      <c r="A1680" s="14">
        <v>2017</v>
      </c>
      <c r="B1680" s="14" t="s">
        <v>1095</v>
      </c>
      <c r="C1680" s="14" t="s">
        <v>1694</v>
      </c>
      <c r="D1680" s="14" t="s">
        <v>1266</v>
      </c>
      <c r="E1680" s="14" t="s">
        <v>1695</v>
      </c>
      <c r="F1680" s="14" t="s">
        <v>1618</v>
      </c>
      <c r="G1680" s="30">
        <v>387.96632478632461</v>
      </c>
      <c r="H1680" s="30">
        <v>224.69069699999991</v>
      </c>
      <c r="I1680" s="26">
        <f t="shared" si="88"/>
        <v>387.96632478632461</v>
      </c>
      <c r="J1680" s="26">
        <f t="shared" si="88"/>
        <v>224.69069699999991</v>
      </c>
      <c r="K1680" s="26">
        <f t="shared" si="86"/>
        <v>163.27562778632469</v>
      </c>
      <c r="L1680" s="28">
        <f t="shared" si="87"/>
        <v>0.42084999999999995</v>
      </c>
    </row>
    <row r="1681" spans="1:12">
      <c r="A1681" s="14">
        <v>2013</v>
      </c>
      <c r="B1681" s="14" t="s">
        <v>1095</v>
      </c>
      <c r="C1681" s="14" t="s">
        <v>1694</v>
      </c>
      <c r="D1681" s="14" t="s">
        <v>1266</v>
      </c>
      <c r="E1681" s="14" t="s">
        <v>1695</v>
      </c>
      <c r="F1681" s="14" t="s">
        <v>1618</v>
      </c>
      <c r="G1681" s="30">
        <v>545.5298827269886</v>
      </c>
      <c r="H1681" s="30">
        <v>236.93130122467761</v>
      </c>
      <c r="I1681" s="26">
        <f t="shared" si="88"/>
        <v>545.5298827269886</v>
      </c>
      <c r="J1681" s="26">
        <f t="shared" si="88"/>
        <v>236.93130122467761</v>
      </c>
      <c r="K1681" s="26">
        <f t="shared" si="86"/>
        <v>308.59858150231099</v>
      </c>
      <c r="L1681" s="28">
        <f t="shared" si="87"/>
        <v>0.56568593448940307</v>
      </c>
    </row>
    <row r="1682" spans="1:12">
      <c r="A1682" s="14">
        <v>2019</v>
      </c>
      <c r="B1682" s="14" t="s">
        <v>1095</v>
      </c>
      <c r="C1682" s="14" t="s">
        <v>1694</v>
      </c>
      <c r="D1682" s="14" t="s">
        <v>1266</v>
      </c>
      <c r="E1682" s="14" t="s">
        <v>1695</v>
      </c>
      <c r="F1682" s="14" t="s">
        <v>1618</v>
      </c>
      <c r="G1682" s="30">
        <v>373.86279402415767</v>
      </c>
      <c r="H1682" s="30">
        <v>249.42501094436827</v>
      </c>
      <c r="I1682" s="26">
        <f t="shared" si="88"/>
        <v>373.86279402415767</v>
      </c>
      <c r="J1682" s="26">
        <f t="shared" si="88"/>
        <v>249.42501094436827</v>
      </c>
      <c r="K1682" s="26">
        <f t="shared" si="86"/>
        <v>124.4377830797894</v>
      </c>
      <c r="L1682" s="28">
        <f t="shared" si="87"/>
        <v>0.33284345238095203</v>
      </c>
    </row>
    <row r="1683" spans="1:12">
      <c r="A1683" s="14">
        <v>2016</v>
      </c>
      <c r="B1683" s="14" t="s">
        <v>1095</v>
      </c>
      <c r="C1683" s="14" t="s">
        <v>1694</v>
      </c>
      <c r="D1683" s="14" t="s">
        <v>1266</v>
      </c>
      <c r="E1683" s="14" t="s">
        <v>1695</v>
      </c>
      <c r="F1683" s="14" t="s">
        <v>1618</v>
      </c>
      <c r="G1683" s="30">
        <v>448.61884615384753</v>
      </c>
      <c r="H1683" s="30">
        <v>263.44643275000067</v>
      </c>
      <c r="I1683" s="26">
        <f t="shared" si="88"/>
        <v>448.61884615384753</v>
      </c>
      <c r="J1683" s="26">
        <f t="shared" si="88"/>
        <v>263.44643275000067</v>
      </c>
      <c r="K1683" s="26">
        <f t="shared" si="86"/>
        <v>185.17241340384686</v>
      </c>
      <c r="L1683" s="28">
        <f t="shared" si="87"/>
        <v>0.41276111111111141</v>
      </c>
    </row>
    <row r="1684" spans="1:12">
      <c r="A1684" s="14">
        <v>2014</v>
      </c>
      <c r="B1684" s="14" t="s">
        <v>1095</v>
      </c>
      <c r="C1684" s="14" t="s">
        <v>1694</v>
      </c>
      <c r="D1684" s="14" t="s">
        <v>1266</v>
      </c>
      <c r="E1684" s="14" t="s">
        <v>1695</v>
      </c>
      <c r="F1684" s="14" t="s">
        <v>1618</v>
      </c>
      <c r="G1684" s="30">
        <v>621.03570710059194</v>
      </c>
      <c r="H1684" s="30">
        <v>273.07183350000031</v>
      </c>
      <c r="I1684" s="26">
        <f t="shared" si="88"/>
        <v>621.03570710059194</v>
      </c>
      <c r="J1684" s="26">
        <f t="shared" si="88"/>
        <v>273.07183350000031</v>
      </c>
      <c r="K1684" s="26">
        <f t="shared" si="86"/>
        <v>347.96387360059163</v>
      </c>
      <c r="L1684" s="28">
        <f t="shared" si="87"/>
        <v>0.56029608220937666</v>
      </c>
    </row>
    <row r="1685" spans="1:12">
      <c r="A1685" s="14">
        <v>2018</v>
      </c>
      <c r="B1685" s="14" t="s">
        <v>1095</v>
      </c>
      <c r="C1685" s="14" t="s">
        <v>1694</v>
      </c>
      <c r="D1685" s="14" t="s">
        <v>1266</v>
      </c>
      <c r="E1685" s="14" t="s">
        <v>1695</v>
      </c>
      <c r="F1685" s="14" t="s">
        <v>1618</v>
      </c>
      <c r="G1685" s="30">
        <v>396.58390624999998</v>
      </c>
      <c r="H1685" s="30">
        <v>279.04399041666653</v>
      </c>
      <c r="I1685" s="26">
        <f t="shared" si="88"/>
        <v>396.58390624999998</v>
      </c>
      <c r="J1685" s="26">
        <f t="shared" si="88"/>
        <v>279.04399041666653</v>
      </c>
      <c r="K1685" s="26">
        <f t="shared" si="86"/>
        <v>117.53991583333345</v>
      </c>
      <c r="L1685" s="28">
        <f t="shared" si="87"/>
        <v>0.29638095238095269</v>
      </c>
    </row>
    <row r="1686" spans="1:12">
      <c r="A1686" s="14">
        <v>2021</v>
      </c>
      <c r="B1686" s="14" t="s">
        <v>1095</v>
      </c>
      <c r="C1686" s="14" t="s">
        <v>1694</v>
      </c>
      <c r="D1686" s="14" t="s">
        <v>1266</v>
      </c>
      <c r="E1686" s="14" t="s">
        <v>1695</v>
      </c>
      <c r="F1686" s="14" t="s">
        <v>1618</v>
      </c>
      <c r="G1686" s="30">
        <v>429.47783132530179</v>
      </c>
      <c r="H1686" s="30">
        <v>381.75168125000033</v>
      </c>
      <c r="I1686" s="26">
        <f t="shared" si="88"/>
        <v>429.47783132530179</v>
      </c>
      <c r="J1686" s="26">
        <f t="shared" si="88"/>
        <v>381.75168125000033</v>
      </c>
      <c r="K1686" s="26">
        <f t="shared" si="86"/>
        <v>47.726150075301462</v>
      </c>
      <c r="L1686" s="28">
        <f t="shared" si="87"/>
        <v>0.11112599206349251</v>
      </c>
    </row>
    <row r="1687" spans="1:12">
      <c r="A1687" s="14">
        <v>2020</v>
      </c>
      <c r="B1687" s="14" t="s">
        <v>1095</v>
      </c>
      <c r="C1687" s="14" t="s">
        <v>1696</v>
      </c>
      <c r="D1687" s="14" t="s">
        <v>1218</v>
      </c>
      <c r="E1687" s="14" t="s">
        <v>1697</v>
      </c>
      <c r="F1687" s="14" t="s">
        <v>1698</v>
      </c>
      <c r="G1687" s="30">
        <v>606.86035222248665</v>
      </c>
      <c r="H1687" s="30">
        <v>186.33347692828571</v>
      </c>
      <c r="I1687" s="26">
        <f t="shared" si="88"/>
        <v>606.86035222248665</v>
      </c>
      <c r="J1687" s="26">
        <f t="shared" si="88"/>
        <v>186.33347692828571</v>
      </c>
      <c r="K1687" s="26">
        <f t="shared" ref="K1687:K1750" si="89">IF(H1687="","",IF(G1687="","",G1687-H1687))</f>
        <v>420.52687529420098</v>
      </c>
      <c r="L1687" s="28">
        <f t="shared" ref="L1687:L1750" si="90">IF(H1687="","",IF(G1687="","",K1687/G1687))</f>
        <v>0.69295493395493357</v>
      </c>
    </row>
    <row r="1688" spans="1:12">
      <c r="A1688" s="14">
        <v>2021</v>
      </c>
      <c r="B1688" s="14" t="s">
        <v>1095</v>
      </c>
      <c r="C1688" s="14" t="s">
        <v>1696</v>
      </c>
      <c r="D1688" s="14" t="s">
        <v>1218</v>
      </c>
      <c r="E1688" s="14" t="s">
        <v>1697</v>
      </c>
      <c r="F1688" s="14" t="s">
        <v>1698</v>
      </c>
      <c r="G1688" s="30">
        <v>622.97372670807442</v>
      </c>
      <c r="H1688" s="30">
        <v>189.63832124999996</v>
      </c>
      <c r="I1688" s="26">
        <f t="shared" si="88"/>
        <v>622.97372670807442</v>
      </c>
      <c r="J1688" s="26">
        <f t="shared" si="88"/>
        <v>189.63832124999996</v>
      </c>
      <c r="K1688" s="26">
        <f t="shared" si="89"/>
        <v>433.33540545807443</v>
      </c>
      <c r="L1688" s="28">
        <f t="shared" si="90"/>
        <v>0.69559178321678317</v>
      </c>
    </row>
    <row r="1689" spans="1:12">
      <c r="A1689" s="14">
        <v>2012</v>
      </c>
      <c r="B1689" s="14" t="s">
        <v>1095</v>
      </c>
      <c r="C1689" s="14" t="s">
        <v>1699</v>
      </c>
      <c r="D1689" s="14" t="s">
        <v>1097</v>
      </c>
      <c r="E1689" s="14" t="s">
        <v>1659</v>
      </c>
      <c r="F1689" s="14" t="s">
        <v>1700</v>
      </c>
      <c r="G1689" s="30">
        <v>306.6744708994708</v>
      </c>
      <c r="H1689" s="30">
        <v>38.122842874999996</v>
      </c>
      <c r="I1689" s="26">
        <f t="shared" si="88"/>
        <v>306.6744708994708</v>
      </c>
      <c r="J1689" s="26">
        <f t="shared" si="88"/>
        <v>38.122842874999996</v>
      </c>
      <c r="K1689" s="26">
        <f t="shared" si="89"/>
        <v>268.5516280244708</v>
      </c>
      <c r="L1689" s="28">
        <f t="shared" si="90"/>
        <v>0.87568954545454536</v>
      </c>
    </row>
    <row r="1690" spans="1:12">
      <c r="A1690" s="14">
        <v>2011</v>
      </c>
      <c r="B1690" s="14" t="s">
        <v>1095</v>
      </c>
      <c r="C1690" s="14" t="s">
        <v>1699</v>
      </c>
      <c r="D1690" s="14" t="s">
        <v>1097</v>
      </c>
      <c r="E1690" s="14" t="s">
        <v>1659</v>
      </c>
      <c r="F1690" s="14" t="s">
        <v>1700</v>
      </c>
      <c r="G1690" s="30">
        <v>265.12761830729187</v>
      </c>
      <c r="H1690" s="30">
        <v>46.781658693454546</v>
      </c>
      <c r="I1690" s="26">
        <f t="shared" si="88"/>
        <v>265.12761830729187</v>
      </c>
      <c r="J1690" s="26">
        <f t="shared" si="88"/>
        <v>46.781658693454546</v>
      </c>
      <c r="K1690" s="26">
        <f t="shared" si="89"/>
        <v>218.34595961383732</v>
      </c>
      <c r="L1690" s="28">
        <f t="shared" si="90"/>
        <v>0.8235504132231406</v>
      </c>
    </row>
    <row r="1691" spans="1:12">
      <c r="A1691" s="14">
        <v>2013</v>
      </c>
      <c r="B1691" s="14" t="s">
        <v>1095</v>
      </c>
      <c r="C1691" s="14" t="s">
        <v>1699</v>
      </c>
      <c r="D1691" s="14" t="s">
        <v>1097</v>
      </c>
      <c r="E1691" s="14" t="s">
        <v>1659</v>
      </c>
      <c r="F1691" s="14" t="s">
        <v>1700</v>
      </c>
      <c r="G1691" s="30">
        <v>307.79852626492726</v>
      </c>
      <c r="H1691" s="30">
        <v>51.674522401285522</v>
      </c>
      <c r="I1691" s="26">
        <f t="shared" si="88"/>
        <v>307.79852626492726</v>
      </c>
      <c r="J1691" s="26">
        <f t="shared" si="88"/>
        <v>51.674522401285522</v>
      </c>
      <c r="K1691" s="26">
        <f t="shared" si="89"/>
        <v>256.12400386364175</v>
      </c>
      <c r="L1691" s="28">
        <f t="shared" si="90"/>
        <v>0.83211575757575784</v>
      </c>
    </row>
    <row r="1692" spans="1:12">
      <c r="A1692" s="14">
        <v>2014</v>
      </c>
      <c r="B1692" s="14" t="s">
        <v>1095</v>
      </c>
      <c r="C1692" s="14" t="s">
        <v>1699</v>
      </c>
      <c r="D1692" s="14" t="s">
        <v>1097</v>
      </c>
      <c r="E1692" s="14" t="s">
        <v>1659</v>
      </c>
      <c r="F1692" s="14" t="s">
        <v>1700</v>
      </c>
      <c r="G1692" s="30">
        <v>327.56526054590586</v>
      </c>
      <c r="H1692" s="30">
        <v>60.287655272727257</v>
      </c>
      <c r="I1692" s="26">
        <f t="shared" si="88"/>
        <v>327.56526054590586</v>
      </c>
      <c r="J1692" s="26">
        <f t="shared" si="88"/>
        <v>60.287655272727257</v>
      </c>
      <c r="K1692" s="26">
        <f t="shared" si="89"/>
        <v>267.27760527317861</v>
      </c>
      <c r="L1692" s="28">
        <f t="shared" si="90"/>
        <v>0.81595223140495887</v>
      </c>
    </row>
    <row r="1693" spans="1:12">
      <c r="A1693" s="14">
        <v>2016</v>
      </c>
      <c r="B1693" s="14" t="s">
        <v>1095</v>
      </c>
      <c r="C1693" s="14" t="s">
        <v>1699</v>
      </c>
      <c r="D1693" s="14" t="s">
        <v>1097</v>
      </c>
      <c r="E1693" s="14" t="s">
        <v>1659</v>
      </c>
      <c r="F1693" s="14" t="s">
        <v>1700</v>
      </c>
      <c r="G1693" s="30">
        <v>272.32999999999987</v>
      </c>
      <c r="H1693" s="30">
        <v>76.009778727272746</v>
      </c>
      <c r="I1693" s="26">
        <f t="shared" si="88"/>
        <v>272.32999999999987</v>
      </c>
      <c r="J1693" s="26">
        <f t="shared" si="88"/>
        <v>76.009778727272746</v>
      </c>
      <c r="K1693" s="26">
        <f t="shared" si="89"/>
        <v>196.32022127272711</v>
      </c>
      <c r="L1693" s="28">
        <f t="shared" si="90"/>
        <v>0.7208909090909088</v>
      </c>
    </row>
    <row r="1694" spans="1:12">
      <c r="A1694" s="14">
        <v>2015</v>
      </c>
      <c r="B1694" s="14" t="s">
        <v>1095</v>
      </c>
      <c r="C1694" s="14" t="s">
        <v>1699</v>
      </c>
      <c r="D1694" s="14" t="s">
        <v>1097</v>
      </c>
      <c r="E1694" s="14" t="s">
        <v>1659</v>
      </c>
      <c r="F1694" s="14" t="s">
        <v>1700</v>
      </c>
      <c r="G1694" s="30">
        <v>254.19962882861807</v>
      </c>
      <c r="H1694" s="30">
        <v>81.542367017981945</v>
      </c>
      <c r="I1694" s="26">
        <f t="shared" si="88"/>
        <v>254.19962882861807</v>
      </c>
      <c r="J1694" s="26">
        <f t="shared" si="88"/>
        <v>81.542367017981945</v>
      </c>
      <c r="K1694" s="26">
        <f t="shared" si="89"/>
        <v>172.65726181063613</v>
      </c>
      <c r="L1694" s="28">
        <f t="shared" si="90"/>
        <v>0.67921917355371919</v>
      </c>
    </row>
    <row r="1695" spans="1:12">
      <c r="A1695" s="14">
        <v>2017</v>
      </c>
      <c r="B1695" s="14" t="s">
        <v>1095</v>
      </c>
      <c r="C1695" s="14" t="s">
        <v>1699</v>
      </c>
      <c r="D1695" s="14" t="s">
        <v>1097</v>
      </c>
      <c r="E1695" s="14" t="s">
        <v>1659</v>
      </c>
      <c r="F1695" s="14" t="s">
        <v>1700</v>
      </c>
      <c r="G1695" s="30">
        <v>246.84809644670068</v>
      </c>
      <c r="H1695" s="30">
        <v>93.882247272727355</v>
      </c>
      <c r="I1695" s="26">
        <f t="shared" si="88"/>
        <v>246.84809644670068</v>
      </c>
      <c r="J1695" s="26">
        <f t="shared" si="88"/>
        <v>93.882247272727355</v>
      </c>
      <c r="K1695" s="26">
        <f t="shared" si="89"/>
        <v>152.96584917397331</v>
      </c>
      <c r="L1695" s="28">
        <f t="shared" si="90"/>
        <v>0.61967603305785113</v>
      </c>
    </row>
    <row r="1696" spans="1:12">
      <c r="A1696" s="14">
        <v>2019</v>
      </c>
      <c r="B1696" s="14" t="s">
        <v>1095</v>
      </c>
      <c r="C1696" s="14" t="s">
        <v>1699</v>
      </c>
      <c r="D1696" s="14" t="s">
        <v>1097</v>
      </c>
      <c r="E1696" s="14" t="s">
        <v>1659</v>
      </c>
      <c r="F1696" s="14" t="s">
        <v>1700</v>
      </c>
      <c r="G1696" s="30">
        <v>274.85865833512878</v>
      </c>
      <c r="H1696" s="30">
        <v>104.87232108776836</v>
      </c>
      <c r="I1696" s="26">
        <f t="shared" si="88"/>
        <v>274.85865833512878</v>
      </c>
      <c r="J1696" s="26">
        <f t="shared" si="88"/>
        <v>104.87232108776836</v>
      </c>
      <c r="K1696" s="26">
        <f t="shared" si="89"/>
        <v>169.98633724736044</v>
      </c>
      <c r="L1696" s="28">
        <f t="shared" si="90"/>
        <v>0.61845000000000017</v>
      </c>
    </row>
    <row r="1697" spans="1:12">
      <c r="A1697" s="14">
        <v>2018</v>
      </c>
      <c r="B1697" s="14" t="s">
        <v>1095</v>
      </c>
      <c r="C1697" s="14" t="s">
        <v>1699</v>
      </c>
      <c r="D1697" s="14" t="s">
        <v>1097</v>
      </c>
      <c r="E1697" s="14" t="s">
        <v>1659</v>
      </c>
      <c r="F1697" s="14" t="s">
        <v>1700</v>
      </c>
      <c r="G1697" s="30">
        <v>300.22463297857007</v>
      </c>
      <c r="H1697" s="30">
        <v>112.60625384004877</v>
      </c>
      <c r="I1697" s="26">
        <f t="shared" si="88"/>
        <v>300.22463297857007</v>
      </c>
      <c r="J1697" s="26">
        <f t="shared" si="88"/>
        <v>112.60625384004877</v>
      </c>
      <c r="K1697" s="26">
        <f t="shared" si="89"/>
        <v>187.61837913852131</v>
      </c>
      <c r="L1697" s="28">
        <f t="shared" si="90"/>
        <v>0.62492666666666707</v>
      </c>
    </row>
    <row r="1698" spans="1:12">
      <c r="A1698" s="14">
        <v>2020</v>
      </c>
      <c r="B1698" s="14" t="s">
        <v>1095</v>
      </c>
      <c r="C1698" s="14" t="s">
        <v>1699</v>
      </c>
      <c r="D1698" s="14" t="s">
        <v>1097</v>
      </c>
      <c r="E1698" s="14" t="s">
        <v>1659</v>
      </c>
      <c r="F1698" s="14" t="s">
        <v>1700</v>
      </c>
      <c r="G1698" s="30">
        <v>343.30912437201687</v>
      </c>
      <c r="H1698" s="30">
        <v>139.3500058471455</v>
      </c>
      <c r="I1698" s="26">
        <f t="shared" si="88"/>
        <v>343.30912437201687</v>
      </c>
      <c r="J1698" s="26">
        <f t="shared" si="88"/>
        <v>139.3500058471455</v>
      </c>
      <c r="K1698" s="26">
        <f t="shared" si="89"/>
        <v>203.95911852487137</v>
      </c>
      <c r="L1698" s="28">
        <f t="shared" si="90"/>
        <v>0.59409757575757605</v>
      </c>
    </row>
    <row r="1699" spans="1:12">
      <c r="A1699" s="14">
        <v>2021</v>
      </c>
      <c r="B1699" s="14" t="s">
        <v>1095</v>
      </c>
      <c r="C1699" s="14" t="s">
        <v>1699</v>
      </c>
      <c r="D1699" s="14" t="s">
        <v>1097</v>
      </c>
      <c r="E1699" s="14" t="s">
        <v>1659</v>
      </c>
      <c r="F1699" s="14" t="s">
        <v>1700</v>
      </c>
      <c r="G1699" s="30">
        <v>294.98970486111131</v>
      </c>
      <c r="H1699" s="30">
        <v>141.76668870707078</v>
      </c>
      <c r="I1699" s="26">
        <f t="shared" si="88"/>
        <v>294.98970486111131</v>
      </c>
      <c r="J1699" s="26">
        <f t="shared" si="88"/>
        <v>141.76668870707078</v>
      </c>
      <c r="K1699" s="26">
        <f t="shared" si="89"/>
        <v>153.22301615404052</v>
      </c>
      <c r="L1699" s="28">
        <f t="shared" si="90"/>
        <v>0.51941818181818189</v>
      </c>
    </row>
    <row r="1700" spans="1:12">
      <c r="A1700" s="14">
        <v>2020</v>
      </c>
      <c r="B1700" s="14" t="s">
        <v>1095</v>
      </c>
      <c r="C1700" s="14" t="s">
        <v>1701</v>
      </c>
      <c r="D1700" s="14" t="s">
        <v>1295</v>
      </c>
      <c r="E1700" s="14" t="s">
        <v>1632</v>
      </c>
      <c r="F1700" s="14" t="s">
        <v>1702</v>
      </c>
      <c r="G1700" s="30">
        <v>490.0132535294116</v>
      </c>
      <c r="H1700" s="30">
        <v>69.071145000000044</v>
      </c>
      <c r="I1700" s="26">
        <f t="shared" si="88"/>
        <v>490.0132535294116</v>
      </c>
      <c r="J1700" s="26">
        <f t="shared" si="88"/>
        <v>69.071145000000044</v>
      </c>
      <c r="K1700" s="26">
        <f t="shared" si="89"/>
        <v>420.94210852941154</v>
      </c>
      <c r="L1700" s="28">
        <f t="shared" si="90"/>
        <v>0.85904229221862416</v>
      </c>
    </row>
    <row r="1701" spans="1:12">
      <c r="A1701" s="14">
        <v>2019</v>
      </c>
      <c r="B1701" s="14" t="s">
        <v>1095</v>
      </c>
      <c r="C1701" s="14" t="s">
        <v>1701</v>
      </c>
      <c r="D1701" s="14" t="s">
        <v>1295</v>
      </c>
      <c r="E1701" s="14" t="s">
        <v>1632</v>
      </c>
      <c r="F1701" s="14" t="s">
        <v>1702</v>
      </c>
      <c r="G1701" s="30">
        <v>502.97425725000022</v>
      </c>
      <c r="H1701" s="30">
        <v>70.983098222222338</v>
      </c>
      <c r="I1701" s="26">
        <f t="shared" si="88"/>
        <v>502.97425725000022</v>
      </c>
      <c r="J1701" s="26">
        <f t="shared" si="88"/>
        <v>70.983098222222338</v>
      </c>
      <c r="K1701" s="26">
        <f t="shared" si="89"/>
        <v>431.99115902777788</v>
      </c>
      <c r="L1701" s="28">
        <f t="shared" si="90"/>
        <v>0.85887329778998878</v>
      </c>
    </row>
    <row r="1702" spans="1:12">
      <c r="A1702" s="14">
        <v>2021</v>
      </c>
      <c r="B1702" s="14" t="s">
        <v>1095</v>
      </c>
      <c r="C1702" s="14" t="s">
        <v>1701</v>
      </c>
      <c r="D1702" s="14" t="s">
        <v>1295</v>
      </c>
      <c r="E1702" s="14" t="s">
        <v>1632</v>
      </c>
      <c r="F1702" s="14" t="s">
        <v>1702</v>
      </c>
      <c r="G1702" s="30">
        <v>608.30154910614522</v>
      </c>
      <c r="H1702" s="30">
        <v>117.51483414804467</v>
      </c>
      <c r="I1702" s="26">
        <f t="shared" si="88"/>
        <v>608.30154910614522</v>
      </c>
      <c r="J1702" s="26">
        <f t="shared" si="88"/>
        <v>117.51483414804467</v>
      </c>
      <c r="K1702" s="26">
        <f t="shared" si="89"/>
        <v>490.78671495810056</v>
      </c>
      <c r="L1702" s="28">
        <f t="shared" si="90"/>
        <v>0.80681483662054754</v>
      </c>
    </row>
    <row r="1703" spans="1:12">
      <c r="A1703" s="14">
        <v>2018</v>
      </c>
      <c r="B1703" s="14" t="s">
        <v>1095</v>
      </c>
      <c r="C1703" s="14" t="s">
        <v>1701</v>
      </c>
      <c r="D1703" s="14" t="s">
        <v>1295</v>
      </c>
      <c r="E1703" s="14" t="s">
        <v>1632</v>
      </c>
      <c r="F1703" s="14" t="s">
        <v>1702</v>
      </c>
      <c r="G1703" s="30">
        <v>489.38604000000009</v>
      </c>
      <c r="H1703" s="30">
        <v>157.82871866666659</v>
      </c>
      <c r="I1703" s="26">
        <f t="shared" si="88"/>
        <v>489.38604000000009</v>
      </c>
      <c r="J1703" s="26">
        <f t="shared" si="88"/>
        <v>157.82871866666659</v>
      </c>
      <c r="K1703" s="26">
        <f t="shared" si="89"/>
        <v>331.5573213333335</v>
      </c>
      <c r="L1703" s="28">
        <f t="shared" si="90"/>
        <v>0.67749648382559802</v>
      </c>
    </row>
    <row r="1704" spans="1:12">
      <c r="A1704" s="14">
        <v>2021</v>
      </c>
      <c r="B1704" s="14" t="s">
        <v>1095</v>
      </c>
      <c r="C1704" s="14" t="s">
        <v>1703</v>
      </c>
      <c r="D1704" s="14" t="s">
        <v>1598</v>
      </c>
      <c r="E1704" s="14" t="s">
        <v>1704</v>
      </c>
      <c r="F1704" s="14" t="s">
        <v>1705</v>
      </c>
      <c r="G1704" s="30">
        <v>111.45070719636539</v>
      </c>
      <c r="H1704" s="30">
        <v>20.973862149489314</v>
      </c>
      <c r="I1704" s="26">
        <f t="shared" si="88"/>
        <v>111.45070719636539</v>
      </c>
      <c r="J1704" s="26">
        <f t="shared" si="88"/>
        <v>20.973862149489314</v>
      </c>
      <c r="K1704" s="26">
        <f t="shared" si="89"/>
        <v>90.476845046876065</v>
      </c>
      <c r="L1704" s="28">
        <f t="shared" si="90"/>
        <v>0.81181041666666676</v>
      </c>
    </row>
    <row r="1705" spans="1:12">
      <c r="A1705" s="14">
        <v>2020</v>
      </c>
      <c r="B1705" s="14" t="s">
        <v>1095</v>
      </c>
      <c r="C1705" s="14" t="s">
        <v>1703</v>
      </c>
      <c r="D1705" s="14" t="s">
        <v>1598</v>
      </c>
      <c r="E1705" s="14" t="s">
        <v>1704</v>
      </c>
      <c r="F1705" s="14" t="s">
        <v>1705</v>
      </c>
      <c r="G1705" s="30">
        <v>114.91593106347182</v>
      </c>
      <c r="H1705" s="30">
        <v>53.506772768670182</v>
      </c>
      <c r="I1705" s="26">
        <f t="shared" si="88"/>
        <v>114.91593106347182</v>
      </c>
      <c r="J1705" s="26">
        <f t="shared" si="88"/>
        <v>53.506772768670182</v>
      </c>
      <c r="K1705" s="26">
        <f t="shared" si="89"/>
        <v>61.409158294801635</v>
      </c>
      <c r="L1705" s="28">
        <f t="shared" si="90"/>
        <v>0.53438333333333354</v>
      </c>
    </row>
    <row r="1706" spans="1:12">
      <c r="A1706" s="14">
        <v>2014</v>
      </c>
      <c r="B1706" s="14" t="s">
        <v>1095</v>
      </c>
      <c r="C1706" s="14" t="s">
        <v>1706</v>
      </c>
      <c r="D1706" s="14" t="s">
        <v>1637</v>
      </c>
      <c r="E1706" s="14" t="s">
        <v>1659</v>
      </c>
      <c r="F1706" s="14" t="s">
        <v>1707</v>
      </c>
      <c r="G1706" s="30">
        <v>2396.1946833422608</v>
      </c>
      <c r="H1706" s="30">
        <v>559.81668634615551</v>
      </c>
      <c r="I1706" s="26">
        <f t="shared" si="88"/>
        <v>2396.1946833422608</v>
      </c>
      <c r="J1706" s="26">
        <f t="shared" si="88"/>
        <v>559.81668634615551</v>
      </c>
      <c r="K1706" s="26">
        <f t="shared" si="89"/>
        <v>1836.3779969961051</v>
      </c>
      <c r="L1706" s="28">
        <f t="shared" si="90"/>
        <v>0.76637261978842552</v>
      </c>
    </row>
    <row r="1707" spans="1:12">
      <c r="A1707" s="14">
        <v>2011</v>
      </c>
      <c r="B1707" s="14" t="s">
        <v>1095</v>
      </c>
      <c r="C1707" s="14" t="s">
        <v>1706</v>
      </c>
      <c r="D1707" s="14" t="s">
        <v>1637</v>
      </c>
      <c r="E1707" s="14" t="s">
        <v>1659</v>
      </c>
      <c r="F1707" s="14" t="s">
        <v>1707</v>
      </c>
      <c r="G1707" s="30">
        <v>2047.5315568073252</v>
      </c>
      <c r="H1707" s="30">
        <v>564.85443135105197</v>
      </c>
      <c r="I1707" s="26">
        <f t="shared" si="88"/>
        <v>2047.5315568073252</v>
      </c>
      <c r="J1707" s="26">
        <f t="shared" si="88"/>
        <v>564.85443135105197</v>
      </c>
      <c r="K1707" s="26">
        <f t="shared" si="89"/>
        <v>1482.6771254562732</v>
      </c>
      <c r="L1707" s="28">
        <f t="shared" si="90"/>
        <v>0.72412907167505725</v>
      </c>
    </row>
    <row r="1708" spans="1:12">
      <c r="A1708" s="14">
        <v>2020</v>
      </c>
      <c r="B1708" s="14" t="s">
        <v>1095</v>
      </c>
      <c r="C1708" s="14" t="s">
        <v>1706</v>
      </c>
      <c r="D1708" s="14" t="s">
        <v>1637</v>
      </c>
      <c r="E1708" s="14" t="s">
        <v>1659</v>
      </c>
      <c r="F1708" s="14" t="s">
        <v>1707</v>
      </c>
      <c r="G1708" s="30">
        <v>2584.1484805812911</v>
      </c>
      <c r="H1708" s="30">
        <v>572.1239341666668</v>
      </c>
      <c r="I1708" s="26">
        <f t="shared" si="88"/>
        <v>2584.1484805812911</v>
      </c>
      <c r="J1708" s="26">
        <f t="shared" si="88"/>
        <v>572.1239341666668</v>
      </c>
      <c r="K1708" s="26">
        <f t="shared" si="89"/>
        <v>2012.0245464146242</v>
      </c>
      <c r="L1708" s="28">
        <f t="shared" si="90"/>
        <v>0.77860253059531215</v>
      </c>
    </row>
    <row r="1709" spans="1:12">
      <c r="A1709" s="14">
        <v>2021</v>
      </c>
      <c r="B1709" s="14" t="s">
        <v>1095</v>
      </c>
      <c r="C1709" s="14" t="s">
        <v>1706</v>
      </c>
      <c r="D1709" s="14" t="s">
        <v>1637</v>
      </c>
      <c r="E1709" s="14" t="s">
        <v>1659</v>
      </c>
      <c r="F1709" s="14" t="s">
        <v>1707</v>
      </c>
      <c r="G1709" s="30">
        <v>2253.9697165045845</v>
      </c>
      <c r="H1709" s="30">
        <v>629.83791361125384</v>
      </c>
      <c r="I1709" s="26">
        <f t="shared" si="88"/>
        <v>2253.9697165045845</v>
      </c>
      <c r="J1709" s="26">
        <f t="shared" si="88"/>
        <v>629.83791361125384</v>
      </c>
      <c r="K1709" s="26">
        <f t="shared" si="89"/>
        <v>1624.1318028933306</v>
      </c>
      <c r="L1709" s="28">
        <f t="shared" si="90"/>
        <v>0.72056505063076215</v>
      </c>
    </row>
    <row r="1710" spans="1:12">
      <c r="A1710" s="14">
        <v>2013</v>
      </c>
      <c r="B1710" s="14" t="s">
        <v>1095</v>
      </c>
      <c r="C1710" s="14" t="s">
        <v>1706</v>
      </c>
      <c r="D1710" s="14" t="s">
        <v>1637</v>
      </c>
      <c r="E1710" s="14" t="s">
        <v>1659</v>
      </c>
      <c r="F1710" s="14" t="s">
        <v>1707</v>
      </c>
      <c r="G1710" s="30">
        <v>2323.6251943733832</v>
      </c>
      <c r="H1710" s="30">
        <v>668.77894969008423</v>
      </c>
      <c r="I1710" s="26">
        <f t="shared" si="88"/>
        <v>2323.6251943733832</v>
      </c>
      <c r="J1710" s="26">
        <f t="shared" si="88"/>
        <v>668.77894969008423</v>
      </c>
      <c r="K1710" s="26">
        <f t="shared" si="89"/>
        <v>1654.8462446832991</v>
      </c>
      <c r="L1710" s="28">
        <f t="shared" si="90"/>
        <v>0.71218294959551987</v>
      </c>
    </row>
    <row r="1711" spans="1:12">
      <c r="A1711" s="14">
        <v>2019</v>
      </c>
      <c r="B1711" s="14" t="s">
        <v>1095</v>
      </c>
      <c r="C1711" s="14" t="s">
        <v>1706</v>
      </c>
      <c r="D1711" s="14" t="s">
        <v>1637</v>
      </c>
      <c r="E1711" s="14" t="s">
        <v>1659</v>
      </c>
      <c r="F1711" s="14" t="s">
        <v>1707</v>
      </c>
      <c r="G1711" s="30">
        <v>2441.9795397424446</v>
      </c>
      <c r="H1711" s="30">
        <v>744.99872289148232</v>
      </c>
      <c r="I1711" s="26">
        <f t="shared" si="88"/>
        <v>2441.9795397424446</v>
      </c>
      <c r="J1711" s="26">
        <f t="shared" si="88"/>
        <v>744.99872289148232</v>
      </c>
      <c r="K1711" s="26">
        <f t="shared" si="89"/>
        <v>1696.9808168509621</v>
      </c>
      <c r="L1711" s="28">
        <f t="shared" si="90"/>
        <v>0.69492016179215921</v>
      </c>
    </row>
    <row r="1712" spans="1:12">
      <c r="A1712" s="14">
        <v>2012</v>
      </c>
      <c r="B1712" s="14" t="s">
        <v>1095</v>
      </c>
      <c r="C1712" s="14" t="s">
        <v>1706</v>
      </c>
      <c r="D1712" s="14" t="s">
        <v>1637</v>
      </c>
      <c r="E1712" s="14" t="s">
        <v>1659</v>
      </c>
      <c r="F1712" s="14" t="s">
        <v>1707</v>
      </c>
      <c r="G1712" s="30">
        <v>2509.8917426770363</v>
      </c>
      <c r="H1712" s="30">
        <v>913.48689170913281</v>
      </c>
      <c r="I1712" s="26">
        <f t="shared" si="88"/>
        <v>2509.8917426770363</v>
      </c>
      <c r="J1712" s="26">
        <f t="shared" si="88"/>
        <v>913.48689170913281</v>
      </c>
      <c r="K1712" s="26">
        <f t="shared" si="89"/>
        <v>1596.4048509679035</v>
      </c>
      <c r="L1712" s="28">
        <f t="shared" si="90"/>
        <v>0.63604530180460572</v>
      </c>
    </row>
    <row r="1713" spans="1:12">
      <c r="A1713" s="14">
        <v>2015</v>
      </c>
      <c r="B1713" s="14" t="s">
        <v>1095</v>
      </c>
      <c r="C1713" s="14" t="s">
        <v>1706</v>
      </c>
      <c r="D1713" s="14" t="s">
        <v>1637</v>
      </c>
      <c r="E1713" s="14" t="s">
        <v>1659</v>
      </c>
      <c r="F1713" s="14" t="s">
        <v>1707</v>
      </c>
      <c r="G1713" s="30">
        <v>2071.9595979102378</v>
      </c>
      <c r="H1713" s="30">
        <v>915.61682508012359</v>
      </c>
      <c r="I1713" s="26">
        <f t="shared" si="88"/>
        <v>2071.9595979102378</v>
      </c>
      <c r="J1713" s="26">
        <f t="shared" si="88"/>
        <v>915.61682508012359</v>
      </c>
      <c r="K1713" s="26">
        <f t="shared" si="89"/>
        <v>1156.3427728301142</v>
      </c>
      <c r="L1713" s="28">
        <f t="shared" si="90"/>
        <v>0.55809137108483797</v>
      </c>
    </row>
    <row r="1714" spans="1:12">
      <c r="A1714" s="14">
        <v>2016</v>
      </c>
      <c r="B1714" s="14" t="s">
        <v>1095</v>
      </c>
      <c r="C1714" s="14" t="s">
        <v>1706</v>
      </c>
      <c r="D1714" s="14" t="s">
        <v>1637</v>
      </c>
      <c r="E1714" s="14" t="s">
        <v>1659</v>
      </c>
      <c r="F1714" s="14" t="s">
        <v>1707</v>
      </c>
      <c r="G1714" s="30">
        <v>2207.730249510756</v>
      </c>
      <c r="H1714" s="30">
        <v>1012.9035910909031</v>
      </c>
      <c r="I1714" s="26">
        <f t="shared" si="88"/>
        <v>2207.730249510756</v>
      </c>
      <c r="J1714" s="26">
        <f t="shared" si="88"/>
        <v>1012.9035910909031</v>
      </c>
      <c r="K1714" s="26">
        <f t="shared" si="89"/>
        <v>1194.8266584198529</v>
      </c>
      <c r="L1714" s="28">
        <f t="shared" si="90"/>
        <v>0.54120138032471699</v>
      </c>
    </row>
    <row r="1715" spans="1:12">
      <c r="A1715" s="14">
        <v>2017</v>
      </c>
      <c r="B1715" s="14" t="s">
        <v>1095</v>
      </c>
      <c r="C1715" s="14" t="s">
        <v>1706</v>
      </c>
      <c r="D1715" s="14" t="s">
        <v>1637</v>
      </c>
      <c r="E1715" s="14" t="s">
        <v>1659</v>
      </c>
      <c r="F1715" s="14" t="s">
        <v>1707</v>
      </c>
      <c r="G1715" s="30">
        <v>2075.9150022301565</v>
      </c>
      <c r="H1715" s="30">
        <v>1126.4789347500025</v>
      </c>
      <c r="I1715" s="26">
        <f t="shared" si="88"/>
        <v>2075.9150022301565</v>
      </c>
      <c r="J1715" s="26">
        <f t="shared" si="88"/>
        <v>1126.4789347500025</v>
      </c>
      <c r="K1715" s="26">
        <f t="shared" si="89"/>
        <v>949.43606748015395</v>
      </c>
      <c r="L1715" s="28">
        <f t="shared" si="90"/>
        <v>0.45735787181082765</v>
      </c>
    </row>
    <row r="1716" spans="1:12">
      <c r="A1716" s="14">
        <v>2018</v>
      </c>
      <c r="B1716" s="14" t="s">
        <v>1095</v>
      </c>
      <c r="C1716" s="14" t="s">
        <v>1706</v>
      </c>
      <c r="D1716" s="14" t="s">
        <v>1637</v>
      </c>
      <c r="E1716" s="14" t="s">
        <v>1659</v>
      </c>
      <c r="F1716" s="14" t="s">
        <v>1707</v>
      </c>
      <c r="G1716" s="30">
        <v>2424.1682336956592</v>
      </c>
      <c r="H1716" s="30">
        <v>1222.2528514166681</v>
      </c>
      <c r="I1716" s="26">
        <f t="shared" si="88"/>
        <v>2424.1682336956592</v>
      </c>
      <c r="J1716" s="26">
        <f t="shared" si="88"/>
        <v>1222.2528514166681</v>
      </c>
      <c r="K1716" s="26">
        <f t="shared" si="89"/>
        <v>1201.915382278991</v>
      </c>
      <c r="L1716" s="28">
        <f t="shared" si="90"/>
        <v>0.49580526861647045</v>
      </c>
    </row>
    <row r="1717" spans="1:12">
      <c r="A1717" s="14">
        <v>2011</v>
      </c>
      <c r="B1717" s="14" t="s">
        <v>1095</v>
      </c>
      <c r="C1717" s="14" t="s">
        <v>1708</v>
      </c>
      <c r="D1717" s="14" t="s">
        <v>1620</v>
      </c>
      <c r="E1717" s="14" t="s">
        <v>1638</v>
      </c>
      <c r="F1717" s="14" t="s">
        <v>1709</v>
      </c>
      <c r="G1717" s="30">
        <v>483.87772049094303</v>
      </c>
      <c r="H1717" s="30">
        <v>145.07702462046211</v>
      </c>
      <c r="I1717" s="26">
        <f t="shared" si="88"/>
        <v>483.87772049094303</v>
      </c>
      <c r="J1717" s="26">
        <f t="shared" si="88"/>
        <v>145.07702462046211</v>
      </c>
      <c r="K1717" s="26">
        <f t="shared" si="89"/>
        <v>338.80069587048092</v>
      </c>
      <c r="L1717" s="28">
        <f t="shared" si="90"/>
        <v>0.70017833333333312</v>
      </c>
    </row>
    <row r="1718" spans="1:12">
      <c r="A1718" s="14">
        <v>2013</v>
      </c>
      <c r="B1718" s="14" t="s">
        <v>1095</v>
      </c>
      <c r="C1718" s="14" t="s">
        <v>1708</v>
      </c>
      <c r="D1718" s="14" t="s">
        <v>1620</v>
      </c>
      <c r="E1718" s="14" t="s">
        <v>1638</v>
      </c>
      <c r="F1718" s="14" t="s">
        <v>1709</v>
      </c>
      <c r="G1718" s="30">
        <v>500.44389653152666</v>
      </c>
      <c r="H1718" s="30">
        <v>152.74366630336525</v>
      </c>
      <c r="I1718" s="26">
        <f t="shared" si="88"/>
        <v>500.44389653152666</v>
      </c>
      <c r="J1718" s="26">
        <f t="shared" si="88"/>
        <v>152.74366630336525</v>
      </c>
      <c r="K1718" s="26">
        <f t="shared" si="89"/>
        <v>347.70023022816144</v>
      </c>
      <c r="L1718" s="28">
        <f t="shared" si="90"/>
        <v>0.69478363636363627</v>
      </c>
    </row>
    <row r="1719" spans="1:12">
      <c r="A1719" s="14">
        <v>2018</v>
      </c>
      <c r="B1719" s="14" t="s">
        <v>1095</v>
      </c>
      <c r="C1719" s="14" t="s">
        <v>1708</v>
      </c>
      <c r="D1719" s="14" t="s">
        <v>1620</v>
      </c>
      <c r="E1719" s="14" t="s">
        <v>1638</v>
      </c>
      <c r="F1719" s="14" t="s">
        <v>1709</v>
      </c>
      <c r="G1719" s="30">
        <v>513.36066024759259</v>
      </c>
      <c r="H1719" s="30">
        <v>172.46973636363643</v>
      </c>
      <c r="I1719" s="26">
        <f t="shared" si="88"/>
        <v>513.36066024759259</v>
      </c>
      <c r="J1719" s="26">
        <f t="shared" si="88"/>
        <v>172.46973636363643</v>
      </c>
      <c r="K1719" s="26">
        <f t="shared" si="89"/>
        <v>340.89092388395613</v>
      </c>
      <c r="L1719" s="28">
        <f t="shared" si="90"/>
        <v>0.66403787878787846</v>
      </c>
    </row>
    <row r="1720" spans="1:12">
      <c r="A1720" s="14">
        <v>2014</v>
      </c>
      <c r="B1720" s="14" t="s">
        <v>1095</v>
      </c>
      <c r="C1720" s="14" t="s">
        <v>1708</v>
      </c>
      <c r="D1720" s="14" t="s">
        <v>1620</v>
      </c>
      <c r="E1720" s="14" t="s">
        <v>1638</v>
      </c>
      <c r="F1720" s="14" t="s">
        <v>1709</v>
      </c>
      <c r="G1720" s="30">
        <v>598.44202874049017</v>
      </c>
      <c r="H1720" s="30">
        <v>175.05077652857142</v>
      </c>
      <c r="I1720" s="26">
        <f t="shared" si="88"/>
        <v>598.44202874049017</v>
      </c>
      <c r="J1720" s="26">
        <f t="shared" si="88"/>
        <v>175.05077652857142</v>
      </c>
      <c r="K1720" s="26">
        <f t="shared" si="89"/>
        <v>423.39125221191875</v>
      </c>
      <c r="L1720" s="28">
        <f t="shared" si="90"/>
        <v>0.70748916666666661</v>
      </c>
    </row>
    <row r="1721" spans="1:12">
      <c r="A1721" s="14">
        <v>2015</v>
      </c>
      <c r="B1721" s="14" t="s">
        <v>1095</v>
      </c>
      <c r="C1721" s="14" t="s">
        <v>1708</v>
      </c>
      <c r="D1721" s="14" t="s">
        <v>1620</v>
      </c>
      <c r="E1721" s="14" t="s">
        <v>1638</v>
      </c>
      <c r="F1721" s="14" t="s">
        <v>1709</v>
      </c>
      <c r="G1721" s="30">
        <v>572.80921372930868</v>
      </c>
      <c r="H1721" s="30">
        <v>177.26688550000006</v>
      </c>
      <c r="I1721" s="26">
        <f t="shared" si="88"/>
        <v>572.80921372930868</v>
      </c>
      <c r="J1721" s="26">
        <f t="shared" si="88"/>
        <v>177.26688550000006</v>
      </c>
      <c r="K1721" s="26">
        <f t="shared" si="89"/>
        <v>395.54232822930862</v>
      </c>
      <c r="L1721" s="28">
        <f t="shared" si="90"/>
        <v>0.69053066666666663</v>
      </c>
    </row>
    <row r="1722" spans="1:12">
      <c r="A1722" s="14">
        <v>2019</v>
      </c>
      <c r="B1722" s="14" t="s">
        <v>1095</v>
      </c>
      <c r="C1722" s="14" t="s">
        <v>1708</v>
      </c>
      <c r="D1722" s="14" t="s">
        <v>1620</v>
      </c>
      <c r="E1722" s="14" t="s">
        <v>1638</v>
      </c>
      <c r="F1722" s="14" t="s">
        <v>1709</v>
      </c>
      <c r="G1722" s="30">
        <v>516.43613425925923</v>
      </c>
      <c r="H1722" s="30">
        <v>234.20378688657397</v>
      </c>
      <c r="I1722" s="26">
        <f t="shared" si="88"/>
        <v>516.43613425925923</v>
      </c>
      <c r="J1722" s="26">
        <f t="shared" si="88"/>
        <v>234.20378688657397</v>
      </c>
      <c r="K1722" s="26">
        <f t="shared" si="89"/>
        <v>282.23234737268524</v>
      </c>
      <c r="L1722" s="28">
        <f t="shared" si="90"/>
        <v>0.5465000000000001</v>
      </c>
    </row>
    <row r="1723" spans="1:12">
      <c r="A1723" s="14">
        <v>2012</v>
      </c>
      <c r="B1723" s="14" t="s">
        <v>1095</v>
      </c>
      <c r="C1723" s="14" t="s">
        <v>1708</v>
      </c>
      <c r="D1723" s="14" t="s">
        <v>1620</v>
      </c>
      <c r="E1723" s="14" t="s">
        <v>1638</v>
      </c>
      <c r="F1723" s="14" t="s">
        <v>1709</v>
      </c>
      <c r="G1723" s="30">
        <v>599.37822234156965</v>
      </c>
      <c r="H1723" s="30">
        <v>241.02526734821487</v>
      </c>
      <c r="I1723" s="26">
        <f t="shared" si="88"/>
        <v>599.37822234156965</v>
      </c>
      <c r="J1723" s="26">
        <f t="shared" si="88"/>
        <v>241.02526734821487</v>
      </c>
      <c r="K1723" s="26">
        <f t="shared" si="89"/>
        <v>358.35295499335479</v>
      </c>
      <c r="L1723" s="28">
        <f t="shared" si="90"/>
        <v>0.59787449999999998</v>
      </c>
    </row>
    <row r="1724" spans="1:12">
      <c r="A1724" s="14">
        <v>2021</v>
      </c>
      <c r="B1724" s="14" t="s">
        <v>1095</v>
      </c>
      <c r="C1724" s="14" t="s">
        <v>1708</v>
      </c>
      <c r="D1724" s="14" t="s">
        <v>1620</v>
      </c>
      <c r="E1724" s="14" t="s">
        <v>1638</v>
      </c>
      <c r="F1724" s="14" t="s">
        <v>1709</v>
      </c>
      <c r="G1724" s="30">
        <v>560.25969080459492</v>
      </c>
      <c r="H1724" s="30">
        <v>269.70329583565507</v>
      </c>
      <c r="I1724" s="26">
        <f t="shared" si="88"/>
        <v>560.25969080459492</v>
      </c>
      <c r="J1724" s="26">
        <f t="shared" si="88"/>
        <v>269.70329583565507</v>
      </c>
      <c r="K1724" s="26">
        <f t="shared" si="89"/>
        <v>290.55639496893986</v>
      </c>
      <c r="L1724" s="28">
        <f t="shared" si="90"/>
        <v>0.51861020833333327</v>
      </c>
    </row>
    <row r="1725" spans="1:12">
      <c r="A1725" s="14">
        <v>2017</v>
      </c>
      <c r="B1725" s="14" t="s">
        <v>1095</v>
      </c>
      <c r="C1725" s="14" t="s">
        <v>1708</v>
      </c>
      <c r="D1725" s="14" t="s">
        <v>1620</v>
      </c>
      <c r="E1725" s="14" t="s">
        <v>1638</v>
      </c>
      <c r="F1725" s="14" t="s">
        <v>1709</v>
      </c>
      <c r="G1725" s="30">
        <v>711.93508771929783</v>
      </c>
      <c r="H1725" s="30">
        <v>315.8500016666664</v>
      </c>
      <c r="I1725" s="26">
        <f t="shared" si="88"/>
        <v>711.93508771929783</v>
      </c>
      <c r="J1725" s="26">
        <f t="shared" si="88"/>
        <v>315.8500016666664</v>
      </c>
      <c r="K1725" s="26">
        <f t="shared" si="89"/>
        <v>396.08508605263142</v>
      </c>
      <c r="L1725" s="28">
        <f t="shared" si="90"/>
        <v>0.55635000000000012</v>
      </c>
    </row>
    <row r="1726" spans="1:12">
      <c r="A1726" s="14">
        <v>2016</v>
      </c>
      <c r="B1726" s="14" t="s">
        <v>1095</v>
      </c>
      <c r="C1726" s="14" t="s">
        <v>1708</v>
      </c>
      <c r="D1726" s="14" t="s">
        <v>1620</v>
      </c>
      <c r="E1726" s="14" t="s">
        <v>1638</v>
      </c>
      <c r="F1726" s="14" t="s">
        <v>1709</v>
      </c>
      <c r="G1726" s="30">
        <v>494.53448275862121</v>
      </c>
      <c r="H1726" s="30">
        <v>335.02142375000011</v>
      </c>
      <c r="I1726" s="26">
        <f t="shared" si="88"/>
        <v>494.53448275862121</v>
      </c>
      <c r="J1726" s="26">
        <f t="shared" si="88"/>
        <v>335.02142375000011</v>
      </c>
      <c r="K1726" s="26">
        <f t="shared" si="89"/>
        <v>159.5130590086211</v>
      </c>
      <c r="L1726" s="28">
        <f t="shared" si="90"/>
        <v>0.32255194444444496</v>
      </c>
    </row>
    <row r="1727" spans="1:12">
      <c r="A1727" s="14">
        <v>2020</v>
      </c>
      <c r="B1727" s="14" t="s">
        <v>1095</v>
      </c>
      <c r="C1727" s="14" t="s">
        <v>1708</v>
      </c>
      <c r="D1727" s="14" t="s">
        <v>1620</v>
      </c>
      <c r="E1727" s="14" t="s">
        <v>1638</v>
      </c>
      <c r="F1727" s="14" t="s">
        <v>1709</v>
      </c>
      <c r="G1727" s="30">
        <v>525.15750366628617</v>
      </c>
      <c r="H1727" s="30">
        <v>335.95966626731291</v>
      </c>
      <c r="I1727" s="26">
        <f t="shared" si="88"/>
        <v>525.15750366628617</v>
      </c>
      <c r="J1727" s="26">
        <f t="shared" si="88"/>
        <v>335.95966626731291</v>
      </c>
      <c r="K1727" s="26">
        <f t="shared" si="89"/>
        <v>189.19783739897326</v>
      </c>
      <c r="L1727" s="28">
        <f t="shared" si="90"/>
        <v>0.36026874999999986</v>
      </c>
    </row>
    <row r="1728" spans="1:12">
      <c r="A1728" s="14">
        <v>2021</v>
      </c>
      <c r="B1728" s="14" t="s">
        <v>1095</v>
      </c>
      <c r="C1728" s="14" t="s">
        <v>1710</v>
      </c>
      <c r="D1728" s="14" t="s">
        <v>1227</v>
      </c>
      <c r="E1728" s="14" t="s">
        <v>1228</v>
      </c>
      <c r="F1728" s="14" t="s">
        <v>1711</v>
      </c>
      <c r="G1728" s="30">
        <v>375.41103884167859</v>
      </c>
      <c r="H1728" s="30">
        <v>89.072489118764409</v>
      </c>
      <c r="I1728" s="26">
        <f t="shared" si="88"/>
        <v>375.41103884167859</v>
      </c>
      <c r="J1728" s="26">
        <f t="shared" si="88"/>
        <v>89.072489118764409</v>
      </c>
      <c r="K1728" s="26">
        <f t="shared" si="89"/>
        <v>286.33854972291419</v>
      </c>
      <c r="L1728" s="28">
        <f t="shared" si="90"/>
        <v>0.76273343108504388</v>
      </c>
    </row>
    <row r="1729" spans="1:12">
      <c r="A1729" s="14">
        <v>2020</v>
      </c>
      <c r="B1729" s="14" t="s">
        <v>1095</v>
      </c>
      <c r="C1729" s="14" t="s">
        <v>1710</v>
      </c>
      <c r="D1729" s="14" t="s">
        <v>1227</v>
      </c>
      <c r="E1729" s="14" t="s">
        <v>1228</v>
      </c>
      <c r="F1729" s="14" t="s">
        <v>1711</v>
      </c>
      <c r="G1729" s="30">
        <v>428.07998205939339</v>
      </c>
      <c r="H1729" s="30">
        <v>118.22283138405308</v>
      </c>
      <c r="I1729" s="26">
        <f t="shared" si="88"/>
        <v>428.07998205939339</v>
      </c>
      <c r="J1729" s="26">
        <f t="shared" si="88"/>
        <v>118.22283138405308</v>
      </c>
      <c r="K1729" s="26">
        <f t="shared" si="89"/>
        <v>309.85715067534034</v>
      </c>
      <c r="L1729" s="28">
        <f t="shared" si="90"/>
        <v>0.72383004032258069</v>
      </c>
    </row>
    <row r="1730" spans="1:12">
      <c r="A1730" s="14">
        <v>2011</v>
      </c>
      <c r="B1730" s="14" t="s">
        <v>1095</v>
      </c>
      <c r="C1730" s="14" t="s">
        <v>1712</v>
      </c>
      <c r="D1730" s="14" t="s">
        <v>1255</v>
      </c>
      <c r="F1730" s="14" t="s">
        <v>1713</v>
      </c>
      <c r="G1730" s="30">
        <v>711.76561407772169</v>
      </c>
      <c r="H1730" s="30">
        <v>9.1333909073222035</v>
      </c>
      <c r="I1730" s="26">
        <f t="shared" si="88"/>
        <v>711.76561407772169</v>
      </c>
      <c r="J1730" s="26">
        <f t="shared" si="88"/>
        <v>9.1333909073222035</v>
      </c>
      <c r="K1730" s="26">
        <f t="shared" si="89"/>
        <v>702.63222317039947</v>
      </c>
      <c r="L1730" s="28">
        <f t="shared" si="90"/>
        <v>0.98716797956142222</v>
      </c>
    </row>
    <row r="1731" spans="1:12">
      <c r="A1731" s="14">
        <v>2012</v>
      </c>
      <c r="B1731" s="14" t="s">
        <v>1095</v>
      </c>
      <c r="C1731" s="14" t="s">
        <v>1712</v>
      </c>
      <c r="D1731" s="14" t="s">
        <v>1255</v>
      </c>
      <c r="F1731" s="14" t="s">
        <v>1713</v>
      </c>
      <c r="G1731" s="30">
        <v>675.23379069355963</v>
      </c>
      <c r="H1731" s="30">
        <v>11.619857796033591</v>
      </c>
      <c r="I1731" s="26">
        <f t="shared" si="88"/>
        <v>675.23379069355963</v>
      </c>
      <c r="J1731" s="26">
        <f t="shared" si="88"/>
        <v>11.619857796033591</v>
      </c>
      <c r="K1731" s="26">
        <f t="shared" si="89"/>
        <v>663.61393289752607</v>
      </c>
      <c r="L1731" s="28">
        <f t="shared" si="90"/>
        <v>0.98279135618479885</v>
      </c>
    </row>
    <row r="1732" spans="1:12">
      <c r="A1732" s="14">
        <v>2013</v>
      </c>
      <c r="B1732" s="14" t="s">
        <v>1095</v>
      </c>
      <c r="C1732" s="14" t="s">
        <v>1712</v>
      </c>
      <c r="D1732" s="14" t="s">
        <v>1255</v>
      </c>
      <c r="F1732" s="14" t="s">
        <v>1713</v>
      </c>
      <c r="G1732" s="30">
        <v>625.23939130434758</v>
      </c>
      <c r="H1732" s="30">
        <v>35.011648799999996</v>
      </c>
      <c r="I1732" s="26">
        <f t="shared" si="88"/>
        <v>625.23939130434758</v>
      </c>
      <c r="J1732" s="26">
        <f t="shared" si="88"/>
        <v>35.011648799999996</v>
      </c>
      <c r="K1732" s="26">
        <f t="shared" si="89"/>
        <v>590.22774250434759</v>
      </c>
      <c r="L1732" s="28">
        <f t="shared" si="90"/>
        <v>0.94400281030444966</v>
      </c>
    </row>
    <row r="1733" spans="1:12">
      <c r="A1733" s="14">
        <v>2020</v>
      </c>
      <c r="B1733" s="14" t="s">
        <v>1095</v>
      </c>
      <c r="C1733" s="14" t="s">
        <v>1712</v>
      </c>
      <c r="D1733" s="14" t="s">
        <v>1255</v>
      </c>
      <c r="F1733" s="14" t="s">
        <v>1713</v>
      </c>
      <c r="G1733" s="30">
        <v>468.37979797979784</v>
      </c>
      <c r="H1733" s="30">
        <v>35.365602121212113</v>
      </c>
      <c r="I1733" s="26">
        <f t="shared" si="88"/>
        <v>468.37979797979784</v>
      </c>
      <c r="J1733" s="26">
        <f t="shared" si="88"/>
        <v>35.365602121212113</v>
      </c>
      <c r="K1733" s="26">
        <f t="shared" si="89"/>
        <v>433.01419585858571</v>
      </c>
      <c r="L1733" s="28">
        <f t="shared" si="90"/>
        <v>0.92449375</v>
      </c>
    </row>
    <row r="1734" spans="1:12">
      <c r="A1734" s="14">
        <v>2015</v>
      </c>
      <c r="B1734" s="14" t="s">
        <v>1095</v>
      </c>
      <c r="C1734" s="14" t="s">
        <v>1712</v>
      </c>
      <c r="D1734" s="14" t="s">
        <v>1255</v>
      </c>
      <c r="F1734" s="14" t="s">
        <v>1713</v>
      </c>
      <c r="G1734" s="30">
        <v>337.29409340659356</v>
      </c>
      <c r="H1734" s="30">
        <v>37.389050254120896</v>
      </c>
      <c r="I1734" s="26">
        <f t="shared" si="88"/>
        <v>337.29409340659356</v>
      </c>
      <c r="J1734" s="26">
        <f t="shared" si="88"/>
        <v>37.389050254120896</v>
      </c>
      <c r="K1734" s="26">
        <f t="shared" si="89"/>
        <v>299.90504315247267</v>
      </c>
      <c r="L1734" s="28">
        <f t="shared" si="90"/>
        <v>0.88915</v>
      </c>
    </row>
    <row r="1735" spans="1:12">
      <c r="A1735" s="14">
        <v>2018</v>
      </c>
      <c r="B1735" s="14" t="s">
        <v>1095</v>
      </c>
      <c r="C1735" s="14" t="s">
        <v>1712</v>
      </c>
      <c r="D1735" s="14" t="s">
        <v>1255</v>
      </c>
      <c r="F1735" s="14" t="s">
        <v>1713</v>
      </c>
      <c r="G1735" s="30">
        <v>430.56000000000029</v>
      </c>
      <c r="H1735" s="30">
        <v>41.74569000000001</v>
      </c>
      <c r="I1735" s="26">
        <f t="shared" si="88"/>
        <v>430.56000000000029</v>
      </c>
      <c r="J1735" s="26">
        <f t="shared" si="88"/>
        <v>41.74569000000001</v>
      </c>
      <c r="K1735" s="26">
        <f t="shared" si="89"/>
        <v>388.81431000000026</v>
      </c>
      <c r="L1735" s="28">
        <f t="shared" si="90"/>
        <v>0.90304326923076927</v>
      </c>
    </row>
    <row r="1736" spans="1:12">
      <c r="A1736" s="14">
        <v>2019</v>
      </c>
      <c r="B1736" s="14" t="s">
        <v>1095</v>
      </c>
      <c r="C1736" s="14" t="s">
        <v>1712</v>
      </c>
      <c r="D1736" s="14" t="s">
        <v>1255</v>
      </c>
      <c r="F1736" s="14" t="s">
        <v>1713</v>
      </c>
      <c r="G1736" s="30">
        <v>360.53098265242721</v>
      </c>
      <c r="H1736" s="30">
        <v>45.015933160422577</v>
      </c>
      <c r="I1736" s="26">
        <f t="shared" ref="I1736:J1799" si="91">IF(G1736&lt;0,"",IF(G1736="","",G1736))</f>
        <v>360.53098265242721</v>
      </c>
      <c r="J1736" s="26">
        <f t="shared" si="91"/>
        <v>45.015933160422577</v>
      </c>
      <c r="K1736" s="26">
        <f t="shared" si="89"/>
        <v>315.51504949200466</v>
      </c>
      <c r="L1736" s="28">
        <f t="shared" si="90"/>
        <v>0.87513990384615425</v>
      </c>
    </row>
    <row r="1737" spans="1:12">
      <c r="A1737" s="14">
        <v>2017</v>
      </c>
      <c r="B1737" s="14" t="s">
        <v>1095</v>
      </c>
      <c r="C1737" s="14" t="s">
        <v>1712</v>
      </c>
      <c r="D1737" s="14" t="s">
        <v>1255</v>
      </c>
      <c r="F1737" s="14" t="s">
        <v>1713</v>
      </c>
      <c r="G1737" s="30">
        <v>362.81916666666649</v>
      </c>
      <c r="H1737" s="30">
        <v>49.262216363636313</v>
      </c>
      <c r="I1737" s="26">
        <f t="shared" si="91"/>
        <v>362.81916666666649</v>
      </c>
      <c r="J1737" s="26">
        <f t="shared" si="91"/>
        <v>49.262216363636313</v>
      </c>
      <c r="K1737" s="26">
        <f t="shared" si="89"/>
        <v>313.55695030303019</v>
      </c>
      <c r="L1737" s="28">
        <f t="shared" si="90"/>
        <v>0.86422377622377633</v>
      </c>
    </row>
    <row r="1738" spans="1:12">
      <c r="A1738" s="14">
        <v>2014</v>
      </c>
      <c r="B1738" s="14" t="s">
        <v>1095</v>
      </c>
      <c r="C1738" s="14" t="s">
        <v>1712</v>
      </c>
      <c r="D1738" s="14" t="s">
        <v>1255</v>
      </c>
      <c r="F1738" s="14" t="s">
        <v>1713</v>
      </c>
      <c r="G1738" s="30">
        <v>366.65576441102644</v>
      </c>
      <c r="H1738" s="30">
        <v>51.233620834477875</v>
      </c>
      <c r="I1738" s="26">
        <f t="shared" si="91"/>
        <v>366.65576441102644</v>
      </c>
      <c r="J1738" s="26">
        <f t="shared" si="91"/>
        <v>51.233620834477875</v>
      </c>
      <c r="K1738" s="26">
        <f t="shared" si="89"/>
        <v>315.42214357654859</v>
      </c>
      <c r="L1738" s="28">
        <f t="shared" si="90"/>
        <v>0.86026778846153851</v>
      </c>
    </row>
    <row r="1739" spans="1:12">
      <c r="A1739" s="14">
        <v>2021</v>
      </c>
      <c r="B1739" s="14" t="s">
        <v>1095</v>
      </c>
      <c r="C1739" s="14" t="s">
        <v>1712</v>
      </c>
      <c r="D1739" s="14" t="s">
        <v>1255</v>
      </c>
      <c r="F1739" s="14" t="s">
        <v>1713</v>
      </c>
      <c r="G1739" s="30">
        <v>370.28406779660986</v>
      </c>
      <c r="H1739" s="30">
        <v>66.975724166666751</v>
      </c>
      <c r="I1739" s="26">
        <f t="shared" si="91"/>
        <v>370.28406779660986</v>
      </c>
      <c r="J1739" s="26">
        <f t="shared" si="91"/>
        <v>66.975724166666751</v>
      </c>
      <c r="K1739" s="26">
        <f t="shared" si="89"/>
        <v>303.30834362994312</v>
      </c>
      <c r="L1739" s="28">
        <f t="shared" si="90"/>
        <v>0.81912339743589713</v>
      </c>
    </row>
    <row r="1740" spans="1:12">
      <c r="A1740" s="14">
        <v>2016</v>
      </c>
      <c r="B1740" s="14" t="s">
        <v>1095</v>
      </c>
      <c r="C1740" s="14" t="s">
        <v>1712</v>
      </c>
      <c r="D1740" s="14" t="s">
        <v>1255</v>
      </c>
      <c r="F1740" s="14" t="s">
        <v>1713</v>
      </c>
      <c r="G1740" s="30">
        <v>331.75161290322694</v>
      </c>
      <c r="H1740" s="30">
        <v>76.242262500000265</v>
      </c>
      <c r="I1740" s="26">
        <f t="shared" si="91"/>
        <v>331.75161290322694</v>
      </c>
      <c r="J1740" s="26">
        <f t="shared" si="91"/>
        <v>76.242262500000265</v>
      </c>
      <c r="K1740" s="26">
        <f t="shared" si="89"/>
        <v>255.50935040322668</v>
      </c>
      <c r="L1740" s="28">
        <f t="shared" si="90"/>
        <v>0.77018269230769232</v>
      </c>
    </row>
    <row r="1741" spans="1:12">
      <c r="A1741" s="14">
        <v>2021</v>
      </c>
      <c r="B1741" s="14" t="s">
        <v>1095</v>
      </c>
      <c r="C1741" s="14" t="s">
        <v>1714</v>
      </c>
      <c r="D1741" s="14" t="s">
        <v>1620</v>
      </c>
      <c r="E1741" s="14" t="s">
        <v>1638</v>
      </c>
      <c r="F1741" s="14" t="s">
        <v>1715</v>
      </c>
      <c r="G1741" s="30">
        <v>1019.7416435826419</v>
      </c>
      <c r="H1741" s="30">
        <v>691.24160700000095</v>
      </c>
      <c r="I1741" s="26">
        <f t="shared" si="91"/>
        <v>1019.7416435826419</v>
      </c>
      <c r="J1741" s="26">
        <f t="shared" si="91"/>
        <v>691.24160700000095</v>
      </c>
      <c r="K1741" s="26">
        <f t="shared" si="89"/>
        <v>328.50003658264097</v>
      </c>
      <c r="L1741" s="28">
        <f t="shared" si="90"/>
        <v>0.32214045454545437</v>
      </c>
    </row>
    <row r="1742" spans="1:12">
      <c r="A1742" s="14">
        <v>2020</v>
      </c>
      <c r="B1742" s="14" t="s">
        <v>1095</v>
      </c>
      <c r="C1742" s="14" t="s">
        <v>1714</v>
      </c>
      <c r="D1742" s="14" t="s">
        <v>1620</v>
      </c>
      <c r="E1742" s="14" t="s">
        <v>1638</v>
      </c>
      <c r="F1742" s="14" t="s">
        <v>1715</v>
      </c>
      <c r="G1742" s="30">
        <v>997.73819421962014</v>
      </c>
      <c r="H1742" s="30">
        <v>786.45654952185828</v>
      </c>
      <c r="I1742" s="26">
        <f t="shared" si="91"/>
        <v>997.73819421962014</v>
      </c>
      <c r="J1742" s="26">
        <f t="shared" si="91"/>
        <v>786.45654952185828</v>
      </c>
      <c r="K1742" s="26">
        <f t="shared" si="89"/>
        <v>211.28164469776186</v>
      </c>
      <c r="L1742" s="28">
        <f t="shared" si="90"/>
        <v>0.21176060606060648</v>
      </c>
    </row>
    <row r="1743" spans="1:12">
      <c r="A1743" s="14">
        <v>2021</v>
      </c>
      <c r="B1743" s="14" t="s">
        <v>1095</v>
      </c>
      <c r="C1743" s="14" t="s">
        <v>1716</v>
      </c>
      <c r="D1743" s="14" t="s">
        <v>1266</v>
      </c>
      <c r="E1743" s="14" t="s">
        <v>1717</v>
      </c>
      <c r="F1743" s="14" t="s">
        <v>1718</v>
      </c>
      <c r="G1743" s="30">
        <v>375.51720297755139</v>
      </c>
      <c r="H1743" s="30">
        <v>56.080677885674895</v>
      </c>
      <c r="I1743" s="26">
        <f t="shared" si="91"/>
        <v>375.51720297755139</v>
      </c>
      <c r="J1743" s="26">
        <f t="shared" si="91"/>
        <v>56.080677885674895</v>
      </c>
      <c r="K1743" s="26">
        <f t="shared" si="89"/>
        <v>319.43652509187649</v>
      </c>
      <c r="L1743" s="28">
        <f t="shared" si="90"/>
        <v>0.85065750000000018</v>
      </c>
    </row>
    <row r="1744" spans="1:12">
      <c r="A1744" s="14">
        <v>2020</v>
      </c>
      <c r="B1744" s="14" t="s">
        <v>1095</v>
      </c>
      <c r="C1744" s="14" t="s">
        <v>1716</v>
      </c>
      <c r="D1744" s="14" t="s">
        <v>1266</v>
      </c>
      <c r="E1744" s="14" t="s">
        <v>1717</v>
      </c>
      <c r="F1744" s="14" t="s">
        <v>1718</v>
      </c>
      <c r="G1744" s="30">
        <v>511.04597754774761</v>
      </c>
      <c r="H1744" s="30">
        <v>69.602987970914128</v>
      </c>
      <c r="I1744" s="26">
        <f t="shared" si="91"/>
        <v>511.04597754774761</v>
      </c>
      <c r="J1744" s="26">
        <f t="shared" si="91"/>
        <v>69.602987970914128</v>
      </c>
      <c r="K1744" s="26">
        <f t="shared" si="89"/>
        <v>441.4429895768335</v>
      </c>
      <c r="L1744" s="28">
        <f t="shared" si="90"/>
        <v>0.86380288461538468</v>
      </c>
    </row>
    <row r="1745" spans="1:12">
      <c r="A1745" s="14">
        <v>2019</v>
      </c>
      <c r="B1745" s="14" t="s">
        <v>1095</v>
      </c>
      <c r="C1745" s="14" t="s">
        <v>1719</v>
      </c>
      <c r="D1745" s="14" t="s">
        <v>1227</v>
      </c>
      <c r="E1745" s="14" t="s">
        <v>1258</v>
      </c>
      <c r="F1745" s="14" t="s">
        <v>1720</v>
      </c>
      <c r="G1745" s="30">
        <v>713.14301902391617</v>
      </c>
      <c r="H1745" s="30">
        <v>258.2385586192816</v>
      </c>
      <c r="I1745" s="26">
        <f t="shared" si="91"/>
        <v>713.14301902391617</v>
      </c>
      <c r="J1745" s="26">
        <f t="shared" si="91"/>
        <v>258.2385586192816</v>
      </c>
      <c r="K1745" s="26">
        <f t="shared" si="89"/>
        <v>454.90446040463456</v>
      </c>
      <c r="L1745" s="28">
        <f t="shared" si="90"/>
        <v>0.6378867187499998</v>
      </c>
    </row>
    <row r="1746" spans="1:12">
      <c r="A1746" s="14">
        <v>2016</v>
      </c>
      <c r="B1746" s="14" t="s">
        <v>1095</v>
      </c>
      <c r="C1746" s="14" t="s">
        <v>1719</v>
      </c>
      <c r="D1746" s="14" t="s">
        <v>1227</v>
      </c>
      <c r="E1746" s="14" t="s">
        <v>1258</v>
      </c>
      <c r="F1746" s="14" t="s">
        <v>1720</v>
      </c>
      <c r="G1746" s="30">
        <v>734.93728813559437</v>
      </c>
      <c r="H1746" s="30">
        <v>258.78812227272783</v>
      </c>
      <c r="I1746" s="26">
        <f t="shared" si="91"/>
        <v>734.93728813559437</v>
      </c>
      <c r="J1746" s="26">
        <f t="shared" si="91"/>
        <v>258.78812227272783</v>
      </c>
      <c r="K1746" s="26">
        <f t="shared" si="89"/>
        <v>476.14916586286654</v>
      </c>
      <c r="L1746" s="28">
        <f t="shared" si="90"/>
        <v>0.64787727272727247</v>
      </c>
    </row>
    <row r="1747" spans="1:12">
      <c r="A1747" s="14">
        <v>2020</v>
      </c>
      <c r="B1747" s="14" t="s">
        <v>1095</v>
      </c>
      <c r="C1747" s="14" t="s">
        <v>1719</v>
      </c>
      <c r="D1747" s="14" t="s">
        <v>1227</v>
      </c>
      <c r="E1747" s="14" t="s">
        <v>1258</v>
      </c>
      <c r="F1747" s="14" t="s">
        <v>1720</v>
      </c>
      <c r="G1747" s="30">
        <v>719.63735455958124</v>
      </c>
      <c r="H1747" s="30">
        <v>296.03649890782043</v>
      </c>
      <c r="I1747" s="26">
        <f t="shared" si="91"/>
        <v>719.63735455958124</v>
      </c>
      <c r="J1747" s="26">
        <f t="shared" si="91"/>
        <v>296.03649890782043</v>
      </c>
      <c r="K1747" s="26">
        <f t="shared" si="89"/>
        <v>423.60085565176081</v>
      </c>
      <c r="L1747" s="28">
        <f t="shared" si="90"/>
        <v>0.5886309999999999</v>
      </c>
    </row>
    <row r="1748" spans="1:12">
      <c r="A1748" s="14">
        <v>2015</v>
      </c>
      <c r="B1748" s="14" t="s">
        <v>1095</v>
      </c>
      <c r="C1748" s="14" t="s">
        <v>1719</v>
      </c>
      <c r="D1748" s="14" t="s">
        <v>1227</v>
      </c>
      <c r="E1748" s="14" t="s">
        <v>1258</v>
      </c>
      <c r="F1748" s="14" t="s">
        <v>1720</v>
      </c>
      <c r="G1748" s="30">
        <v>674.21386397386379</v>
      </c>
      <c r="H1748" s="30">
        <v>297.27212952380967</v>
      </c>
      <c r="I1748" s="26">
        <f t="shared" si="91"/>
        <v>674.21386397386379</v>
      </c>
      <c r="J1748" s="26">
        <f t="shared" si="91"/>
        <v>297.27212952380967</v>
      </c>
      <c r="K1748" s="26">
        <f t="shared" si="89"/>
        <v>376.94173445005413</v>
      </c>
      <c r="L1748" s="28">
        <f t="shared" si="90"/>
        <v>0.55908333333333304</v>
      </c>
    </row>
    <row r="1749" spans="1:12">
      <c r="A1749" s="14">
        <v>2018</v>
      </c>
      <c r="B1749" s="14" t="s">
        <v>1095</v>
      </c>
      <c r="C1749" s="14" t="s">
        <v>1719</v>
      </c>
      <c r="D1749" s="14" t="s">
        <v>1227</v>
      </c>
      <c r="E1749" s="14" t="s">
        <v>1258</v>
      </c>
      <c r="F1749" s="14" t="s">
        <v>1720</v>
      </c>
      <c r="G1749" s="30">
        <v>741.88978328173312</v>
      </c>
      <c r="H1749" s="30">
        <v>324.93882239999976</v>
      </c>
      <c r="I1749" s="26">
        <f t="shared" si="91"/>
        <v>741.88978328173312</v>
      </c>
      <c r="J1749" s="26">
        <f t="shared" si="91"/>
        <v>324.93882239999976</v>
      </c>
      <c r="K1749" s="26">
        <f t="shared" si="89"/>
        <v>416.95096088173335</v>
      </c>
      <c r="L1749" s="28">
        <f t="shared" si="90"/>
        <v>0.56201199999999996</v>
      </c>
    </row>
    <row r="1750" spans="1:12">
      <c r="A1750" s="14">
        <v>2017</v>
      </c>
      <c r="B1750" s="14" t="s">
        <v>1095</v>
      </c>
      <c r="C1750" s="14" t="s">
        <v>1719</v>
      </c>
      <c r="D1750" s="14" t="s">
        <v>1227</v>
      </c>
      <c r="E1750" s="14" t="s">
        <v>1258</v>
      </c>
      <c r="F1750" s="14" t="s">
        <v>1720</v>
      </c>
      <c r="G1750" s="30">
        <v>689.76384535005172</v>
      </c>
      <c r="H1750" s="30">
        <v>376.44680954545447</v>
      </c>
      <c r="I1750" s="26">
        <f t="shared" si="91"/>
        <v>689.76384535005172</v>
      </c>
      <c r="J1750" s="26">
        <f t="shared" si="91"/>
        <v>376.44680954545447</v>
      </c>
      <c r="K1750" s="26">
        <f t="shared" si="89"/>
        <v>313.31703580459725</v>
      </c>
      <c r="L1750" s="28">
        <f t="shared" si="90"/>
        <v>0.45423812499999972</v>
      </c>
    </row>
    <row r="1751" spans="1:12">
      <c r="A1751" s="14">
        <v>2021</v>
      </c>
      <c r="B1751" s="14" t="s">
        <v>1095</v>
      </c>
      <c r="C1751" s="14" t="s">
        <v>1719</v>
      </c>
      <c r="D1751" s="14" t="s">
        <v>1227</v>
      </c>
      <c r="E1751" s="14" t="s">
        <v>1258</v>
      </c>
      <c r="F1751" s="14" t="s">
        <v>1720</v>
      </c>
      <c r="G1751" s="30">
        <v>728.08566433566432</v>
      </c>
      <c r="H1751" s="30">
        <v>410.69522447916688</v>
      </c>
      <c r="I1751" s="26">
        <f t="shared" si="91"/>
        <v>728.08566433566432</v>
      </c>
      <c r="J1751" s="26">
        <f t="shared" si="91"/>
        <v>410.69522447916688</v>
      </c>
      <c r="K1751" s="26">
        <f t="shared" ref="K1751:K1814" si="92">IF(H1751="","",IF(G1751="","",G1751-H1751))</f>
        <v>317.39043985649744</v>
      </c>
      <c r="L1751" s="28">
        <f t="shared" ref="L1751:L1814" si="93">IF(H1751="","",IF(G1751="","",K1751/G1751))</f>
        <v>0.435924583333333</v>
      </c>
    </row>
    <row r="1752" spans="1:12">
      <c r="A1752" s="14">
        <v>2019</v>
      </c>
      <c r="B1752" s="14" t="s">
        <v>1095</v>
      </c>
      <c r="C1752" s="14" t="s">
        <v>1721</v>
      </c>
      <c r="D1752" s="14" t="s">
        <v>1235</v>
      </c>
      <c r="E1752" s="14" t="s">
        <v>1722</v>
      </c>
      <c r="F1752" s="14" t="s">
        <v>1723</v>
      </c>
      <c r="G1752" s="30">
        <v>1195.0995879120885</v>
      </c>
      <c r="H1752" s="30">
        <v>944.56528416666708</v>
      </c>
      <c r="I1752" s="26">
        <f t="shared" si="91"/>
        <v>1195.0995879120885</v>
      </c>
      <c r="J1752" s="26">
        <f t="shared" si="91"/>
        <v>944.56528416666708</v>
      </c>
      <c r="K1752" s="26">
        <f t="shared" si="92"/>
        <v>250.53430374542143</v>
      </c>
      <c r="L1752" s="28">
        <f t="shared" si="93"/>
        <v>0.20963466666666672</v>
      </c>
    </row>
    <row r="1753" spans="1:12">
      <c r="A1753" s="14">
        <v>2021</v>
      </c>
      <c r="B1753" s="14" t="s">
        <v>1095</v>
      </c>
      <c r="C1753" s="14" t="s">
        <v>1721</v>
      </c>
      <c r="D1753" s="14" t="s">
        <v>1235</v>
      </c>
      <c r="E1753" s="14" t="s">
        <v>1722</v>
      </c>
      <c r="F1753" s="14" t="s">
        <v>1723</v>
      </c>
      <c r="G1753" s="30">
        <v>1248.5831381733021</v>
      </c>
      <c r="H1753" s="30">
        <v>962.48666849999984</v>
      </c>
      <c r="I1753" s="26">
        <f t="shared" si="91"/>
        <v>1248.5831381733021</v>
      </c>
      <c r="J1753" s="26">
        <f t="shared" si="91"/>
        <v>962.48666849999984</v>
      </c>
      <c r="K1753" s="26">
        <f t="shared" si="92"/>
        <v>286.09646967330229</v>
      </c>
      <c r="L1753" s="28">
        <f t="shared" si="93"/>
        <v>0.22913690000000014</v>
      </c>
    </row>
    <row r="1754" spans="1:12">
      <c r="A1754" s="14">
        <v>2018</v>
      </c>
      <c r="B1754" s="14" t="s">
        <v>1095</v>
      </c>
      <c r="C1754" s="14" t="s">
        <v>1721</v>
      </c>
      <c r="D1754" s="14" t="s">
        <v>1235</v>
      </c>
      <c r="E1754" s="14" t="s">
        <v>1722</v>
      </c>
      <c r="F1754" s="14" t="s">
        <v>1723</v>
      </c>
      <c r="G1754" s="30">
        <v>1272.3626248864682</v>
      </c>
      <c r="H1754" s="30">
        <v>1241.7322760000015</v>
      </c>
      <c r="I1754" s="26">
        <f t="shared" si="91"/>
        <v>1272.3626248864682</v>
      </c>
      <c r="J1754" s="26">
        <f t="shared" si="91"/>
        <v>1241.7322760000015</v>
      </c>
      <c r="K1754" s="26">
        <f t="shared" si="92"/>
        <v>30.630348886466663</v>
      </c>
      <c r="L1754" s="28">
        <f t="shared" si="93"/>
        <v>2.4073599999999827E-2</v>
      </c>
    </row>
    <row r="1755" spans="1:12">
      <c r="A1755" s="14">
        <v>2020</v>
      </c>
      <c r="B1755" s="14" t="s">
        <v>1095</v>
      </c>
      <c r="C1755" s="14" t="s">
        <v>1721</v>
      </c>
      <c r="D1755" s="14" t="s">
        <v>1235</v>
      </c>
      <c r="E1755" s="14" t="s">
        <v>1722</v>
      </c>
      <c r="F1755" s="14" t="s">
        <v>1723</v>
      </c>
      <c r="G1755" s="30">
        <v>1279.3024116745598</v>
      </c>
      <c r="H1755" s="30">
        <v>1394.975093542701</v>
      </c>
      <c r="I1755" s="26">
        <f t="shared" si="91"/>
        <v>1279.3024116745598</v>
      </c>
      <c r="J1755" s="26">
        <f t="shared" si="91"/>
        <v>1394.975093542701</v>
      </c>
      <c r="K1755" s="26">
        <f t="shared" si="92"/>
        <v>-115.67268186814113</v>
      </c>
      <c r="L1755" s="28">
        <f t="shared" si="93"/>
        <v>-9.0418560000000189E-2</v>
      </c>
    </row>
    <row r="1756" spans="1:12">
      <c r="A1756" s="14">
        <v>2018</v>
      </c>
      <c r="B1756" s="14" t="s">
        <v>1095</v>
      </c>
      <c r="C1756" s="14" t="s">
        <v>1724</v>
      </c>
      <c r="D1756" s="14" t="s">
        <v>1725</v>
      </c>
      <c r="E1756" s="14" t="s">
        <v>1726</v>
      </c>
      <c r="F1756" s="14" t="s">
        <v>1727</v>
      </c>
      <c r="G1756" s="30">
        <v>1020.934046214786</v>
      </c>
      <c r="H1756" s="30">
        <v>548.78860180012771</v>
      </c>
      <c r="I1756" s="26">
        <f t="shared" si="91"/>
        <v>1020.934046214786</v>
      </c>
      <c r="J1756" s="26">
        <f t="shared" si="91"/>
        <v>548.78860180012771</v>
      </c>
      <c r="K1756" s="26">
        <f t="shared" si="92"/>
        <v>472.1454444146583</v>
      </c>
      <c r="L1756" s="28">
        <f t="shared" si="93"/>
        <v>0.46246419753086326</v>
      </c>
    </row>
    <row r="1757" spans="1:12">
      <c r="A1757" s="14">
        <v>2021</v>
      </c>
      <c r="B1757" s="14" t="s">
        <v>1095</v>
      </c>
      <c r="C1757" s="14" t="s">
        <v>1724</v>
      </c>
      <c r="D1757" s="14" t="s">
        <v>1725</v>
      </c>
      <c r="E1757" s="14" t="s">
        <v>1726</v>
      </c>
      <c r="F1757" s="14" t="s">
        <v>1727</v>
      </c>
      <c r="G1757" s="30">
        <v>950.39557105516042</v>
      </c>
      <c r="H1757" s="30">
        <v>561.7478461950576</v>
      </c>
      <c r="I1757" s="26">
        <f t="shared" si="91"/>
        <v>950.39557105516042</v>
      </c>
      <c r="J1757" s="26">
        <f t="shared" si="91"/>
        <v>561.7478461950576</v>
      </c>
      <c r="K1757" s="26">
        <f t="shared" si="92"/>
        <v>388.64772486010281</v>
      </c>
      <c r="L1757" s="28">
        <f t="shared" si="93"/>
        <v>0.40893259259259102</v>
      </c>
    </row>
    <row r="1758" spans="1:12">
      <c r="A1758" s="14">
        <v>2019</v>
      </c>
      <c r="B1758" s="14" t="s">
        <v>1095</v>
      </c>
      <c r="C1758" s="14" t="s">
        <v>1724</v>
      </c>
      <c r="D1758" s="14" t="s">
        <v>1725</v>
      </c>
      <c r="E1758" s="14" t="s">
        <v>1726</v>
      </c>
      <c r="F1758" s="14" t="s">
        <v>1727</v>
      </c>
      <c r="G1758" s="30">
        <v>934.09430727993833</v>
      </c>
      <c r="H1758" s="30">
        <v>586.17431965761523</v>
      </c>
      <c r="I1758" s="26">
        <f t="shared" si="91"/>
        <v>934.09430727993833</v>
      </c>
      <c r="J1758" s="26">
        <f t="shared" si="91"/>
        <v>586.17431965761523</v>
      </c>
      <c r="K1758" s="26">
        <f t="shared" si="92"/>
        <v>347.91998762232311</v>
      </c>
      <c r="L1758" s="28">
        <f t="shared" si="93"/>
        <v>0.37246773148147994</v>
      </c>
    </row>
    <row r="1759" spans="1:12">
      <c r="A1759" s="14">
        <v>2020</v>
      </c>
      <c r="B1759" s="14" t="s">
        <v>1095</v>
      </c>
      <c r="C1759" s="14" t="s">
        <v>1724</v>
      </c>
      <c r="D1759" s="14" t="s">
        <v>1725</v>
      </c>
      <c r="E1759" s="14" t="s">
        <v>1726</v>
      </c>
      <c r="F1759" s="14" t="s">
        <v>1727</v>
      </c>
      <c r="G1759" s="30">
        <v>996.87734495056111</v>
      </c>
      <c r="H1759" s="30">
        <v>643.79234280448372</v>
      </c>
      <c r="I1759" s="26">
        <f t="shared" si="91"/>
        <v>996.87734495056111</v>
      </c>
      <c r="J1759" s="26">
        <f t="shared" si="91"/>
        <v>643.79234280448372</v>
      </c>
      <c r="K1759" s="26">
        <f t="shared" si="92"/>
        <v>353.08500214607739</v>
      </c>
      <c r="L1759" s="28">
        <f t="shared" si="93"/>
        <v>0.35419101851852014</v>
      </c>
    </row>
    <row r="1760" spans="1:12">
      <c r="A1760" s="14">
        <v>2014</v>
      </c>
      <c r="B1760" s="14" t="s">
        <v>1095</v>
      </c>
      <c r="C1760" s="14" t="s">
        <v>1728</v>
      </c>
      <c r="D1760" s="14" t="s">
        <v>1097</v>
      </c>
      <c r="E1760" s="14" t="s">
        <v>1659</v>
      </c>
      <c r="F1760" s="14" t="s">
        <v>1729</v>
      </c>
      <c r="G1760" s="30">
        <v>2318.4702076031263</v>
      </c>
      <c r="H1760" s="30">
        <v>422.5895519999998</v>
      </c>
      <c r="I1760" s="26">
        <f t="shared" si="91"/>
        <v>2318.4702076031263</v>
      </c>
      <c r="J1760" s="26">
        <f t="shared" si="91"/>
        <v>422.5895519999998</v>
      </c>
      <c r="K1760" s="26">
        <f t="shared" si="92"/>
        <v>1895.8806556031263</v>
      </c>
      <c r="L1760" s="28">
        <f t="shared" si="93"/>
        <v>0.81772914285714282</v>
      </c>
    </row>
    <row r="1761" spans="1:12">
      <c r="A1761" s="14">
        <v>2016</v>
      </c>
      <c r="B1761" s="14" t="s">
        <v>1095</v>
      </c>
      <c r="C1761" s="14" t="s">
        <v>1728</v>
      </c>
      <c r="D1761" s="14" t="s">
        <v>1097</v>
      </c>
      <c r="E1761" s="14" t="s">
        <v>1659</v>
      </c>
      <c r="F1761" s="14" t="s">
        <v>1729</v>
      </c>
      <c r="G1761" s="30">
        <v>2080.0008247422656</v>
      </c>
      <c r="H1761" s="30">
        <v>465.72951799999959</v>
      </c>
      <c r="I1761" s="26">
        <f t="shared" si="91"/>
        <v>2080.0008247422656</v>
      </c>
      <c r="J1761" s="26">
        <f t="shared" si="91"/>
        <v>465.72951799999959</v>
      </c>
      <c r="K1761" s="26">
        <f t="shared" si="92"/>
        <v>1614.271306742266</v>
      </c>
      <c r="L1761" s="28">
        <f t="shared" si="93"/>
        <v>0.77609166666666662</v>
      </c>
    </row>
    <row r="1762" spans="1:12">
      <c r="A1762" s="14">
        <v>2012</v>
      </c>
      <c r="B1762" s="14" t="s">
        <v>1095</v>
      </c>
      <c r="C1762" s="14" t="s">
        <v>1728</v>
      </c>
      <c r="D1762" s="14" t="s">
        <v>1097</v>
      </c>
      <c r="E1762" s="14" t="s">
        <v>1659</v>
      </c>
      <c r="F1762" s="14" t="s">
        <v>1729</v>
      </c>
      <c r="G1762" s="30">
        <v>2467.964288673646</v>
      </c>
      <c r="H1762" s="30">
        <v>575.42985677777779</v>
      </c>
      <c r="I1762" s="26">
        <f t="shared" si="91"/>
        <v>2467.964288673646</v>
      </c>
      <c r="J1762" s="26">
        <f t="shared" si="91"/>
        <v>575.42985677777779</v>
      </c>
      <c r="K1762" s="26">
        <f t="shared" si="92"/>
        <v>1892.5344318958682</v>
      </c>
      <c r="L1762" s="28">
        <f t="shared" si="93"/>
        <v>0.76684028232554768</v>
      </c>
    </row>
    <row r="1763" spans="1:12">
      <c r="A1763" s="14">
        <v>2011</v>
      </c>
      <c r="B1763" s="14" t="s">
        <v>1095</v>
      </c>
      <c r="C1763" s="14" t="s">
        <v>1728</v>
      </c>
      <c r="D1763" s="14" t="s">
        <v>1097</v>
      </c>
      <c r="E1763" s="14" t="s">
        <v>1659</v>
      </c>
      <c r="F1763" s="14" t="s">
        <v>1729</v>
      </c>
      <c r="G1763" s="30">
        <v>2111.6051152442014</v>
      </c>
      <c r="H1763" s="30">
        <v>583.7125976570394</v>
      </c>
      <c r="I1763" s="26">
        <f t="shared" si="91"/>
        <v>2111.6051152442014</v>
      </c>
      <c r="J1763" s="26">
        <f t="shared" si="91"/>
        <v>583.7125976570394</v>
      </c>
      <c r="K1763" s="26">
        <f t="shared" si="92"/>
        <v>1527.892517587162</v>
      </c>
      <c r="L1763" s="28">
        <f t="shared" si="93"/>
        <v>0.72356924434257464</v>
      </c>
    </row>
    <row r="1764" spans="1:12">
      <c r="A1764" s="14">
        <v>2013</v>
      </c>
      <c r="B1764" s="14" t="s">
        <v>1095</v>
      </c>
      <c r="C1764" s="14" t="s">
        <v>1728</v>
      </c>
      <c r="D1764" s="14" t="s">
        <v>1097</v>
      </c>
      <c r="E1764" s="14" t="s">
        <v>1659</v>
      </c>
      <c r="F1764" s="14" t="s">
        <v>1729</v>
      </c>
      <c r="G1764" s="30">
        <v>2484.0389428051681</v>
      </c>
      <c r="H1764" s="30">
        <v>683.23656271792947</v>
      </c>
      <c r="I1764" s="26">
        <f t="shared" si="91"/>
        <v>2484.0389428051681</v>
      </c>
      <c r="J1764" s="26">
        <f t="shared" si="91"/>
        <v>683.23656271792947</v>
      </c>
      <c r="K1764" s="26">
        <f t="shared" si="92"/>
        <v>1800.8023800872386</v>
      </c>
      <c r="L1764" s="28">
        <f t="shared" si="93"/>
        <v>0.724949335155605</v>
      </c>
    </row>
    <row r="1765" spans="1:12">
      <c r="A1765" s="14">
        <v>2017</v>
      </c>
      <c r="B1765" s="14" t="s">
        <v>1095</v>
      </c>
      <c r="C1765" s="14" t="s">
        <v>1728</v>
      </c>
      <c r="D1765" s="14" t="s">
        <v>1097</v>
      </c>
      <c r="E1765" s="14" t="s">
        <v>1659</v>
      </c>
      <c r="F1765" s="14" t="s">
        <v>1729</v>
      </c>
      <c r="G1765" s="30">
        <v>1979.6151802656561</v>
      </c>
      <c r="H1765" s="30">
        <v>736.87284591666798</v>
      </c>
      <c r="I1765" s="26">
        <f t="shared" si="91"/>
        <v>1979.6151802656561</v>
      </c>
      <c r="J1765" s="26">
        <f t="shared" si="91"/>
        <v>736.87284591666798</v>
      </c>
      <c r="K1765" s="26">
        <f t="shared" si="92"/>
        <v>1242.7423343489882</v>
      </c>
      <c r="L1765" s="28">
        <f t="shared" si="93"/>
        <v>0.62776965277777741</v>
      </c>
    </row>
    <row r="1766" spans="1:12">
      <c r="A1766" s="14">
        <v>2015</v>
      </c>
      <c r="B1766" s="14" t="s">
        <v>1095</v>
      </c>
      <c r="C1766" s="14" t="s">
        <v>1728</v>
      </c>
      <c r="D1766" s="14" t="s">
        <v>1097</v>
      </c>
      <c r="E1766" s="14" t="s">
        <v>1659</v>
      </c>
      <c r="F1766" s="14" t="s">
        <v>1729</v>
      </c>
      <c r="G1766" s="30">
        <v>1987.4308098710778</v>
      </c>
      <c r="H1766" s="30">
        <v>855.80150833333198</v>
      </c>
      <c r="I1766" s="26">
        <f t="shared" si="91"/>
        <v>1987.4308098710778</v>
      </c>
      <c r="J1766" s="26">
        <f t="shared" si="91"/>
        <v>855.80150833333198</v>
      </c>
      <c r="K1766" s="26">
        <f t="shared" si="92"/>
        <v>1131.629301537746</v>
      </c>
      <c r="L1766" s="28">
        <f t="shared" si="93"/>
        <v>0.56939305555555586</v>
      </c>
    </row>
    <row r="1767" spans="1:12">
      <c r="A1767" s="14">
        <v>2019</v>
      </c>
      <c r="B1767" s="14" t="s">
        <v>1095</v>
      </c>
      <c r="C1767" s="14" t="s">
        <v>1728</v>
      </c>
      <c r="D1767" s="14" t="s">
        <v>1097</v>
      </c>
      <c r="E1767" s="14" t="s">
        <v>1659</v>
      </c>
      <c r="F1767" s="14" t="s">
        <v>1729</v>
      </c>
      <c r="G1767" s="30">
        <v>2089.4350564162592</v>
      </c>
      <c r="H1767" s="30">
        <v>978.39527762880971</v>
      </c>
      <c r="I1767" s="26">
        <f t="shared" si="91"/>
        <v>2089.4350564162592</v>
      </c>
      <c r="J1767" s="26">
        <f t="shared" si="91"/>
        <v>978.39527762880971</v>
      </c>
      <c r="K1767" s="26">
        <f t="shared" si="92"/>
        <v>1111.0397787874494</v>
      </c>
      <c r="L1767" s="28">
        <f t="shared" si="93"/>
        <v>0.53174171428571415</v>
      </c>
    </row>
    <row r="1768" spans="1:12">
      <c r="A1768" s="14">
        <v>2021</v>
      </c>
      <c r="B1768" s="14" t="s">
        <v>1095</v>
      </c>
      <c r="C1768" s="14" t="s">
        <v>1728</v>
      </c>
      <c r="D1768" s="14" t="s">
        <v>1097</v>
      </c>
      <c r="E1768" s="14" t="s">
        <v>1659</v>
      </c>
      <c r="F1768" s="14" t="s">
        <v>1729</v>
      </c>
      <c r="G1768" s="30">
        <v>2212.2149330960387</v>
      </c>
      <c r="H1768" s="30">
        <v>1143.3042804945062</v>
      </c>
      <c r="I1768" s="26">
        <f t="shared" si="91"/>
        <v>2212.2149330960387</v>
      </c>
      <c r="J1768" s="26">
        <f t="shared" si="91"/>
        <v>1143.3042804945062</v>
      </c>
      <c r="K1768" s="26">
        <f t="shared" si="92"/>
        <v>1068.9106526015325</v>
      </c>
      <c r="L1768" s="28">
        <f t="shared" si="93"/>
        <v>0.48318571428571405</v>
      </c>
    </row>
    <row r="1769" spans="1:12">
      <c r="A1769" s="14">
        <v>2020</v>
      </c>
      <c r="B1769" s="14" t="s">
        <v>1095</v>
      </c>
      <c r="C1769" s="14" t="s">
        <v>1728</v>
      </c>
      <c r="D1769" s="14" t="s">
        <v>1097</v>
      </c>
      <c r="E1769" s="14" t="s">
        <v>1659</v>
      </c>
      <c r="F1769" s="14" t="s">
        <v>1729</v>
      </c>
      <c r="G1769" s="30">
        <v>2227.6500796078317</v>
      </c>
      <c r="H1769" s="30">
        <v>1715.3100311365226</v>
      </c>
      <c r="I1769" s="26">
        <f t="shared" si="91"/>
        <v>2227.6500796078317</v>
      </c>
      <c r="J1769" s="26">
        <f t="shared" si="91"/>
        <v>1715.3100311365226</v>
      </c>
      <c r="K1769" s="26">
        <f t="shared" si="92"/>
        <v>512.34004847130905</v>
      </c>
      <c r="L1769" s="28">
        <f t="shared" si="93"/>
        <v>0.22999125992063543</v>
      </c>
    </row>
    <row r="1770" spans="1:12">
      <c r="A1770" s="14">
        <v>2018</v>
      </c>
      <c r="B1770" s="14" t="s">
        <v>1095</v>
      </c>
      <c r="C1770" s="14" t="s">
        <v>1728</v>
      </c>
      <c r="D1770" s="14" t="s">
        <v>1097</v>
      </c>
      <c r="E1770" s="14" t="s">
        <v>1659</v>
      </c>
      <c r="F1770" s="14" t="s">
        <v>1729</v>
      </c>
      <c r="G1770" s="30">
        <v>2352.9491677336773</v>
      </c>
      <c r="H1770" s="30">
        <v>1766.0431594999959</v>
      </c>
      <c r="I1770" s="26">
        <f t="shared" si="91"/>
        <v>2352.9491677336773</v>
      </c>
      <c r="J1770" s="26">
        <f t="shared" si="91"/>
        <v>1766.0431594999959</v>
      </c>
      <c r="K1770" s="26">
        <f t="shared" si="92"/>
        <v>586.9060082336814</v>
      </c>
      <c r="L1770" s="28">
        <f t="shared" si="93"/>
        <v>0.2494342063492089</v>
      </c>
    </row>
    <row r="1771" spans="1:12">
      <c r="A1771" s="14">
        <v>2011</v>
      </c>
      <c r="B1771" s="14" t="s">
        <v>1095</v>
      </c>
      <c r="C1771" s="14" t="s">
        <v>1730</v>
      </c>
      <c r="D1771" s="14" t="s">
        <v>1097</v>
      </c>
      <c r="E1771" s="14" t="s">
        <v>1610</v>
      </c>
      <c r="F1771" s="14" t="s">
        <v>1731</v>
      </c>
      <c r="G1771" s="30">
        <v>4406.3079261785115</v>
      </c>
      <c r="H1771" s="30">
        <v>1878.7814172916676</v>
      </c>
      <c r="I1771" s="26">
        <f t="shared" si="91"/>
        <v>4406.3079261785115</v>
      </c>
      <c r="J1771" s="26">
        <f t="shared" si="91"/>
        <v>1878.7814172916676</v>
      </c>
      <c r="K1771" s="26">
        <f t="shared" si="92"/>
        <v>2527.5265088868437</v>
      </c>
      <c r="L1771" s="28">
        <f t="shared" si="93"/>
        <v>0.57361549651817201</v>
      </c>
    </row>
    <row r="1772" spans="1:12">
      <c r="A1772" s="14">
        <v>2014</v>
      </c>
      <c r="B1772" s="14" t="s">
        <v>1095</v>
      </c>
      <c r="C1772" s="14" t="s">
        <v>1730</v>
      </c>
      <c r="D1772" s="14" t="s">
        <v>1097</v>
      </c>
      <c r="E1772" s="14" t="s">
        <v>1610</v>
      </c>
      <c r="F1772" s="14" t="s">
        <v>1731</v>
      </c>
      <c r="G1772" s="30">
        <v>5246.4139837869616</v>
      </c>
      <c r="H1772" s="30">
        <v>2142.6122840434718</v>
      </c>
      <c r="I1772" s="26">
        <f t="shared" si="91"/>
        <v>5246.4139837869616</v>
      </c>
      <c r="J1772" s="26">
        <f t="shared" si="91"/>
        <v>2142.6122840434718</v>
      </c>
      <c r="K1772" s="26">
        <f t="shared" si="92"/>
        <v>3103.8016997434897</v>
      </c>
      <c r="L1772" s="28">
        <f t="shared" si="93"/>
        <v>0.59160441957786691</v>
      </c>
    </row>
    <row r="1773" spans="1:12">
      <c r="A1773" s="14">
        <v>2019</v>
      </c>
      <c r="B1773" s="14" t="s">
        <v>1095</v>
      </c>
      <c r="C1773" s="14" t="s">
        <v>1730</v>
      </c>
      <c r="D1773" s="14" t="s">
        <v>1097</v>
      </c>
      <c r="E1773" s="14" t="s">
        <v>1610</v>
      </c>
      <c r="F1773" s="14" t="s">
        <v>1731</v>
      </c>
      <c r="G1773" s="30">
        <v>4214.6329349859725</v>
      </c>
      <c r="H1773" s="30">
        <v>2299.8184524616449</v>
      </c>
      <c r="I1773" s="26">
        <f t="shared" si="91"/>
        <v>4214.6329349859725</v>
      </c>
      <c r="J1773" s="26">
        <f t="shared" si="91"/>
        <v>2299.8184524616449</v>
      </c>
      <c r="K1773" s="26">
        <f t="shared" si="92"/>
        <v>1914.8144825243276</v>
      </c>
      <c r="L1773" s="28">
        <f t="shared" si="93"/>
        <v>0.4543253260869563</v>
      </c>
    </row>
    <row r="1774" spans="1:12">
      <c r="A1774" s="14">
        <v>2013</v>
      </c>
      <c r="B1774" s="14" t="s">
        <v>1095</v>
      </c>
      <c r="C1774" s="14" t="s">
        <v>1730</v>
      </c>
      <c r="D1774" s="14" t="s">
        <v>1097</v>
      </c>
      <c r="E1774" s="14" t="s">
        <v>1610</v>
      </c>
      <c r="F1774" s="14" t="s">
        <v>1731</v>
      </c>
      <c r="G1774" s="30">
        <v>4927.1664724079083</v>
      </c>
      <c r="H1774" s="30">
        <v>2317.4873216246606</v>
      </c>
      <c r="I1774" s="26">
        <f t="shared" si="91"/>
        <v>4927.1664724079083</v>
      </c>
      <c r="J1774" s="26">
        <f t="shared" si="91"/>
        <v>2317.4873216246606</v>
      </c>
      <c r="K1774" s="26">
        <f t="shared" si="92"/>
        <v>2609.6791507832477</v>
      </c>
      <c r="L1774" s="28">
        <f t="shared" si="93"/>
        <v>0.52965110178384056</v>
      </c>
    </row>
    <row r="1775" spans="1:12">
      <c r="A1775" s="14">
        <v>2015</v>
      </c>
      <c r="B1775" s="14" t="s">
        <v>1095</v>
      </c>
      <c r="C1775" s="14" t="s">
        <v>1730</v>
      </c>
      <c r="D1775" s="14" t="s">
        <v>1097</v>
      </c>
      <c r="E1775" s="14" t="s">
        <v>1610</v>
      </c>
      <c r="F1775" s="14" t="s">
        <v>1731</v>
      </c>
      <c r="G1775" s="30">
        <v>4008.5555254065089</v>
      </c>
      <c r="H1775" s="30">
        <v>2367.9622412843441</v>
      </c>
      <c r="I1775" s="26">
        <f t="shared" si="91"/>
        <v>4008.5555254065089</v>
      </c>
      <c r="J1775" s="26">
        <f t="shared" si="91"/>
        <v>2367.9622412843441</v>
      </c>
      <c r="K1775" s="26">
        <f t="shared" si="92"/>
        <v>1640.5932841221647</v>
      </c>
      <c r="L1775" s="28">
        <f t="shared" si="93"/>
        <v>0.4092729347826089</v>
      </c>
    </row>
    <row r="1776" spans="1:12">
      <c r="A1776" s="14">
        <v>2018</v>
      </c>
      <c r="B1776" s="14" t="s">
        <v>1095</v>
      </c>
      <c r="C1776" s="14" t="s">
        <v>1730</v>
      </c>
      <c r="D1776" s="14" t="s">
        <v>1097</v>
      </c>
      <c r="E1776" s="14" t="s">
        <v>1610</v>
      </c>
      <c r="F1776" s="14" t="s">
        <v>1731</v>
      </c>
      <c r="G1776" s="30">
        <v>4422.344397590362</v>
      </c>
      <c r="H1776" s="30">
        <v>2371.6779841083317</v>
      </c>
      <c r="I1776" s="26">
        <f t="shared" si="91"/>
        <v>4422.344397590362</v>
      </c>
      <c r="J1776" s="26">
        <f t="shared" si="91"/>
        <v>2371.6779841083317</v>
      </c>
      <c r="K1776" s="26">
        <f t="shared" si="92"/>
        <v>2050.6664134820303</v>
      </c>
      <c r="L1776" s="28">
        <f t="shared" si="93"/>
        <v>0.46370572463768162</v>
      </c>
    </row>
    <row r="1777" spans="1:12">
      <c r="A1777" s="14">
        <v>2012</v>
      </c>
      <c r="B1777" s="14" t="s">
        <v>1095</v>
      </c>
      <c r="C1777" s="14" t="s">
        <v>1730</v>
      </c>
      <c r="D1777" s="14" t="s">
        <v>1097</v>
      </c>
      <c r="E1777" s="14" t="s">
        <v>1610</v>
      </c>
      <c r="F1777" s="14" t="s">
        <v>1731</v>
      </c>
      <c r="G1777" s="30">
        <v>4824.8880727978567</v>
      </c>
      <c r="H1777" s="30">
        <v>2575.2465728440843</v>
      </c>
      <c r="I1777" s="26">
        <f t="shared" si="91"/>
        <v>4824.8880727978567</v>
      </c>
      <c r="J1777" s="26">
        <f t="shared" si="91"/>
        <v>2575.2465728440843</v>
      </c>
      <c r="K1777" s="26">
        <f t="shared" si="92"/>
        <v>2249.6414999537724</v>
      </c>
      <c r="L1777" s="28">
        <f t="shared" si="93"/>
        <v>0.4662577589389032</v>
      </c>
    </row>
    <row r="1778" spans="1:12">
      <c r="A1778" s="14">
        <v>2016</v>
      </c>
      <c r="B1778" s="14" t="s">
        <v>1095</v>
      </c>
      <c r="C1778" s="14" t="s">
        <v>1730</v>
      </c>
      <c r="D1778" s="14" t="s">
        <v>1097</v>
      </c>
      <c r="E1778" s="14" t="s">
        <v>1610</v>
      </c>
      <c r="F1778" s="14" t="s">
        <v>1731</v>
      </c>
      <c r="G1778" s="30">
        <v>4074.2446625179387</v>
      </c>
      <c r="H1778" s="30">
        <v>2823.4639509999911</v>
      </c>
      <c r="I1778" s="26">
        <f t="shared" si="91"/>
        <v>4074.2446625179387</v>
      </c>
      <c r="J1778" s="26">
        <f t="shared" si="91"/>
        <v>2823.4639509999911</v>
      </c>
      <c r="K1778" s="26">
        <f t="shared" si="92"/>
        <v>1250.7807115179476</v>
      </c>
      <c r="L1778" s="28">
        <f t="shared" si="93"/>
        <v>0.30699695652173919</v>
      </c>
    </row>
    <row r="1779" spans="1:12">
      <c r="A1779" s="14">
        <v>2017</v>
      </c>
      <c r="B1779" s="14" t="s">
        <v>1095</v>
      </c>
      <c r="C1779" s="14" t="s">
        <v>1730</v>
      </c>
      <c r="D1779" s="14" t="s">
        <v>1097</v>
      </c>
      <c r="E1779" s="14" t="s">
        <v>1610</v>
      </c>
      <c r="F1779" s="14" t="s">
        <v>1731</v>
      </c>
      <c r="G1779" s="30">
        <v>3887.6820794033806</v>
      </c>
      <c r="H1779" s="30">
        <v>2902.2956007500024</v>
      </c>
      <c r="I1779" s="26">
        <f t="shared" si="91"/>
        <v>3887.6820794033806</v>
      </c>
      <c r="J1779" s="26">
        <f t="shared" si="91"/>
        <v>2902.2956007500024</v>
      </c>
      <c r="K1779" s="26">
        <f t="shared" si="92"/>
        <v>985.38647865337816</v>
      </c>
      <c r="L1779" s="28">
        <f t="shared" si="93"/>
        <v>0.25346374999999988</v>
      </c>
    </row>
    <row r="1780" spans="1:12">
      <c r="A1780" s="14">
        <v>2020</v>
      </c>
      <c r="B1780" s="14" t="s">
        <v>1095</v>
      </c>
      <c r="C1780" s="14" t="s">
        <v>1730</v>
      </c>
      <c r="D1780" s="14" t="s">
        <v>1097</v>
      </c>
      <c r="E1780" s="14" t="s">
        <v>1610</v>
      </c>
      <c r="F1780" s="14" t="s">
        <v>1731</v>
      </c>
      <c r="G1780" s="30">
        <v>4559.947955399326</v>
      </c>
      <c r="H1780" s="30">
        <v>3293.2989948044578</v>
      </c>
      <c r="I1780" s="26">
        <f t="shared" si="91"/>
        <v>4559.947955399326</v>
      </c>
      <c r="J1780" s="26">
        <f t="shared" si="91"/>
        <v>3293.2989948044578</v>
      </c>
      <c r="K1780" s="26">
        <f t="shared" si="92"/>
        <v>1266.6489605948682</v>
      </c>
      <c r="L1780" s="28">
        <f t="shared" si="93"/>
        <v>0.27777706521739121</v>
      </c>
    </row>
    <row r="1781" spans="1:12">
      <c r="A1781" s="14">
        <v>2021</v>
      </c>
      <c r="B1781" s="14" t="s">
        <v>1095</v>
      </c>
      <c r="C1781" s="14" t="s">
        <v>1730</v>
      </c>
      <c r="D1781" s="14" t="s">
        <v>1097</v>
      </c>
      <c r="E1781" s="14" t="s">
        <v>1610</v>
      </c>
      <c r="F1781" s="14" t="s">
        <v>1731</v>
      </c>
      <c r="G1781" s="30">
        <v>4416.8996557317032</v>
      </c>
      <c r="H1781" s="30">
        <v>3855.6973472998197</v>
      </c>
      <c r="I1781" s="26">
        <f t="shared" si="91"/>
        <v>4416.8996557317032</v>
      </c>
      <c r="J1781" s="26">
        <f t="shared" si="91"/>
        <v>3855.6973472998197</v>
      </c>
      <c r="K1781" s="26">
        <f t="shared" si="92"/>
        <v>561.20230843188347</v>
      </c>
      <c r="L1781" s="28">
        <f t="shared" si="93"/>
        <v>0.12705797101449315</v>
      </c>
    </row>
    <row r="1782" spans="1:12">
      <c r="A1782" s="14">
        <v>2014</v>
      </c>
      <c r="B1782" s="14" t="s">
        <v>1095</v>
      </c>
      <c r="C1782" s="14" t="s">
        <v>1732</v>
      </c>
      <c r="D1782" s="14" t="s">
        <v>1183</v>
      </c>
      <c r="E1782" s="14" t="s">
        <v>1655</v>
      </c>
      <c r="F1782" s="14" t="s">
        <v>1733</v>
      </c>
      <c r="G1782" s="30">
        <v>1258.5171401104433</v>
      </c>
      <c r="H1782" s="30">
        <v>193.15099552565889</v>
      </c>
      <c r="I1782" s="26">
        <f t="shared" si="91"/>
        <v>1258.5171401104433</v>
      </c>
      <c r="J1782" s="26">
        <f t="shared" si="91"/>
        <v>193.15099552565889</v>
      </c>
      <c r="K1782" s="26">
        <f t="shared" si="92"/>
        <v>1065.3661445847845</v>
      </c>
      <c r="L1782" s="28">
        <f t="shared" si="93"/>
        <v>0.84652493846153853</v>
      </c>
    </row>
    <row r="1783" spans="1:12">
      <c r="A1783" s="14">
        <v>2013</v>
      </c>
      <c r="B1783" s="14" t="s">
        <v>1095</v>
      </c>
      <c r="C1783" s="14" t="s">
        <v>1732</v>
      </c>
      <c r="D1783" s="14" t="s">
        <v>1183</v>
      </c>
      <c r="E1783" s="14" t="s">
        <v>1655</v>
      </c>
      <c r="F1783" s="14" t="s">
        <v>1733</v>
      </c>
      <c r="G1783" s="30">
        <v>1270.6697499876616</v>
      </c>
      <c r="H1783" s="30">
        <v>254.83953754995613</v>
      </c>
      <c r="I1783" s="26">
        <f t="shared" si="91"/>
        <v>1270.6697499876616</v>
      </c>
      <c r="J1783" s="26">
        <f t="shared" si="91"/>
        <v>254.83953754995613</v>
      </c>
      <c r="K1783" s="26">
        <f t="shared" si="92"/>
        <v>1015.8302124377054</v>
      </c>
      <c r="L1783" s="28">
        <f t="shared" si="93"/>
        <v>0.79944471208791212</v>
      </c>
    </row>
    <row r="1784" spans="1:12">
      <c r="A1784" s="14">
        <v>2016</v>
      </c>
      <c r="B1784" s="14" t="s">
        <v>1095</v>
      </c>
      <c r="C1784" s="14" t="s">
        <v>1732</v>
      </c>
      <c r="D1784" s="14" t="s">
        <v>1183</v>
      </c>
      <c r="E1784" s="14" t="s">
        <v>1655</v>
      </c>
      <c r="F1784" s="14" t="s">
        <v>1733</v>
      </c>
      <c r="G1784" s="30">
        <v>1206.5608061153584</v>
      </c>
      <c r="H1784" s="30">
        <v>336.97703071428606</v>
      </c>
      <c r="I1784" s="26">
        <f t="shared" si="91"/>
        <v>1206.5608061153584</v>
      </c>
      <c r="J1784" s="26">
        <f t="shared" si="91"/>
        <v>336.97703071428606</v>
      </c>
      <c r="K1784" s="26">
        <f t="shared" si="92"/>
        <v>869.58377540107244</v>
      </c>
      <c r="L1784" s="28">
        <f t="shared" si="93"/>
        <v>0.72071276556776542</v>
      </c>
    </row>
    <row r="1785" spans="1:12">
      <c r="A1785" s="14">
        <v>2012</v>
      </c>
      <c r="B1785" s="14" t="s">
        <v>1095</v>
      </c>
      <c r="C1785" s="14" t="s">
        <v>1732</v>
      </c>
      <c r="D1785" s="14" t="s">
        <v>1183</v>
      </c>
      <c r="E1785" s="14" t="s">
        <v>1655</v>
      </c>
      <c r="F1785" s="14" t="s">
        <v>1733</v>
      </c>
      <c r="G1785" s="30">
        <v>1311.4086139282817</v>
      </c>
      <c r="H1785" s="30">
        <v>343.69926739176503</v>
      </c>
      <c r="I1785" s="26">
        <f t="shared" si="91"/>
        <v>1311.4086139282817</v>
      </c>
      <c r="J1785" s="26">
        <f t="shared" si="91"/>
        <v>343.69926739176503</v>
      </c>
      <c r="K1785" s="26">
        <f t="shared" si="92"/>
        <v>967.7093465365167</v>
      </c>
      <c r="L1785" s="28">
        <f t="shared" si="93"/>
        <v>0.7379159601809957</v>
      </c>
    </row>
    <row r="1786" spans="1:12">
      <c r="A1786" s="14">
        <v>2019</v>
      </c>
      <c r="B1786" s="14" t="s">
        <v>1095</v>
      </c>
      <c r="C1786" s="14" t="s">
        <v>1732</v>
      </c>
      <c r="D1786" s="14" t="s">
        <v>1183</v>
      </c>
      <c r="E1786" s="14" t="s">
        <v>1655</v>
      </c>
      <c r="F1786" s="14" t="s">
        <v>1734</v>
      </c>
      <c r="G1786" s="30">
        <v>1179.193471609698</v>
      </c>
      <c r="H1786" s="30">
        <v>350.59666913911894</v>
      </c>
      <c r="I1786" s="26">
        <f t="shared" si="91"/>
        <v>1179.193471609698</v>
      </c>
      <c r="J1786" s="26">
        <f t="shared" si="91"/>
        <v>350.59666913911894</v>
      </c>
      <c r="K1786" s="26">
        <f t="shared" si="92"/>
        <v>828.59680247057906</v>
      </c>
      <c r="L1786" s="28">
        <f t="shared" si="93"/>
        <v>0.70268096153846149</v>
      </c>
    </row>
    <row r="1787" spans="1:12">
      <c r="A1787" s="14">
        <v>2011</v>
      </c>
      <c r="B1787" s="14" t="s">
        <v>1095</v>
      </c>
      <c r="C1787" s="14" t="s">
        <v>1732</v>
      </c>
      <c r="D1787" s="14" t="s">
        <v>1183</v>
      </c>
      <c r="E1787" s="14" t="s">
        <v>1655</v>
      </c>
      <c r="F1787" s="14" t="s">
        <v>1733</v>
      </c>
      <c r="G1787" s="30">
        <v>1217.7977784214258</v>
      </c>
      <c r="H1787" s="30">
        <v>362.91049427759538</v>
      </c>
      <c r="I1787" s="26">
        <f t="shared" si="91"/>
        <v>1217.7977784214258</v>
      </c>
      <c r="J1787" s="26">
        <f t="shared" si="91"/>
        <v>362.91049427759538</v>
      </c>
      <c r="K1787" s="26">
        <f t="shared" si="92"/>
        <v>854.88728414383047</v>
      </c>
      <c r="L1787" s="28">
        <f t="shared" si="93"/>
        <v>0.70199445202797195</v>
      </c>
    </row>
    <row r="1788" spans="1:12">
      <c r="A1788" s="14">
        <v>2015</v>
      </c>
      <c r="B1788" s="14" t="s">
        <v>1095</v>
      </c>
      <c r="C1788" s="14" t="s">
        <v>1732</v>
      </c>
      <c r="D1788" s="14" t="s">
        <v>1183</v>
      </c>
      <c r="E1788" s="14" t="s">
        <v>1655</v>
      </c>
      <c r="F1788" s="14" t="s">
        <v>1733</v>
      </c>
      <c r="G1788" s="30">
        <v>1559.4111386751379</v>
      </c>
      <c r="H1788" s="30">
        <v>373.8620230641958</v>
      </c>
      <c r="I1788" s="26">
        <f t="shared" si="91"/>
        <v>1559.4111386751379</v>
      </c>
      <c r="J1788" s="26">
        <f t="shared" si="91"/>
        <v>373.8620230641958</v>
      </c>
      <c r="K1788" s="26">
        <f t="shared" si="92"/>
        <v>1185.549115610942</v>
      </c>
      <c r="L1788" s="28">
        <f t="shared" si="93"/>
        <v>0.76025435897435889</v>
      </c>
    </row>
    <row r="1789" spans="1:12">
      <c r="A1789" s="14">
        <v>2018</v>
      </c>
      <c r="B1789" s="14" t="s">
        <v>1095</v>
      </c>
      <c r="C1789" s="14" t="s">
        <v>1732</v>
      </c>
      <c r="D1789" s="14" t="s">
        <v>1183</v>
      </c>
      <c r="E1789" s="14" t="s">
        <v>1655</v>
      </c>
      <c r="F1789" s="14" t="s">
        <v>1733</v>
      </c>
      <c r="G1789" s="30">
        <v>1298.4426883308743</v>
      </c>
      <c r="H1789" s="30">
        <v>496.80220547272836</v>
      </c>
      <c r="I1789" s="26">
        <f t="shared" si="91"/>
        <v>1298.4426883308743</v>
      </c>
      <c r="J1789" s="26">
        <f t="shared" si="91"/>
        <v>496.80220547272836</v>
      </c>
      <c r="K1789" s="26">
        <f t="shared" si="92"/>
        <v>801.6404828581459</v>
      </c>
      <c r="L1789" s="28">
        <f t="shared" si="93"/>
        <v>0.61738611188811188</v>
      </c>
    </row>
    <row r="1790" spans="1:12">
      <c r="A1790" s="14">
        <v>2020</v>
      </c>
      <c r="B1790" s="14" t="s">
        <v>1095</v>
      </c>
      <c r="C1790" s="14" t="s">
        <v>1732</v>
      </c>
      <c r="D1790" s="14" t="s">
        <v>1183</v>
      </c>
      <c r="E1790" s="14" t="s">
        <v>1655</v>
      </c>
      <c r="F1790" s="14" t="s">
        <v>1734</v>
      </c>
      <c r="G1790" s="30">
        <v>1416.5401207937875</v>
      </c>
      <c r="H1790" s="30">
        <v>565.61447391304307</v>
      </c>
      <c r="I1790" s="26">
        <f t="shared" si="91"/>
        <v>1416.5401207937875</v>
      </c>
      <c r="J1790" s="26">
        <f t="shared" si="91"/>
        <v>565.61447391304307</v>
      </c>
      <c r="K1790" s="26">
        <f t="shared" si="92"/>
        <v>850.92564688074447</v>
      </c>
      <c r="L1790" s="28">
        <f t="shared" si="93"/>
        <v>0.60070705685618753</v>
      </c>
    </row>
    <row r="1791" spans="1:12">
      <c r="A1791" s="14">
        <v>2017</v>
      </c>
      <c r="B1791" s="14" t="s">
        <v>1095</v>
      </c>
      <c r="C1791" s="14" t="s">
        <v>1732</v>
      </c>
      <c r="D1791" s="14" t="s">
        <v>1183</v>
      </c>
      <c r="E1791" s="14" t="s">
        <v>1655</v>
      </c>
      <c r="F1791" s="14" t="s">
        <v>1733</v>
      </c>
      <c r="G1791" s="30">
        <v>1547.3119314436362</v>
      </c>
      <c r="H1791" s="30">
        <v>610.50572366666552</v>
      </c>
      <c r="I1791" s="26">
        <f t="shared" si="91"/>
        <v>1547.3119314436362</v>
      </c>
      <c r="J1791" s="26">
        <f t="shared" si="91"/>
        <v>610.50572366666552</v>
      </c>
      <c r="K1791" s="26">
        <f t="shared" si="92"/>
        <v>936.80620777697072</v>
      </c>
      <c r="L1791" s="28">
        <f t="shared" si="93"/>
        <v>0.6054410805860807</v>
      </c>
    </row>
    <row r="1792" spans="1:12">
      <c r="A1792" s="14">
        <v>2021</v>
      </c>
      <c r="B1792" s="14" t="s">
        <v>1095</v>
      </c>
      <c r="C1792" s="14" t="s">
        <v>1732</v>
      </c>
      <c r="D1792" s="14" t="s">
        <v>1183</v>
      </c>
      <c r="E1792" s="14" t="s">
        <v>1655</v>
      </c>
      <c r="F1792" s="14" t="s">
        <v>1734</v>
      </c>
      <c r="G1792" s="30">
        <v>1211.7366860753116</v>
      </c>
      <c r="H1792" s="30">
        <v>646.00760623532949</v>
      </c>
      <c r="I1792" s="26">
        <f t="shared" si="91"/>
        <v>1211.7366860753116</v>
      </c>
      <c r="J1792" s="26">
        <f t="shared" si="91"/>
        <v>646.00760623532949</v>
      </c>
      <c r="K1792" s="26">
        <f t="shared" si="92"/>
        <v>565.72907983998209</v>
      </c>
      <c r="L1792" s="28">
        <f t="shared" si="93"/>
        <v>0.46687459935897413</v>
      </c>
    </row>
    <row r="1793" spans="1:12">
      <c r="A1793" s="14">
        <v>2019</v>
      </c>
      <c r="B1793" s="14" t="s">
        <v>1095</v>
      </c>
      <c r="C1793" s="14" t="s">
        <v>1735</v>
      </c>
      <c r="D1793" s="14" t="s">
        <v>1223</v>
      </c>
      <c r="E1793" s="14" t="s">
        <v>1262</v>
      </c>
      <c r="F1793" s="14" t="s">
        <v>1736</v>
      </c>
      <c r="G1793" s="30">
        <v>113.92727237048678</v>
      </c>
      <c r="H1793" s="30">
        <v>21.628337719780237</v>
      </c>
      <c r="I1793" s="26">
        <f t="shared" si="91"/>
        <v>113.92727237048678</v>
      </c>
      <c r="J1793" s="26">
        <f t="shared" si="91"/>
        <v>21.628337719780237</v>
      </c>
      <c r="K1793" s="26">
        <f t="shared" si="92"/>
        <v>92.298934650706542</v>
      </c>
      <c r="L1793" s="28">
        <f t="shared" si="93"/>
        <v>0.81015662650602416</v>
      </c>
    </row>
    <row r="1794" spans="1:12">
      <c r="A1794" s="14">
        <v>2017</v>
      </c>
      <c r="B1794" s="14" t="s">
        <v>1095</v>
      </c>
      <c r="C1794" s="14" t="s">
        <v>1735</v>
      </c>
      <c r="D1794" s="14" t="s">
        <v>1223</v>
      </c>
      <c r="E1794" s="14" t="s">
        <v>1262</v>
      </c>
      <c r="F1794" s="14" t="s">
        <v>1736</v>
      </c>
      <c r="G1794" s="30">
        <v>110.14495238095232</v>
      </c>
      <c r="H1794" s="30">
        <v>33.748147999999979</v>
      </c>
      <c r="I1794" s="26">
        <f t="shared" si="91"/>
        <v>110.14495238095232</v>
      </c>
      <c r="J1794" s="26">
        <f t="shared" si="91"/>
        <v>33.748147999999979</v>
      </c>
      <c r="K1794" s="26">
        <f t="shared" si="92"/>
        <v>76.396804380952346</v>
      </c>
      <c r="L1794" s="28">
        <f t="shared" si="93"/>
        <v>0.69360240963855435</v>
      </c>
    </row>
    <row r="1795" spans="1:12">
      <c r="A1795" s="14">
        <v>2015</v>
      </c>
      <c r="B1795" s="14" t="s">
        <v>1095</v>
      </c>
      <c r="C1795" s="14" t="s">
        <v>1735</v>
      </c>
      <c r="D1795" s="14" t="s">
        <v>1223</v>
      </c>
      <c r="E1795" s="14" t="s">
        <v>1262</v>
      </c>
      <c r="F1795" s="14" t="s">
        <v>1736</v>
      </c>
      <c r="G1795" s="30">
        <v>125.901667783436</v>
      </c>
      <c r="H1795" s="30">
        <v>34.314651243131848</v>
      </c>
      <c r="I1795" s="26">
        <f t="shared" si="91"/>
        <v>125.901667783436</v>
      </c>
      <c r="J1795" s="26">
        <f t="shared" si="91"/>
        <v>34.314651243131848</v>
      </c>
      <c r="K1795" s="26">
        <f t="shared" si="92"/>
        <v>91.587016540304148</v>
      </c>
      <c r="L1795" s="28">
        <f t="shared" si="93"/>
        <v>0.72744879518072292</v>
      </c>
    </row>
    <row r="1796" spans="1:12">
      <c r="A1796" s="14">
        <v>2016</v>
      </c>
      <c r="B1796" s="14" t="s">
        <v>1095</v>
      </c>
      <c r="C1796" s="14" t="s">
        <v>1735</v>
      </c>
      <c r="D1796" s="14" t="s">
        <v>1223</v>
      </c>
      <c r="E1796" s="14" t="s">
        <v>1262</v>
      </c>
      <c r="F1796" s="14" t="s">
        <v>1736</v>
      </c>
      <c r="G1796" s="30">
        <v>127.83619512195122</v>
      </c>
      <c r="H1796" s="30">
        <v>38.836020000000005</v>
      </c>
      <c r="I1796" s="26">
        <f t="shared" si="91"/>
        <v>127.83619512195122</v>
      </c>
      <c r="J1796" s="26">
        <f t="shared" si="91"/>
        <v>38.836020000000005</v>
      </c>
      <c r="K1796" s="26">
        <f t="shared" si="92"/>
        <v>89.000175121951216</v>
      </c>
      <c r="L1796" s="28">
        <f t="shared" si="93"/>
        <v>0.69620481927710842</v>
      </c>
    </row>
    <row r="1797" spans="1:12">
      <c r="A1797" s="14">
        <v>2018</v>
      </c>
      <c r="B1797" s="14" t="s">
        <v>1095</v>
      </c>
      <c r="C1797" s="14" t="s">
        <v>1735</v>
      </c>
      <c r="D1797" s="14" t="s">
        <v>1223</v>
      </c>
      <c r="E1797" s="14" t="s">
        <v>1262</v>
      </c>
      <c r="F1797" s="14" t="s">
        <v>1736</v>
      </c>
      <c r="G1797" s="30">
        <v>117.69061224489795</v>
      </c>
      <c r="H1797" s="30">
        <v>38.908799999999999</v>
      </c>
      <c r="I1797" s="26">
        <f t="shared" si="91"/>
        <v>117.69061224489795</v>
      </c>
      <c r="J1797" s="26">
        <f t="shared" si="91"/>
        <v>38.908799999999999</v>
      </c>
      <c r="K1797" s="26">
        <f t="shared" si="92"/>
        <v>78.781812244897949</v>
      </c>
      <c r="L1797" s="28">
        <f t="shared" si="93"/>
        <v>0.66939759036144575</v>
      </c>
    </row>
    <row r="1798" spans="1:12">
      <c r="A1798" s="14">
        <v>2020</v>
      </c>
      <c r="B1798" s="14" t="s">
        <v>1095</v>
      </c>
      <c r="C1798" s="14" t="s">
        <v>1735</v>
      </c>
      <c r="D1798" s="14" t="s">
        <v>1223</v>
      </c>
      <c r="E1798" s="14" t="s">
        <v>1262</v>
      </c>
      <c r="F1798" s="14" t="s">
        <v>1736</v>
      </c>
      <c r="G1798" s="30">
        <v>169.8291637426899</v>
      </c>
      <c r="H1798" s="30">
        <v>41.730742675926024</v>
      </c>
      <c r="I1798" s="26">
        <f t="shared" si="91"/>
        <v>169.8291637426899</v>
      </c>
      <c r="J1798" s="26">
        <f t="shared" si="91"/>
        <v>41.730742675926024</v>
      </c>
      <c r="K1798" s="26">
        <f t="shared" si="92"/>
        <v>128.09842106676388</v>
      </c>
      <c r="L1798" s="28">
        <f t="shared" si="93"/>
        <v>0.75427811244979837</v>
      </c>
    </row>
    <row r="1799" spans="1:12">
      <c r="A1799" s="14">
        <v>2021</v>
      </c>
      <c r="B1799" s="14" t="s">
        <v>1095</v>
      </c>
      <c r="C1799" s="14" t="s">
        <v>1735</v>
      </c>
      <c r="D1799" s="14" t="s">
        <v>1223</v>
      </c>
      <c r="E1799" s="14" t="s">
        <v>1262</v>
      </c>
      <c r="F1799" s="14" t="s">
        <v>1736</v>
      </c>
      <c r="G1799" s="30">
        <v>184.35764705882434</v>
      </c>
      <c r="H1799" s="30">
        <v>47.942613333333675</v>
      </c>
      <c r="I1799" s="26">
        <f t="shared" si="91"/>
        <v>184.35764705882434</v>
      </c>
      <c r="J1799" s="26">
        <f t="shared" si="91"/>
        <v>47.942613333333675</v>
      </c>
      <c r="K1799" s="26">
        <f t="shared" si="92"/>
        <v>136.41503372549067</v>
      </c>
      <c r="L1799" s="28">
        <f t="shared" si="93"/>
        <v>0.73994779116465792</v>
      </c>
    </row>
    <row r="1800" spans="1:12">
      <c r="A1800" s="14">
        <v>2020</v>
      </c>
      <c r="B1800" s="14" t="s">
        <v>1095</v>
      </c>
      <c r="C1800" s="14" t="s">
        <v>1737</v>
      </c>
      <c r="D1800" s="14" t="s">
        <v>1218</v>
      </c>
      <c r="E1800" s="14" t="s">
        <v>1697</v>
      </c>
      <c r="F1800" s="14" t="s">
        <v>1738</v>
      </c>
      <c r="G1800" s="30">
        <v>1292.2231355455283</v>
      </c>
      <c r="H1800" s="30">
        <v>462.08061355336997</v>
      </c>
      <c r="I1800" s="26">
        <f t="shared" ref="I1800:J1863" si="94">IF(G1800&lt;0,"",IF(G1800="","",G1800))</f>
        <v>1292.2231355455283</v>
      </c>
      <c r="J1800" s="26">
        <f t="shared" si="94"/>
        <v>462.08061355336997</v>
      </c>
      <c r="K1800" s="26">
        <f t="shared" si="92"/>
        <v>830.14252199215832</v>
      </c>
      <c r="L1800" s="28">
        <f t="shared" si="93"/>
        <v>0.64241422333125398</v>
      </c>
    </row>
    <row r="1801" spans="1:12">
      <c r="A1801" s="14">
        <v>2021</v>
      </c>
      <c r="B1801" s="14" t="s">
        <v>1095</v>
      </c>
      <c r="C1801" s="14" t="s">
        <v>1737</v>
      </c>
      <c r="D1801" s="14" t="s">
        <v>1218</v>
      </c>
      <c r="E1801" s="14" t="s">
        <v>1697</v>
      </c>
      <c r="F1801" s="14" t="s">
        <v>1738</v>
      </c>
      <c r="G1801" s="30">
        <v>1382.6112524510527</v>
      </c>
      <c r="H1801" s="30">
        <v>464.51182435910181</v>
      </c>
      <c r="I1801" s="26">
        <f t="shared" si="94"/>
        <v>1382.6112524510527</v>
      </c>
      <c r="J1801" s="26">
        <f t="shared" si="94"/>
        <v>464.51182435910181</v>
      </c>
      <c r="K1801" s="26">
        <f t="shared" si="92"/>
        <v>918.09942809195081</v>
      </c>
      <c r="L1801" s="28">
        <f t="shared" si="93"/>
        <v>0.66403294958316816</v>
      </c>
    </row>
    <row r="1802" spans="1:12">
      <c r="A1802" s="14">
        <v>2021</v>
      </c>
      <c r="B1802" s="14" t="s">
        <v>1095</v>
      </c>
      <c r="C1802" s="14" t="s">
        <v>1739</v>
      </c>
      <c r="D1802" s="14" t="s">
        <v>1620</v>
      </c>
      <c r="E1802" s="14" t="s">
        <v>1740</v>
      </c>
      <c r="F1802" s="14" t="s">
        <v>1741</v>
      </c>
      <c r="G1802" s="30">
        <v>392.28192091685315</v>
      </c>
      <c r="H1802" s="30">
        <v>108.80219278001009</v>
      </c>
      <c r="I1802" s="26">
        <f t="shared" si="94"/>
        <v>392.28192091685315</v>
      </c>
      <c r="J1802" s="26">
        <f t="shared" si="94"/>
        <v>108.80219278001009</v>
      </c>
      <c r="K1802" s="26">
        <f t="shared" si="92"/>
        <v>283.47972813684305</v>
      </c>
      <c r="L1802" s="28">
        <f t="shared" si="93"/>
        <v>0.72264285714285703</v>
      </c>
    </row>
    <row r="1803" spans="1:12">
      <c r="A1803" s="14">
        <v>2012</v>
      </c>
      <c r="B1803" s="14" t="s">
        <v>1095</v>
      </c>
      <c r="C1803" s="14" t="s">
        <v>1739</v>
      </c>
      <c r="D1803" s="14" t="s">
        <v>1620</v>
      </c>
      <c r="E1803" s="14" t="s">
        <v>1740</v>
      </c>
      <c r="F1803" s="14" t="s">
        <v>1742</v>
      </c>
      <c r="G1803" s="30">
        <v>520.44701401534519</v>
      </c>
      <c r="H1803" s="30">
        <v>126.61154181176468</v>
      </c>
      <c r="I1803" s="26">
        <f t="shared" si="94"/>
        <v>520.44701401534519</v>
      </c>
      <c r="J1803" s="26">
        <f t="shared" si="94"/>
        <v>126.61154181176468</v>
      </c>
      <c r="K1803" s="26">
        <f t="shared" si="92"/>
        <v>393.83547220358048</v>
      </c>
      <c r="L1803" s="28">
        <f t="shared" si="93"/>
        <v>0.75672539489671931</v>
      </c>
    </row>
    <row r="1804" spans="1:12">
      <c r="A1804" s="14">
        <v>2015</v>
      </c>
      <c r="B1804" s="14" t="s">
        <v>1095</v>
      </c>
      <c r="C1804" s="14" t="s">
        <v>1739</v>
      </c>
      <c r="D1804" s="14" t="s">
        <v>1620</v>
      </c>
      <c r="E1804" s="14" t="s">
        <v>1740</v>
      </c>
      <c r="F1804" s="14" t="s">
        <v>1742</v>
      </c>
      <c r="G1804" s="30">
        <v>427.83260389036246</v>
      </c>
      <c r="H1804" s="30">
        <v>127.79359878205132</v>
      </c>
      <c r="I1804" s="26">
        <f t="shared" si="94"/>
        <v>427.83260389036246</v>
      </c>
      <c r="J1804" s="26">
        <f t="shared" si="94"/>
        <v>127.79359878205132</v>
      </c>
      <c r="K1804" s="26">
        <f t="shared" si="92"/>
        <v>300.03900510831113</v>
      </c>
      <c r="L1804" s="28">
        <f t="shared" si="93"/>
        <v>0.70129999999999981</v>
      </c>
    </row>
    <row r="1805" spans="1:12">
      <c r="A1805" s="14">
        <v>2020</v>
      </c>
      <c r="B1805" s="14" t="s">
        <v>1095</v>
      </c>
      <c r="C1805" s="14" t="s">
        <v>1739</v>
      </c>
      <c r="D1805" s="14" t="s">
        <v>1620</v>
      </c>
      <c r="E1805" s="14" t="s">
        <v>1740</v>
      </c>
      <c r="F1805" s="14" t="s">
        <v>1741</v>
      </c>
      <c r="G1805" s="30">
        <v>304.86379944033757</v>
      </c>
      <c r="H1805" s="30">
        <v>135.40830515942037</v>
      </c>
      <c r="I1805" s="26">
        <f t="shared" si="94"/>
        <v>304.86379944033757</v>
      </c>
      <c r="J1805" s="26">
        <f t="shared" si="94"/>
        <v>135.40830515942037</v>
      </c>
      <c r="K1805" s="26">
        <f t="shared" si="92"/>
        <v>169.45549428091721</v>
      </c>
      <c r="L1805" s="28">
        <f t="shared" si="93"/>
        <v>0.55583999999999989</v>
      </c>
    </row>
    <row r="1806" spans="1:12">
      <c r="A1806" s="14">
        <v>2013</v>
      </c>
      <c r="B1806" s="14" t="s">
        <v>1095</v>
      </c>
      <c r="C1806" s="14" t="s">
        <v>1739</v>
      </c>
      <c r="D1806" s="14" t="s">
        <v>1620</v>
      </c>
      <c r="E1806" s="14" t="s">
        <v>1740</v>
      </c>
      <c r="F1806" s="14" t="s">
        <v>1742</v>
      </c>
      <c r="G1806" s="30">
        <v>569.69435619596561</v>
      </c>
      <c r="H1806" s="30">
        <v>144.42157820277714</v>
      </c>
      <c r="I1806" s="26">
        <f t="shared" si="94"/>
        <v>569.69435619596561</v>
      </c>
      <c r="J1806" s="26">
        <f t="shared" si="94"/>
        <v>144.42157820277714</v>
      </c>
      <c r="K1806" s="26">
        <f t="shared" si="92"/>
        <v>425.27277799318847</v>
      </c>
      <c r="L1806" s="28">
        <f t="shared" si="93"/>
        <v>0.746492875289959</v>
      </c>
    </row>
    <row r="1807" spans="1:12">
      <c r="A1807" s="14">
        <v>2014</v>
      </c>
      <c r="B1807" s="14" t="s">
        <v>1095</v>
      </c>
      <c r="C1807" s="14" t="s">
        <v>1739</v>
      </c>
      <c r="D1807" s="14" t="s">
        <v>1620</v>
      </c>
      <c r="E1807" s="14" t="s">
        <v>1740</v>
      </c>
      <c r="F1807" s="14" t="s">
        <v>1742</v>
      </c>
      <c r="G1807" s="30">
        <v>540.84289102564117</v>
      </c>
      <c r="H1807" s="30">
        <v>146.80434399999993</v>
      </c>
      <c r="I1807" s="26">
        <f t="shared" si="94"/>
        <v>540.84289102564117</v>
      </c>
      <c r="J1807" s="26">
        <f t="shared" si="94"/>
        <v>146.80434399999993</v>
      </c>
      <c r="K1807" s="26">
        <f t="shared" si="92"/>
        <v>394.03854702564126</v>
      </c>
      <c r="L1807" s="28">
        <f t="shared" si="93"/>
        <v>0.72856379100850577</v>
      </c>
    </row>
    <row r="1808" spans="1:12">
      <c r="A1808" s="14">
        <v>2019</v>
      </c>
      <c r="B1808" s="14" t="s">
        <v>1095</v>
      </c>
      <c r="C1808" s="14" t="s">
        <v>1739</v>
      </c>
      <c r="D1808" s="14" t="s">
        <v>1620</v>
      </c>
      <c r="E1808" s="14" t="s">
        <v>1740</v>
      </c>
      <c r="F1808" s="14" t="s">
        <v>1741</v>
      </c>
      <c r="G1808" s="30">
        <v>441.67494165591017</v>
      </c>
      <c r="H1808" s="30">
        <v>151.90526268371718</v>
      </c>
      <c r="I1808" s="26">
        <f t="shared" si="94"/>
        <v>441.67494165591017</v>
      </c>
      <c r="J1808" s="26">
        <f t="shared" si="94"/>
        <v>151.90526268371718</v>
      </c>
      <c r="K1808" s="26">
        <f t="shared" si="92"/>
        <v>289.76967897219299</v>
      </c>
      <c r="L1808" s="28">
        <f t="shared" si="93"/>
        <v>0.65607000000000004</v>
      </c>
    </row>
    <row r="1809" spans="1:12">
      <c r="A1809" s="14">
        <v>2017</v>
      </c>
      <c r="B1809" s="14" t="s">
        <v>1095</v>
      </c>
      <c r="C1809" s="14" t="s">
        <v>1739</v>
      </c>
      <c r="D1809" s="14" t="s">
        <v>1620</v>
      </c>
      <c r="E1809" s="14" t="s">
        <v>1740</v>
      </c>
      <c r="F1809" s="14" t="s">
        <v>1741</v>
      </c>
      <c r="G1809" s="30">
        <v>369.44076809453475</v>
      </c>
      <c r="H1809" s="30">
        <v>176.65010880000003</v>
      </c>
      <c r="I1809" s="26">
        <f t="shared" si="94"/>
        <v>369.44076809453475</v>
      </c>
      <c r="J1809" s="26">
        <f t="shared" si="94"/>
        <v>176.65010880000003</v>
      </c>
      <c r="K1809" s="26">
        <f t="shared" si="92"/>
        <v>192.79065929453472</v>
      </c>
      <c r="L1809" s="28">
        <f t="shared" si="93"/>
        <v>0.52184457142857144</v>
      </c>
    </row>
    <row r="1810" spans="1:12">
      <c r="A1810" s="14">
        <v>2018</v>
      </c>
      <c r="B1810" s="14" t="s">
        <v>1095</v>
      </c>
      <c r="C1810" s="14" t="s">
        <v>1739</v>
      </c>
      <c r="D1810" s="14" t="s">
        <v>1620</v>
      </c>
      <c r="E1810" s="14" t="s">
        <v>1740</v>
      </c>
      <c r="F1810" s="14" t="s">
        <v>1741</v>
      </c>
      <c r="G1810" s="30">
        <v>397.54021739130354</v>
      </c>
      <c r="H1810" s="30">
        <v>182.60250945454501</v>
      </c>
      <c r="I1810" s="26">
        <f t="shared" si="94"/>
        <v>397.54021739130354</v>
      </c>
      <c r="J1810" s="26">
        <f t="shared" si="94"/>
        <v>182.60250945454501</v>
      </c>
      <c r="K1810" s="26">
        <f t="shared" si="92"/>
        <v>214.93770793675853</v>
      </c>
      <c r="L1810" s="28">
        <f t="shared" si="93"/>
        <v>0.5406690909090911</v>
      </c>
    </row>
    <row r="1811" spans="1:12">
      <c r="A1811" s="14">
        <v>2016</v>
      </c>
      <c r="B1811" s="14" t="s">
        <v>1095</v>
      </c>
      <c r="C1811" s="14" t="s">
        <v>1739</v>
      </c>
      <c r="D1811" s="14" t="s">
        <v>1620</v>
      </c>
      <c r="E1811" s="14" t="s">
        <v>1740</v>
      </c>
      <c r="F1811" s="14" t="s">
        <v>1741</v>
      </c>
      <c r="G1811" s="30">
        <v>496.62447058823545</v>
      </c>
      <c r="H1811" s="30">
        <v>210.68849750000012</v>
      </c>
      <c r="I1811" s="26">
        <f t="shared" si="94"/>
        <v>496.62447058823545</v>
      </c>
      <c r="J1811" s="26">
        <f t="shared" si="94"/>
        <v>210.68849750000012</v>
      </c>
      <c r="K1811" s="26">
        <f t="shared" si="92"/>
        <v>285.9359730882353</v>
      </c>
      <c r="L1811" s="28">
        <f t="shared" si="93"/>
        <v>0.57575892857142841</v>
      </c>
    </row>
    <row r="1812" spans="1:12">
      <c r="A1812" s="14">
        <v>2011</v>
      </c>
      <c r="B1812" s="14" t="s">
        <v>1095</v>
      </c>
      <c r="C1812" s="14" t="s">
        <v>1739</v>
      </c>
      <c r="D1812" s="14" t="s">
        <v>1620</v>
      </c>
      <c r="E1812" s="14" t="s">
        <v>1740</v>
      </c>
      <c r="F1812" s="14" t="s">
        <v>1742</v>
      </c>
      <c r="G1812" s="30">
        <v>421.87559323971067</v>
      </c>
      <c r="H1812" s="30">
        <v>233.09700671244281</v>
      </c>
      <c r="I1812" s="26">
        <f t="shared" si="94"/>
        <v>421.87559323971067</v>
      </c>
      <c r="J1812" s="26">
        <f t="shared" si="94"/>
        <v>233.09700671244281</v>
      </c>
      <c r="K1812" s="26">
        <f t="shared" si="92"/>
        <v>188.77858652726786</v>
      </c>
      <c r="L1812" s="28">
        <f t="shared" si="93"/>
        <v>0.44747453882690824</v>
      </c>
    </row>
    <row r="1813" spans="1:12">
      <c r="A1813" s="14">
        <v>2018</v>
      </c>
      <c r="B1813" s="14" t="s">
        <v>1095</v>
      </c>
      <c r="C1813" s="14" t="s">
        <v>1743</v>
      </c>
      <c r="D1813" s="14" t="s">
        <v>1223</v>
      </c>
      <c r="E1813" s="14" t="s">
        <v>1262</v>
      </c>
      <c r="F1813" s="14" t="s">
        <v>1744</v>
      </c>
      <c r="G1813" s="30">
        <v>479.74745762711876</v>
      </c>
      <c r="H1813" s="30">
        <v>79.810946966666748</v>
      </c>
      <c r="I1813" s="26">
        <f t="shared" si="94"/>
        <v>479.74745762711876</v>
      </c>
      <c r="J1813" s="26">
        <f t="shared" si="94"/>
        <v>79.810946966666748</v>
      </c>
      <c r="K1813" s="26">
        <f t="shared" si="92"/>
        <v>399.93651066045203</v>
      </c>
      <c r="L1813" s="28">
        <f t="shared" si="93"/>
        <v>0.83363966666666656</v>
      </c>
    </row>
    <row r="1814" spans="1:12">
      <c r="A1814" s="14">
        <v>2019</v>
      </c>
      <c r="B1814" s="14" t="s">
        <v>1095</v>
      </c>
      <c r="C1814" s="14" t="s">
        <v>1743</v>
      </c>
      <c r="D1814" s="14" t="s">
        <v>1223</v>
      </c>
      <c r="E1814" s="14" t="s">
        <v>1262</v>
      </c>
      <c r="F1814" s="14" t="s">
        <v>1744</v>
      </c>
      <c r="G1814" s="30">
        <v>481.23457280225824</v>
      </c>
      <c r="H1814" s="30">
        <v>110.20271717171721</v>
      </c>
      <c r="I1814" s="26">
        <f t="shared" si="94"/>
        <v>481.23457280225824</v>
      </c>
      <c r="J1814" s="26">
        <f t="shared" si="94"/>
        <v>110.20271717171721</v>
      </c>
      <c r="K1814" s="26">
        <f t="shared" si="92"/>
        <v>371.03185563054103</v>
      </c>
      <c r="L1814" s="28">
        <f t="shared" si="93"/>
        <v>0.7709999999999998</v>
      </c>
    </row>
    <row r="1815" spans="1:12">
      <c r="A1815" s="14">
        <v>2020</v>
      </c>
      <c r="B1815" s="14" t="s">
        <v>1095</v>
      </c>
      <c r="C1815" s="14" t="s">
        <v>1743</v>
      </c>
      <c r="D1815" s="14" t="s">
        <v>1223</v>
      </c>
      <c r="E1815" s="14" t="s">
        <v>1262</v>
      </c>
      <c r="F1815" s="14" t="s">
        <v>1744</v>
      </c>
      <c r="G1815" s="30">
        <v>451.89545767593353</v>
      </c>
      <c r="H1815" s="30">
        <v>290.13194700987179</v>
      </c>
      <c r="I1815" s="26">
        <f t="shared" si="94"/>
        <v>451.89545767593353</v>
      </c>
      <c r="J1815" s="26">
        <f t="shared" si="94"/>
        <v>290.13194700987179</v>
      </c>
      <c r="K1815" s="26">
        <f t="shared" ref="K1815:K1859" si="95">IF(H1815="","",IF(G1815="","",G1815-H1815))</f>
        <v>161.76351066606173</v>
      </c>
      <c r="L1815" s="28">
        <f t="shared" ref="L1815:L1859" si="96">IF(H1815="","",IF(G1815="","",K1815/G1815))</f>
        <v>0.35796666666666682</v>
      </c>
    </row>
    <row r="1816" spans="1:12">
      <c r="A1816" s="14">
        <v>2021</v>
      </c>
      <c r="B1816" s="14" t="s">
        <v>1095</v>
      </c>
      <c r="C1816" s="14" t="s">
        <v>1743</v>
      </c>
      <c r="D1816" s="14" t="s">
        <v>1223</v>
      </c>
      <c r="E1816" s="14" t="s">
        <v>1262</v>
      </c>
      <c r="F1816" s="14" t="s">
        <v>1744</v>
      </c>
      <c r="G1816" s="30">
        <v>540.28455070977145</v>
      </c>
      <c r="H1816" s="30">
        <v>444.17513293251238</v>
      </c>
      <c r="I1816" s="26">
        <f t="shared" si="94"/>
        <v>540.28455070977145</v>
      </c>
      <c r="J1816" s="26">
        <f t="shared" si="94"/>
        <v>444.17513293251238</v>
      </c>
      <c r="K1816" s="26">
        <f t="shared" si="95"/>
        <v>96.109417777259068</v>
      </c>
      <c r="L1816" s="28">
        <f t="shared" si="96"/>
        <v>0.17788666666666703</v>
      </c>
    </row>
    <row r="1817" spans="1:12">
      <c r="A1817" s="14">
        <v>2019</v>
      </c>
      <c r="B1817" s="14" t="s">
        <v>1095</v>
      </c>
      <c r="C1817" s="14" t="s">
        <v>1745</v>
      </c>
      <c r="D1817" s="14" t="s">
        <v>1746</v>
      </c>
      <c r="E1817" s="14" t="s">
        <v>1747</v>
      </c>
      <c r="F1817" s="14" t="s">
        <v>1748</v>
      </c>
      <c r="G1817" s="30">
        <v>3156.683597979069</v>
      </c>
      <c r="H1817" s="30">
        <v>1029.0788529411764</v>
      </c>
      <c r="I1817" s="26">
        <f t="shared" si="94"/>
        <v>3156.683597979069</v>
      </c>
      <c r="J1817" s="26">
        <f t="shared" si="94"/>
        <v>1029.0788529411764</v>
      </c>
      <c r="K1817" s="26">
        <f t="shared" si="95"/>
        <v>2127.6047450378928</v>
      </c>
      <c r="L1817" s="28">
        <f t="shared" si="96"/>
        <v>0.67400000000000015</v>
      </c>
    </row>
    <row r="1818" spans="1:12">
      <c r="A1818" s="14">
        <v>2021</v>
      </c>
      <c r="B1818" s="14" t="s">
        <v>1095</v>
      </c>
      <c r="C1818" s="14" t="s">
        <v>1745</v>
      </c>
      <c r="D1818" s="14" t="s">
        <v>1746</v>
      </c>
      <c r="E1818" s="14" t="s">
        <v>1747</v>
      </c>
      <c r="F1818" s="14" t="s">
        <v>1748</v>
      </c>
      <c r="G1818" s="30">
        <v>4013.2417274759123</v>
      </c>
      <c r="H1818" s="30">
        <v>1300.0694852367694</v>
      </c>
      <c r="I1818" s="26">
        <f t="shared" si="94"/>
        <v>4013.2417274759123</v>
      </c>
      <c r="J1818" s="26">
        <f t="shared" si="94"/>
        <v>1300.0694852367694</v>
      </c>
      <c r="K1818" s="26">
        <f t="shared" si="95"/>
        <v>2713.1722422391431</v>
      </c>
      <c r="L1818" s="28">
        <f t="shared" si="96"/>
        <v>0.67605502645502624</v>
      </c>
    </row>
    <row r="1819" spans="1:12">
      <c r="A1819" s="14">
        <v>2020</v>
      </c>
      <c r="B1819" s="14" t="s">
        <v>1095</v>
      </c>
      <c r="C1819" s="14" t="s">
        <v>1745</v>
      </c>
      <c r="D1819" s="14" t="s">
        <v>1746</v>
      </c>
      <c r="E1819" s="14" t="s">
        <v>1747</v>
      </c>
      <c r="F1819" s="14" t="s">
        <v>1748</v>
      </c>
      <c r="G1819" s="30">
        <v>3428.443330530622</v>
      </c>
      <c r="H1819" s="30">
        <v>2123.3277402464801</v>
      </c>
      <c r="I1819" s="26">
        <f t="shared" si="94"/>
        <v>3428.443330530622</v>
      </c>
      <c r="J1819" s="26">
        <f t="shared" si="94"/>
        <v>2123.3277402464801</v>
      </c>
      <c r="K1819" s="26">
        <f t="shared" si="95"/>
        <v>1305.1155902841419</v>
      </c>
      <c r="L1819" s="28">
        <f t="shared" si="96"/>
        <v>0.38067293650793654</v>
      </c>
    </row>
    <row r="1820" spans="1:12">
      <c r="A1820" s="14">
        <v>2018</v>
      </c>
      <c r="B1820" s="14" t="s">
        <v>1095</v>
      </c>
      <c r="C1820" s="14" t="s">
        <v>1745</v>
      </c>
      <c r="D1820" s="14" t="s">
        <v>1746</v>
      </c>
      <c r="E1820" s="14" t="s">
        <v>1747</v>
      </c>
      <c r="F1820" s="14" t="s">
        <v>1748</v>
      </c>
      <c r="G1820" s="30">
        <v>3522.5162285407737</v>
      </c>
      <c r="H1820" s="30">
        <v>2230.3454500000007</v>
      </c>
      <c r="I1820" s="26">
        <f t="shared" si="94"/>
        <v>3522.5162285407737</v>
      </c>
      <c r="J1820" s="26">
        <f t="shared" si="94"/>
        <v>2230.3454500000007</v>
      </c>
      <c r="K1820" s="26">
        <f t="shared" si="95"/>
        <v>1292.170778540773</v>
      </c>
      <c r="L1820" s="28">
        <f t="shared" si="96"/>
        <v>0.36683174603174606</v>
      </c>
    </row>
    <row r="1821" spans="1:12">
      <c r="A1821" s="14">
        <v>2014</v>
      </c>
      <c r="B1821" s="14" t="s">
        <v>1095</v>
      </c>
      <c r="C1821" s="14" t="s">
        <v>1749</v>
      </c>
      <c r="D1821" s="14" t="s">
        <v>1637</v>
      </c>
      <c r="E1821" s="14" t="s">
        <v>1659</v>
      </c>
      <c r="F1821" s="14" t="s">
        <v>1750</v>
      </c>
      <c r="G1821" s="30">
        <v>411451.11626223492</v>
      </c>
      <c r="H1821" s="30">
        <v>1255.6391632979391</v>
      </c>
      <c r="I1821" s="26">
        <f t="shared" si="94"/>
        <v>411451.11626223492</v>
      </c>
      <c r="J1821" s="26">
        <f t="shared" si="94"/>
        <v>1255.6391632979391</v>
      </c>
      <c r="K1821" s="26">
        <f t="shared" si="95"/>
        <v>410195.47709893697</v>
      </c>
      <c r="L1821" s="28">
        <f t="shared" si="96"/>
        <v>0.99694826648009949</v>
      </c>
    </row>
    <row r="1822" spans="1:12">
      <c r="A1822" s="14">
        <v>2015</v>
      </c>
      <c r="B1822" s="14" t="s">
        <v>1095</v>
      </c>
      <c r="C1822" s="14" t="s">
        <v>1749</v>
      </c>
      <c r="D1822" s="14" t="s">
        <v>1637</v>
      </c>
      <c r="E1822" s="14" t="s">
        <v>1659</v>
      </c>
      <c r="F1822" s="14" t="s">
        <v>1751</v>
      </c>
      <c r="G1822" s="30">
        <v>3176.0513108213495</v>
      </c>
      <c r="H1822" s="30">
        <v>1741.6432252747272</v>
      </c>
      <c r="I1822" s="26">
        <f t="shared" si="94"/>
        <v>3176.0513108213495</v>
      </c>
      <c r="J1822" s="26">
        <f t="shared" si="94"/>
        <v>1741.6432252747272</v>
      </c>
      <c r="K1822" s="26">
        <f t="shared" si="95"/>
        <v>1434.4080855466223</v>
      </c>
      <c r="L1822" s="28">
        <f t="shared" si="96"/>
        <v>0.45163252893911027</v>
      </c>
    </row>
    <row r="1823" spans="1:12">
      <c r="A1823" s="14">
        <v>2020</v>
      </c>
      <c r="B1823" s="14" t="s">
        <v>1095</v>
      </c>
      <c r="C1823" s="14" t="s">
        <v>1749</v>
      </c>
      <c r="D1823" s="14" t="s">
        <v>1637</v>
      </c>
      <c r="E1823" s="14" t="s">
        <v>1659</v>
      </c>
      <c r="F1823" s="14" t="s">
        <v>1751</v>
      </c>
      <c r="G1823" s="30">
        <v>3514.0017594095934</v>
      </c>
      <c r="H1823" s="30">
        <v>1813.4976636666654</v>
      </c>
      <c r="I1823" s="26">
        <f t="shared" si="94"/>
        <v>3514.0017594095934</v>
      </c>
      <c r="J1823" s="26">
        <f t="shared" si="94"/>
        <v>1813.4976636666654</v>
      </c>
      <c r="K1823" s="26">
        <f t="shared" si="95"/>
        <v>1700.504095742928</v>
      </c>
      <c r="L1823" s="28">
        <f t="shared" si="96"/>
        <v>0.48392238028606993</v>
      </c>
    </row>
    <row r="1824" spans="1:12">
      <c r="A1824" s="14">
        <v>2021</v>
      </c>
      <c r="B1824" s="14" t="s">
        <v>1095</v>
      </c>
      <c r="C1824" s="14" t="s">
        <v>1749</v>
      </c>
      <c r="D1824" s="14" t="s">
        <v>1637</v>
      </c>
      <c r="E1824" s="14" t="s">
        <v>1659</v>
      </c>
      <c r="F1824" s="14" t="s">
        <v>1751</v>
      </c>
      <c r="G1824" s="30">
        <v>3292.6362233847258</v>
      </c>
      <c r="H1824" s="30">
        <v>1994.8860424860336</v>
      </c>
      <c r="I1824" s="26">
        <f t="shared" si="94"/>
        <v>3292.6362233847258</v>
      </c>
      <c r="J1824" s="26">
        <f t="shared" si="94"/>
        <v>1994.8860424860336</v>
      </c>
      <c r="K1824" s="26">
        <f t="shared" si="95"/>
        <v>1297.7501808986922</v>
      </c>
      <c r="L1824" s="28">
        <f t="shared" si="96"/>
        <v>0.39413712686567182</v>
      </c>
    </row>
    <row r="1825" spans="1:12">
      <c r="A1825" s="14">
        <v>2019</v>
      </c>
      <c r="B1825" s="14" t="s">
        <v>1095</v>
      </c>
      <c r="C1825" s="14" t="s">
        <v>1749</v>
      </c>
      <c r="D1825" s="14" t="s">
        <v>1637</v>
      </c>
      <c r="E1825" s="14" t="s">
        <v>1659</v>
      </c>
      <c r="F1825" s="14" t="s">
        <v>1751</v>
      </c>
      <c r="G1825" s="30">
        <v>3318.601553305009</v>
      </c>
      <c r="H1825" s="30">
        <v>2141.9048974577518</v>
      </c>
      <c r="I1825" s="26">
        <f t="shared" si="94"/>
        <v>3318.601553305009</v>
      </c>
      <c r="J1825" s="26">
        <f t="shared" si="94"/>
        <v>2141.9048974577518</v>
      </c>
      <c r="K1825" s="26">
        <f t="shared" si="95"/>
        <v>1176.6966558472573</v>
      </c>
      <c r="L1825" s="28">
        <f t="shared" si="96"/>
        <v>0.35457605769978023</v>
      </c>
    </row>
    <row r="1826" spans="1:12">
      <c r="A1826" s="14">
        <v>2017</v>
      </c>
      <c r="B1826" s="14" t="s">
        <v>1095</v>
      </c>
      <c r="C1826" s="14" t="s">
        <v>1749</v>
      </c>
      <c r="D1826" s="14" t="s">
        <v>1637</v>
      </c>
      <c r="E1826" s="14" t="s">
        <v>1659</v>
      </c>
      <c r="F1826" s="14" t="s">
        <v>1751</v>
      </c>
      <c r="G1826" s="30">
        <v>3416.5851205327403</v>
      </c>
      <c r="H1826" s="30">
        <v>2402.6374102916598</v>
      </c>
      <c r="I1826" s="26">
        <f t="shared" si="94"/>
        <v>3416.5851205327403</v>
      </c>
      <c r="J1826" s="26">
        <f t="shared" si="94"/>
        <v>2402.6374102916598</v>
      </c>
      <c r="K1826" s="26">
        <f t="shared" si="95"/>
        <v>1013.9477102410806</v>
      </c>
      <c r="L1826" s="28">
        <f t="shared" si="96"/>
        <v>0.2967722665967058</v>
      </c>
    </row>
    <row r="1827" spans="1:12">
      <c r="A1827" s="14">
        <v>2016</v>
      </c>
      <c r="B1827" s="14" t="s">
        <v>1095</v>
      </c>
      <c r="C1827" s="14" t="s">
        <v>1749</v>
      </c>
      <c r="D1827" s="14" t="s">
        <v>1637</v>
      </c>
      <c r="E1827" s="14" t="s">
        <v>1659</v>
      </c>
      <c r="F1827" s="14" t="s">
        <v>1751</v>
      </c>
      <c r="G1827" s="30">
        <v>3268.7408562725018</v>
      </c>
      <c r="H1827" s="30">
        <v>2569.7265383333402</v>
      </c>
      <c r="I1827" s="26">
        <f t="shared" si="94"/>
        <v>3268.7408562725018</v>
      </c>
      <c r="J1827" s="26">
        <f t="shared" si="94"/>
        <v>2569.7265383333402</v>
      </c>
      <c r="K1827" s="26">
        <f t="shared" si="95"/>
        <v>699.01431793916163</v>
      </c>
      <c r="L1827" s="28">
        <f t="shared" si="96"/>
        <v>0.21384819068718722</v>
      </c>
    </row>
    <row r="1828" spans="1:12">
      <c r="A1828" s="14">
        <v>2018</v>
      </c>
      <c r="B1828" s="14" t="s">
        <v>1095</v>
      </c>
      <c r="C1828" s="14" t="s">
        <v>1749</v>
      </c>
      <c r="D1828" s="14" t="s">
        <v>1637</v>
      </c>
      <c r="E1828" s="14" t="s">
        <v>1659</v>
      </c>
      <c r="F1828" s="14" t="s">
        <v>1751</v>
      </c>
      <c r="G1828" s="30">
        <v>3508.7247991705563</v>
      </c>
      <c r="H1828" s="30">
        <v>3122.4243401666736</v>
      </c>
      <c r="I1828" s="26">
        <f t="shared" si="94"/>
        <v>3508.7247991705563</v>
      </c>
      <c r="J1828" s="26">
        <f t="shared" si="94"/>
        <v>3122.4243401666736</v>
      </c>
      <c r="K1828" s="26">
        <f t="shared" si="95"/>
        <v>386.30045900388268</v>
      </c>
      <c r="L1828" s="28">
        <f t="shared" si="96"/>
        <v>0.11009710966650962</v>
      </c>
    </row>
    <row r="1829" spans="1:12">
      <c r="A1829" s="14">
        <v>2021</v>
      </c>
      <c r="B1829" s="14" t="s">
        <v>1095</v>
      </c>
      <c r="C1829" s="14" t="s">
        <v>1752</v>
      </c>
      <c r="D1829" s="14" t="s">
        <v>1295</v>
      </c>
      <c r="E1829" s="14" t="s">
        <v>1632</v>
      </c>
      <c r="F1829" s="14" t="s">
        <v>1753</v>
      </c>
      <c r="G1829" s="30">
        <v>320.86702702702712</v>
      </c>
      <c r="H1829" s="30">
        <v>237.24373200000002</v>
      </c>
      <c r="I1829" s="26">
        <f t="shared" si="94"/>
        <v>320.86702702702712</v>
      </c>
      <c r="J1829" s="26">
        <f t="shared" si="94"/>
        <v>237.24373200000002</v>
      </c>
      <c r="K1829" s="26">
        <f t="shared" si="95"/>
        <v>83.623295027027098</v>
      </c>
      <c r="L1829" s="28">
        <f t="shared" si="96"/>
        <v>0.26061666666666683</v>
      </c>
    </row>
    <row r="1830" spans="1:12">
      <c r="A1830" s="14">
        <v>2020</v>
      </c>
      <c r="B1830" s="14" t="s">
        <v>1095</v>
      </c>
      <c r="C1830" s="14" t="s">
        <v>1752</v>
      </c>
      <c r="D1830" s="14" t="s">
        <v>1295</v>
      </c>
      <c r="E1830" s="14" t="s">
        <v>1632</v>
      </c>
      <c r="F1830" s="14" t="s">
        <v>1753</v>
      </c>
      <c r="G1830" s="30">
        <v>348.66519083969479</v>
      </c>
      <c r="H1830" s="30">
        <v>283.40336866666695</v>
      </c>
      <c r="I1830" s="26">
        <f t="shared" si="94"/>
        <v>348.66519083969479</v>
      </c>
      <c r="J1830" s="26">
        <f t="shared" si="94"/>
        <v>283.40336866666695</v>
      </c>
      <c r="K1830" s="26">
        <f t="shared" si="95"/>
        <v>65.261822173027838</v>
      </c>
      <c r="L1830" s="28">
        <f t="shared" si="96"/>
        <v>0.18717619047618997</v>
      </c>
    </row>
    <row r="1831" spans="1:12">
      <c r="A1831" s="14">
        <v>2021</v>
      </c>
      <c r="B1831" s="14" t="s">
        <v>1095</v>
      </c>
      <c r="C1831" s="14" t="s">
        <v>1754</v>
      </c>
      <c r="D1831" s="14" t="s">
        <v>1223</v>
      </c>
      <c r="E1831" s="14" t="s">
        <v>1262</v>
      </c>
      <c r="F1831" s="14" t="s">
        <v>1264</v>
      </c>
      <c r="G1831" s="30">
        <v>688.01364628820897</v>
      </c>
      <c r="H1831" s="30">
        <v>168.68556249999995</v>
      </c>
      <c r="I1831" s="26">
        <f t="shared" si="94"/>
        <v>688.01364628820897</v>
      </c>
      <c r="J1831" s="26">
        <f t="shared" si="94"/>
        <v>168.68556249999995</v>
      </c>
      <c r="K1831" s="26">
        <f t="shared" si="95"/>
        <v>519.32808378820903</v>
      </c>
      <c r="L1831" s="28">
        <f t="shared" si="96"/>
        <v>0.75482235939643327</v>
      </c>
    </row>
    <row r="1832" spans="1:12">
      <c r="A1832" s="14">
        <v>2020</v>
      </c>
      <c r="B1832" s="14" t="s">
        <v>1095</v>
      </c>
      <c r="C1832" s="14" t="s">
        <v>1754</v>
      </c>
      <c r="D1832" s="14" t="s">
        <v>1223</v>
      </c>
      <c r="E1832" s="14" t="s">
        <v>1262</v>
      </c>
      <c r="F1832" s="14" t="s">
        <v>1264</v>
      </c>
      <c r="G1832" s="30">
        <v>680.80892683306752</v>
      </c>
      <c r="H1832" s="30">
        <v>198.24588608606564</v>
      </c>
      <c r="I1832" s="26">
        <f t="shared" si="94"/>
        <v>680.80892683306752</v>
      </c>
      <c r="J1832" s="26">
        <f t="shared" si="94"/>
        <v>198.24588608606564</v>
      </c>
      <c r="K1832" s="26">
        <f t="shared" si="95"/>
        <v>482.56304074700188</v>
      </c>
      <c r="L1832" s="28">
        <f t="shared" si="96"/>
        <v>0.70880833333333337</v>
      </c>
    </row>
    <row r="1833" spans="1:12">
      <c r="A1833" s="14">
        <v>2019</v>
      </c>
      <c r="B1833" s="14" t="s">
        <v>1095</v>
      </c>
      <c r="C1833" s="14" t="s">
        <v>1755</v>
      </c>
      <c r="D1833" s="14" t="s">
        <v>1231</v>
      </c>
      <c r="E1833" s="14" t="s">
        <v>1675</v>
      </c>
      <c r="F1833" s="14" t="s">
        <v>1756</v>
      </c>
      <c r="G1833" s="30">
        <v>239.008353982301</v>
      </c>
      <c r="H1833" s="30">
        <v>92.00125440000005</v>
      </c>
      <c r="I1833" s="26">
        <f t="shared" si="94"/>
        <v>239.008353982301</v>
      </c>
      <c r="J1833" s="26">
        <f t="shared" si="94"/>
        <v>92.00125440000005</v>
      </c>
      <c r="K1833" s="26">
        <f t="shared" si="95"/>
        <v>147.00709958230095</v>
      </c>
      <c r="L1833" s="28">
        <f t="shared" si="96"/>
        <v>0.61507096774193548</v>
      </c>
    </row>
    <row r="1834" spans="1:12">
      <c r="A1834" s="14">
        <v>2015</v>
      </c>
      <c r="B1834" s="14" t="s">
        <v>1095</v>
      </c>
      <c r="C1834" s="14" t="s">
        <v>1755</v>
      </c>
      <c r="D1834" s="14" t="s">
        <v>1231</v>
      </c>
      <c r="E1834" s="14" t="s">
        <v>1675</v>
      </c>
      <c r="F1834" s="14" t="s">
        <v>1756</v>
      </c>
      <c r="G1834" s="30">
        <v>237.2498311162519</v>
      </c>
      <c r="H1834" s="30">
        <v>94.00227347527435</v>
      </c>
      <c r="I1834" s="26">
        <f t="shared" si="94"/>
        <v>237.2498311162519</v>
      </c>
      <c r="J1834" s="26">
        <f t="shared" si="94"/>
        <v>94.00227347527435</v>
      </c>
      <c r="K1834" s="26">
        <f t="shared" si="95"/>
        <v>143.24755764097756</v>
      </c>
      <c r="L1834" s="28">
        <f t="shared" si="96"/>
        <v>0.60378360215053883</v>
      </c>
    </row>
    <row r="1835" spans="1:12">
      <c r="A1835" s="14">
        <v>2020</v>
      </c>
      <c r="B1835" s="14" t="s">
        <v>1095</v>
      </c>
      <c r="C1835" s="14" t="s">
        <v>1755</v>
      </c>
      <c r="D1835" s="14" t="s">
        <v>1231</v>
      </c>
      <c r="E1835" s="14" t="s">
        <v>1675</v>
      </c>
      <c r="F1835" s="14" t="s">
        <v>1756</v>
      </c>
      <c r="G1835" s="30">
        <v>243.64398056488969</v>
      </c>
      <c r="H1835" s="30">
        <v>97.576303170787511</v>
      </c>
      <c r="I1835" s="26">
        <f t="shared" si="94"/>
        <v>243.64398056488969</v>
      </c>
      <c r="J1835" s="26">
        <f t="shared" si="94"/>
        <v>97.576303170787511</v>
      </c>
      <c r="K1835" s="26">
        <f t="shared" si="95"/>
        <v>146.06767739410219</v>
      </c>
      <c r="L1835" s="28">
        <f t="shared" si="96"/>
        <v>0.5995127688172045</v>
      </c>
    </row>
    <row r="1836" spans="1:12">
      <c r="A1836" s="14">
        <v>2018</v>
      </c>
      <c r="B1836" s="14" t="s">
        <v>1095</v>
      </c>
      <c r="C1836" s="14" t="s">
        <v>1755</v>
      </c>
      <c r="D1836" s="14" t="s">
        <v>1231</v>
      </c>
      <c r="E1836" s="14" t="s">
        <v>1675</v>
      </c>
      <c r="F1836" s="14" t="s">
        <v>1756</v>
      </c>
      <c r="G1836" s="30">
        <v>232.00691079812222</v>
      </c>
      <c r="H1836" s="30">
        <v>120.87354240000008</v>
      </c>
      <c r="I1836" s="26">
        <f t="shared" si="94"/>
        <v>232.00691079812222</v>
      </c>
      <c r="J1836" s="26">
        <f t="shared" si="94"/>
        <v>120.87354240000008</v>
      </c>
      <c r="K1836" s="26">
        <f t="shared" si="95"/>
        <v>111.13336839812214</v>
      </c>
      <c r="L1836" s="28">
        <f t="shared" si="96"/>
        <v>0.47900887096774197</v>
      </c>
    </row>
    <row r="1837" spans="1:12">
      <c r="A1837" s="14">
        <v>2021</v>
      </c>
      <c r="B1837" s="14" t="s">
        <v>1095</v>
      </c>
      <c r="C1837" s="14" t="s">
        <v>1755</v>
      </c>
      <c r="D1837" s="14" t="s">
        <v>1231</v>
      </c>
      <c r="E1837" s="14" t="s">
        <v>1675</v>
      </c>
      <c r="F1837" s="14" t="s">
        <v>1756</v>
      </c>
      <c r="G1837" s="30">
        <v>238.93774436090231</v>
      </c>
      <c r="H1837" s="30">
        <v>121.85046166666673</v>
      </c>
      <c r="I1837" s="26">
        <f t="shared" si="94"/>
        <v>238.93774436090231</v>
      </c>
      <c r="J1837" s="26">
        <f t="shared" si="94"/>
        <v>121.85046166666673</v>
      </c>
      <c r="K1837" s="26">
        <f t="shared" si="95"/>
        <v>117.08728269423558</v>
      </c>
      <c r="L1837" s="28">
        <f t="shared" si="96"/>
        <v>0.49003259408602134</v>
      </c>
    </row>
    <row r="1838" spans="1:12">
      <c r="A1838" s="14">
        <v>2016</v>
      </c>
      <c r="B1838" s="14" t="s">
        <v>1095</v>
      </c>
      <c r="C1838" s="14" t="s">
        <v>1755</v>
      </c>
      <c r="D1838" s="14" t="s">
        <v>1231</v>
      </c>
      <c r="E1838" s="14" t="s">
        <v>1675</v>
      </c>
      <c r="F1838" s="14" t="s">
        <v>1756</v>
      </c>
      <c r="G1838" s="30">
        <v>252.96897737556574</v>
      </c>
      <c r="H1838" s="30">
        <v>133.8478750000001</v>
      </c>
      <c r="I1838" s="26">
        <f t="shared" si="94"/>
        <v>252.96897737556574</v>
      </c>
      <c r="J1838" s="26">
        <f t="shared" si="94"/>
        <v>133.8478750000001</v>
      </c>
      <c r="K1838" s="26">
        <f t="shared" si="95"/>
        <v>119.12110237556564</v>
      </c>
      <c r="L1838" s="28">
        <f t="shared" si="96"/>
        <v>0.47089213709677408</v>
      </c>
    </row>
    <row r="1839" spans="1:12">
      <c r="A1839" s="14">
        <v>2017</v>
      </c>
      <c r="B1839" s="14" t="s">
        <v>1095</v>
      </c>
      <c r="C1839" s="14" t="s">
        <v>1755</v>
      </c>
      <c r="D1839" s="14" t="s">
        <v>1231</v>
      </c>
      <c r="E1839" s="14" t="s">
        <v>1675</v>
      </c>
      <c r="F1839" s="14" t="s">
        <v>1756</v>
      </c>
      <c r="G1839" s="30">
        <v>231.25198009950211</v>
      </c>
      <c r="H1839" s="30">
        <v>165.51419672727263</v>
      </c>
      <c r="I1839" s="26">
        <f t="shared" si="94"/>
        <v>231.25198009950211</v>
      </c>
      <c r="J1839" s="26">
        <f t="shared" si="94"/>
        <v>165.51419672727263</v>
      </c>
      <c r="K1839" s="26">
        <f t="shared" si="95"/>
        <v>65.737783372229472</v>
      </c>
      <c r="L1839" s="28">
        <f t="shared" si="96"/>
        <v>0.28426906158357695</v>
      </c>
    </row>
    <row r="1840" spans="1:12">
      <c r="A1840" s="14">
        <v>2018</v>
      </c>
      <c r="B1840" s="14" t="s">
        <v>1095</v>
      </c>
      <c r="C1840" s="14" t="s">
        <v>1757</v>
      </c>
      <c r="D1840" s="14" t="s">
        <v>1231</v>
      </c>
      <c r="E1840" s="14" t="s">
        <v>1758</v>
      </c>
      <c r="F1840" s="14" t="s">
        <v>1759</v>
      </c>
      <c r="G1840" s="30">
        <v>216.1585245901646</v>
      </c>
      <c r="H1840" s="30">
        <v>22.511187333333424</v>
      </c>
      <c r="I1840" s="26">
        <f t="shared" si="94"/>
        <v>216.1585245901646</v>
      </c>
      <c r="J1840" s="26">
        <f t="shared" si="94"/>
        <v>22.511187333333424</v>
      </c>
      <c r="K1840" s="26">
        <f t="shared" si="95"/>
        <v>193.64733725683118</v>
      </c>
      <c r="L1840" s="28">
        <f t="shared" si="96"/>
        <v>0.8958579710144926</v>
      </c>
    </row>
    <row r="1841" spans="1:12">
      <c r="A1841" s="14">
        <v>2017</v>
      </c>
      <c r="B1841" s="14" t="s">
        <v>1095</v>
      </c>
      <c r="C1841" s="14" t="s">
        <v>1757</v>
      </c>
      <c r="D1841" s="14" t="s">
        <v>1231</v>
      </c>
      <c r="E1841" s="14" t="s">
        <v>1758</v>
      </c>
      <c r="F1841" s="14" t="s">
        <v>1759</v>
      </c>
      <c r="G1841" s="30">
        <v>212.29190082644652</v>
      </c>
      <c r="H1841" s="30">
        <v>22.988290000000049</v>
      </c>
      <c r="I1841" s="26">
        <f t="shared" si="94"/>
        <v>212.29190082644652</v>
      </c>
      <c r="J1841" s="26">
        <f t="shared" si="94"/>
        <v>22.988290000000049</v>
      </c>
      <c r="K1841" s="26">
        <f t="shared" si="95"/>
        <v>189.30361082644646</v>
      </c>
      <c r="L1841" s="28">
        <f t="shared" si="96"/>
        <v>0.89171376811594183</v>
      </c>
    </row>
    <row r="1842" spans="1:12">
      <c r="A1842" s="14">
        <v>2019</v>
      </c>
      <c r="B1842" s="14" t="s">
        <v>1095</v>
      </c>
      <c r="C1842" s="14" t="s">
        <v>1757</v>
      </c>
      <c r="D1842" s="14" t="s">
        <v>1231</v>
      </c>
      <c r="E1842" s="14" t="s">
        <v>1758</v>
      </c>
      <c r="F1842" s="14" t="s">
        <v>1759</v>
      </c>
      <c r="G1842" s="30">
        <v>207.16766937669419</v>
      </c>
      <c r="H1842" s="30">
        <v>33.144575277777832</v>
      </c>
      <c r="I1842" s="26">
        <f t="shared" si="94"/>
        <v>207.16766937669419</v>
      </c>
      <c r="J1842" s="26">
        <f t="shared" si="94"/>
        <v>33.144575277777832</v>
      </c>
      <c r="K1842" s="26">
        <f t="shared" si="95"/>
        <v>174.02309409891637</v>
      </c>
      <c r="L1842" s="28">
        <f t="shared" si="96"/>
        <v>0.84001086956521753</v>
      </c>
    </row>
    <row r="1843" spans="1:12">
      <c r="A1843" s="14">
        <v>2015</v>
      </c>
      <c r="B1843" s="14" t="s">
        <v>1095</v>
      </c>
      <c r="C1843" s="14" t="s">
        <v>1757</v>
      </c>
      <c r="D1843" s="14" t="s">
        <v>1231</v>
      </c>
      <c r="E1843" s="14" t="s">
        <v>1758</v>
      </c>
      <c r="F1843" s="14" t="s">
        <v>1759</v>
      </c>
      <c r="G1843" s="30">
        <v>207.66448224852132</v>
      </c>
      <c r="H1843" s="30">
        <v>53.034198173077094</v>
      </c>
      <c r="I1843" s="26">
        <f t="shared" si="94"/>
        <v>207.66448224852132</v>
      </c>
      <c r="J1843" s="26">
        <f t="shared" si="94"/>
        <v>53.034198173077094</v>
      </c>
      <c r="K1843" s="26">
        <f t="shared" si="95"/>
        <v>154.63028407544422</v>
      </c>
      <c r="L1843" s="28">
        <f t="shared" si="96"/>
        <v>0.7446159420289854</v>
      </c>
    </row>
    <row r="1844" spans="1:12">
      <c r="A1844" s="14">
        <v>2020</v>
      </c>
      <c r="B1844" s="14" t="s">
        <v>1095</v>
      </c>
      <c r="C1844" s="14" t="s">
        <v>1757</v>
      </c>
      <c r="D1844" s="14" t="s">
        <v>1231</v>
      </c>
      <c r="E1844" s="14" t="s">
        <v>1758</v>
      </c>
      <c r="F1844" s="14" t="s">
        <v>1759</v>
      </c>
      <c r="G1844" s="30">
        <v>209.63130193905786</v>
      </c>
      <c r="H1844" s="30">
        <v>64.289590962603782</v>
      </c>
      <c r="I1844" s="26">
        <f t="shared" si="94"/>
        <v>209.63130193905786</v>
      </c>
      <c r="J1844" s="26">
        <f t="shared" si="94"/>
        <v>64.289590962603782</v>
      </c>
      <c r="K1844" s="26">
        <f t="shared" si="95"/>
        <v>145.34171097645407</v>
      </c>
      <c r="L1844" s="28">
        <f t="shared" si="96"/>
        <v>0.69332065217391303</v>
      </c>
    </row>
    <row r="1845" spans="1:12">
      <c r="A1845" s="14">
        <v>2021</v>
      </c>
      <c r="B1845" s="14" t="s">
        <v>1095</v>
      </c>
      <c r="C1845" s="14" t="s">
        <v>1757</v>
      </c>
      <c r="D1845" s="14" t="s">
        <v>1231</v>
      </c>
      <c r="E1845" s="14" t="s">
        <v>1758</v>
      </c>
      <c r="F1845" s="14" t="s">
        <v>1759</v>
      </c>
      <c r="G1845" s="30">
        <v>210.69164556962039</v>
      </c>
      <c r="H1845" s="30">
        <v>77.754246857142789</v>
      </c>
      <c r="I1845" s="26">
        <f t="shared" si="94"/>
        <v>210.69164556962039</v>
      </c>
      <c r="J1845" s="26">
        <f t="shared" si="94"/>
        <v>77.754246857142789</v>
      </c>
      <c r="K1845" s="26">
        <f t="shared" si="95"/>
        <v>132.9373987124776</v>
      </c>
      <c r="L1845" s="28">
        <f t="shared" si="96"/>
        <v>0.63095714285714344</v>
      </c>
    </row>
    <row r="1846" spans="1:12">
      <c r="A1846" s="14">
        <v>2016</v>
      </c>
      <c r="B1846" s="14" t="s">
        <v>1095</v>
      </c>
      <c r="C1846" s="14" t="s">
        <v>1757</v>
      </c>
      <c r="D1846" s="14" t="s">
        <v>1231</v>
      </c>
      <c r="E1846" s="14" t="s">
        <v>1758</v>
      </c>
      <c r="F1846" s="14" t="s">
        <v>1759</v>
      </c>
      <c r="G1846" s="30">
        <v>207.96333333333371</v>
      </c>
      <c r="H1846" s="30">
        <v>79.029037571428987</v>
      </c>
      <c r="I1846" s="26">
        <f t="shared" si="94"/>
        <v>207.96333333333371</v>
      </c>
      <c r="J1846" s="26">
        <f t="shared" si="94"/>
        <v>79.029037571428987</v>
      </c>
      <c r="K1846" s="26">
        <f t="shared" si="95"/>
        <v>128.93429576190471</v>
      </c>
      <c r="L1846" s="28">
        <f t="shared" si="96"/>
        <v>0.61998571428571292</v>
      </c>
    </row>
    <row r="1847" spans="1:12">
      <c r="A1847" s="14">
        <v>2021</v>
      </c>
      <c r="B1847" s="14" t="s">
        <v>1095</v>
      </c>
      <c r="C1847" s="14" t="s">
        <v>1760</v>
      </c>
      <c r="D1847" s="14" t="s">
        <v>1620</v>
      </c>
      <c r="E1847" s="14" t="s">
        <v>1593</v>
      </c>
      <c r="F1847" s="14" t="s">
        <v>1761</v>
      </c>
      <c r="G1847" s="30">
        <v>108.47282058738035</v>
      </c>
      <c r="H1847" s="30">
        <v>24.067708381215535</v>
      </c>
      <c r="I1847" s="26">
        <f t="shared" si="94"/>
        <v>108.47282058738035</v>
      </c>
      <c r="J1847" s="26">
        <f t="shared" si="94"/>
        <v>24.067708381215535</v>
      </c>
      <c r="K1847" s="26">
        <f t="shared" si="95"/>
        <v>84.405112206164816</v>
      </c>
      <c r="L1847" s="28">
        <f t="shared" si="96"/>
        <v>0.77812222222222216</v>
      </c>
    </row>
    <row r="1848" spans="1:12">
      <c r="A1848" s="14">
        <v>2020</v>
      </c>
      <c r="B1848" s="14" t="s">
        <v>1095</v>
      </c>
      <c r="C1848" s="14" t="s">
        <v>1760</v>
      </c>
      <c r="D1848" s="14" t="s">
        <v>1620</v>
      </c>
      <c r="E1848" s="14" t="s">
        <v>1593</v>
      </c>
      <c r="F1848" s="14" t="s">
        <v>1761</v>
      </c>
      <c r="G1848" s="30">
        <v>118.80847323721085</v>
      </c>
      <c r="H1848" s="30">
        <v>32.643382361436295</v>
      </c>
      <c r="I1848" s="26">
        <f t="shared" si="94"/>
        <v>118.80847323721085</v>
      </c>
      <c r="J1848" s="26">
        <f t="shared" si="94"/>
        <v>32.643382361436295</v>
      </c>
      <c r="K1848" s="26">
        <f t="shared" si="95"/>
        <v>86.165090875774553</v>
      </c>
      <c r="L1848" s="28">
        <f t="shared" si="96"/>
        <v>0.72524365079365083</v>
      </c>
    </row>
    <row r="1849" spans="1:12">
      <c r="A1849" s="14">
        <v>2012</v>
      </c>
      <c r="B1849" s="14" t="s">
        <v>1095</v>
      </c>
      <c r="C1849" s="14" t="s">
        <v>1762</v>
      </c>
      <c r="D1849" s="14" t="s">
        <v>1097</v>
      </c>
      <c r="E1849" s="14" t="s">
        <v>1659</v>
      </c>
      <c r="F1849" s="14" t="s">
        <v>1763</v>
      </c>
      <c r="G1849" s="30">
        <v>563.59988848620037</v>
      </c>
      <c r="H1849" s="30">
        <v>15.644530949019609</v>
      </c>
      <c r="I1849" s="26">
        <f t="shared" si="94"/>
        <v>563.59988848620037</v>
      </c>
      <c r="J1849" s="26">
        <f t="shared" si="94"/>
        <v>15.644530949019609</v>
      </c>
      <c r="K1849" s="26">
        <f t="shared" si="95"/>
        <v>547.95535753718082</v>
      </c>
      <c r="L1849" s="28">
        <f t="shared" si="96"/>
        <v>0.97224177777777787</v>
      </c>
    </row>
    <row r="1850" spans="1:12">
      <c r="A1850" s="14">
        <v>2011</v>
      </c>
      <c r="B1850" s="14" t="s">
        <v>1095</v>
      </c>
      <c r="C1850" s="14" t="s">
        <v>1762</v>
      </c>
      <c r="D1850" s="14" t="s">
        <v>1097</v>
      </c>
      <c r="E1850" s="14" t="s">
        <v>1659</v>
      </c>
      <c r="F1850" s="14" t="s">
        <v>1763</v>
      </c>
      <c r="G1850" s="30">
        <v>550.70593867267462</v>
      </c>
      <c r="H1850" s="30">
        <v>16.848459028160487</v>
      </c>
      <c r="I1850" s="26">
        <f t="shared" si="94"/>
        <v>550.70593867267462</v>
      </c>
      <c r="J1850" s="26">
        <f t="shared" si="94"/>
        <v>16.848459028160487</v>
      </c>
      <c r="K1850" s="26">
        <f t="shared" si="95"/>
        <v>533.85747964451411</v>
      </c>
      <c r="L1850" s="28">
        <f t="shared" si="96"/>
        <v>0.96940570666666659</v>
      </c>
    </row>
    <row r="1851" spans="1:12">
      <c r="A1851" s="14">
        <v>2013</v>
      </c>
      <c r="B1851" s="14" t="s">
        <v>1095</v>
      </c>
      <c r="C1851" s="14" t="s">
        <v>1762</v>
      </c>
      <c r="D1851" s="14" t="s">
        <v>1097</v>
      </c>
      <c r="E1851" s="14" t="s">
        <v>1659</v>
      </c>
      <c r="F1851" s="14" t="s">
        <v>1763</v>
      </c>
      <c r="G1851" s="30">
        <v>480.24907203851444</v>
      </c>
      <c r="H1851" s="30">
        <v>26.389761213927578</v>
      </c>
      <c r="I1851" s="26">
        <f t="shared" si="94"/>
        <v>480.24907203851444</v>
      </c>
      <c r="J1851" s="26">
        <f t="shared" si="94"/>
        <v>26.389761213927578</v>
      </c>
      <c r="K1851" s="26">
        <f t="shared" si="95"/>
        <v>453.85931082458688</v>
      </c>
      <c r="L1851" s="28">
        <f t="shared" si="96"/>
        <v>0.94504984444444451</v>
      </c>
    </row>
    <row r="1852" spans="1:12">
      <c r="A1852" s="14">
        <v>2015</v>
      </c>
      <c r="B1852" s="14" t="s">
        <v>1095</v>
      </c>
      <c r="C1852" s="14" t="s">
        <v>1762</v>
      </c>
      <c r="D1852" s="14" t="s">
        <v>1097</v>
      </c>
      <c r="E1852" s="14" t="s">
        <v>1659</v>
      </c>
      <c r="F1852" s="14" t="s">
        <v>1763</v>
      </c>
      <c r="G1852" s="30">
        <v>397.62835998086337</v>
      </c>
      <c r="H1852" s="30">
        <v>56.645639127423834</v>
      </c>
      <c r="I1852" s="26">
        <f t="shared" si="94"/>
        <v>397.62835998086337</v>
      </c>
      <c r="J1852" s="26">
        <f t="shared" si="94"/>
        <v>56.645639127423834</v>
      </c>
      <c r="K1852" s="26">
        <f t="shared" si="95"/>
        <v>340.98272085343956</v>
      </c>
      <c r="L1852" s="28">
        <f t="shared" si="96"/>
        <v>0.85754125000000003</v>
      </c>
    </row>
    <row r="1853" spans="1:12">
      <c r="A1853" s="14">
        <v>2018</v>
      </c>
      <c r="B1853" s="14" t="s">
        <v>1095</v>
      </c>
      <c r="C1853" s="14" t="s">
        <v>1762</v>
      </c>
      <c r="D1853" s="14" t="s">
        <v>1097</v>
      </c>
      <c r="E1853" s="14" t="s">
        <v>1659</v>
      </c>
      <c r="F1853" s="14" t="s">
        <v>1763</v>
      </c>
      <c r="G1853" s="30">
        <v>453.07234042553205</v>
      </c>
      <c r="H1853" s="30">
        <v>60.245406666666597</v>
      </c>
      <c r="I1853" s="26">
        <f t="shared" si="94"/>
        <v>453.07234042553205</v>
      </c>
      <c r="J1853" s="26">
        <f t="shared" si="94"/>
        <v>60.245406666666597</v>
      </c>
      <c r="K1853" s="26">
        <f t="shared" si="95"/>
        <v>392.82693375886544</v>
      </c>
      <c r="L1853" s="28">
        <f t="shared" si="96"/>
        <v>0.86702916666666685</v>
      </c>
    </row>
    <row r="1854" spans="1:12">
      <c r="A1854" s="14">
        <v>2017</v>
      </c>
      <c r="B1854" s="14" t="s">
        <v>1095</v>
      </c>
      <c r="C1854" s="14" t="s">
        <v>1762</v>
      </c>
      <c r="D1854" s="14" t="s">
        <v>1097</v>
      </c>
      <c r="E1854" s="14" t="s">
        <v>1659</v>
      </c>
      <c r="F1854" s="14" t="s">
        <v>1763</v>
      </c>
      <c r="G1854" s="30">
        <v>398.35547309833009</v>
      </c>
      <c r="H1854" s="30">
        <v>64.337396571428599</v>
      </c>
      <c r="I1854" s="26">
        <f t="shared" si="94"/>
        <v>398.35547309833009</v>
      </c>
      <c r="J1854" s="26">
        <f t="shared" si="94"/>
        <v>64.337396571428599</v>
      </c>
      <c r="K1854" s="26">
        <f t="shared" si="95"/>
        <v>334.0180765269015</v>
      </c>
      <c r="L1854" s="28">
        <f t="shared" si="96"/>
        <v>0.83849249999999986</v>
      </c>
    </row>
    <row r="1855" spans="1:12">
      <c r="A1855" s="14">
        <v>2016</v>
      </c>
      <c r="B1855" s="14" t="s">
        <v>1095</v>
      </c>
      <c r="C1855" s="14" t="s">
        <v>1762</v>
      </c>
      <c r="D1855" s="14" t="s">
        <v>1097</v>
      </c>
      <c r="E1855" s="14" t="s">
        <v>1659</v>
      </c>
      <c r="F1855" s="14" t="s">
        <v>1763</v>
      </c>
      <c r="G1855" s="30">
        <v>390.56129032258076</v>
      </c>
      <c r="H1855" s="30">
        <v>67.855250666666635</v>
      </c>
      <c r="I1855" s="26">
        <f t="shared" si="94"/>
        <v>390.56129032258076</v>
      </c>
      <c r="J1855" s="26">
        <f t="shared" si="94"/>
        <v>67.855250666666635</v>
      </c>
      <c r="K1855" s="26">
        <f t="shared" si="95"/>
        <v>322.70603965591414</v>
      </c>
      <c r="L1855" s="28">
        <f t="shared" si="96"/>
        <v>0.82626222222222234</v>
      </c>
    </row>
    <row r="1856" spans="1:12">
      <c r="A1856" s="14">
        <v>2020</v>
      </c>
      <c r="B1856" s="14" t="s">
        <v>1095</v>
      </c>
      <c r="C1856" s="14" t="s">
        <v>1762</v>
      </c>
      <c r="D1856" s="14" t="s">
        <v>1097</v>
      </c>
      <c r="E1856" s="14" t="s">
        <v>1659</v>
      </c>
      <c r="F1856" s="14" t="s">
        <v>1763</v>
      </c>
      <c r="G1856" s="30">
        <v>490.20393873085311</v>
      </c>
      <c r="H1856" s="30">
        <v>71.524073750000042</v>
      </c>
      <c r="I1856" s="26">
        <f t="shared" si="94"/>
        <v>490.20393873085311</v>
      </c>
      <c r="J1856" s="26">
        <f t="shared" si="94"/>
        <v>71.524073750000042</v>
      </c>
      <c r="K1856" s="26">
        <f t="shared" si="95"/>
        <v>418.67986498085304</v>
      </c>
      <c r="L1856" s="28">
        <f t="shared" si="96"/>
        <v>0.85409322916666641</v>
      </c>
    </row>
    <row r="1857" spans="1:12">
      <c r="A1857" s="14">
        <v>2019</v>
      </c>
      <c r="B1857" s="14" t="s">
        <v>1095</v>
      </c>
      <c r="C1857" s="14" t="s">
        <v>1762</v>
      </c>
      <c r="D1857" s="14" t="s">
        <v>1097</v>
      </c>
      <c r="E1857" s="14" t="s">
        <v>1659</v>
      </c>
      <c r="F1857" s="14" t="s">
        <v>1763</v>
      </c>
      <c r="G1857" s="30">
        <v>429.42937625754502</v>
      </c>
      <c r="H1857" s="30">
        <v>75.321733666666532</v>
      </c>
      <c r="I1857" s="26">
        <f t="shared" si="94"/>
        <v>429.42937625754502</v>
      </c>
      <c r="J1857" s="26">
        <f t="shared" si="94"/>
        <v>75.321733666666532</v>
      </c>
      <c r="K1857" s="26">
        <f t="shared" si="95"/>
        <v>354.10764259087847</v>
      </c>
      <c r="L1857" s="28">
        <f t="shared" si="96"/>
        <v>0.82460041666666684</v>
      </c>
    </row>
    <row r="1858" spans="1:12">
      <c r="A1858" s="14">
        <v>2014</v>
      </c>
      <c r="B1858" s="14" t="s">
        <v>1095</v>
      </c>
      <c r="C1858" s="14" t="s">
        <v>1762</v>
      </c>
      <c r="D1858" s="14" t="s">
        <v>1097</v>
      </c>
      <c r="E1858" s="14" t="s">
        <v>1659</v>
      </c>
      <c r="F1858" s="14" t="s">
        <v>1763</v>
      </c>
      <c r="G1858" s="30">
        <v>512.64038876889811</v>
      </c>
      <c r="H1858" s="30">
        <v>75.952799999999939</v>
      </c>
      <c r="I1858" s="26">
        <f t="shared" si="94"/>
        <v>512.64038876889811</v>
      </c>
      <c r="J1858" s="26">
        <f t="shared" si="94"/>
        <v>75.952799999999939</v>
      </c>
      <c r="K1858" s="26">
        <f t="shared" si="95"/>
        <v>436.68758876889819</v>
      </c>
      <c r="L1858" s="28">
        <f t="shared" si="96"/>
        <v>0.85184000000000004</v>
      </c>
    </row>
    <row r="1859" spans="1:12">
      <c r="A1859" s="14">
        <v>2021</v>
      </c>
      <c r="B1859" s="14" t="s">
        <v>1095</v>
      </c>
      <c r="C1859" s="14" t="s">
        <v>1762</v>
      </c>
      <c r="D1859" s="14" t="s">
        <v>1097</v>
      </c>
      <c r="E1859" s="14" t="s">
        <v>1659</v>
      </c>
      <c r="F1859" s="14" t="s">
        <v>1763</v>
      </c>
      <c r="G1859" s="30">
        <v>421.85708582834314</v>
      </c>
      <c r="H1859" s="30">
        <v>140.36308439999993</v>
      </c>
      <c r="I1859" s="26">
        <f t="shared" si="94"/>
        <v>421.85708582834314</v>
      </c>
      <c r="J1859" s="26">
        <f t="shared" si="94"/>
        <v>140.36308439999993</v>
      </c>
      <c r="K1859" s="26">
        <f t="shared" si="95"/>
        <v>281.49400142834321</v>
      </c>
      <c r="L1859" s="28">
        <f t="shared" si="96"/>
        <v>0.66727337500000006</v>
      </c>
    </row>
    <row r="1860" spans="1:12">
      <c r="A1860" s="14">
        <v>2014</v>
      </c>
      <c r="B1860" s="14" t="s">
        <v>936</v>
      </c>
      <c r="C1860" s="14" t="s">
        <v>937</v>
      </c>
      <c r="D1860" s="14" t="s">
        <v>938</v>
      </c>
      <c r="E1860" s="14" t="s">
        <v>939</v>
      </c>
      <c r="F1860" s="14" t="s">
        <v>940</v>
      </c>
      <c r="G1860" s="30">
        <v>427.79665207260041</v>
      </c>
      <c r="H1860" s="30">
        <v>159.38441674248594</v>
      </c>
      <c r="I1860" s="26">
        <f t="shared" si="94"/>
        <v>427.79665207260041</v>
      </c>
      <c r="J1860" s="26">
        <f t="shared" si="94"/>
        <v>159.38441674248594</v>
      </c>
      <c r="K1860" s="26">
        <f t="shared" ref="K1860:K1923" si="97">IF(J1860="","",IF(I1860="","",I1860-J1860))</f>
        <v>268.41223533011447</v>
      </c>
      <c r="L1860" s="28">
        <f t="shared" ref="L1860:L1923" si="98">IF(J1860="","",IF(I1860="","",K1860/I1860))</f>
        <v>0.6274294902255636</v>
      </c>
    </row>
    <row r="1861" spans="1:12">
      <c r="A1861" s="14">
        <v>2016</v>
      </c>
      <c r="B1861" s="14" t="s">
        <v>936</v>
      </c>
      <c r="C1861" s="14" t="s">
        <v>941</v>
      </c>
      <c r="D1861" s="14" t="s">
        <v>942</v>
      </c>
      <c r="E1861" s="14" t="s">
        <v>943</v>
      </c>
      <c r="F1861" s="14" t="s">
        <v>944</v>
      </c>
      <c r="G1861" s="30">
        <v>518.62302803516309</v>
      </c>
      <c r="H1861" s="30">
        <v>49.18050312554648</v>
      </c>
      <c r="I1861" s="26">
        <f t="shared" si="94"/>
        <v>518.62302803516309</v>
      </c>
      <c r="J1861" s="26">
        <f t="shared" si="94"/>
        <v>49.18050312554648</v>
      </c>
      <c r="K1861" s="26">
        <f t="shared" si="97"/>
        <v>469.44252490961662</v>
      </c>
      <c r="L1861" s="28">
        <f t="shared" si="98"/>
        <v>0.90517100000000006</v>
      </c>
    </row>
    <row r="1862" spans="1:12">
      <c r="A1862" s="14">
        <v>2016</v>
      </c>
      <c r="B1862" s="14" t="s">
        <v>936</v>
      </c>
      <c r="C1862" s="14" t="s">
        <v>937</v>
      </c>
      <c r="D1862" s="14" t="s">
        <v>938</v>
      </c>
      <c r="E1862" s="14" t="s">
        <v>939</v>
      </c>
      <c r="F1862" s="14" t="s">
        <v>940</v>
      </c>
      <c r="G1862" s="30">
        <v>398.72682841690522</v>
      </c>
      <c r="H1862" s="30">
        <v>114.44789938241107</v>
      </c>
      <c r="I1862" s="26">
        <f t="shared" si="94"/>
        <v>398.72682841690522</v>
      </c>
      <c r="J1862" s="26">
        <f t="shared" si="94"/>
        <v>114.44789938241107</v>
      </c>
      <c r="K1862" s="26">
        <f t="shared" si="97"/>
        <v>284.27892903449413</v>
      </c>
      <c r="L1862" s="28">
        <f t="shared" si="98"/>
        <v>0.71296664476576077</v>
      </c>
    </row>
    <row r="1863" spans="1:12">
      <c r="A1863" s="14">
        <v>2019</v>
      </c>
      <c r="B1863" s="14" t="s">
        <v>936</v>
      </c>
      <c r="C1863" s="14" t="s">
        <v>937</v>
      </c>
      <c r="D1863" s="14" t="s">
        <v>938</v>
      </c>
      <c r="E1863" s="14" t="s">
        <v>939</v>
      </c>
      <c r="F1863" s="14" t="s">
        <v>939</v>
      </c>
      <c r="G1863" s="30">
        <v>431.16942232969006</v>
      </c>
      <c r="H1863" s="30">
        <v>134.47643675882045</v>
      </c>
      <c r="I1863" s="26">
        <f t="shared" si="94"/>
        <v>431.16942232969006</v>
      </c>
      <c r="J1863" s="26">
        <f t="shared" si="94"/>
        <v>134.47643675882045</v>
      </c>
      <c r="K1863" s="26">
        <f t="shared" si="97"/>
        <v>296.69298557086961</v>
      </c>
      <c r="L1863" s="28">
        <f t="shared" si="98"/>
        <v>0.688112306220096</v>
      </c>
    </row>
    <row r="1864" spans="1:12">
      <c r="A1864" s="14">
        <v>2013</v>
      </c>
      <c r="B1864" s="14" t="s">
        <v>936</v>
      </c>
      <c r="C1864" s="14" t="s">
        <v>941</v>
      </c>
      <c r="D1864" s="14" t="s">
        <v>942</v>
      </c>
      <c r="E1864" s="14" t="s">
        <v>943</v>
      </c>
      <c r="F1864" s="14" t="s">
        <v>944</v>
      </c>
      <c r="G1864" s="30">
        <v>577.65512902966475</v>
      </c>
      <c r="H1864" s="30">
        <v>50.936871907777856</v>
      </c>
      <c r="I1864" s="26">
        <f t="shared" ref="I1864:J1927" si="99">IF(G1864&lt;0,"",IF(G1864="","",G1864))</f>
        <v>577.65512902966475</v>
      </c>
      <c r="J1864" s="26">
        <f t="shared" si="99"/>
        <v>50.936871907777856</v>
      </c>
      <c r="K1864" s="26">
        <f t="shared" si="97"/>
        <v>526.71825712188684</v>
      </c>
      <c r="L1864" s="28">
        <f t="shared" si="98"/>
        <v>0.91182131111111087</v>
      </c>
    </row>
    <row r="1865" spans="1:12">
      <c r="A1865" s="14">
        <v>2013</v>
      </c>
      <c r="B1865" s="14" t="s">
        <v>936</v>
      </c>
      <c r="C1865" s="14" t="s">
        <v>937</v>
      </c>
      <c r="D1865" s="14" t="s">
        <v>938</v>
      </c>
      <c r="E1865" s="14" t="s">
        <v>939</v>
      </c>
      <c r="F1865" s="14" t="s">
        <v>940</v>
      </c>
      <c r="G1865" s="30">
        <v>473.48119809782327</v>
      </c>
      <c r="H1865" s="30">
        <v>136.4825098741311</v>
      </c>
      <c r="I1865" s="26">
        <f t="shared" si="99"/>
        <v>473.48119809782327</v>
      </c>
      <c r="J1865" s="26">
        <f t="shared" si="99"/>
        <v>136.4825098741311</v>
      </c>
      <c r="K1865" s="26">
        <f t="shared" si="97"/>
        <v>336.99868822369217</v>
      </c>
      <c r="L1865" s="28">
        <f t="shared" si="98"/>
        <v>0.71174671682330837</v>
      </c>
    </row>
    <row r="1866" spans="1:12">
      <c r="A1866" s="14">
        <v>2013</v>
      </c>
      <c r="B1866" s="14" t="s">
        <v>936</v>
      </c>
      <c r="C1866" s="14" t="s">
        <v>945</v>
      </c>
      <c r="D1866" s="14" t="s">
        <v>938</v>
      </c>
      <c r="E1866" s="14" t="s">
        <v>946</v>
      </c>
      <c r="F1866" s="14" t="s">
        <v>947</v>
      </c>
      <c r="G1866" s="30">
        <v>6491.8157325450484</v>
      </c>
      <c r="H1866" s="30">
        <v>2364.2776907199</v>
      </c>
      <c r="I1866" s="26">
        <f t="shared" si="99"/>
        <v>6491.8157325450484</v>
      </c>
      <c r="J1866" s="26">
        <f t="shared" si="99"/>
        <v>2364.2776907199</v>
      </c>
      <c r="K1866" s="26">
        <f t="shared" si="97"/>
        <v>4127.538041825148</v>
      </c>
      <c r="L1866" s="28">
        <f t="shared" si="98"/>
        <v>0.63580640792572063</v>
      </c>
    </row>
    <row r="1867" spans="1:12">
      <c r="A1867" s="14">
        <v>2019</v>
      </c>
      <c r="B1867" s="14" t="s">
        <v>936</v>
      </c>
      <c r="C1867" s="14" t="s">
        <v>948</v>
      </c>
      <c r="D1867" s="14" t="s">
        <v>949</v>
      </c>
      <c r="E1867" s="14" t="s">
        <v>943</v>
      </c>
      <c r="F1867" s="14" t="s">
        <v>950</v>
      </c>
      <c r="G1867" s="30">
        <v>363.48725945610119</v>
      </c>
      <c r="H1867" s="30">
        <v>94.703935178879632</v>
      </c>
      <c r="I1867" s="26">
        <f t="shared" si="99"/>
        <v>363.48725945610119</v>
      </c>
      <c r="J1867" s="26">
        <f t="shared" si="99"/>
        <v>94.703935178879632</v>
      </c>
      <c r="K1867" s="26">
        <f t="shared" si="97"/>
        <v>268.78332427722154</v>
      </c>
      <c r="L1867" s="28">
        <f t="shared" si="98"/>
        <v>0.73945734626135595</v>
      </c>
    </row>
    <row r="1868" spans="1:12">
      <c r="A1868" s="14">
        <v>2021</v>
      </c>
      <c r="B1868" s="14" t="s">
        <v>936</v>
      </c>
      <c r="C1868" s="14" t="s">
        <v>948</v>
      </c>
      <c r="D1868" s="14" t="s">
        <v>949</v>
      </c>
      <c r="E1868" s="14" t="s">
        <v>943</v>
      </c>
      <c r="F1868" s="14" t="s">
        <v>950</v>
      </c>
      <c r="G1868" s="30">
        <v>320.40935122668373</v>
      </c>
      <c r="H1868" s="30">
        <v>100.2711391928775</v>
      </c>
      <c r="I1868" s="26">
        <f t="shared" si="99"/>
        <v>320.40935122668373</v>
      </c>
      <c r="J1868" s="26">
        <f t="shared" si="99"/>
        <v>100.2711391928775</v>
      </c>
      <c r="K1868" s="26">
        <f t="shared" si="97"/>
        <v>220.13821203380621</v>
      </c>
      <c r="L1868" s="28">
        <f t="shared" si="98"/>
        <v>0.68705301886792458</v>
      </c>
    </row>
    <row r="1869" spans="1:12">
      <c r="A1869" s="14">
        <v>2015</v>
      </c>
      <c r="B1869" s="14" t="s">
        <v>936</v>
      </c>
      <c r="C1869" s="14" t="s">
        <v>937</v>
      </c>
      <c r="D1869" s="14" t="s">
        <v>938</v>
      </c>
      <c r="E1869" s="14" t="s">
        <v>939</v>
      </c>
      <c r="F1869" s="14" t="s">
        <v>940</v>
      </c>
      <c r="G1869" s="30">
        <v>411.76130778828917</v>
      </c>
      <c r="H1869" s="30">
        <v>122.5704409154343</v>
      </c>
      <c r="I1869" s="26">
        <f t="shared" si="99"/>
        <v>411.76130778828917</v>
      </c>
      <c r="J1869" s="26">
        <f t="shared" si="99"/>
        <v>122.5704409154343</v>
      </c>
      <c r="K1869" s="26">
        <f t="shared" si="97"/>
        <v>289.19086687285488</v>
      </c>
      <c r="L1869" s="28">
        <f t="shared" si="98"/>
        <v>0.70232647265037584</v>
      </c>
    </row>
    <row r="1870" spans="1:12">
      <c r="A1870" s="14">
        <v>2014</v>
      </c>
      <c r="B1870" s="14" t="s">
        <v>936</v>
      </c>
      <c r="C1870" s="14" t="s">
        <v>941</v>
      </c>
      <c r="D1870" s="14" t="s">
        <v>942</v>
      </c>
      <c r="E1870" s="14" t="s">
        <v>943</v>
      </c>
      <c r="F1870" s="14" t="s">
        <v>944</v>
      </c>
      <c r="G1870" s="30">
        <v>544.88284931618762</v>
      </c>
      <c r="H1870" s="30">
        <v>64.436164407340073</v>
      </c>
      <c r="I1870" s="26">
        <f t="shared" si="99"/>
        <v>544.88284931618762</v>
      </c>
      <c r="J1870" s="26">
        <f t="shared" si="99"/>
        <v>64.436164407340073</v>
      </c>
      <c r="K1870" s="26">
        <f t="shared" si="97"/>
        <v>480.44668490884754</v>
      </c>
      <c r="L1870" s="28">
        <f t="shared" si="98"/>
        <v>0.88174308571428595</v>
      </c>
    </row>
    <row r="1871" spans="1:12">
      <c r="A1871" s="14">
        <v>2011</v>
      </c>
      <c r="B1871" s="14" t="s">
        <v>936</v>
      </c>
      <c r="C1871" s="14" t="s">
        <v>945</v>
      </c>
      <c r="D1871" s="14" t="s">
        <v>938</v>
      </c>
      <c r="E1871" s="14" t="s">
        <v>946</v>
      </c>
      <c r="F1871" s="14" t="s">
        <v>947</v>
      </c>
      <c r="G1871" s="30">
        <v>7533.6674199742156</v>
      </c>
      <c r="H1871" s="30">
        <v>2193.6215256991572</v>
      </c>
      <c r="I1871" s="26">
        <f t="shared" si="99"/>
        <v>7533.6674199742156</v>
      </c>
      <c r="J1871" s="26">
        <f t="shared" si="99"/>
        <v>2193.6215256991572</v>
      </c>
      <c r="K1871" s="26">
        <f t="shared" si="97"/>
        <v>5340.0458942750583</v>
      </c>
      <c r="L1871" s="28">
        <f t="shared" si="98"/>
        <v>0.70882421489922032</v>
      </c>
    </row>
    <row r="1872" spans="1:12">
      <c r="A1872" s="14">
        <v>2020</v>
      </c>
      <c r="B1872" s="14" t="s">
        <v>936</v>
      </c>
      <c r="C1872" s="14" t="s">
        <v>948</v>
      </c>
      <c r="D1872" s="14" t="s">
        <v>949</v>
      </c>
      <c r="E1872" s="14" t="s">
        <v>943</v>
      </c>
      <c r="F1872" s="14" t="s">
        <v>950</v>
      </c>
      <c r="G1872" s="30">
        <v>353.96812489340368</v>
      </c>
      <c r="H1872" s="30">
        <v>108.75849134096575</v>
      </c>
      <c r="I1872" s="26">
        <f t="shared" si="99"/>
        <v>353.96812489340368</v>
      </c>
      <c r="J1872" s="26">
        <f t="shared" si="99"/>
        <v>108.75849134096575</v>
      </c>
      <c r="K1872" s="26">
        <f t="shared" si="97"/>
        <v>245.20963355243794</v>
      </c>
      <c r="L1872" s="28">
        <f t="shared" si="98"/>
        <v>0.69274495726495711</v>
      </c>
    </row>
    <row r="1873" spans="1:12">
      <c r="A1873" s="14">
        <v>2015</v>
      </c>
      <c r="B1873" s="14" t="s">
        <v>936</v>
      </c>
      <c r="C1873" s="14" t="s">
        <v>941</v>
      </c>
      <c r="D1873" s="14" t="s">
        <v>942</v>
      </c>
      <c r="E1873" s="14" t="s">
        <v>943</v>
      </c>
      <c r="F1873" s="14" t="s">
        <v>944</v>
      </c>
      <c r="G1873" s="30">
        <v>454.07201278394524</v>
      </c>
      <c r="H1873" s="30">
        <v>56.375643733333469</v>
      </c>
      <c r="I1873" s="26">
        <f t="shared" si="99"/>
        <v>454.07201278394524</v>
      </c>
      <c r="J1873" s="26">
        <f t="shared" si="99"/>
        <v>56.375643733333469</v>
      </c>
      <c r="K1873" s="26">
        <f t="shared" si="97"/>
        <v>397.69636905061179</v>
      </c>
      <c r="L1873" s="28">
        <f t="shared" si="98"/>
        <v>0.87584426666666659</v>
      </c>
    </row>
    <row r="1874" spans="1:12">
      <c r="A1874" s="14">
        <v>2020</v>
      </c>
      <c r="B1874" s="14" t="s">
        <v>936</v>
      </c>
      <c r="C1874" s="14" t="s">
        <v>956</v>
      </c>
      <c r="D1874" s="14" t="s">
        <v>957</v>
      </c>
      <c r="E1874" s="14" t="s">
        <v>943</v>
      </c>
      <c r="F1874" s="14" t="s">
        <v>958</v>
      </c>
      <c r="G1874" s="30">
        <v>1309.4273287043839</v>
      </c>
      <c r="H1874" s="30">
        <v>573.52155858938545</v>
      </c>
      <c r="I1874" s="26">
        <f t="shared" si="99"/>
        <v>1309.4273287043839</v>
      </c>
      <c r="J1874" s="26">
        <f t="shared" si="99"/>
        <v>573.52155858938545</v>
      </c>
      <c r="K1874" s="26">
        <f t="shared" si="97"/>
        <v>735.9057701149984</v>
      </c>
      <c r="L1874" s="28">
        <f t="shared" si="98"/>
        <v>0.56200581275720141</v>
      </c>
    </row>
    <row r="1875" spans="1:12">
      <c r="A1875" s="14">
        <v>2020</v>
      </c>
      <c r="B1875" s="14" t="s">
        <v>936</v>
      </c>
      <c r="C1875" s="14" t="s">
        <v>956</v>
      </c>
      <c r="D1875" s="14" t="s">
        <v>957</v>
      </c>
      <c r="E1875" s="14" t="s">
        <v>943</v>
      </c>
      <c r="F1875" s="14" t="s">
        <v>958</v>
      </c>
      <c r="G1875" s="30">
        <v>1309.4273288426232</v>
      </c>
      <c r="H1875" s="30">
        <v>573.52155908773614</v>
      </c>
      <c r="I1875" s="26">
        <f t="shared" si="99"/>
        <v>1309.4273288426232</v>
      </c>
      <c r="J1875" s="26">
        <f t="shared" si="99"/>
        <v>573.52155908773614</v>
      </c>
      <c r="K1875" s="26">
        <f t="shared" si="97"/>
        <v>735.90576975488705</v>
      </c>
      <c r="L1875" s="28">
        <f t="shared" si="98"/>
        <v>0.56200581242285474</v>
      </c>
    </row>
    <row r="1876" spans="1:12">
      <c r="A1876" s="14">
        <v>2018</v>
      </c>
      <c r="B1876" s="14" t="s">
        <v>936</v>
      </c>
      <c r="C1876" s="14" t="s">
        <v>937</v>
      </c>
      <c r="D1876" s="14" t="s">
        <v>938</v>
      </c>
      <c r="E1876" s="14" t="s">
        <v>939</v>
      </c>
      <c r="F1876" s="14" t="s">
        <v>939</v>
      </c>
      <c r="G1876" s="30">
        <v>410.69119527448686</v>
      </c>
      <c r="H1876" s="30">
        <v>155.69789557692314</v>
      </c>
      <c r="I1876" s="26">
        <f t="shared" si="99"/>
        <v>410.69119527448686</v>
      </c>
      <c r="J1876" s="26">
        <f t="shared" si="99"/>
        <v>155.69789557692314</v>
      </c>
      <c r="K1876" s="26">
        <f t="shared" si="97"/>
        <v>254.99329969756371</v>
      </c>
      <c r="L1876" s="28">
        <f t="shared" si="98"/>
        <v>0.62088815789473661</v>
      </c>
    </row>
    <row r="1877" spans="1:12">
      <c r="A1877" s="14">
        <v>2020</v>
      </c>
      <c r="B1877" s="14" t="s">
        <v>936</v>
      </c>
      <c r="C1877" s="14" t="s">
        <v>937</v>
      </c>
      <c r="D1877" s="14" t="s">
        <v>938</v>
      </c>
      <c r="E1877" s="14" t="s">
        <v>939</v>
      </c>
      <c r="F1877" s="14" t="s">
        <v>939</v>
      </c>
      <c r="G1877" s="30">
        <v>591.26923888107331</v>
      </c>
      <c r="H1877" s="30">
        <v>196.39524352033035</v>
      </c>
      <c r="I1877" s="26">
        <f t="shared" si="99"/>
        <v>591.26923888107331</v>
      </c>
      <c r="J1877" s="26">
        <f t="shared" si="99"/>
        <v>196.39524352033035</v>
      </c>
      <c r="K1877" s="26">
        <f t="shared" si="97"/>
        <v>394.87399536074292</v>
      </c>
      <c r="L1877" s="28">
        <f t="shared" si="98"/>
        <v>0.6678412631578946</v>
      </c>
    </row>
    <row r="1878" spans="1:12">
      <c r="A1878" s="14">
        <v>2020</v>
      </c>
      <c r="B1878" s="14" t="s">
        <v>936</v>
      </c>
      <c r="C1878" s="14" t="s">
        <v>937</v>
      </c>
      <c r="D1878" s="14" t="s">
        <v>938</v>
      </c>
      <c r="E1878" s="14" t="s">
        <v>939</v>
      </c>
      <c r="F1878" s="14" t="s">
        <v>939</v>
      </c>
      <c r="G1878" s="30">
        <v>591.26923891440003</v>
      </c>
      <c r="H1878" s="30">
        <v>196.39524353140004</v>
      </c>
      <c r="I1878" s="26">
        <f t="shared" si="99"/>
        <v>591.26923891440003</v>
      </c>
      <c r="J1878" s="26">
        <f t="shared" si="99"/>
        <v>196.39524353140004</v>
      </c>
      <c r="K1878" s="26">
        <f t="shared" si="97"/>
        <v>394.87399538299996</v>
      </c>
      <c r="L1878" s="28">
        <f t="shared" si="98"/>
        <v>0.66784126315789472</v>
      </c>
    </row>
    <row r="1879" spans="1:12">
      <c r="A1879" s="14">
        <v>2014</v>
      </c>
      <c r="B1879" s="14" t="s">
        <v>936</v>
      </c>
      <c r="C1879" s="14" t="s">
        <v>951</v>
      </c>
      <c r="D1879" s="14" t="s">
        <v>938</v>
      </c>
      <c r="E1879" s="14" t="s">
        <v>952</v>
      </c>
      <c r="F1879" s="14" t="s">
        <v>953</v>
      </c>
      <c r="G1879" s="30">
        <v>697.01214346692745</v>
      </c>
      <c r="H1879" s="30">
        <v>178.97547054633691</v>
      </c>
      <c r="I1879" s="26">
        <f t="shared" si="99"/>
        <v>697.01214346692745</v>
      </c>
      <c r="J1879" s="26">
        <f t="shared" si="99"/>
        <v>178.97547054633691</v>
      </c>
      <c r="K1879" s="26">
        <f t="shared" si="97"/>
        <v>518.03667292059049</v>
      </c>
      <c r="L1879" s="28">
        <f t="shared" si="98"/>
        <v>0.74322474547413797</v>
      </c>
    </row>
    <row r="1880" spans="1:12">
      <c r="A1880" s="14">
        <v>2021</v>
      </c>
      <c r="B1880" s="14" t="s">
        <v>936</v>
      </c>
      <c r="C1880" s="14" t="s">
        <v>937</v>
      </c>
      <c r="D1880" s="14" t="s">
        <v>938</v>
      </c>
      <c r="E1880" s="14" t="s">
        <v>939</v>
      </c>
      <c r="F1880" s="14" t="s">
        <v>939</v>
      </c>
      <c r="G1880" s="30">
        <v>440.97719675291381</v>
      </c>
      <c r="H1880" s="30">
        <v>131.04176511774708</v>
      </c>
      <c r="I1880" s="26">
        <f t="shared" si="99"/>
        <v>440.97719675291381</v>
      </c>
      <c r="J1880" s="26">
        <f t="shared" si="99"/>
        <v>131.04176511774708</v>
      </c>
      <c r="K1880" s="26">
        <f t="shared" si="97"/>
        <v>309.93543163516676</v>
      </c>
      <c r="L1880" s="28">
        <f t="shared" si="98"/>
        <v>0.70283777464535946</v>
      </c>
    </row>
    <row r="1881" spans="1:12">
      <c r="A1881" s="14">
        <v>2021</v>
      </c>
      <c r="B1881" s="14" t="s">
        <v>936</v>
      </c>
      <c r="C1881" s="14" t="s">
        <v>937</v>
      </c>
      <c r="D1881" s="14" t="s">
        <v>938</v>
      </c>
      <c r="E1881" s="14" t="s">
        <v>939</v>
      </c>
      <c r="F1881" s="14" t="s">
        <v>939</v>
      </c>
      <c r="G1881" s="30">
        <v>440.97719672904958</v>
      </c>
      <c r="H1881" s="30">
        <v>131.04176520293836</v>
      </c>
      <c r="I1881" s="26">
        <f t="shared" si="99"/>
        <v>440.97719672904958</v>
      </c>
      <c r="J1881" s="26">
        <f t="shared" si="99"/>
        <v>131.04176520293836</v>
      </c>
      <c r="K1881" s="26">
        <f t="shared" si="97"/>
        <v>309.93543152611119</v>
      </c>
      <c r="L1881" s="28">
        <f t="shared" si="98"/>
        <v>0.7028377744360903</v>
      </c>
    </row>
    <row r="1882" spans="1:12">
      <c r="A1882" s="14">
        <v>2012</v>
      </c>
      <c r="B1882" s="14" t="s">
        <v>936</v>
      </c>
      <c r="C1882" s="14" t="s">
        <v>951</v>
      </c>
      <c r="D1882" s="14" t="s">
        <v>938</v>
      </c>
      <c r="E1882" s="14" t="s">
        <v>952</v>
      </c>
      <c r="F1882" s="14" t="s">
        <v>953</v>
      </c>
      <c r="G1882" s="30">
        <v>630.29746751795221</v>
      </c>
      <c r="H1882" s="30">
        <v>204.60075225902526</v>
      </c>
      <c r="I1882" s="26">
        <f t="shared" si="99"/>
        <v>630.29746751795221</v>
      </c>
      <c r="J1882" s="26">
        <f t="shared" si="99"/>
        <v>204.60075225902526</v>
      </c>
      <c r="K1882" s="26">
        <f t="shared" si="97"/>
        <v>425.69671525892693</v>
      </c>
      <c r="L1882" s="28">
        <f t="shared" si="98"/>
        <v>0.67539017241379318</v>
      </c>
    </row>
    <row r="1883" spans="1:12">
      <c r="A1883" s="14">
        <v>2015</v>
      </c>
      <c r="B1883" s="14" t="s">
        <v>936</v>
      </c>
      <c r="C1883" s="14" t="s">
        <v>954</v>
      </c>
      <c r="D1883" s="14" t="s">
        <v>938</v>
      </c>
      <c r="E1883" s="14" t="s">
        <v>955</v>
      </c>
      <c r="F1883" s="14" t="s">
        <v>955</v>
      </c>
      <c r="G1883" s="30">
        <v>384.57240478256034</v>
      </c>
      <c r="H1883" s="30">
        <v>94.855988461538516</v>
      </c>
      <c r="I1883" s="26">
        <f t="shared" si="99"/>
        <v>384.57240478256034</v>
      </c>
      <c r="J1883" s="26">
        <f t="shared" si="99"/>
        <v>94.855988461538516</v>
      </c>
      <c r="K1883" s="26">
        <f t="shared" si="97"/>
        <v>289.71641632102182</v>
      </c>
      <c r="L1883" s="28">
        <f t="shared" si="98"/>
        <v>0.75334686711291543</v>
      </c>
    </row>
    <row r="1884" spans="1:12">
      <c r="A1884" s="14">
        <v>2012</v>
      </c>
      <c r="B1884" s="14" t="s">
        <v>936</v>
      </c>
      <c r="C1884" s="14" t="s">
        <v>945</v>
      </c>
      <c r="D1884" s="14" t="s">
        <v>938</v>
      </c>
      <c r="E1884" s="14" t="s">
        <v>946</v>
      </c>
      <c r="F1884" s="14" t="s">
        <v>947</v>
      </c>
      <c r="G1884" s="30">
        <v>7259.8419191974108</v>
      </c>
      <c r="H1884" s="30">
        <v>2738.2589023678979</v>
      </c>
      <c r="I1884" s="26">
        <f t="shared" si="99"/>
        <v>7259.8419191974108</v>
      </c>
      <c r="J1884" s="26">
        <f t="shared" si="99"/>
        <v>2738.2589023678979</v>
      </c>
      <c r="K1884" s="26">
        <f t="shared" si="97"/>
        <v>4521.5830168295124</v>
      </c>
      <c r="L1884" s="28">
        <f t="shared" si="98"/>
        <v>0.62282113951723372</v>
      </c>
    </row>
    <row r="1885" spans="1:12">
      <c r="A1885" s="14">
        <v>2019</v>
      </c>
      <c r="B1885" s="14" t="s">
        <v>936</v>
      </c>
      <c r="C1885" s="14" t="s">
        <v>956</v>
      </c>
      <c r="D1885" s="14" t="s">
        <v>957</v>
      </c>
      <c r="E1885" s="14" t="s">
        <v>943</v>
      </c>
      <c r="F1885" s="14" t="s">
        <v>958</v>
      </c>
      <c r="G1885" s="30">
        <v>1327.6588460975363</v>
      </c>
      <c r="H1885" s="30">
        <v>634.02771198833193</v>
      </c>
      <c r="I1885" s="26">
        <f t="shared" si="99"/>
        <v>1327.6588460975363</v>
      </c>
      <c r="J1885" s="26">
        <f t="shared" si="99"/>
        <v>634.02771198833193</v>
      </c>
      <c r="K1885" s="26">
        <f t="shared" si="97"/>
        <v>693.63113410920437</v>
      </c>
      <c r="L1885" s="28">
        <f t="shared" si="98"/>
        <v>0.52244681391460923</v>
      </c>
    </row>
    <row r="1886" spans="1:12">
      <c r="A1886" s="14">
        <v>2017</v>
      </c>
      <c r="B1886" s="14" t="s">
        <v>936</v>
      </c>
      <c r="C1886" s="14" t="s">
        <v>941</v>
      </c>
      <c r="D1886" s="14" t="s">
        <v>942</v>
      </c>
      <c r="E1886" s="14" t="s">
        <v>943</v>
      </c>
      <c r="F1886" s="14" t="s">
        <v>944</v>
      </c>
      <c r="G1886" s="30">
        <v>488.77915031359333</v>
      </c>
      <c r="H1886" s="30">
        <v>63.274904903846227</v>
      </c>
      <c r="I1886" s="26">
        <f t="shared" si="99"/>
        <v>488.77915031359333</v>
      </c>
      <c r="J1886" s="26">
        <f t="shared" si="99"/>
        <v>63.274904903846227</v>
      </c>
      <c r="K1886" s="26">
        <f t="shared" si="97"/>
        <v>425.50424540974711</v>
      </c>
      <c r="L1886" s="28">
        <f t="shared" si="98"/>
        <v>0.87054500000000001</v>
      </c>
    </row>
    <row r="1887" spans="1:12">
      <c r="A1887" s="14">
        <v>2017</v>
      </c>
      <c r="B1887" s="14" t="s">
        <v>936</v>
      </c>
      <c r="C1887" s="14" t="s">
        <v>948</v>
      </c>
      <c r="D1887" s="14" t="s">
        <v>949</v>
      </c>
      <c r="E1887" s="14" t="s">
        <v>943</v>
      </c>
      <c r="F1887" s="14" t="s">
        <v>950</v>
      </c>
      <c r="G1887" s="30">
        <v>319.63105612363171</v>
      </c>
      <c r="H1887" s="30">
        <v>108.62195732541903</v>
      </c>
      <c r="I1887" s="26">
        <f t="shared" si="99"/>
        <v>319.63105612363171</v>
      </c>
      <c r="J1887" s="26">
        <f t="shared" si="99"/>
        <v>108.62195732541903</v>
      </c>
      <c r="K1887" s="26">
        <f t="shared" si="97"/>
        <v>211.00909879821268</v>
      </c>
      <c r="L1887" s="28">
        <f t="shared" si="98"/>
        <v>0.66016457023060804</v>
      </c>
    </row>
    <row r="1888" spans="1:12">
      <c r="A1888" s="14">
        <v>2014</v>
      </c>
      <c r="B1888" s="14" t="s">
        <v>936</v>
      </c>
      <c r="C1888" s="14" t="s">
        <v>945</v>
      </c>
      <c r="D1888" s="14" t="s">
        <v>938</v>
      </c>
      <c r="E1888" s="14" t="s">
        <v>946</v>
      </c>
      <c r="F1888" s="14" t="s">
        <v>947</v>
      </c>
      <c r="G1888" s="30">
        <v>7407.4060178732225</v>
      </c>
      <c r="H1888" s="30">
        <v>2958.1319395037581</v>
      </c>
      <c r="I1888" s="26">
        <f t="shared" si="99"/>
        <v>7407.4060178732225</v>
      </c>
      <c r="J1888" s="26">
        <f t="shared" si="99"/>
        <v>2958.1319395037581</v>
      </c>
      <c r="K1888" s="26">
        <f t="shared" si="97"/>
        <v>4449.2740783694644</v>
      </c>
      <c r="L1888" s="28">
        <f t="shared" si="98"/>
        <v>0.60065211325447476</v>
      </c>
    </row>
    <row r="1889" spans="1:12">
      <c r="A1889" s="14">
        <v>2012</v>
      </c>
      <c r="B1889" s="14" t="s">
        <v>936</v>
      </c>
      <c r="C1889" s="14" t="s">
        <v>937</v>
      </c>
      <c r="D1889" s="14" t="s">
        <v>938</v>
      </c>
      <c r="E1889" s="14" t="s">
        <v>939</v>
      </c>
      <c r="F1889" s="14" t="s">
        <v>940</v>
      </c>
      <c r="G1889" s="30">
        <v>542.76262156427833</v>
      </c>
      <c r="H1889" s="30">
        <v>188.85200966620917</v>
      </c>
      <c r="I1889" s="26">
        <f t="shared" si="99"/>
        <v>542.76262156427833</v>
      </c>
      <c r="J1889" s="26">
        <f t="shared" si="99"/>
        <v>188.85200966620917</v>
      </c>
      <c r="K1889" s="26">
        <f t="shared" si="97"/>
        <v>353.91061189806919</v>
      </c>
      <c r="L1889" s="28">
        <f t="shared" si="98"/>
        <v>0.65205413533834555</v>
      </c>
    </row>
    <row r="1890" spans="1:12">
      <c r="A1890" s="14">
        <v>2013</v>
      </c>
      <c r="B1890" s="14" t="s">
        <v>936</v>
      </c>
      <c r="C1890" s="14" t="s">
        <v>956</v>
      </c>
      <c r="D1890" s="14" t="s">
        <v>957</v>
      </c>
      <c r="E1890" s="14" t="s">
        <v>943</v>
      </c>
      <c r="F1890" s="14" t="s">
        <v>958</v>
      </c>
      <c r="G1890" s="30">
        <v>1316.3040295905942</v>
      </c>
      <c r="H1890" s="30">
        <v>573.9613461776853</v>
      </c>
      <c r="I1890" s="26">
        <f t="shared" si="99"/>
        <v>1316.3040295905942</v>
      </c>
      <c r="J1890" s="26">
        <f t="shared" si="99"/>
        <v>573.9613461776853</v>
      </c>
      <c r="K1890" s="26">
        <f t="shared" si="97"/>
        <v>742.34268341290885</v>
      </c>
      <c r="L1890" s="28">
        <f t="shared" si="98"/>
        <v>0.56395989583333372</v>
      </c>
    </row>
    <row r="1891" spans="1:12">
      <c r="A1891" s="14">
        <v>2019</v>
      </c>
      <c r="B1891" s="14" t="s">
        <v>936</v>
      </c>
      <c r="C1891" s="14" t="s">
        <v>951</v>
      </c>
      <c r="D1891" s="14" t="s">
        <v>938</v>
      </c>
      <c r="E1891" s="14" t="s">
        <v>952</v>
      </c>
      <c r="F1891" s="14" t="s">
        <v>952</v>
      </c>
      <c r="G1891" s="30">
        <v>575.73777784794709</v>
      </c>
      <c r="H1891" s="30">
        <v>182.92147731180555</v>
      </c>
      <c r="I1891" s="26">
        <f t="shared" si="99"/>
        <v>575.73777784794709</v>
      </c>
      <c r="J1891" s="26">
        <f t="shared" si="99"/>
        <v>182.92147731180555</v>
      </c>
      <c r="K1891" s="26">
        <f t="shared" si="97"/>
        <v>392.81630053614151</v>
      </c>
      <c r="L1891" s="28">
        <f t="shared" si="98"/>
        <v>0.68228335129310325</v>
      </c>
    </row>
    <row r="1892" spans="1:12">
      <c r="A1892" s="14">
        <v>2014</v>
      </c>
      <c r="B1892" s="14" t="s">
        <v>936</v>
      </c>
      <c r="C1892" s="14" t="s">
        <v>956</v>
      </c>
      <c r="D1892" s="14" t="s">
        <v>957</v>
      </c>
      <c r="E1892" s="14" t="s">
        <v>943</v>
      </c>
      <c r="F1892" s="14" t="s">
        <v>958</v>
      </c>
      <c r="G1892" s="30">
        <v>1322.0655974366289</v>
      </c>
      <c r="H1892" s="30">
        <v>612.42694906666645</v>
      </c>
      <c r="I1892" s="26">
        <f t="shared" si="99"/>
        <v>1322.0655974366289</v>
      </c>
      <c r="J1892" s="26">
        <f t="shared" si="99"/>
        <v>612.42694906666645</v>
      </c>
      <c r="K1892" s="26">
        <f t="shared" si="97"/>
        <v>709.63864836996243</v>
      </c>
      <c r="L1892" s="28">
        <f t="shared" si="98"/>
        <v>0.53676508166152315</v>
      </c>
    </row>
    <row r="1893" spans="1:12">
      <c r="A1893" s="14">
        <v>2018</v>
      </c>
      <c r="B1893" s="14" t="s">
        <v>936</v>
      </c>
      <c r="C1893" s="14" t="s">
        <v>948</v>
      </c>
      <c r="D1893" s="14" t="s">
        <v>949</v>
      </c>
      <c r="E1893" s="14" t="s">
        <v>943</v>
      </c>
      <c r="F1893" s="14" t="s">
        <v>950</v>
      </c>
      <c r="G1893" s="30">
        <v>350.30515993944698</v>
      </c>
      <c r="H1893" s="30">
        <v>117.2336701116692</v>
      </c>
      <c r="I1893" s="26">
        <f t="shared" si="99"/>
        <v>350.30515993944698</v>
      </c>
      <c r="J1893" s="26">
        <f t="shared" si="99"/>
        <v>117.2336701116692</v>
      </c>
      <c r="K1893" s="26">
        <f t="shared" si="97"/>
        <v>233.07148982777778</v>
      </c>
      <c r="L1893" s="28">
        <f t="shared" si="98"/>
        <v>0.66533844339622639</v>
      </c>
    </row>
    <row r="1894" spans="1:12">
      <c r="A1894" s="14">
        <v>2013</v>
      </c>
      <c r="B1894" s="14" t="s">
        <v>936</v>
      </c>
      <c r="C1894" s="14" t="s">
        <v>954</v>
      </c>
      <c r="D1894" s="14" t="s">
        <v>938</v>
      </c>
      <c r="E1894" s="14" t="s">
        <v>955</v>
      </c>
      <c r="F1894" s="14" t="s">
        <v>955</v>
      </c>
      <c r="G1894" s="30">
        <v>397.64355069174246</v>
      </c>
      <c r="H1894" s="30">
        <v>131.16817187708102</v>
      </c>
      <c r="I1894" s="26">
        <f t="shared" si="99"/>
        <v>397.64355069174246</v>
      </c>
      <c r="J1894" s="26">
        <f t="shared" si="99"/>
        <v>131.16817187708102</v>
      </c>
      <c r="K1894" s="26">
        <f t="shared" si="97"/>
        <v>266.47537881466144</v>
      </c>
      <c r="L1894" s="28">
        <f t="shared" si="98"/>
        <v>0.67013630260342383</v>
      </c>
    </row>
    <row r="1895" spans="1:12">
      <c r="A1895" s="14">
        <v>2020</v>
      </c>
      <c r="B1895" s="14" t="s">
        <v>936</v>
      </c>
      <c r="C1895" s="14" t="s">
        <v>941</v>
      </c>
      <c r="D1895" s="14" t="s">
        <v>942</v>
      </c>
      <c r="E1895" s="14" t="s">
        <v>943</v>
      </c>
      <c r="F1895" s="14" t="s">
        <v>944</v>
      </c>
      <c r="G1895" s="30">
        <v>583.81267400869172</v>
      </c>
      <c r="H1895" s="30">
        <v>120.23919765672748</v>
      </c>
      <c r="I1895" s="26">
        <f t="shared" si="99"/>
        <v>583.81267400869172</v>
      </c>
      <c r="J1895" s="26">
        <f t="shared" si="99"/>
        <v>120.23919765672748</v>
      </c>
      <c r="K1895" s="26">
        <f t="shared" si="97"/>
        <v>463.57347635196425</v>
      </c>
      <c r="L1895" s="28">
        <f t="shared" si="98"/>
        <v>0.79404490000000005</v>
      </c>
    </row>
    <row r="1896" spans="1:12">
      <c r="A1896" s="14">
        <v>2013</v>
      </c>
      <c r="B1896" s="14" t="s">
        <v>936</v>
      </c>
      <c r="C1896" s="14" t="s">
        <v>951</v>
      </c>
      <c r="D1896" s="14" t="s">
        <v>938</v>
      </c>
      <c r="E1896" s="14" t="s">
        <v>952</v>
      </c>
      <c r="F1896" s="14" t="s">
        <v>953</v>
      </c>
      <c r="G1896" s="30">
        <v>668.83729501661617</v>
      </c>
      <c r="H1896" s="30">
        <v>207.09097299318609</v>
      </c>
      <c r="I1896" s="26">
        <f t="shared" si="99"/>
        <v>668.83729501661617</v>
      </c>
      <c r="J1896" s="26">
        <f t="shared" si="99"/>
        <v>207.09097299318609</v>
      </c>
      <c r="K1896" s="26">
        <f t="shared" si="97"/>
        <v>461.74632202343008</v>
      </c>
      <c r="L1896" s="28">
        <f t="shared" si="98"/>
        <v>0.69037167254849141</v>
      </c>
    </row>
    <row r="1897" spans="1:12">
      <c r="A1897" s="14">
        <v>2012</v>
      </c>
      <c r="B1897" s="14" t="s">
        <v>936</v>
      </c>
      <c r="C1897" s="14" t="s">
        <v>954</v>
      </c>
      <c r="D1897" s="14" t="s">
        <v>938</v>
      </c>
      <c r="E1897" s="14" t="s">
        <v>955</v>
      </c>
      <c r="F1897" s="14" t="s">
        <v>955</v>
      </c>
      <c r="G1897" s="30">
        <v>438.08192967554936</v>
      </c>
      <c r="H1897" s="30">
        <v>154.48411535999981</v>
      </c>
      <c r="I1897" s="26">
        <f t="shared" si="99"/>
        <v>438.08192967554936</v>
      </c>
      <c r="J1897" s="26">
        <f t="shared" si="99"/>
        <v>154.48411535999981</v>
      </c>
      <c r="K1897" s="26">
        <f t="shared" si="97"/>
        <v>283.59781431554956</v>
      </c>
      <c r="L1897" s="28">
        <f t="shared" si="98"/>
        <v>0.64736250254738137</v>
      </c>
    </row>
    <row r="1898" spans="1:12">
      <c r="A1898" s="14">
        <v>2021</v>
      </c>
      <c r="B1898" s="14" t="s">
        <v>936</v>
      </c>
      <c r="C1898" s="14" t="s">
        <v>959</v>
      </c>
      <c r="D1898" s="14" t="s">
        <v>942</v>
      </c>
      <c r="E1898" s="14" t="s">
        <v>943</v>
      </c>
      <c r="F1898" s="14" t="s">
        <v>960</v>
      </c>
      <c r="G1898" s="30">
        <v>162.90644882786677</v>
      </c>
      <c r="H1898" s="30">
        <v>76.88532758880001</v>
      </c>
      <c r="I1898" s="26">
        <f t="shared" si="99"/>
        <v>162.90644882786677</v>
      </c>
      <c r="J1898" s="26">
        <f t="shared" si="99"/>
        <v>76.88532758880001</v>
      </c>
      <c r="K1898" s="26">
        <f t="shared" si="97"/>
        <v>86.021121239066758</v>
      </c>
      <c r="L1898" s="28">
        <f t="shared" si="98"/>
        <v>0.52803999999999995</v>
      </c>
    </row>
    <row r="1899" spans="1:12">
      <c r="A1899" s="14">
        <v>2018</v>
      </c>
      <c r="B1899" s="14" t="s">
        <v>936</v>
      </c>
      <c r="C1899" s="14" t="s">
        <v>956</v>
      </c>
      <c r="D1899" s="14" t="s">
        <v>957</v>
      </c>
      <c r="E1899" s="14" t="s">
        <v>943</v>
      </c>
      <c r="F1899" s="14" t="s">
        <v>958</v>
      </c>
      <c r="G1899" s="30">
        <v>1278.3919800489971</v>
      </c>
      <c r="H1899" s="30">
        <v>697.70722154876057</v>
      </c>
      <c r="I1899" s="26">
        <f t="shared" si="99"/>
        <v>1278.3919800489971</v>
      </c>
      <c r="J1899" s="26">
        <f t="shared" si="99"/>
        <v>697.70722154876057</v>
      </c>
      <c r="K1899" s="26">
        <f t="shared" si="97"/>
        <v>580.68475850023651</v>
      </c>
      <c r="L1899" s="28">
        <f t="shared" si="98"/>
        <v>0.45423060185185182</v>
      </c>
    </row>
    <row r="1900" spans="1:12">
      <c r="A1900" s="14">
        <v>2011</v>
      </c>
      <c r="B1900" s="14" t="s">
        <v>936</v>
      </c>
      <c r="C1900" s="14" t="s">
        <v>956</v>
      </c>
      <c r="D1900" s="14" t="s">
        <v>957</v>
      </c>
      <c r="E1900" s="14" t="s">
        <v>943</v>
      </c>
      <c r="F1900" s="14" t="s">
        <v>958</v>
      </c>
      <c r="G1900" s="30">
        <v>1171.0824438612219</v>
      </c>
      <c r="H1900" s="30">
        <v>497.37658320241633</v>
      </c>
      <c r="I1900" s="26">
        <f t="shared" si="99"/>
        <v>1171.0824438612219</v>
      </c>
      <c r="J1900" s="26">
        <f t="shared" si="99"/>
        <v>497.37658320241633</v>
      </c>
      <c r="K1900" s="26">
        <f t="shared" si="97"/>
        <v>673.70586065880559</v>
      </c>
      <c r="L1900" s="28">
        <f t="shared" si="98"/>
        <v>0.57528474121557449</v>
      </c>
    </row>
    <row r="1901" spans="1:12">
      <c r="A1901" s="14">
        <v>2016</v>
      </c>
      <c r="B1901" s="14" t="s">
        <v>936</v>
      </c>
      <c r="C1901" s="14" t="s">
        <v>945</v>
      </c>
      <c r="D1901" s="14" t="s">
        <v>938</v>
      </c>
      <c r="E1901" s="14" t="s">
        <v>946</v>
      </c>
      <c r="F1901" s="14" t="s">
        <v>947</v>
      </c>
      <c r="G1901" s="30">
        <v>7067.857404067845</v>
      </c>
      <c r="H1901" s="30">
        <v>3761.5903863549584</v>
      </c>
      <c r="I1901" s="26">
        <f t="shared" si="99"/>
        <v>7067.857404067845</v>
      </c>
      <c r="J1901" s="26">
        <f t="shared" si="99"/>
        <v>3761.5903863549584</v>
      </c>
      <c r="K1901" s="26">
        <f t="shared" si="97"/>
        <v>3306.2670177128866</v>
      </c>
      <c r="L1901" s="28">
        <f t="shared" si="98"/>
        <v>0.46778915146335476</v>
      </c>
    </row>
    <row r="1902" spans="1:12">
      <c r="A1902" s="14">
        <v>2013</v>
      </c>
      <c r="B1902" s="14" t="s">
        <v>936</v>
      </c>
      <c r="C1902" s="14" t="s">
        <v>961</v>
      </c>
      <c r="D1902" s="14" t="s">
        <v>938</v>
      </c>
      <c r="E1902" s="14" t="s">
        <v>939</v>
      </c>
      <c r="F1902" s="14" t="s">
        <v>939</v>
      </c>
      <c r="G1902" s="30">
        <v>1670.7778577597337</v>
      </c>
      <c r="H1902" s="30">
        <v>800.8562864923091</v>
      </c>
      <c r="I1902" s="26">
        <f t="shared" si="99"/>
        <v>1670.7778577597337</v>
      </c>
      <c r="J1902" s="26">
        <f t="shared" si="99"/>
        <v>800.8562864923091</v>
      </c>
      <c r="K1902" s="26">
        <f t="shared" si="97"/>
        <v>869.92157126742461</v>
      </c>
      <c r="L1902" s="28">
        <f t="shared" si="98"/>
        <v>0.5206686018893385</v>
      </c>
    </row>
    <row r="1903" spans="1:12">
      <c r="A1903" s="14">
        <v>2016</v>
      </c>
      <c r="B1903" s="14" t="s">
        <v>936</v>
      </c>
      <c r="C1903" s="14" t="s">
        <v>948</v>
      </c>
      <c r="D1903" s="14" t="s">
        <v>949</v>
      </c>
      <c r="E1903" s="14" t="s">
        <v>943</v>
      </c>
      <c r="F1903" s="14" t="s">
        <v>962</v>
      </c>
      <c r="G1903" s="30">
        <v>314.5159158702578</v>
      </c>
      <c r="H1903" s="30">
        <v>127.45060544472231</v>
      </c>
      <c r="I1903" s="26">
        <f t="shared" si="99"/>
        <v>314.5159158702578</v>
      </c>
      <c r="J1903" s="26">
        <f t="shared" si="99"/>
        <v>127.45060544472231</v>
      </c>
      <c r="K1903" s="26">
        <f t="shared" si="97"/>
        <v>187.06531042553547</v>
      </c>
      <c r="L1903" s="28">
        <f t="shared" si="98"/>
        <v>0.59477215932914029</v>
      </c>
    </row>
    <row r="1904" spans="1:12">
      <c r="A1904" s="14">
        <v>2015</v>
      </c>
      <c r="B1904" s="14" t="s">
        <v>936</v>
      </c>
      <c r="C1904" s="14" t="s">
        <v>956</v>
      </c>
      <c r="D1904" s="14" t="s">
        <v>957</v>
      </c>
      <c r="E1904" s="14" t="s">
        <v>943</v>
      </c>
      <c r="F1904" s="14" t="s">
        <v>958</v>
      </c>
      <c r="G1904" s="30">
        <v>1186.8548355003436</v>
      </c>
      <c r="H1904" s="30">
        <v>631.36327279120871</v>
      </c>
      <c r="I1904" s="26">
        <f t="shared" si="99"/>
        <v>1186.8548355003436</v>
      </c>
      <c r="J1904" s="26">
        <f t="shared" si="99"/>
        <v>631.36327279120871</v>
      </c>
      <c r="K1904" s="26">
        <f t="shared" si="97"/>
        <v>555.49156270913488</v>
      </c>
      <c r="L1904" s="28">
        <f t="shared" si="98"/>
        <v>0.468036651234568</v>
      </c>
    </row>
    <row r="1905" spans="1:12">
      <c r="A1905" s="14">
        <v>2017</v>
      </c>
      <c r="B1905" s="14" t="s">
        <v>936</v>
      </c>
      <c r="C1905" s="14" t="s">
        <v>959</v>
      </c>
      <c r="D1905" s="14" t="s">
        <v>942</v>
      </c>
      <c r="E1905" s="14" t="s">
        <v>943</v>
      </c>
      <c r="F1905" s="14" t="s">
        <v>960</v>
      </c>
      <c r="G1905" s="30">
        <v>102.31706225061069</v>
      </c>
      <c r="H1905" s="30">
        <v>68.587950309134399</v>
      </c>
      <c r="I1905" s="26">
        <f t="shared" si="99"/>
        <v>102.31706225061069</v>
      </c>
      <c r="J1905" s="26">
        <f t="shared" si="99"/>
        <v>68.587950309134399</v>
      </c>
      <c r="K1905" s="26">
        <f t="shared" si="97"/>
        <v>33.72911194147629</v>
      </c>
      <c r="L1905" s="28">
        <f t="shared" si="98"/>
        <v>0.32965285749567125</v>
      </c>
    </row>
    <row r="1906" spans="1:12">
      <c r="A1906" s="14">
        <v>2016</v>
      </c>
      <c r="B1906" s="14" t="s">
        <v>936</v>
      </c>
      <c r="C1906" s="14" t="s">
        <v>951</v>
      </c>
      <c r="D1906" s="14" t="s">
        <v>938</v>
      </c>
      <c r="E1906" s="14" t="s">
        <v>952</v>
      </c>
      <c r="F1906" s="14" t="s">
        <v>953</v>
      </c>
      <c r="G1906" s="30">
        <v>538.72745719466752</v>
      </c>
      <c r="H1906" s="30">
        <v>200.69323391887698</v>
      </c>
      <c r="I1906" s="26">
        <f t="shared" si="99"/>
        <v>538.72745719466752</v>
      </c>
      <c r="J1906" s="26">
        <f t="shared" si="99"/>
        <v>200.69323391887698</v>
      </c>
      <c r="K1906" s="26">
        <f t="shared" si="97"/>
        <v>338.03422327579051</v>
      </c>
      <c r="L1906" s="28">
        <f t="shared" si="98"/>
        <v>0.62746796874999977</v>
      </c>
    </row>
    <row r="1907" spans="1:12">
      <c r="A1907" s="14">
        <v>2015</v>
      </c>
      <c r="B1907" s="14" t="s">
        <v>936</v>
      </c>
      <c r="C1907" s="14" t="s">
        <v>951</v>
      </c>
      <c r="D1907" s="14" t="s">
        <v>938</v>
      </c>
      <c r="E1907" s="14" t="s">
        <v>952</v>
      </c>
      <c r="F1907" s="14" t="s">
        <v>953</v>
      </c>
      <c r="G1907" s="30">
        <v>565.57782266586764</v>
      </c>
      <c r="H1907" s="30">
        <v>172.75816548496599</v>
      </c>
      <c r="I1907" s="26">
        <f t="shared" si="99"/>
        <v>565.57782266586764</v>
      </c>
      <c r="J1907" s="26">
        <f t="shared" si="99"/>
        <v>172.75816548496599</v>
      </c>
      <c r="K1907" s="26">
        <f t="shared" si="97"/>
        <v>392.81965718090169</v>
      </c>
      <c r="L1907" s="28">
        <f t="shared" si="98"/>
        <v>0.69454572198275866</v>
      </c>
    </row>
    <row r="1908" spans="1:12">
      <c r="A1908" s="14">
        <v>2017</v>
      </c>
      <c r="B1908" s="14" t="s">
        <v>936</v>
      </c>
      <c r="C1908" s="14" t="s">
        <v>956</v>
      </c>
      <c r="D1908" s="14" t="s">
        <v>957</v>
      </c>
      <c r="E1908" s="14" t="s">
        <v>943</v>
      </c>
      <c r="F1908" s="14" t="s">
        <v>958</v>
      </c>
      <c r="G1908" s="30">
        <v>1212.4952085050134</v>
      </c>
      <c r="H1908" s="30">
        <v>681.37486612179487</v>
      </c>
      <c r="I1908" s="26">
        <f t="shared" si="99"/>
        <v>1212.4952085050134</v>
      </c>
      <c r="J1908" s="26">
        <f t="shared" si="99"/>
        <v>681.37486612179487</v>
      </c>
      <c r="K1908" s="26">
        <f t="shared" si="97"/>
        <v>531.12034238321849</v>
      </c>
      <c r="L1908" s="28">
        <f t="shared" si="98"/>
        <v>0.43803912680041113</v>
      </c>
    </row>
    <row r="1909" spans="1:12">
      <c r="A1909" s="14">
        <v>2016</v>
      </c>
      <c r="B1909" s="14" t="s">
        <v>936</v>
      </c>
      <c r="C1909" s="14" t="s">
        <v>954</v>
      </c>
      <c r="D1909" s="14" t="s">
        <v>938</v>
      </c>
      <c r="E1909" s="14" t="s">
        <v>955</v>
      </c>
      <c r="F1909" s="14" t="s">
        <v>955</v>
      </c>
      <c r="G1909" s="30">
        <v>376.84026738307318</v>
      </c>
      <c r="H1909" s="30">
        <v>127.22448896866671</v>
      </c>
      <c r="I1909" s="26">
        <f t="shared" si="99"/>
        <v>376.84026738307318</v>
      </c>
      <c r="J1909" s="26">
        <f t="shared" si="99"/>
        <v>127.22448896866671</v>
      </c>
      <c r="K1909" s="26">
        <f t="shared" si="97"/>
        <v>249.61577841440646</v>
      </c>
      <c r="L1909" s="28">
        <f t="shared" si="98"/>
        <v>0.66239146932952908</v>
      </c>
    </row>
    <row r="1910" spans="1:12">
      <c r="A1910" s="14">
        <v>2019</v>
      </c>
      <c r="B1910" s="14" t="s">
        <v>936</v>
      </c>
      <c r="C1910" s="14" t="s">
        <v>941</v>
      </c>
      <c r="D1910" s="14" t="s">
        <v>942</v>
      </c>
      <c r="E1910" s="14" t="s">
        <v>943</v>
      </c>
      <c r="F1910" s="14" t="s">
        <v>944</v>
      </c>
      <c r="G1910" s="30">
        <v>588.4482363571824</v>
      </c>
      <c r="H1910" s="30">
        <v>121.5616366666668</v>
      </c>
      <c r="I1910" s="26">
        <f t="shared" si="99"/>
        <v>588.4482363571824</v>
      </c>
      <c r="J1910" s="26">
        <f t="shared" si="99"/>
        <v>121.5616366666668</v>
      </c>
      <c r="K1910" s="26">
        <f t="shared" si="97"/>
        <v>466.8865996905156</v>
      </c>
      <c r="L1910" s="28">
        <f t="shared" si="98"/>
        <v>0.7934199999999999</v>
      </c>
    </row>
    <row r="1911" spans="1:12">
      <c r="A1911" s="14">
        <v>2021</v>
      </c>
      <c r="B1911" s="14" t="s">
        <v>936</v>
      </c>
      <c r="C1911" s="14" t="s">
        <v>951</v>
      </c>
      <c r="D1911" s="14" t="s">
        <v>938</v>
      </c>
      <c r="E1911" s="14" t="s">
        <v>952</v>
      </c>
      <c r="F1911" s="14" t="s">
        <v>952</v>
      </c>
      <c r="G1911" s="30">
        <v>505.67643960210881</v>
      </c>
      <c r="H1911" s="30">
        <v>233.62315252430301</v>
      </c>
      <c r="I1911" s="26">
        <f t="shared" si="99"/>
        <v>505.67643960210881</v>
      </c>
      <c r="J1911" s="26">
        <f t="shared" si="99"/>
        <v>233.62315252430301</v>
      </c>
      <c r="K1911" s="26">
        <f t="shared" si="97"/>
        <v>272.05328707780581</v>
      </c>
      <c r="L1911" s="28">
        <f t="shared" si="98"/>
        <v>0.53799873945456256</v>
      </c>
    </row>
    <row r="1912" spans="1:12">
      <c r="A1912" s="14">
        <v>2021</v>
      </c>
      <c r="B1912" s="14" t="s">
        <v>936</v>
      </c>
      <c r="C1912" s="14" t="s">
        <v>951</v>
      </c>
      <c r="D1912" s="14" t="s">
        <v>938</v>
      </c>
      <c r="E1912" s="14" t="s">
        <v>952</v>
      </c>
      <c r="F1912" s="14" t="s">
        <v>952</v>
      </c>
      <c r="G1912" s="30">
        <v>505.67643960443007</v>
      </c>
      <c r="H1912" s="30">
        <v>233.62315264189562</v>
      </c>
      <c r="I1912" s="26">
        <f t="shared" si="99"/>
        <v>505.67643960443007</v>
      </c>
      <c r="J1912" s="26">
        <f t="shared" si="99"/>
        <v>233.62315264189562</v>
      </c>
      <c r="K1912" s="26">
        <f t="shared" si="97"/>
        <v>272.05328696253446</v>
      </c>
      <c r="L1912" s="28">
        <f t="shared" si="98"/>
        <v>0.53799873922413821</v>
      </c>
    </row>
    <row r="1913" spans="1:12">
      <c r="A1913" s="14">
        <v>2019</v>
      </c>
      <c r="B1913" s="14" t="s">
        <v>936</v>
      </c>
      <c r="C1913" s="14" t="s">
        <v>954</v>
      </c>
      <c r="D1913" s="14" t="s">
        <v>938</v>
      </c>
      <c r="E1913" s="14" t="s">
        <v>955</v>
      </c>
      <c r="F1913" s="14" t="s">
        <v>955</v>
      </c>
      <c r="G1913" s="30">
        <v>465.72477993982847</v>
      </c>
      <c r="H1913" s="30">
        <v>153.16458924000003</v>
      </c>
      <c r="I1913" s="26">
        <f t="shared" si="99"/>
        <v>465.72477993982847</v>
      </c>
      <c r="J1913" s="26">
        <f t="shared" si="99"/>
        <v>153.16458924000003</v>
      </c>
      <c r="K1913" s="26">
        <f t="shared" si="97"/>
        <v>312.56019069982847</v>
      </c>
      <c r="L1913" s="28">
        <f t="shared" si="98"/>
        <v>0.67112639087018555</v>
      </c>
    </row>
    <row r="1914" spans="1:12">
      <c r="A1914" s="14">
        <v>2020</v>
      </c>
      <c r="B1914" s="14" t="s">
        <v>936</v>
      </c>
      <c r="C1914" s="14" t="s">
        <v>951</v>
      </c>
      <c r="D1914" s="14" t="s">
        <v>938</v>
      </c>
      <c r="E1914" s="14" t="s">
        <v>952</v>
      </c>
      <c r="F1914" s="14" t="s">
        <v>952</v>
      </c>
      <c r="G1914" s="30">
        <v>593.64835505499627</v>
      </c>
      <c r="H1914" s="30">
        <v>232.96406907421499</v>
      </c>
      <c r="I1914" s="26">
        <f t="shared" si="99"/>
        <v>593.64835505499627</v>
      </c>
      <c r="J1914" s="26">
        <f t="shared" si="99"/>
        <v>232.96406907421499</v>
      </c>
      <c r="K1914" s="26">
        <f t="shared" si="97"/>
        <v>360.68428598078128</v>
      </c>
      <c r="L1914" s="28">
        <f t="shared" si="98"/>
        <v>0.60757228232758609</v>
      </c>
    </row>
    <row r="1915" spans="1:12">
      <c r="A1915" s="14">
        <v>2020</v>
      </c>
      <c r="B1915" s="14" t="s">
        <v>936</v>
      </c>
      <c r="C1915" s="14" t="s">
        <v>951</v>
      </c>
      <c r="D1915" s="14" t="s">
        <v>938</v>
      </c>
      <c r="E1915" s="14" t="s">
        <v>952</v>
      </c>
      <c r="F1915" s="14" t="s">
        <v>952</v>
      </c>
      <c r="G1915" s="30">
        <v>593.64835506721101</v>
      </c>
      <c r="H1915" s="30">
        <v>232.9640690790084</v>
      </c>
      <c r="I1915" s="26">
        <f t="shared" si="99"/>
        <v>593.64835506721101</v>
      </c>
      <c r="J1915" s="26">
        <f t="shared" si="99"/>
        <v>232.9640690790084</v>
      </c>
      <c r="K1915" s="26">
        <f t="shared" si="97"/>
        <v>360.68428598820265</v>
      </c>
      <c r="L1915" s="28">
        <f t="shared" si="98"/>
        <v>0.6075722823275862</v>
      </c>
    </row>
    <row r="1916" spans="1:12">
      <c r="A1916" s="14">
        <v>2018</v>
      </c>
      <c r="B1916" s="14" t="s">
        <v>936</v>
      </c>
      <c r="C1916" s="14" t="s">
        <v>959</v>
      </c>
      <c r="D1916" s="14" t="s">
        <v>942</v>
      </c>
      <c r="E1916" s="14" t="s">
        <v>943</v>
      </c>
      <c r="F1916" s="14" t="s">
        <v>960</v>
      </c>
      <c r="G1916" s="30">
        <v>102.22543422788289</v>
      </c>
      <c r="H1916" s="30">
        <v>88.844306890892469</v>
      </c>
      <c r="I1916" s="26">
        <f t="shared" si="99"/>
        <v>102.22543422788289</v>
      </c>
      <c r="J1916" s="26">
        <f t="shared" si="99"/>
        <v>88.844306890892469</v>
      </c>
      <c r="K1916" s="26">
        <f t="shared" si="97"/>
        <v>13.381127336990417</v>
      </c>
      <c r="L1916" s="28">
        <f t="shared" si="98"/>
        <v>0.13089821958751433</v>
      </c>
    </row>
    <row r="1917" spans="1:12">
      <c r="A1917" s="14">
        <v>2013</v>
      </c>
      <c r="B1917" s="14" t="s">
        <v>936</v>
      </c>
      <c r="C1917" s="14" t="s">
        <v>948</v>
      </c>
      <c r="D1917" s="14" t="s">
        <v>949</v>
      </c>
      <c r="E1917" s="14" t="s">
        <v>943</v>
      </c>
      <c r="F1917" s="14" t="s">
        <v>962</v>
      </c>
      <c r="G1917" s="30">
        <v>310.43026539304458</v>
      </c>
      <c r="H1917" s="30">
        <v>146.6617357500001</v>
      </c>
      <c r="I1917" s="26">
        <f t="shared" si="99"/>
        <v>310.43026539304458</v>
      </c>
      <c r="J1917" s="26">
        <f t="shared" si="99"/>
        <v>146.6617357500001</v>
      </c>
      <c r="K1917" s="26">
        <f t="shared" si="97"/>
        <v>163.76852964304447</v>
      </c>
      <c r="L1917" s="28">
        <f t="shared" si="98"/>
        <v>0.52755336028751088</v>
      </c>
    </row>
    <row r="1918" spans="1:12">
      <c r="A1918" s="14">
        <v>2021</v>
      </c>
      <c r="B1918" s="14" t="s">
        <v>936</v>
      </c>
      <c r="C1918" s="14" t="s">
        <v>961</v>
      </c>
      <c r="D1918" s="14" t="s">
        <v>938</v>
      </c>
      <c r="E1918" s="14" t="s">
        <v>939</v>
      </c>
      <c r="F1918" s="14" t="s">
        <v>939</v>
      </c>
      <c r="G1918" s="30">
        <v>1678.3164215520167</v>
      </c>
      <c r="H1918" s="30">
        <v>858.61485453333307</v>
      </c>
      <c r="I1918" s="26">
        <f t="shared" si="99"/>
        <v>1678.3164215520167</v>
      </c>
      <c r="J1918" s="26">
        <f t="shared" si="99"/>
        <v>858.61485453333307</v>
      </c>
      <c r="K1918" s="26">
        <f t="shared" si="97"/>
        <v>819.70156701868359</v>
      </c>
      <c r="L1918" s="28">
        <f t="shared" si="98"/>
        <v>0.48840704678362601</v>
      </c>
    </row>
    <row r="1919" spans="1:12">
      <c r="A1919" s="14">
        <v>2012</v>
      </c>
      <c r="B1919" s="14" t="s">
        <v>936</v>
      </c>
      <c r="C1919" s="14" t="s">
        <v>961</v>
      </c>
      <c r="D1919" s="14" t="s">
        <v>938</v>
      </c>
      <c r="E1919" s="14" t="s">
        <v>939</v>
      </c>
      <c r="F1919" s="14" t="s">
        <v>939</v>
      </c>
      <c r="G1919" s="30">
        <v>1703.5548188638338</v>
      </c>
      <c r="H1919" s="30">
        <v>931.92468250501861</v>
      </c>
      <c r="I1919" s="26">
        <f t="shared" si="99"/>
        <v>1703.5548188638338</v>
      </c>
      <c r="J1919" s="26">
        <f t="shared" si="99"/>
        <v>931.92468250501861</v>
      </c>
      <c r="K1919" s="26">
        <f t="shared" si="97"/>
        <v>771.63013635881521</v>
      </c>
      <c r="L1919" s="28">
        <f t="shared" si="98"/>
        <v>0.45295292397660852</v>
      </c>
    </row>
    <row r="1920" spans="1:12">
      <c r="A1920" s="14">
        <v>2014</v>
      </c>
      <c r="B1920" s="14" t="s">
        <v>936</v>
      </c>
      <c r="C1920" s="14" t="s">
        <v>954</v>
      </c>
      <c r="D1920" s="14" t="s">
        <v>938</v>
      </c>
      <c r="E1920" s="14" t="s">
        <v>955</v>
      </c>
      <c r="F1920" s="14" t="s">
        <v>955</v>
      </c>
      <c r="G1920" s="30">
        <v>464.69266286740009</v>
      </c>
      <c r="H1920" s="30">
        <v>168.79109682912713</v>
      </c>
      <c r="I1920" s="26">
        <f t="shared" si="99"/>
        <v>464.69266286740009</v>
      </c>
      <c r="J1920" s="26">
        <f t="shared" si="99"/>
        <v>168.79109682912713</v>
      </c>
      <c r="K1920" s="26">
        <f t="shared" si="97"/>
        <v>295.90156603827296</v>
      </c>
      <c r="L1920" s="28">
        <f t="shared" si="98"/>
        <v>0.63676831954350954</v>
      </c>
    </row>
    <row r="1921" spans="1:12">
      <c r="A1921" s="14">
        <v>2018</v>
      </c>
      <c r="B1921" s="14" t="s">
        <v>936</v>
      </c>
      <c r="C1921" s="14" t="s">
        <v>954</v>
      </c>
      <c r="D1921" s="14" t="s">
        <v>938</v>
      </c>
      <c r="E1921" s="14" t="s">
        <v>955</v>
      </c>
      <c r="F1921" s="14" t="s">
        <v>955</v>
      </c>
      <c r="G1921" s="30">
        <v>404.28568411009712</v>
      </c>
      <c r="H1921" s="30">
        <v>148.80911389067003</v>
      </c>
      <c r="I1921" s="26">
        <f t="shared" si="99"/>
        <v>404.28568411009712</v>
      </c>
      <c r="J1921" s="26">
        <f t="shared" si="99"/>
        <v>148.80911389067003</v>
      </c>
      <c r="K1921" s="26">
        <f t="shared" si="97"/>
        <v>255.47657021942709</v>
      </c>
      <c r="L1921" s="28">
        <f t="shared" si="98"/>
        <v>0.63192089223187631</v>
      </c>
    </row>
    <row r="1922" spans="1:12">
      <c r="A1922" s="14">
        <v>2019</v>
      </c>
      <c r="B1922" s="14" t="s">
        <v>936</v>
      </c>
      <c r="C1922" s="14" t="s">
        <v>961</v>
      </c>
      <c r="D1922" s="14" t="s">
        <v>938</v>
      </c>
      <c r="E1922" s="14" t="s">
        <v>939</v>
      </c>
      <c r="F1922" s="14" t="s">
        <v>939</v>
      </c>
      <c r="G1922" s="30">
        <v>1709.0072570104926</v>
      </c>
      <c r="H1922" s="30">
        <v>1110.8783133500001</v>
      </c>
      <c r="I1922" s="26">
        <f t="shared" si="99"/>
        <v>1709.0072570104926</v>
      </c>
      <c r="J1922" s="26">
        <f t="shared" si="99"/>
        <v>1110.8783133500001</v>
      </c>
      <c r="K1922" s="26">
        <f t="shared" si="97"/>
        <v>598.1289436604925</v>
      </c>
      <c r="L1922" s="28">
        <f t="shared" si="98"/>
        <v>0.34998619298245626</v>
      </c>
    </row>
    <row r="1923" spans="1:12">
      <c r="A1923" s="14">
        <v>2014</v>
      </c>
      <c r="B1923" s="14" t="s">
        <v>936</v>
      </c>
      <c r="C1923" s="14" t="s">
        <v>961</v>
      </c>
      <c r="D1923" s="14" t="s">
        <v>938</v>
      </c>
      <c r="E1923" s="14" t="s">
        <v>939</v>
      </c>
      <c r="F1923" s="14" t="s">
        <v>939</v>
      </c>
      <c r="G1923" s="30">
        <v>1711.242353518476</v>
      </c>
      <c r="H1923" s="30">
        <v>1034.2787662891069</v>
      </c>
      <c r="I1923" s="26">
        <f t="shared" si="99"/>
        <v>1711.242353518476</v>
      </c>
      <c r="J1923" s="26">
        <f t="shared" si="99"/>
        <v>1034.2787662891069</v>
      </c>
      <c r="K1923" s="26">
        <f t="shared" si="97"/>
        <v>676.96358722936907</v>
      </c>
      <c r="L1923" s="28">
        <f t="shared" si="98"/>
        <v>0.39559772807017546</v>
      </c>
    </row>
    <row r="1924" spans="1:12">
      <c r="A1924" s="14">
        <v>2018</v>
      </c>
      <c r="B1924" s="14" t="s">
        <v>936</v>
      </c>
      <c r="C1924" s="14" t="s">
        <v>941</v>
      </c>
      <c r="D1924" s="14" t="s">
        <v>942</v>
      </c>
      <c r="E1924" s="14" t="s">
        <v>943</v>
      </c>
      <c r="F1924" s="14" t="s">
        <v>944</v>
      </c>
      <c r="G1924" s="30">
        <v>555.86366665751234</v>
      </c>
      <c r="H1924" s="30">
        <v>97.444957460628572</v>
      </c>
      <c r="I1924" s="26">
        <f t="shared" si="99"/>
        <v>555.86366665751234</v>
      </c>
      <c r="J1924" s="26">
        <f t="shared" si="99"/>
        <v>97.444957460628572</v>
      </c>
      <c r="K1924" s="26">
        <f t="shared" ref="K1924:K1952" si="100">IF(J1924="","",IF(I1924="","",I1924-J1924))</f>
        <v>458.41870919688375</v>
      </c>
      <c r="L1924" s="28">
        <f t="shared" ref="L1924:L1952" si="101">IF(J1924="","",IF(I1924="","",K1924/I1924))</f>
        <v>0.82469629999999994</v>
      </c>
    </row>
    <row r="1925" spans="1:12">
      <c r="A1925" s="14">
        <v>2021</v>
      </c>
      <c r="B1925" s="14" t="s">
        <v>936</v>
      </c>
      <c r="C1925" s="14" t="s">
        <v>954</v>
      </c>
      <c r="D1925" s="14" t="s">
        <v>938</v>
      </c>
      <c r="E1925" s="14" t="s">
        <v>955</v>
      </c>
      <c r="F1925" s="14" t="s">
        <v>963</v>
      </c>
      <c r="G1925" s="30">
        <v>397.78979154481635</v>
      </c>
      <c r="H1925" s="30">
        <v>150.3075926654075</v>
      </c>
      <c r="I1925" s="26">
        <f t="shared" si="99"/>
        <v>397.78979154481635</v>
      </c>
      <c r="J1925" s="26">
        <f t="shared" si="99"/>
        <v>150.3075926654075</v>
      </c>
      <c r="K1925" s="26">
        <f t="shared" si="100"/>
        <v>247.48219887940886</v>
      </c>
      <c r="L1925" s="28">
        <f t="shared" si="101"/>
        <v>0.62214316239316225</v>
      </c>
    </row>
    <row r="1926" spans="1:12">
      <c r="A1926" s="14">
        <v>2015</v>
      </c>
      <c r="B1926" s="14" t="s">
        <v>936</v>
      </c>
      <c r="C1926" s="14" t="s">
        <v>945</v>
      </c>
      <c r="D1926" s="14" t="s">
        <v>938</v>
      </c>
      <c r="E1926" s="14" t="s">
        <v>946</v>
      </c>
      <c r="F1926" s="14" t="s">
        <v>947</v>
      </c>
      <c r="G1926" s="30">
        <v>6632.281139221468</v>
      </c>
      <c r="H1926" s="30">
        <v>4755.9250446813603</v>
      </c>
      <c r="I1926" s="26">
        <f t="shared" si="99"/>
        <v>6632.281139221468</v>
      </c>
      <c r="J1926" s="26">
        <f t="shared" si="99"/>
        <v>4755.9250446813603</v>
      </c>
      <c r="K1926" s="26">
        <f t="shared" si="100"/>
        <v>1876.3560945401077</v>
      </c>
      <c r="L1926" s="28">
        <f t="shared" si="101"/>
        <v>0.28291262917729154</v>
      </c>
    </row>
    <row r="1927" spans="1:12">
      <c r="A1927" s="14">
        <v>2016</v>
      </c>
      <c r="B1927" s="14" t="s">
        <v>936</v>
      </c>
      <c r="C1927" s="14" t="s">
        <v>961</v>
      </c>
      <c r="D1927" s="14" t="s">
        <v>938</v>
      </c>
      <c r="E1927" s="14" t="s">
        <v>939</v>
      </c>
      <c r="F1927" s="14" t="s">
        <v>939</v>
      </c>
      <c r="G1927" s="30">
        <v>1416.3144893507438</v>
      </c>
      <c r="H1927" s="30">
        <v>862.35976849726956</v>
      </c>
      <c r="I1927" s="26">
        <f t="shared" si="99"/>
        <v>1416.3144893507438</v>
      </c>
      <c r="J1927" s="26">
        <f t="shared" si="99"/>
        <v>862.35976849726956</v>
      </c>
      <c r="K1927" s="26">
        <f t="shared" si="100"/>
        <v>553.95472085347421</v>
      </c>
      <c r="L1927" s="28">
        <f t="shared" si="101"/>
        <v>0.39112409356725142</v>
      </c>
    </row>
    <row r="1928" spans="1:12">
      <c r="A1928" s="14">
        <v>2015</v>
      </c>
      <c r="B1928" s="14" t="s">
        <v>936</v>
      </c>
      <c r="C1928" s="14" t="s">
        <v>961</v>
      </c>
      <c r="D1928" s="14" t="s">
        <v>938</v>
      </c>
      <c r="E1928" s="14" t="s">
        <v>939</v>
      </c>
      <c r="F1928" s="14" t="s">
        <v>939</v>
      </c>
      <c r="G1928" s="30">
        <v>1536.4782459068385</v>
      </c>
      <c r="H1928" s="30">
        <v>908.7334807499991</v>
      </c>
      <c r="I1928" s="26">
        <f t="shared" ref="I1928:J1991" si="102">IF(G1928&lt;0,"",IF(G1928="","",G1928))</f>
        <v>1536.4782459068385</v>
      </c>
      <c r="J1928" s="26">
        <f t="shared" si="102"/>
        <v>908.7334807499991</v>
      </c>
      <c r="K1928" s="26">
        <f t="shared" si="100"/>
        <v>627.74476515683943</v>
      </c>
      <c r="L1928" s="28">
        <f t="shared" si="101"/>
        <v>0.40856078947368418</v>
      </c>
    </row>
    <row r="1929" spans="1:12">
      <c r="A1929" s="14">
        <v>2017</v>
      </c>
      <c r="B1929" s="14" t="s">
        <v>936</v>
      </c>
      <c r="C1929" s="14" t="s">
        <v>937</v>
      </c>
      <c r="D1929" s="14" t="s">
        <v>938</v>
      </c>
      <c r="E1929" s="14" t="s">
        <v>939</v>
      </c>
      <c r="F1929" s="14" t="s">
        <v>939</v>
      </c>
      <c r="G1929" s="30">
        <v>350.65588643677694</v>
      </c>
      <c r="H1929" s="30">
        <v>207.73719487933852</v>
      </c>
      <c r="I1929" s="26">
        <f t="shared" si="102"/>
        <v>350.65588643677694</v>
      </c>
      <c r="J1929" s="26">
        <f t="shared" si="102"/>
        <v>207.73719487933852</v>
      </c>
      <c r="K1929" s="26">
        <f t="shared" si="100"/>
        <v>142.91869155743842</v>
      </c>
      <c r="L1929" s="28">
        <f t="shared" si="101"/>
        <v>0.40757533834586457</v>
      </c>
    </row>
    <row r="1930" spans="1:12">
      <c r="A1930" s="14">
        <v>2019</v>
      </c>
      <c r="B1930" s="14" t="s">
        <v>936</v>
      </c>
      <c r="C1930" s="14" t="s">
        <v>959</v>
      </c>
      <c r="D1930" s="14" t="s">
        <v>942</v>
      </c>
      <c r="E1930" s="14" t="s">
        <v>943</v>
      </c>
      <c r="F1930" s="14" t="s">
        <v>960</v>
      </c>
      <c r="G1930" s="30">
        <v>112.83307219507468</v>
      </c>
      <c r="H1930" s="30">
        <v>102.56910914871864</v>
      </c>
      <c r="I1930" s="26">
        <f t="shared" si="102"/>
        <v>112.83307219507468</v>
      </c>
      <c r="J1930" s="26">
        <f t="shared" si="102"/>
        <v>102.56910914871864</v>
      </c>
      <c r="K1930" s="26">
        <f t="shared" si="100"/>
        <v>10.263963046356039</v>
      </c>
      <c r="L1930" s="28">
        <f t="shared" si="101"/>
        <v>9.0965909610356915E-2</v>
      </c>
    </row>
    <row r="1931" spans="1:12">
      <c r="A1931" s="14">
        <v>2011</v>
      </c>
      <c r="B1931" s="14" t="s">
        <v>936</v>
      </c>
      <c r="C1931" s="14" t="s">
        <v>961</v>
      </c>
      <c r="D1931" s="14" t="s">
        <v>938</v>
      </c>
      <c r="E1931" s="14" t="s">
        <v>939</v>
      </c>
      <c r="F1931" s="14" t="s">
        <v>939</v>
      </c>
      <c r="G1931" s="30">
        <v>1330.2565314259439</v>
      </c>
      <c r="H1931" s="30">
        <v>773.94873593043349</v>
      </c>
      <c r="I1931" s="26">
        <f t="shared" si="102"/>
        <v>1330.2565314259439</v>
      </c>
      <c r="J1931" s="26">
        <f t="shared" si="102"/>
        <v>773.94873593043349</v>
      </c>
      <c r="K1931" s="26">
        <f t="shared" si="100"/>
        <v>556.30779549551039</v>
      </c>
      <c r="L1931" s="28">
        <f t="shared" si="101"/>
        <v>0.4181958760233912</v>
      </c>
    </row>
    <row r="1932" spans="1:12">
      <c r="A1932" s="14">
        <v>2018</v>
      </c>
      <c r="B1932" s="14" t="s">
        <v>936</v>
      </c>
      <c r="C1932" s="14" t="s">
        <v>951</v>
      </c>
      <c r="D1932" s="14" t="s">
        <v>938</v>
      </c>
      <c r="E1932" s="14" t="s">
        <v>952</v>
      </c>
      <c r="F1932" s="14" t="s">
        <v>952</v>
      </c>
      <c r="G1932" s="30">
        <v>588.55175316173597</v>
      </c>
      <c r="H1932" s="30">
        <v>253.92230762892456</v>
      </c>
      <c r="I1932" s="26">
        <f t="shared" si="102"/>
        <v>588.55175316173597</v>
      </c>
      <c r="J1932" s="26">
        <f t="shared" si="102"/>
        <v>253.92230762892456</v>
      </c>
      <c r="K1932" s="26">
        <f t="shared" si="100"/>
        <v>334.62944553281142</v>
      </c>
      <c r="L1932" s="28">
        <f t="shared" si="101"/>
        <v>0.5685641810344827</v>
      </c>
    </row>
    <row r="1933" spans="1:12">
      <c r="A1933" s="14">
        <v>2020</v>
      </c>
      <c r="B1933" s="14" t="s">
        <v>936</v>
      </c>
      <c r="C1933" s="14" t="s">
        <v>959</v>
      </c>
      <c r="D1933" s="14" t="s">
        <v>942</v>
      </c>
      <c r="E1933" s="14" t="s">
        <v>943</v>
      </c>
      <c r="F1933" s="14" t="s">
        <v>960</v>
      </c>
      <c r="G1933" s="30">
        <v>105.95344977306489</v>
      </c>
      <c r="H1933" s="30">
        <v>115.62100731295071</v>
      </c>
      <c r="I1933" s="26">
        <f t="shared" si="102"/>
        <v>105.95344977306489</v>
      </c>
      <c r="J1933" s="26">
        <f t="shared" si="102"/>
        <v>115.62100731295071</v>
      </c>
      <c r="K1933" s="26">
        <f t="shared" si="100"/>
        <v>-9.66755753988582</v>
      </c>
      <c r="L1933" s="28">
        <f t="shared" si="101"/>
        <v>-9.1243442857143031E-2</v>
      </c>
    </row>
    <row r="1934" spans="1:12">
      <c r="A1934" s="14">
        <v>2016</v>
      </c>
      <c r="B1934" s="14" t="s">
        <v>936</v>
      </c>
      <c r="C1934" s="14" t="s">
        <v>956</v>
      </c>
      <c r="D1934" s="14" t="s">
        <v>957</v>
      </c>
      <c r="E1934" s="14" t="s">
        <v>943</v>
      </c>
      <c r="F1934" s="14" t="s">
        <v>958</v>
      </c>
      <c r="G1934" s="30">
        <v>1247.4056190562446</v>
      </c>
      <c r="H1934" s="30">
        <v>965.26354687067374</v>
      </c>
      <c r="I1934" s="26">
        <f t="shared" si="102"/>
        <v>1247.4056190562446</v>
      </c>
      <c r="J1934" s="26">
        <f t="shared" si="102"/>
        <v>965.26354687067374</v>
      </c>
      <c r="K1934" s="26">
        <f t="shared" si="100"/>
        <v>282.1420721855709</v>
      </c>
      <c r="L1934" s="28">
        <f t="shared" si="101"/>
        <v>0.22618310185185186</v>
      </c>
    </row>
    <row r="1935" spans="1:12">
      <c r="A1935" s="14">
        <v>2015</v>
      </c>
      <c r="B1935" s="14" t="s">
        <v>936</v>
      </c>
      <c r="C1935" s="14" t="s">
        <v>959</v>
      </c>
      <c r="D1935" s="14" t="s">
        <v>942</v>
      </c>
      <c r="E1935" s="14" t="s">
        <v>943</v>
      </c>
      <c r="F1935" s="14" t="s">
        <v>960</v>
      </c>
      <c r="G1935" s="30">
        <v>158.3449827819118</v>
      </c>
      <c r="H1935" s="30">
        <v>72.922395025507726</v>
      </c>
      <c r="I1935" s="26">
        <f t="shared" si="102"/>
        <v>158.3449827819118</v>
      </c>
      <c r="J1935" s="26">
        <f t="shared" si="102"/>
        <v>72.922395025507726</v>
      </c>
      <c r="K1935" s="26">
        <f t="shared" si="100"/>
        <v>85.42258775640407</v>
      </c>
      <c r="L1935" s="28">
        <f t="shared" si="101"/>
        <v>0.53947138870864264</v>
      </c>
    </row>
    <row r="1936" spans="1:12">
      <c r="A1936" s="14">
        <v>2016</v>
      </c>
      <c r="B1936" s="14" t="s">
        <v>936</v>
      </c>
      <c r="C1936" s="14" t="s">
        <v>959</v>
      </c>
      <c r="D1936" s="14" t="s">
        <v>942</v>
      </c>
      <c r="E1936" s="14" t="s">
        <v>943</v>
      </c>
      <c r="F1936" s="14" t="s">
        <v>960</v>
      </c>
      <c r="G1936" s="30">
        <v>117.41652070328917</v>
      </c>
      <c r="H1936" s="30">
        <v>104.43651013668</v>
      </c>
      <c r="I1936" s="26">
        <f t="shared" si="102"/>
        <v>117.41652070328917</v>
      </c>
      <c r="J1936" s="26">
        <f t="shared" si="102"/>
        <v>104.43651013668</v>
      </c>
      <c r="K1936" s="26">
        <f t="shared" si="100"/>
        <v>12.980010566609167</v>
      </c>
      <c r="L1936" s="28">
        <f t="shared" si="101"/>
        <v>0.11054671428571432</v>
      </c>
    </row>
    <row r="1937" spans="1:12">
      <c r="A1937" s="14">
        <v>2011</v>
      </c>
      <c r="B1937" s="14" t="s">
        <v>936</v>
      </c>
      <c r="C1937" s="14" t="s">
        <v>951</v>
      </c>
      <c r="D1937" s="14" t="s">
        <v>938</v>
      </c>
      <c r="E1937" s="14" t="s">
        <v>952</v>
      </c>
      <c r="F1937" s="14" t="s">
        <v>953</v>
      </c>
      <c r="G1937" s="30">
        <v>456.32179075069212</v>
      </c>
      <c r="H1937" s="30">
        <v>261.45682001975018</v>
      </c>
      <c r="I1937" s="26">
        <f t="shared" si="102"/>
        <v>456.32179075069212</v>
      </c>
      <c r="J1937" s="26">
        <f t="shared" si="102"/>
        <v>261.45682001975018</v>
      </c>
      <c r="K1937" s="26">
        <f t="shared" si="100"/>
        <v>194.86497073094193</v>
      </c>
      <c r="L1937" s="28">
        <f t="shared" si="101"/>
        <v>0.42703411206896519</v>
      </c>
    </row>
    <row r="1938" spans="1:12">
      <c r="A1938" s="14">
        <v>2011</v>
      </c>
      <c r="B1938" s="14" t="s">
        <v>936</v>
      </c>
      <c r="C1938" s="14" t="s">
        <v>937</v>
      </c>
      <c r="D1938" s="14" t="s">
        <v>938</v>
      </c>
      <c r="E1938" s="14" t="s">
        <v>939</v>
      </c>
      <c r="F1938" s="14" t="s">
        <v>940</v>
      </c>
      <c r="G1938" s="30">
        <v>554.38857865741932</v>
      </c>
      <c r="H1938" s="30">
        <v>189.77567840945451</v>
      </c>
      <c r="I1938" s="26">
        <f t="shared" si="102"/>
        <v>554.38857865741932</v>
      </c>
      <c r="J1938" s="26">
        <f t="shared" si="102"/>
        <v>189.77567840945451</v>
      </c>
      <c r="K1938" s="26">
        <f t="shared" si="100"/>
        <v>364.61290024796483</v>
      </c>
      <c r="L1938" s="28">
        <f t="shared" si="101"/>
        <v>0.65768472563226255</v>
      </c>
    </row>
    <row r="1939" spans="1:12">
      <c r="A1939" s="14">
        <v>2012</v>
      </c>
      <c r="B1939" s="14" t="s">
        <v>936</v>
      </c>
      <c r="C1939" s="14" t="s">
        <v>956</v>
      </c>
      <c r="D1939" s="14" t="s">
        <v>957</v>
      </c>
      <c r="E1939" s="14" t="s">
        <v>943</v>
      </c>
      <c r="F1939" s="14" t="s">
        <v>958</v>
      </c>
      <c r="G1939" s="30">
        <v>1334.1125361715738</v>
      </c>
      <c r="H1939" s="30">
        <v>1021.1021470561168</v>
      </c>
      <c r="I1939" s="26">
        <f t="shared" si="102"/>
        <v>1334.1125361715738</v>
      </c>
      <c r="J1939" s="26">
        <f t="shared" si="102"/>
        <v>1021.1021470561168</v>
      </c>
      <c r="K1939" s="26">
        <f t="shared" si="100"/>
        <v>313.01038911545697</v>
      </c>
      <c r="L1939" s="28">
        <f t="shared" si="101"/>
        <v>0.23462067901234548</v>
      </c>
    </row>
    <row r="1940" spans="1:12">
      <c r="A1940" s="14">
        <v>2020</v>
      </c>
      <c r="B1940" s="14" t="s">
        <v>936</v>
      </c>
      <c r="C1940" s="14" t="s">
        <v>954</v>
      </c>
      <c r="D1940" s="14" t="s">
        <v>938</v>
      </c>
      <c r="E1940" s="14" t="s">
        <v>955</v>
      </c>
      <c r="F1940" s="14" t="s">
        <v>963</v>
      </c>
      <c r="G1940" s="30">
        <v>435.24062487642692</v>
      </c>
      <c r="H1940" s="30">
        <v>207.83707031970971</v>
      </c>
      <c r="I1940" s="26">
        <f t="shared" si="102"/>
        <v>435.24062487642692</v>
      </c>
      <c r="J1940" s="26">
        <f t="shared" si="102"/>
        <v>207.83707031970971</v>
      </c>
      <c r="K1940" s="26">
        <f t="shared" si="100"/>
        <v>227.40355455671721</v>
      </c>
      <c r="L1940" s="28">
        <f t="shared" si="101"/>
        <v>0.52247777794474359</v>
      </c>
    </row>
    <row r="1941" spans="1:12">
      <c r="A1941" s="14">
        <v>2018</v>
      </c>
      <c r="B1941" s="14" t="s">
        <v>936</v>
      </c>
      <c r="C1941" s="14" t="s">
        <v>961</v>
      </c>
      <c r="D1941" s="14" t="s">
        <v>938</v>
      </c>
      <c r="E1941" s="14" t="s">
        <v>939</v>
      </c>
      <c r="F1941" s="14" t="s">
        <v>939</v>
      </c>
      <c r="G1941" s="30">
        <v>1578.6621950636336</v>
      </c>
      <c r="H1941" s="30">
        <v>1191.8717241862871</v>
      </c>
      <c r="I1941" s="26">
        <f t="shared" si="102"/>
        <v>1578.6621950636336</v>
      </c>
      <c r="J1941" s="26">
        <f t="shared" si="102"/>
        <v>1191.8717241862871</v>
      </c>
      <c r="K1941" s="26">
        <f t="shared" si="100"/>
        <v>386.79047087734648</v>
      </c>
      <c r="L1941" s="28">
        <f t="shared" si="101"/>
        <v>0.24501154970760258</v>
      </c>
    </row>
    <row r="1942" spans="1:12">
      <c r="A1942" s="14">
        <v>2015</v>
      </c>
      <c r="B1942" s="14" t="s">
        <v>936</v>
      </c>
      <c r="C1942" s="14" t="s">
        <v>948</v>
      </c>
      <c r="D1942" s="14" t="s">
        <v>949</v>
      </c>
      <c r="E1942" s="14" t="s">
        <v>943</v>
      </c>
      <c r="F1942" s="14" t="s">
        <v>962</v>
      </c>
      <c r="G1942" s="30">
        <v>298.6530546060431</v>
      </c>
      <c r="H1942" s="30">
        <v>174.11258015766583</v>
      </c>
      <c r="I1942" s="26">
        <f t="shared" si="102"/>
        <v>298.6530546060431</v>
      </c>
      <c r="J1942" s="26">
        <f t="shared" si="102"/>
        <v>174.11258015766583</v>
      </c>
      <c r="K1942" s="26">
        <f t="shared" si="100"/>
        <v>124.54047444837727</v>
      </c>
      <c r="L1942" s="28">
        <f t="shared" si="101"/>
        <v>0.41700720125786134</v>
      </c>
    </row>
    <row r="1943" spans="1:12">
      <c r="A1943" s="14">
        <v>2020</v>
      </c>
      <c r="B1943" s="14" t="s">
        <v>936</v>
      </c>
      <c r="C1943" s="14" t="s">
        <v>961</v>
      </c>
      <c r="D1943" s="14" t="s">
        <v>938</v>
      </c>
      <c r="E1943" s="14" t="s">
        <v>939</v>
      </c>
      <c r="F1943" s="14" t="s">
        <v>939</v>
      </c>
      <c r="G1943" s="30">
        <v>1944.4416514076488</v>
      </c>
      <c r="H1943" s="30">
        <v>1476.0072365573747</v>
      </c>
      <c r="I1943" s="26">
        <f t="shared" si="102"/>
        <v>1944.4416514076488</v>
      </c>
      <c r="J1943" s="26">
        <f t="shared" si="102"/>
        <v>1476.0072365573747</v>
      </c>
      <c r="K1943" s="26">
        <f t="shared" si="100"/>
        <v>468.43441485027415</v>
      </c>
      <c r="L1943" s="28">
        <f t="shared" si="101"/>
        <v>0.2409094736842107</v>
      </c>
    </row>
    <row r="1944" spans="1:12">
      <c r="A1944" s="14">
        <v>2020</v>
      </c>
      <c r="B1944" s="14" t="s">
        <v>936</v>
      </c>
      <c r="C1944" s="14" t="s">
        <v>961</v>
      </c>
      <c r="D1944" s="14" t="s">
        <v>938</v>
      </c>
      <c r="E1944" s="14" t="s">
        <v>939</v>
      </c>
      <c r="F1944" s="14" t="s">
        <v>939</v>
      </c>
      <c r="G1944" s="30">
        <v>1944.4416514158499</v>
      </c>
      <c r="H1944" s="30">
        <v>1476.0072365635999</v>
      </c>
      <c r="I1944" s="26">
        <f t="shared" si="102"/>
        <v>1944.4416514158499</v>
      </c>
      <c r="J1944" s="26">
        <f t="shared" si="102"/>
        <v>1476.0072365635999</v>
      </c>
      <c r="K1944" s="26">
        <f t="shared" si="100"/>
        <v>468.43441485225003</v>
      </c>
      <c r="L1944" s="28">
        <f t="shared" si="101"/>
        <v>0.24090947368421076</v>
      </c>
    </row>
    <row r="1945" spans="1:12">
      <c r="A1945" s="14">
        <v>2017</v>
      </c>
      <c r="B1945" s="14" t="s">
        <v>936</v>
      </c>
      <c r="C1945" s="14" t="s">
        <v>954</v>
      </c>
      <c r="D1945" s="14" t="s">
        <v>938</v>
      </c>
      <c r="E1945" s="14" t="s">
        <v>955</v>
      </c>
      <c r="F1945" s="14" t="s">
        <v>955</v>
      </c>
      <c r="G1945" s="30">
        <v>358.46745065098958</v>
      </c>
      <c r="H1945" s="30">
        <v>198.1599885345303</v>
      </c>
      <c r="I1945" s="26">
        <f t="shared" si="102"/>
        <v>358.46745065098958</v>
      </c>
      <c r="J1945" s="26">
        <f t="shared" si="102"/>
        <v>198.1599885345303</v>
      </c>
      <c r="K1945" s="26">
        <f t="shared" si="100"/>
        <v>160.30746211645928</v>
      </c>
      <c r="L1945" s="28">
        <f t="shared" si="101"/>
        <v>0.44720228245363769</v>
      </c>
    </row>
    <row r="1946" spans="1:12">
      <c r="A1946" s="14">
        <v>2017</v>
      </c>
      <c r="B1946" s="14" t="s">
        <v>936</v>
      </c>
      <c r="C1946" s="14" t="s">
        <v>945</v>
      </c>
      <c r="D1946" s="14" t="s">
        <v>938</v>
      </c>
      <c r="E1946" s="14" t="s">
        <v>946</v>
      </c>
      <c r="F1946" s="14" t="s">
        <v>947</v>
      </c>
      <c r="G1946" s="30">
        <v>7732.6462461043675</v>
      </c>
      <c r="H1946" s="30">
        <v>6911.3345424705167</v>
      </c>
      <c r="I1946" s="26">
        <f t="shared" si="102"/>
        <v>7732.6462461043675</v>
      </c>
      <c r="J1946" s="26">
        <f t="shared" si="102"/>
        <v>6911.3345424705167</v>
      </c>
      <c r="K1946" s="26">
        <f t="shared" si="100"/>
        <v>821.31170363385081</v>
      </c>
      <c r="L1946" s="28">
        <f t="shared" si="101"/>
        <v>0.10621353641356861</v>
      </c>
    </row>
    <row r="1947" spans="1:12">
      <c r="A1947" s="14">
        <v>2017</v>
      </c>
      <c r="B1947" s="14" t="s">
        <v>936</v>
      </c>
      <c r="C1947" s="14" t="s">
        <v>961</v>
      </c>
      <c r="D1947" s="14" t="s">
        <v>938</v>
      </c>
      <c r="E1947" s="14" t="s">
        <v>939</v>
      </c>
      <c r="F1947" s="14" t="s">
        <v>939</v>
      </c>
      <c r="G1947" s="30">
        <v>1474.0760482126088</v>
      </c>
      <c r="H1947" s="30">
        <v>1319.5308120000027</v>
      </c>
      <c r="I1947" s="26">
        <f t="shared" si="102"/>
        <v>1474.0760482126088</v>
      </c>
      <c r="J1947" s="26">
        <f t="shared" si="102"/>
        <v>1319.5308120000027</v>
      </c>
      <c r="K1947" s="26">
        <f t="shared" si="100"/>
        <v>154.54523621260614</v>
      </c>
      <c r="L1947" s="28">
        <f t="shared" si="101"/>
        <v>0.10484210526315789</v>
      </c>
    </row>
    <row r="1948" spans="1:12">
      <c r="A1948" s="14">
        <v>2017</v>
      </c>
      <c r="B1948" s="14" t="s">
        <v>936</v>
      </c>
      <c r="C1948" s="14" t="s">
        <v>951</v>
      </c>
      <c r="D1948" s="14" t="s">
        <v>938</v>
      </c>
      <c r="E1948" s="14" t="s">
        <v>952</v>
      </c>
      <c r="F1948" s="14" t="s">
        <v>952</v>
      </c>
      <c r="G1948" s="30">
        <v>480.95231956373493</v>
      </c>
      <c r="H1948" s="30">
        <v>350.26789931897753</v>
      </c>
      <c r="I1948" s="26">
        <f t="shared" si="102"/>
        <v>480.95231956373493</v>
      </c>
      <c r="J1948" s="26">
        <f t="shared" si="102"/>
        <v>350.26789931897753</v>
      </c>
      <c r="K1948" s="26">
        <f t="shared" si="100"/>
        <v>130.6844202447574</v>
      </c>
      <c r="L1948" s="28">
        <f t="shared" si="101"/>
        <v>0.27172011637931054</v>
      </c>
    </row>
    <row r="1949" spans="1:12">
      <c r="A1949" s="14">
        <v>2014</v>
      </c>
      <c r="B1949" s="14" t="s">
        <v>936</v>
      </c>
      <c r="C1949" s="14" t="s">
        <v>959</v>
      </c>
      <c r="D1949" s="14" t="s">
        <v>942</v>
      </c>
      <c r="E1949" s="14" t="s">
        <v>943</v>
      </c>
      <c r="F1949" s="14" t="s">
        <v>960</v>
      </c>
      <c r="G1949" s="30">
        <v>134.82467338575074</v>
      </c>
      <c r="H1949" s="30">
        <v>149.95474264365376</v>
      </c>
      <c r="I1949" s="26">
        <f t="shared" si="102"/>
        <v>134.82467338575074</v>
      </c>
      <c r="J1949" s="26">
        <f t="shared" si="102"/>
        <v>149.95474264365376</v>
      </c>
      <c r="K1949" s="26">
        <f t="shared" si="100"/>
        <v>-15.130069257903017</v>
      </c>
      <c r="L1949" s="28">
        <f t="shared" si="101"/>
        <v>-0.11222032939485743</v>
      </c>
    </row>
    <row r="1950" spans="1:12">
      <c r="A1950" s="14">
        <v>2021</v>
      </c>
      <c r="B1950" s="14" t="s">
        <v>936</v>
      </c>
      <c r="C1950" s="14" t="s">
        <v>941</v>
      </c>
      <c r="D1950" s="14" t="s">
        <v>942</v>
      </c>
      <c r="E1950" s="14" t="s">
        <v>943</v>
      </c>
      <c r="F1950" s="14" t="s">
        <v>944</v>
      </c>
      <c r="G1950" s="30">
        <v>574.43638260020248</v>
      </c>
      <c r="H1950" s="30">
        <v>414.67721692125934</v>
      </c>
      <c r="I1950" s="26">
        <f t="shared" si="102"/>
        <v>574.43638260020248</v>
      </c>
      <c r="J1950" s="26">
        <f t="shared" si="102"/>
        <v>414.67721692125934</v>
      </c>
      <c r="K1950" s="26">
        <f t="shared" si="100"/>
        <v>159.75916567894313</v>
      </c>
      <c r="L1950" s="28">
        <f t="shared" si="101"/>
        <v>0.27811463639505002</v>
      </c>
    </row>
    <row r="1951" spans="1:12">
      <c r="A1951" s="14">
        <v>2014</v>
      </c>
      <c r="B1951" s="14" t="s">
        <v>936</v>
      </c>
      <c r="C1951" s="14" t="s">
        <v>948</v>
      </c>
      <c r="D1951" s="14" t="s">
        <v>949</v>
      </c>
      <c r="E1951" s="14" t="s">
        <v>943</v>
      </c>
      <c r="F1951" s="14" t="s">
        <v>962</v>
      </c>
      <c r="G1951" s="30">
        <v>301.96643007025767</v>
      </c>
      <c r="H1951" s="30">
        <v>573.79888941142895</v>
      </c>
      <c r="I1951" s="26">
        <f t="shared" si="102"/>
        <v>301.96643007025767</v>
      </c>
      <c r="J1951" s="26">
        <f t="shared" si="102"/>
        <v>573.79888941142895</v>
      </c>
      <c r="K1951" s="26">
        <f t="shared" si="100"/>
        <v>-271.83245934117127</v>
      </c>
      <c r="L1951" s="28">
        <f t="shared" si="101"/>
        <v>-0.90020754716981222</v>
      </c>
    </row>
    <row r="1952" spans="1:12">
      <c r="A1952" s="14">
        <v>2013</v>
      </c>
      <c r="B1952" s="14" t="s">
        <v>936</v>
      </c>
      <c r="C1952" s="14" t="s">
        <v>959</v>
      </c>
      <c r="D1952" s="14" t="s">
        <v>942</v>
      </c>
      <c r="E1952" s="14" t="s">
        <v>943</v>
      </c>
      <c r="F1952" s="14" t="s">
        <v>960</v>
      </c>
      <c r="G1952" s="30">
        <v>118.95928097178565</v>
      </c>
      <c r="H1952" s="30">
        <v>294.91961783368498</v>
      </c>
      <c r="I1952" s="26">
        <f t="shared" si="102"/>
        <v>118.95928097178565</v>
      </c>
      <c r="J1952" s="26">
        <f t="shared" si="102"/>
        <v>294.91961783368498</v>
      </c>
      <c r="K1952" s="26">
        <f t="shared" si="100"/>
        <v>-175.96033686189935</v>
      </c>
      <c r="L1952" s="28">
        <f t="shared" si="101"/>
        <v>-1.4791644285714287</v>
      </c>
    </row>
    <row r="1953" spans="1:12">
      <c r="A1953" s="14">
        <v>2017</v>
      </c>
      <c r="B1953" s="14" t="s">
        <v>1764</v>
      </c>
      <c r="C1953" s="14" t="s">
        <v>1765</v>
      </c>
      <c r="D1953" s="14" t="s">
        <v>1766</v>
      </c>
      <c r="F1953" s="14" t="s">
        <v>1767</v>
      </c>
      <c r="G1953" s="30">
        <v>417.41175269146731</v>
      </c>
      <c r="H1953" s="30">
        <v>92.474385246794796</v>
      </c>
      <c r="I1953" s="26">
        <f t="shared" si="102"/>
        <v>417.41175269146731</v>
      </c>
      <c r="J1953" s="26">
        <f t="shared" si="102"/>
        <v>92.474385246794796</v>
      </c>
      <c r="K1953" s="26">
        <f t="shared" ref="K1953:K2016" si="103">IF(H1953="","",IF(G1953="","",G1953-H1953))</f>
        <v>324.93736744467253</v>
      </c>
      <c r="L1953" s="28">
        <f t="shared" ref="L1953:L2016" si="104">IF(H1953="","",IF(G1953="","",K1953/G1953))</f>
        <v>0.77845763888888908</v>
      </c>
    </row>
    <row r="1954" spans="1:12">
      <c r="A1954" s="14">
        <v>2015</v>
      </c>
      <c r="B1954" s="14" t="s">
        <v>1764</v>
      </c>
      <c r="C1954" s="14" t="s">
        <v>1765</v>
      </c>
      <c r="D1954" s="14" t="s">
        <v>1766</v>
      </c>
      <c r="F1954" s="14" t="s">
        <v>1767</v>
      </c>
      <c r="G1954" s="30">
        <v>542.03192490468894</v>
      </c>
      <c r="H1954" s="30">
        <v>100.64550012178887</v>
      </c>
      <c r="I1954" s="26">
        <f t="shared" si="102"/>
        <v>542.03192490468894</v>
      </c>
      <c r="J1954" s="26">
        <f t="shared" si="102"/>
        <v>100.64550012178887</v>
      </c>
      <c r="K1954" s="26">
        <f t="shared" si="103"/>
        <v>441.38642478290006</v>
      </c>
      <c r="L1954" s="28">
        <f t="shared" si="104"/>
        <v>0.81431813238770689</v>
      </c>
    </row>
    <row r="1955" spans="1:12">
      <c r="A1955" s="14">
        <v>2020</v>
      </c>
      <c r="B1955" s="14" t="s">
        <v>1764</v>
      </c>
      <c r="C1955" s="14" t="s">
        <v>1765</v>
      </c>
      <c r="D1955" s="14" t="s">
        <v>1766</v>
      </c>
      <c r="F1955" s="14" t="s">
        <v>1767</v>
      </c>
      <c r="G1955" s="30">
        <v>457.69692507337072</v>
      </c>
      <c r="H1955" s="30">
        <v>118.36956301552131</v>
      </c>
      <c r="I1955" s="26">
        <f t="shared" si="102"/>
        <v>457.69692507337072</v>
      </c>
      <c r="J1955" s="26">
        <f t="shared" si="102"/>
        <v>118.36956301552131</v>
      </c>
      <c r="K1955" s="26">
        <f t="shared" si="103"/>
        <v>339.32736205784943</v>
      </c>
      <c r="L1955" s="28">
        <f t="shared" si="104"/>
        <v>0.74138003440476219</v>
      </c>
    </row>
    <row r="1956" spans="1:12">
      <c r="A1956" s="14">
        <v>2016</v>
      </c>
      <c r="B1956" s="14" t="s">
        <v>1764</v>
      </c>
      <c r="C1956" s="14" t="s">
        <v>1765</v>
      </c>
      <c r="D1956" s="14" t="s">
        <v>1766</v>
      </c>
      <c r="F1956" s="14" t="s">
        <v>1767</v>
      </c>
      <c r="G1956" s="30">
        <v>564.5928150193804</v>
      </c>
      <c r="H1956" s="30">
        <v>135.93713219834706</v>
      </c>
      <c r="I1956" s="26">
        <f t="shared" si="102"/>
        <v>564.5928150193804</v>
      </c>
      <c r="J1956" s="26">
        <f t="shared" si="102"/>
        <v>135.93713219834706</v>
      </c>
      <c r="K1956" s="26">
        <f t="shared" si="103"/>
        <v>428.65568282103334</v>
      </c>
      <c r="L1956" s="28">
        <f t="shared" si="104"/>
        <v>0.75922978723404255</v>
      </c>
    </row>
    <row r="1957" spans="1:12">
      <c r="A1957" s="14">
        <v>2018</v>
      </c>
      <c r="B1957" s="14" t="s">
        <v>1764</v>
      </c>
      <c r="C1957" s="14" t="s">
        <v>1765</v>
      </c>
      <c r="D1957" s="14" t="s">
        <v>1766</v>
      </c>
      <c r="F1957" s="14" t="s">
        <v>1767</v>
      </c>
      <c r="G1957" s="30">
        <v>487.67397955773583</v>
      </c>
      <c r="H1957" s="30">
        <v>147.78503239944888</v>
      </c>
      <c r="I1957" s="26">
        <f t="shared" si="102"/>
        <v>487.67397955773583</v>
      </c>
      <c r="J1957" s="26">
        <f t="shared" si="102"/>
        <v>147.78503239944888</v>
      </c>
      <c r="K1957" s="26">
        <f t="shared" si="103"/>
        <v>339.88894715828695</v>
      </c>
      <c r="L1957" s="28">
        <f t="shared" si="104"/>
        <v>0.69695936507936529</v>
      </c>
    </row>
    <row r="1958" spans="1:12">
      <c r="A1958" s="14">
        <v>2012</v>
      </c>
      <c r="B1958" s="14" t="s">
        <v>1764</v>
      </c>
      <c r="C1958" s="14" t="s">
        <v>1765</v>
      </c>
      <c r="D1958" s="14" t="s">
        <v>1766</v>
      </c>
      <c r="F1958" s="14" t="s">
        <v>1767</v>
      </c>
      <c r="G1958" s="30">
        <v>462.62901108859586</v>
      </c>
      <c r="H1958" s="30">
        <v>167.54509925505087</v>
      </c>
      <c r="I1958" s="26">
        <f t="shared" si="102"/>
        <v>462.62901108859586</v>
      </c>
      <c r="J1958" s="26">
        <f t="shared" si="102"/>
        <v>167.54509925505087</v>
      </c>
      <c r="K1958" s="26">
        <f t="shared" si="103"/>
        <v>295.08391183354502</v>
      </c>
      <c r="L1958" s="28">
        <f t="shared" si="104"/>
        <v>0.63784134751773036</v>
      </c>
    </row>
    <row r="1959" spans="1:12">
      <c r="A1959" s="14">
        <v>2011</v>
      </c>
      <c r="B1959" s="14" t="s">
        <v>1764</v>
      </c>
      <c r="C1959" s="14" t="s">
        <v>1765</v>
      </c>
      <c r="D1959" s="14" t="s">
        <v>1766</v>
      </c>
      <c r="F1959" s="14" t="s">
        <v>1767</v>
      </c>
      <c r="G1959" s="30">
        <v>451.73229281831834</v>
      </c>
      <c r="H1959" s="30">
        <v>179.2299846846997</v>
      </c>
      <c r="I1959" s="26">
        <f t="shared" si="102"/>
        <v>451.73229281831834</v>
      </c>
      <c r="J1959" s="26">
        <f t="shared" si="102"/>
        <v>179.2299846846997</v>
      </c>
      <c r="K1959" s="26">
        <f t="shared" si="103"/>
        <v>272.50230813361861</v>
      </c>
      <c r="L1959" s="28">
        <f t="shared" si="104"/>
        <v>0.60323849427168574</v>
      </c>
    </row>
    <row r="1960" spans="1:12">
      <c r="A1960" s="14">
        <v>2019</v>
      </c>
      <c r="B1960" s="14" t="s">
        <v>1764</v>
      </c>
      <c r="C1960" s="14" t="s">
        <v>1765</v>
      </c>
      <c r="D1960" s="14" t="s">
        <v>1766</v>
      </c>
      <c r="F1960" s="14" t="s">
        <v>1767</v>
      </c>
      <c r="G1960" s="30">
        <v>454.26812688565326</v>
      </c>
      <c r="H1960" s="30">
        <v>179.34109066160218</v>
      </c>
      <c r="I1960" s="26">
        <f t="shared" si="102"/>
        <v>454.26812688565326</v>
      </c>
      <c r="J1960" s="26">
        <f t="shared" si="102"/>
        <v>179.34109066160218</v>
      </c>
      <c r="K1960" s="26">
        <f t="shared" si="103"/>
        <v>274.92703622405111</v>
      </c>
      <c r="L1960" s="28">
        <f t="shared" si="104"/>
        <v>0.60520873015873011</v>
      </c>
    </row>
    <row r="1961" spans="1:12">
      <c r="A1961" s="14">
        <v>2021</v>
      </c>
      <c r="B1961" s="14" t="s">
        <v>1764</v>
      </c>
      <c r="C1961" s="14" t="s">
        <v>1765</v>
      </c>
      <c r="D1961" s="14" t="s">
        <v>1766</v>
      </c>
      <c r="F1961" s="14" t="s">
        <v>1767</v>
      </c>
      <c r="G1961" s="30">
        <v>533.06051933701644</v>
      </c>
      <c r="H1961" s="30">
        <v>189.9849901772098</v>
      </c>
      <c r="I1961" s="26">
        <f t="shared" si="102"/>
        <v>533.06051933701644</v>
      </c>
      <c r="J1961" s="26">
        <f t="shared" si="102"/>
        <v>189.9849901772098</v>
      </c>
      <c r="K1961" s="26">
        <f t="shared" si="103"/>
        <v>343.07552915980665</v>
      </c>
      <c r="L1961" s="28">
        <f t="shared" si="104"/>
        <v>0.64359583333333348</v>
      </c>
    </row>
    <row r="1962" spans="1:12">
      <c r="A1962" s="14">
        <v>2013</v>
      </c>
      <c r="B1962" s="14" t="s">
        <v>1764</v>
      </c>
      <c r="C1962" s="14" t="s">
        <v>1765</v>
      </c>
      <c r="D1962" s="14" t="s">
        <v>1766</v>
      </c>
      <c r="F1962" s="14" t="s">
        <v>1767</v>
      </c>
      <c r="G1962" s="30">
        <v>455.49676026458798</v>
      </c>
      <c r="H1962" s="30">
        <v>209.49357215105559</v>
      </c>
      <c r="I1962" s="26">
        <f t="shared" si="102"/>
        <v>455.49676026458798</v>
      </c>
      <c r="J1962" s="26">
        <f t="shared" si="102"/>
        <v>209.49357215105559</v>
      </c>
      <c r="K1962" s="26">
        <f t="shared" si="103"/>
        <v>246.00318811353239</v>
      </c>
      <c r="L1962" s="28">
        <f t="shared" si="104"/>
        <v>0.54007670212766079</v>
      </c>
    </row>
    <row r="1963" spans="1:12">
      <c r="A1963" s="14">
        <v>2014</v>
      </c>
      <c r="B1963" s="14" t="s">
        <v>1764</v>
      </c>
      <c r="C1963" s="14" t="s">
        <v>1765</v>
      </c>
      <c r="D1963" s="14" t="s">
        <v>1766</v>
      </c>
      <c r="F1963" s="14" t="s">
        <v>1767</v>
      </c>
      <c r="G1963" s="30">
        <v>454.00290451691308</v>
      </c>
      <c r="H1963" s="30">
        <v>230.78165431491712</v>
      </c>
      <c r="I1963" s="26">
        <f t="shared" si="102"/>
        <v>454.00290451691308</v>
      </c>
      <c r="J1963" s="26">
        <f t="shared" si="102"/>
        <v>230.78165431491712</v>
      </c>
      <c r="K1963" s="26">
        <f t="shared" si="103"/>
        <v>223.22125020199596</v>
      </c>
      <c r="L1963" s="28">
        <f t="shared" si="104"/>
        <v>0.49167361702127665</v>
      </c>
    </row>
    <row r="1964" spans="1:12">
      <c r="A1964" s="14">
        <v>2016</v>
      </c>
      <c r="B1964" s="14" t="s">
        <v>1764</v>
      </c>
      <c r="C1964" s="14" t="s">
        <v>1768</v>
      </c>
      <c r="D1964" s="14" t="s">
        <v>1769</v>
      </c>
      <c r="F1964" s="14" t="s">
        <v>1770</v>
      </c>
      <c r="G1964" s="30">
        <v>3029.530056452285</v>
      </c>
      <c r="H1964" s="30">
        <v>340.87942684626751</v>
      </c>
      <c r="I1964" s="26">
        <f t="shared" si="102"/>
        <v>3029.530056452285</v>
      </c>
      <c r="J1964" s="26">
        <f t="shared" si="102"/>
        <v>340.87942684626751</v>
      </c>
      <c r="K1964" s="26">
        <f t="shared" si="103"/>
        <v>2688.6506296060174</v>
      </c>
      <c r="L1964" s="28">
        <f t="shared" si="104"/>
        <v>0.8874810876623378</v>
      </c>
    </row>
    <row r="1965" spans="1:12">
      <c r="A1965" s="14">
        <v>2019</v>
      </c>
      <c r="B1965" s="14" t="s">
        <v>1764</v>
      </c>
      <c r="C1965" s="14" t="s">
        <v>1768</v>
      </c>
      <c r="D1965" s="14" t="s">
        <v>1769</v>
      </c>
      <c r="F1965" s="14" t="s">
        <v>1770</v>
      </c>
      <c r="G1965" s="30">
        <v>3138.7334198258031</v>
      </c>
      <c r="H1965" s="30">
        <v>665.79558420833177</v>
      </c>
      <c r="I1965" s="26">
        <f t="shared" si="102"/>
        <v>3138.7334198258031</v>
      </c>
      <c r="J1965" s="26">
        <f t="shared" si="102"/>
        <v>665.79558420833177</v>
      </c>
      <c r="K1965" s="26">
        <f t="shared" si="103"/>
        <v>2472.9378356174711</v>
      </c>
      <c r="L1965" s="28">
        <f t="shared" si="104"/>
        <v>0.78787762605042033</v>
      </c>
    </row>
    <row r="1966" spans="1:12">
      <c r="A1966" s="14">
        <v>2017</v>
      </c>
      <c r="B1966" s="14" t="s">
        <v>1764</v>
      </c>
      <c r="C1966" s="14" t="s">
        <v>1768</v>
      </c>
      <c r="D1966" s="14" t="s">
        <v>1769</v>
      </c>
      <c r="F1966" s="14" t="s">
        <v>1770</v>
      </c>
      <c r="G1966" s="30">
        <v>2934.1960251074252</v>
      </c>
      <c r="H1966" s="30">
        <v>690.20467050856985</v>
      </c>
      <c r="I1966" s="26">
        <f t="shared" si="102"/>
        <v>2934.1960251074252</v>
      </c>
      <c r="J1966" s="26">
        <f t="shared" si="102"/>
        <v>690.20467050856985</v>
      </c>
      <c r="K1966" s="26">
        <f t="shared" si="103"/>
        <v>2243.9913545988552</v>
      </c>
      <c r="L1966" s="28">
        <f t="shared" si="104"/>
        <v>0.76477213362617769</v>
      </c>
    </row>
    <row r="1967" spans="1:12">
      <c r="A1967" s="14">
        <v>2018</v>
      </c>
      <c r="B1967" s="14" t="s">
        <v>1764</v>
      </c>
      <c r="C1967" s="14" t="s">
        <v>1768</v>
      </c>
      <c r="D1967" s="14" t="s">
        <v>1769</v>
      </c>
      <c r="F1967" s="14" t="s">
        <v>1770</v>
      </c>
      <c r="G1967" s="30">
        <v>3021.3631369454861</v>
      </c>
      <c r="H1967" s="30">
        <v>842.2280895441919</v>
      </c>
      <c r="I1967" s="26">
        <f t="shared" si="102"/>
        <v>3021.3631369454861</v>
      </c>
      <c r="J1967" s="26">
        <f t="shared" si="102"/>
        <v>842.2280895441919</v>
      </c>
      <c r="K1967" s="26">
        <f t="shared" si="103"/>
        <v>2179.1350474012943</v>
      </c>
      <c r="L1967" s="28">
        <f t="shared" si="104"/>
        <v>0.72124234943977605</v>
      </c>
    </row>
    <row r="1968" spans="1:12">
      <c r="A1968" s="14">
        <v>2021</v>
      </c>
      <c r="B1968" s="14" t="s">
        <v>1764</v>
      </c>
      <c r="C1968" s="14" t="s">
        <v>1768</v>
      </c>
      <c r="D1968" s="14" t="s">
        <v>1769</v>
      </c>
      <c r="F1968" s="14" t="s">
        <v>1770</v>
      </c>
      <c r="G1968" s="30">
        <v>2994.0584332392123</v>
      </c>
      <c r="H1968" s="30">
        <v>891.53011805000074</v>
      </c>
      <c r="I1968" s="26">
        <f t="shared" si="102"/>
        <v>2994.0584332392123</v>
      </c>
      <c r="J1968" s="26">
        <f t="shared" si="102"/>
        <v>891.53011805000074</v>
      </c>
      <c r="K1968" s="26">
        <f t="shared" si="103"/>
        <v>2102.5283151892118</v>
      </c>
      <c r="L1968" s="28">
        <f t="shared" si="104"/>
        <v>0.70223356092436984</v>
      </c>
    </row>
    <row r="1969" spans="1:12">
      <c r="A1969" s="14">
        <v>2015</v>
      </c>
      <c r="B1969" s="14" t="s">
        <v>1764</v>
      </c>
      <c r="C1969" s="14" t="s">
        <v>1768</v>
      </c>
      <c r="D1969" s="14" t="s">
        <v>1769</v>
      </c>
      <c r="F1969" s="14" t="s">
        <v>1770</v>
      </c>
      <c r="G1969" s="30">
        <v>3000.8697568146918</v>
      </c>
      <c r="H1969" s="30">
        <v>1548.9000075447516</v>
      </c>
      <c r="I1969" s="26">
        <f t="shared" si="102"/>
        <v>3000.8697568146918</v>
      </c>
      <c r="J1969" s="26">
        <f t="shared" si="102"/>
        <v>1548.9000075447516</v>
      </c>
      <c r="K1969" s="26">
        <f t="shared" si="103"/>
        <v>1451.9697492699402</v>
      </c>
      <c r="L1969" s="28">
        <f t="shared" si="104"/>
        <v>0.48384963924963886</v>
      </c>
    </row>
    <row r="1970" spans="1:12">
      <c r="A1970" s="14">
        <v>2020</v>
      </c>
      <c r="B1970" s="14" t="s">
        <v>1764</v>
      </c>
      <c r="C1970" s="14" t="s">
        <v>1768</v>
      </c>
      <c r="D1970" s="14" t="s">
        <v>1769</v>
      </c>
      <c r="F1970" s="14" t="s">
        <v>1770</v>
      </c>
      <c r="G1970" s="30">
        <v>3011.2394417529754</v>
      </c>
      <c r="H1970" s="30">
        <v>1597.2305325660227</v>
      </c>
      <c r="I1970" s="26">
        <f t="shared" si="102"/>
        <v>3011.2394417529754</v>
      </c>
      <c r="J1970" s="26">
        <f t="shared" si="102"/>
        <v>1597.2305325660227</v>
      </c>
      <c r="K1970" s="26">
        <f t="shared" si="103"/>
        <v>1414.0089091869527</v>
      </c>
      <c r="L1970" s="28">
        <f t="shared" si="104"/>
        <v>0.46957704179239751</v>
      </c>
    </row>
    <row r="1971" spans="1:12">
      <c r="A1971" s="14">
        <v>2017</v>
      </c>
      <c r="B1971" s="14" t="s">
        <v>1764</v>
      </c>
      <c r="C1971" s="14" t="s">
        <v>1771</v>
      </c>
      <c r="D1971" s="14" t="s">
        <v>1769</v>
      </c>
      <c r="F1971" s="14" t="s">
        <v>1772</v>
      </c>
      <c r="G1971" s="30">
        <v>5077.675361496491</v>
      </c>
      <c r="H1971" s="30">
        <v>922.74544162464929</v>
      </c>
      <c r="I1971" s="26">
        <f t="shared" si="102"/>
        <v>5077.675361496491</v>
      </c>
      <c r="J1971" s="26">
        <f t="shared" si="102"/>
        <v>922.74544162464929</v>
      </c>
      <c r="K1971" s="26">
        <f t="shared" si="103"/>
        <v>4154.9299198718418</v>
      </c>
      <c r="L1971" s="28">
        <f t="shared" si="104"/>
        <v>0.81827403763900775</v>
      </c>
    </row>
    <row r="1972" spans="1:12">
      <c r="A1972" s="14">
        <v>2014</v>
      </c>
      <c r="B1972" s="14" t="s">
        <v>1764</v>
      </c>
      <c r="C1972" s="14" t="s">
        <v>1771</v>
      </c>
      <c r="D1972" s="14" t="s">
        <v>1769</v>
      </c>
      <c r="F1972" s="14" t="s">
        <v>1772</v>
      </c>
      <c r="G1972" s="30">
        <v>5437.2776649649259</v>
      </c>
      <c r="H1972" s="30">
        <v>1464.5096486768548</v>
      </c>
      <c r="I1972" s="26">
        <f t="shared" si="102"/>
        <v>5437.2776649649259</v>
      </c>
      <c r="J1972" s="26">
        <f t="shared" si="102"/>
        <v>1464.5096486768548</v>
      </c>
      <c r="K1972" s="26">
        <f t="shared" si="103"/>
        <v>3972.7680162880711</v>
      </c>
      <c r="L1972" s="28">
        <f t="shared" si="104"/>
        <v>0.73065387884944411</v>
      </c>
    </row>
    <row r="1973" spans="1:12">
      <c r="A1973" s="14">
        <v>2011</v>
      </c>
      <c r="B1973" s="14" t="s">
        <v>1764</v>
      </c>
      <c r="C1973" s="14" t="s">
        <v>1771</v>
      </c>
      <c r="D1973" s="14" t="s">
        <v>1769</v>
      </c>
      <c r="F1973" s="14" t="s">
        <v>1772</v>
      </c>
      <c r="G1973" s="30">
        <v>5838.6996239024775</v>
      </c>
      <c r="H1973" s="30">
        <v>2275.6381782291678</v>
      </c>
      <c r="I1973" s="26">
        <f t="shared" si="102"/>
        <v>5838.6996239024775</v>
      </c>
      <c r="J1973" s="26">
        <f t="shared" si="102"/>
        <v>2275.6381782291678</v>
      </c>
      <c r="K1973" s="26">
        <f t="shared" si="103"/>
        <v>3563.0614456733097</v>
      </c>
      <c r="L1973" s="28">
        <f t="shared" si="104"/>
        <v>0.61024914367693162</v>
      </c>
    </row>
    <row r="1974" spans="1:12">
      <c r="A1974" s="14">
        <v>2018</v>
      </c>
      <c r="B1974" s="14" t="s">
        <v>1764</v>
      </c>
      <c r="C1974" s="14" t="s">
        <v>1771</v>
      </c>
      <c r="D1974" s="14" t="s">
        <v>1769</v>
      </c>
      <c r="F1974" s="14" t="s">
        <v>1772</v>
      </c>
      <c r="G1974" s="30">
        <v>5365.712910850807</v>
      </c>
      <c r="H1974" s="30">
        <v>2488.9504949519205</v>
      </c>
      <c r="I1974" s="26">
        <f t="shared" si="102"/>
        <v>5365.712910850807</v>
      </c>
      <c r="J1974" s="26">
        <f t="shared" si="102"/>
        <v>2488.9504949519205</v>
      </c>
      <c r="K1974" s="26">
        <f t="shared" si="103"/>
        <v>2876.7624158988865</v>
      </c>
      <c r="L1974" s="28">
        <f t="shared" si="104"/>
        <v>0.53613796781437129</v>
      </c>
    </row>
    <row r="1975" spans="1:12">
      <c r="A1975" s="14">
        <v>2013</v>
      </c>
      <c r="B1975" s="14" t="s">
        <v>1764</v>
      </c>
      <c r="C1975" s="14" t="s">
        <v>1771</v>
      </c>
      <c r="D1975" s="14" t="s">
        <v>1769</v>
      </c>
      <c r="F1975" s="14" t="s">
        <v>1772</v>
      </c>
      <c r="G1975" s="30">
        <v>6270.4847553558611</v>
      </c>
      <c r="H1975" s="30">
        <v>2867.8648489697725</v>
      </c>
      <c r="I1975" s="26">
        <f t="shared" si="102"/>
        <v>6270.4847553558611</v>
      </c>
      <c r="J1975" s="26">
        <f t="shared" si="102"/>
        <v>2867.8648489697725</v>
      </c>
      <c r="K1975" s="26">
        <f t="shared" si="103"/>
        <v>3402.6199063860886</v>
      </c>
      <c r="L1975" s="28">
        <f t="shared" si="104"/>
        <v>0.54264064727687611</v>
      </c>
    </row>
    <row r="1976" spans="1:12">
      <c r="A1976" s="14">
        <v>2015</v>
      </c>
      <c r="B1976" s="14" t="s">
        <v>1764</v>
      </c>
      <c r="C1976" s="14" t="s">
        <v>1771</v>
      </c>
      <c r="D1976" s="14" t="s">
        <v>1769</v>
      </c>
      <c r="F1976" s="14" t="s">
        <v>1772</v>
      </c>
      <c r="G1976" s="30">
        <v>5083.9263913585737</v>
      </c>
      <c r="H1976" s="30">
        <v>2893.8349674793872</v>
      </c>
      <c r="I1976" s="26">
        <f t="shared" si="102"/>
        <v>5083.9263913585737</v>
      </c>
      <c r="J1976" s="26">
        <f t="shared" si="102"/>
        <v>2893.8349674793872</v>
      </c>
      <c r="K1976" s="26">
        <f t="shared" si="103"/>
        <v>2190.0914238791866</v>
      </c>
      <c r="L1976" s="28">
        <f t="shared" si="104"/>
        <v>0.43078739841745234</v>
      </c>
    </row>
    <row r="1977" spans="1:12">
      <c r="A1977" s="14">
        <v>2012</v>
      </c>
      <c r="B1977" s="14" t="s">
        <v>1764</v>
      </c>
      <c r="C1977" s="14" t="s">
        <v>1771</v>
      </c>
      <c r="D1977" s="14" t="s">
        <v>1769</v>
      </c>
      <c r="F1977" s="14" t="s">
        <v>1772</v>
      </c>
      <c r="G1977" s="30">
        <v>7486.2683618712017</v>
      </c>
      <c r="H1977" s="30">
        <v>3059.2351175692284</v>
      </c>
      <c r="I1977" s="26">
        <f t="shared" si="102"/>
        <v>7486.2683618712017</v>
      </c>
      <c r="J1977" s="26">
        <f t="shared" si="102"/>
        <v>3059.2351175692284</v>
      </c>
      <c r="K1977" s="26">
        <f t="shared" si="103"/>
        <v>4427.0332443019734</v>
      </c>
      <c r="L1977" s="28">
        <f t="shared" si="104"/>
        <v>0.59135380009212379</v>
      </c>
    </row>
    <row r="1978" spans="1:12">
      <c r="A1978" s="14">
        <v>2021</v>
      </c>
      <c r="B1978" s="14" t="s">
        <v>1764</v>
      </c>
      <c r="C1978" s="14" t="s">
        <v>1771</v>
      </c>
      <c r="D1978" s="14" t="s">
        <v>1769</v>
      </c>
      <c r="F1978" s="14" t="s">
        <v>1772</v>
      </c>
      <c r="G1978" s="30">
        <v>5178.7718816888664</v>
      </c>
      <c r="H1978" s="30">
        <v>3364.1756190466558</v>
      </c>
      <c r="I1978" s="26">
        <f t="shared" si="102"/>
        <v>5178.7718816888664</v>
      </c>
      <c r="J1978" s="26">
        <f t="shared" si="102"/>
        <v>3364.1756190466558</v>
      </c>
      <c r="K1978" s="26">
        <f t="shared" si="103"/>
        <v>1814.5962626422106</v>
      </c>
      <c r="L1978" s="28">
        <f t="shared" si="104"/>
        <v>0.35039123253493193</v>
      </c>
    </row>
    <row r="1979" spans="1:12">
      <c r="A1979" s="14">
        <v>2019</v>
      </c>
      <c r="B1979" s="14" t="s">
        <v>1764</v>
      </c>
      <c r="C1979" s="14" t="s">
        <v>1771</v>
      </c>
      <c r="D1979" s="14" t="s">
        <v>1769</v>
      </c>
      <c r="F1979" s="14" t="s">
        <v>1772</v>
      </c>
      <c r="G1979" s="30">
        <v>6053.8409074088586</v>
      </c>
      <c r="H1979" s="30">
        <v>3416.6272376499983</v>
      </c>
      <c r="I1979" s="26">
        <f t="shared" si="102"/>
        <v>6053.8409074088586</v>
      </c>
      <c r="J1979" s="26">
        <f t="shared" si="102"/>
        <v>3416.6272376499983</v>
      </c>
      <c r="K1979" s="26">
        <f t="shared" si="103"/>
        <v>2637.2136697588603</v>
      </c>
      <c r="L1979" s="28">
        <f t="shared" si="104"/>
        <v>0.43562652373823779</v>
      </c>
    </row>
    <row r="1980" spans="1:12">
      <c r="A1980" s="14">
        <v>2020</v>
      </c>
      <c r="B1980" s="14" t="s">
        <v>1764</v>
      </c>
      <c r="C1980" s="14" t="s">
        <v>1771</v>
      </c>
      <c r="D1980" s="14" t="s">
        <v>1769</v>
      </c>
      <c r="F1980" s="14" t="s">
        <v>1772</v>
      </c>
      <c r="G1980" s="30">
        <v>5472.5742283229447</v>
      </c>
      <c r="H1980" s="30">
        <v>3591.8397725261707</v>
      </c>
      <c r="I1980" s="26">
        <f t="shared" si="102"/>
        <v>5472.5742283229447</v>
      </c>
      <c r="J1980" s="26">
        <f t="shared" si="102"/>
        <v>3591.8397725261707</v>
      </c>
      <c r="K1980" s="26">
        <f t="shared" si="103"/>
        <v>1880.734455796774</v>
      </c>
      <c r="L1980" s="28">
        <f t="shared" si="104"/>
        <v>0.34366540814798957</v>
      </c>
    </row>
    <row r="1981" spans="1:12">
      <c r="A1981" s="14">
        <v>2016</v>
      </c>
      <c r="B1981" s="14" t="s">
        <v>1764</v>
      </c>
      <c r="C1981" s="14" t="s">
        <v>1771</v>
      </c>
      <c r="D1981" s="14" t="s">
        <v>1769</v>
      </c>
      <c r="F1981" s="14" t="s">
        <v>1772</v>
      </c>
      <c r="G1981" s="30">
        <v>5017.2689931889363</v>
      </c>
      <c r="H1981" s="30">
        <v>3697.6667227916764</v>
      </c>
      <c r="I1981" s="26">
        <f t="shared" si="102"/>
        <v>5017.2689931889363</v>
      </c>
      <c r="J1981" s="26">
        <f t="shared" si="102"/>
        <v>3697.6667227916764</v>
      </c>
      <c r="K1981" s="26">
        <f t="shared" si="103"/>
        <v>1319.6022703972599</v>
      </c>
      <c r="L1981" s="28">
        <f t="shared" si="104"/>
        <v>0.26301206337325184</v>
      </c>
    </row>
    <row r="1982" spans="1:12">
      <c r="A1982" s="14">
        <v>2021</v>
      </c>
      <c r="B1982" s="14" t="s">
        <v>1764</v>
      </c>
      <c r="C1982" s="14" t="s">
        <v>1773</v>
      </c>
      <c r="D1982" s="14" t="s">
        <v>1769</v>
      </c>
      <c r="F1982" s="14" t="s">
        <v>1774</v>
      </c>
      <c r="G1982" s="30">
        <v>228.50833740710183</v>
      </c>
      <c r="H1982" s="30">
        <v>20.336260906238156</v>
      </c>
      <c r="I1982" s="26">
        <f t="shared" si="102"/>
        <v>228.50833740710183</v>
      </c>
      <c r="J1982" s="26">
        <f t="shared" si="102"/>
        <v>20.336260906238156</v>
      </c>
      <c r="K1982" s="26">
        <f t="shared" si="103"/>
        <v>208.17207650086368</v>
      </c>
      <c r="L1982" s="28">
        <f t="shared" si="104"/>
        <v>0.91100429359823387</v>
      </c>
    </row>
    <row r="1983" spans="1:12">
      <c r="A1983" s="14">
        <v>2020</v>
      </c>
      <c r="B1983" s="14" t="s">
        <v>1764</v>
      </c>
      <c r="C1983" s="14" t="s">
        <v>1773</v>
      </c>
      <c r="D1983" s="14" t="s">
        <v>1769</v>
      </c>
      <c r="F1983" s="14" t="s">
        <v>1774</v>
      </c>
      <c r="G1983" s="30">
        <v>243.75640998113505</v>
      </c>
      <c r="H1983" s="30">
        <v>56.342750053686707</v>
      </c>
      <c r="I1983" s="26">
        <f t="shared" si="102"/>
        <v>243.75640998113505</v>
      </c>
      <c r="J1983" s="26">
        <f t="shared" si="102"/>
        <v>56.342750053686707</v>
      </c>
      <c r="K1983" s="26">
        <f t="shared" si="103"/>
        <v>187.41365992744835</v>
      </c>
      <c r="L1983" s="28">
        <f t="shared" si="104"/>
        <v>0.76885633465783643</v>
      </c>
    </row>
    <row r="1984" spans="1:12">
      <c r="A1984" s="14">
        <v>2021</v>
      </c>
      <c r="B1984" s="14" t="s">
        <v>1764</v>
      </c>
      <c r="C1984" s="14" t="s">
        <v>1775</v>
      </c>
      <c r="D1984" s="14" t="s">
        <v>1769</v>
      </c>
      <c r="F1984" s="14" t="s">
        <v>1774</v>
      </c>
      <c r="G1984" s="30">
        <v>346.55863438621242</v>
      </c>
      <c r="H1984" s="30">
        <v>71.001200219875301</v>
      </c>
      <c r="I1984" s="26">
        <f t="shared" si="102"/>
        <v>346.55863438621242</v>
      </c>
      <c r="J1984" s="26">
        <f t="shared" si="102"/>
        <v>71.001200219875301</v>
      </c>
      <c r="K1984" s="26">
        <f t="shared" si="103"/>
        <v>275.55743416633709</v>
      </c>
      <c r="L1984" s="28">
        <f t="shared" si="104"/>
        <v>0.79512499999999986</v>
      </c>
    </row>
    <row r="1985" spans="1:12">
      <c r="A1985" s="14">
        <v>2020</v>
      </c>
      <c r="B1985" s="14" t="s">
        <v>1764</v>
      </c>
      <c r="C1985" s="14" t="s">
        <v>1775</v>
      </c>
      <c r="D1985" s="14" t="s">
        <v>1769</v>
      </c>
      <c r="F1985" s="14" t="s">
        <v>1774</v>
      </c>
      <c r="G1985" s="30">
        <v>355.89014913134775</v>
      </c>
      <c r="H1985" s="30">
        <v>82.581352217851176</v>
      </c>
      <c r="I1985" s="26">
        <f t="shared" si="102"/>
        <v>355.89014913134775</v>
      </c>
      <c r="J1985" s="26">
        <f t="shared" si="102"/>
        <v>82.581352217851176</v>
      </c>
      <c r="K1985" s="26">
        <f t="shared" si="103"/>
        <v>273.30879691349656</v>
      </c>
      <c r="L1985" s="28">
        <f t="shared" si="104"/>
        <v>0.76795830842911861</v>
      </c>
    </row>
    <row r="1986" spans="1:12">
      <c r="A1986" s="14">
        <v>2019</v>
      </c>
      <c r="B1986" s="14" t="s">
        <v>1764</v>
      </c>
      <c r="C1986" s="14" t="s">
        <v>1776</v>
      </c>
      <c r="D1986" s="14" t="s">
        <v>1769</v>
      </c>
      <c r="F1986" s="14" t="s">
        <v>1777</v>
      </c>
      <c r="G1986" s="30">
        <v>3601.1384119910522</v>
      </c>
      <c r="H1986" s="30">
        <v>1115.6334512000001</v>
      </c>
      <c r="I1986" s="26">
        <f t="shared" si="102"/>
        <v>3601.1384119910522</v>
      </c>
      <c r="J1986" s="26">
        <f t="shared" si="102"/>
        <v>1115.6334512000001</v>
      </c>
      <c r="K1986" s="26">
        <f t="shared" si="103"/>
        <v>2485.5049607910523</v>
      </c>
      <c r="L1986" s="28">
        <f t="shared" si="104"/>
        <v>0.69019978585517028</v>
      </c>
    </row>
    <row r="1987" spans="1:12">
      <c r="A1987" s="14">
        <v>2018</v>
      </c>
      <c r="B1987" s="14" t="s">
        <v>1764</v>
      </c>
      <c r="C1987" s="14" t="s">
        <v>1776</v>
      </c>
      <c r="D1987" s="14" t="s">
        <v>1769</v>
      </c>
      <c r="F1987" s="14" t="s">
        <v>1777</v>
      </c>
      <c r="G1987" s="30">
        <v>3683.180945833727</v>
      </c>
      <c r="H1987" s="30">
        <v>1191.0826283039273</v>
      </c>
      <c r="I1987" s="26">
        <f t="shared" si="102"/>
        <v>3683.180945833727</v>
      </c>
      <c r="J1987" s="26">
        <f t="shared" si="102"/>
        <v>1191.0826283039273</v>
      </c>
      <c r="K1987" s="26">
        <f t="shared" si="103"/>
        <v>2492.0983175297997</v>
      </c>
      <c r="L1987" s="28">
        <f t="shared" si="104"/>
        <v>0.67661577157884834</v>
      </c>
    </row>
    <row r="1988" spans="1:12">
      <c r="A1988" s="14">
        <v>2021</v>
      </c>
      <c r="B1988" s="14" t="s">
        <v>1764</v>
      </c>
      <c r="C1988" s="14" t="s">
        <v>1776</v>
      </c>
      <c r="D1988" s="14" t="s">
        <v>1769</v>
      </c>
      <c r="F1988" s="14" t="s">
        <v>1777</v>
      </c>
      <c r="G1988" s="30">
        <v>3667.3568636090545</v>
      </c>
      <c r="H1988" s="30">
        <v>1669.1438394400004</v>
      </c>
      <c r="I1988" s="26">
        <f t="shared" si="102"/>
        <v>3667.3568636090545</v>
      </c>
      <c r="J1988" s="26">
        <f t="shared" si="102"/>
        <v>1669.1438394400004</v>
      </c>
      <c r="K1988" s="26">
        <f t="shared" si="103"/>
        <v>1998.2130241690541</v>
      </c>
      <c r="L1988" s="28">
        <f t="shared" si="104"/>
        <v>0.54486462552831794</v>
      </c>
    </row>
    <row r="1989" spans="1:12">
      <c r="A1989" s="14">
        <v>2020</v>
      </c>
      <c r="B1989" s="14" t="s">
        <v>1764</v>
      </c>
      <c r="C1989" s="14" t="s">
        <v>1776</v>
      </c>
      <c r="D1989" s="14" t="s">
        <v>1769</v>
      </c>
      <c r="F1989" s="14" t="s">
        <v>1777</v>
      </c>
      <c r="G1989" s="30">
        <v>3338.8851465739831</v>
      </c>
      <c r="H1989" s="30">
        <v>1712.5676598011642</v>
      </c>
      <c r="I1989" s="26">
        <f t="shared" si="102"/>
        <v>3338.8851465739831</v>
      </c>
      <c r="J1989" s="26">
        <f t="shared" si="102"/>
        <v>1712.5676598011642</v>
      </c>
      <c r="K1989" s="26">
        <f t="shared" si="103"/>
        <v>1626.3174867728189</v>
      </c>
      <c r="L1989" s="28">
        <f t="shared" si="104"/>
        <v>0.48708398623461996</v>
      </c>
    </row>
    <row r="1990" spans="1:12">
      <c r="A1990" s="14">
        <v>2020</v>
      </c>
      <c r="B1990" s="14" t="s">
        <v>1764</v>
      </c>
      <c r="C1990" s="14" t="s">
        <v>1778</v>
      </c>
      <c r="D1990" s="14" t="s">
        <v>1569</v>
      </c>
      <c r="E1990" s="14" t="s">
        <v>1779</v>
      </c>
      <c r="F1990" s="14" t="s">
        <v>1780</v>
      </c>
      <c r="G1990" s="30">
        <v>742.56388749465225</v>
      </c>
      <c r="H1990" s="30">
        <v>139.08991217358115</v>
      </c>
      <c r="I1990" s="26">
        <f t="shared" si="102"/>
        <v>742.56388749465225</v>
      </c>
      <c r="J1990" s="26">
        <f t="shared" si="102"/>
        <v>139.08991217358115</v>
      </c>
      <c r="K1990" s="26">
        <f t="shared" si="103"/>
        <v>603.47397532107107</v>
      </c>
      <c r="L1990" s="28">
        <f t="shared" si="104"/>
        <v>0.81268963584687803</v>
      </c>
    </row>
    <row r="1991" spans="1:12">
      <c r="A1991" s="14">
        <v>2021</v>
      </c>
      <c r="B1991" s="14" t="s">
        <v>1764</v>
      </c>
      <c r="C1991" s="14" t="s">
        <v>1778</v>
      </c>
      <c r="D1991" s="14" t="s">
        <v>1569</v>
      </c>
      <c r="E1991" s="14" t="s">
        <v>1779</v>
      </c>
      <c r="F1991" s="14" t="s">
        <v>1780</v>
      </c>
      <c r="G1991" s="30">
        <v>801.60017442878086</v>
      </c>
      <c r="H1991" s="30">
        <v>143.30745320255477</v>
      </c>
      <c r="I1991" s="26">
        <f t="shared" si="102"/>
        <v>801.60017442878086</v>
      </c>
      <c r="J1991" s="26">
        <f t="shared" si="102"/>
        <v>143.30745320255477</v>
      </c>
      <c r="K1991" s="26">
        <f t="shared" si="103"/>
        <v>658.29272122622615</v>
      </c>
      <c r="L1991" s="28">
        <f t="shared" si="104"/>
        <v>0.82122327592471467</v>
      </c>
    </row>
    <row r="1992" spans="1:12">
      <c r="A1992" s="14">
        <v>2020</v>
      </c>
      <c r="B1992" s="14" t="s">
        <v>1764</v>
      </c>
      <c r="C1992" s="14" t="s">
        <v>1781</v>
      </c>
      <c r="D1992" s="14" t="s">
        <v>1769</v>
      </c>
      <c r="F1992" s="14" t="s">
        <v>1782</v>
      </c>
      <c r="G1992" s="30">
        <v>2506.7161288453076</v>
      </c>
      <c r="H1992" s="30">
        <v>861.31427867527816</v>
      </c>
      <c r="I1992" s="26">
        <f t="shared" ref="I1992:J2055" si="105">IF(G1992&lt;0,"",IF(G1992="","",G1992))</f>
        <v>2506.7161288453076</v>
      </c>
      <c r="J1992" s="26">
        <f t="shared" si="105"/>
        <v>861.31427867527816</v>
      </c>
      <c r="K1992" s="26">
        <f t="shared" si="103"/>
        <v>1645.4018501700293</v>
      </c>
      <c r="L1992" s="28">
        <f t="shared" si="104"/>
        <v>0.65639736036962681</v>
      </c>
    </row>
    <row r="1993" spans="1:12">
      <c r="A1993" s="14">
        <v>2018</v>
      </c>
      <c r="B1993" s="14" t="s">
        <v>1764</v>
      </c>
      <c r="C1993" s="14" t="s">
        <v>1781</v>
      </c>
      <c r="D1993" s="14" t="s">
        <v>1769</v>
      </c>
      <c r="F1993" s="14" t="s">
        <v>1782</v>
      </c>
      <c r="G1993" s="30">
        <v>2723.1496839923325</v>
      </c>
      <c r="H1993" s="30">
        <v>932.46622320722327</v>
      </c>
      <c r="I1993" s="26">
        <f t="shared" si="105"/>
        <v>2723.1496839923325</v>
      </c>
      <c r="J1993" s="26">
        <f t="shared" si="105"/>
        <v>932.46622320722327</v>
      </c>
      <c r="K1993" s="26">
        <f t="shared" si="103"/>
        <v>1790.6834607851092</v>
      </c>
      <c r="L1993" s="28">
        <f t="shared" si="104"/>
        <v>0.65757805063430774</v>
      </c>
    </row>
    <row r="1994" spans="1:12">
      <c r="A1994" s="14">
        <v>2021</v>
      </c>
      <c r="B1994" s="14" t="s">
        <v>1764</v>
      </c>
      <c r="C1994" s="14" t="s">
        <v>1781</v>
      </c>
      <c r="D1994" s="14" t="s">
        <v>1769</v>
      </c>
      <c r="F1994" s="14" t="s">
        <v>1782</v>
      </c>
      <c r="G1994" s="30">
        <v>2620.7303361292561</v>
      </c>
      <c r="H1994" s="30">
        <v>936.30398842988666</v>
      </c>
      <c r="I1994" s="26">
        <f t="shared" si="105"/>
        <v>2620.7303361292561</v>
      </c>
      <c r="J1994" s="26">
        <f t="shared" si="105"/>
        <v>936.30398842988666</v>
      </c>
      <c r="K1994" s="26">
        <f t="shared" si="103"/>
        <v>1684.4263476993694</v>
      </c>
      <c r="L1994" s="28">
        <f t="shared" si="104"/>
        <v>0.64273165555339784</v>
      </c>
    </row>
    <row r="1995" spans="1:12">
      <c r="A1995" s="14">
        <v>2019</v>
      </c>
      <c r="B1995" s="14" t="s">
        <v>1764</v>
      </c>
      <c r="C1995" s="14" t="s">
        <v>1781</v>
      </c>
      <c r="D1995" s="14" t="s">
        <v>1769</v>
      </c>
      <c r="F1995" s="14" t="s">
        <v>1782</v>
      </c>
      <c r="G1995" s="30">
        <v>2764.0365644041276</v>
      </c>
      <c r="H1995" s="30">
        <v>1149.7652651644714</v>
      </c>
      <c r="I1995" s="26">
        <f t="shared" si="105"/>
        <v>2764.0365644041276</v>
      </c>
      <c r="J1995" s="26">
        <f t="shared" si="105"/>
        <v>1149.7652651644714</v>
      </c>
      <c r="K1995" s="26">
        <f t="shared" si="103"/>
        <v>1614.2712992396562</v>
      </c>
      <c r="L1995" s="28">
        <f t="shared" si="104"/>
        <v>0.58402675276752769</v>
      </c>
    </row>
    <row r="1996" spans="1:12">
      <c r="A1996" s="14">
        <v>2021</v>
      </c>
      <c r="B1996" s="14" t="s">
        <v>1764</v>
      </c>
      <c r="C1996" s="14" t="s">
        <v>1783</v>
      </c>
      <c r="D1996" s="14" t="s">
        <v>1769</v>
      </c>
      <c r="F1996" s="14" t="s">
        <v>1774</v>
      </c>
      <c r="G1996" s="30">
        <v>176.12007711976932</v>
      </c>
      <c r="H1996" s="30">
        <v>42.650522291516602</v>
      </c>
      <c r="I1996" s="26">
        <f t="shared" si="105"/>
        <v>176.12007711976932</v>
      </c>
      <c r="J1996" s="26">
        <f t="shared" si="105"/>
        <v>42.650522291516602</v>
      </c>
      <c r="K1996" s="26">
        <f t="shared" si="103"/>
        <v>133.46955482825271</v>
      </c>
      <c r="L1996" s="28">
        <f t="shared" si="104"/>
        <v>0.75783270715630902</v>
      </c>
    </row>
    <row r="1997" spans="1:12">
      <c r="A1997" s="14">
        <v>2020</v>
      </c>
      <c r="B1997" s="14" t="s">
        <v>1764</v>
      </c>
      <c r="C1997" s="14" t="s">
        <v>1783</v>
      </c>
      <c r="D1997" s="14" t="s">
        <v>1769</v>
      </c>
      <c r="F1997" s="14" t="s">
        <v>1774</v>
      </c>
      <c r="G1997" s="30">
        <v>192.08506567247548</v>
      </c>
      <c r="H1997" s="30">
        <v>67.566016997514367</v>
      </c>
      <c r="I1997" s="26">
        <f t="shared" si="105"/>
        <v>192.08506567247548</v>
      </c>
      <c r="J1997" s="26">
        <f t="shared" si="105"/>
        <v>67.566016997514367</v>
      </c>
      <c r="K1997" s="26">
        <f t="shared" si="103"/>
        <v>124.51904867496111</v>
      </c>
      <c r="L1997" s="28">
        <f t="shared" si="104"/>
        <v>0.64824950466101683</v>
      </c>
    </row>
    <row r="1998" spans="1:12">
      <c r="A1998" s="14">
        <v>2021</v>
      </c>
      <c r="B1998" s="14" t="s">
        <v>1764</v>
      </c>
      <c r="C1998" s="14" t="s">
        <v>1784</v>
      </c>
      <c r="D1998" s="14" t="s">
        <v>1785</v>
      </c>
      <c r="F1998" s="14" t="s">
        <v>1786</v>
      </c>
      <c r="G1998" s="30">
        <v>7244.2189969604842</v>
      </c>
      <c r="H1998" s="30">
        <v>2613.1204564499981</v>
      </c>
      <c r="I1998" s="26">
        <f t="shared" si="105"/>
        <v>7244.2189969604842</v>
      </c>
      <c r="J1998" s="26">
        <f t="shared" si="105"/>
        <v>2613.1204564499981</v>
      </c>
      <c r="K1998" s="26">
        <f t="shared" si="103"/>
        <v>4631.0985405104857</v>
      </c>
      <c r="L1998" s="28">
        <f t="shared" si="104"/>
        <v>0.63928196296296302</v>
      </c>
    </row>
    <row r="1999" spans="1:12">
      <c r="A1999" s="14">
        <v>2020</v>
      </c>
      <c r="B1999" s="14" t="s">
        <v>1764</v>
      </c>
      <c r="C1999" s="14" t="s">
        <v>1784</v>
      </c>
      <c r="D1999" s="14" t="s">
        <v>1785</v>
      </c>
      <c r="F1999" s="14" t="s">
        <v>1786</v>
      </c>
      <c r="G1999" s="30">
        <v>7016.5652687834126</v>
      </c>
      <c r="H1999" s="30">
        <v>2972.379227799187</v>
      </c>
      <c r="I1999" s="26">
        <f t="shared" si="105"/>
        <v>7016.5652687834126</v>
      </c>
      <c r="J1999" s="26">
        <f t="shared" si="105"/>
        <v>2972.379227799187</v>
      </c>
      <c r="K1999" s="26">
        <f t="shared" si="103"/>
        <v>4044.1860409842257</v>
      </c>
      <c r="L1999" s="28">
        <f t="shared" si="104"/>
        <v>0.57637688613497906</v>
      </c>
    </row>
    <row r="2000" spans="1:12">
      <c r="A2000" s="14">
        <v>2021</v>
      </c>
      <c r="B2000" s="14" t="s">
        <v>1764</v>
      </c>
      <c r="C2000" s="14" t="s">
        <v>1787</v>
      </c>
      <c r="D2000" s="14" t="s">
        <v>1569</v>
      </c>
      <c r="E2000" s="14" t="s">
        <v>1779</v>
      </c>
      <c r="F2000" s="14" t="s">
        <v>1780</v>
      </c>
      <c r="G2000" s="30">
        <v>991.82093141341477</v>
      </c>
      <c r="H2000" s="30">
        <v>506.13055278205184</v>
      </c>
      <c r="I2000" s="26">
        <f t="shared" si="105"/>
        <v>991.82093141341477</v>
      </c>
      <c r="J2000" s="26">
        <f t="shared" si="105"/>
        <v>506.13055278205184</v>
      </c>
      <c r="K2000" s="26">
        <f t="shared" si="103"/>
        <v>485.69037863136293</v>
      </c>
      <c r="L2000" s="28">
        <f t="shared" si="104"/>
        <v>0.4896956327985737</v>
      </c>
    </row>
    <row r="2001" spans="1:12">
      <c r="A2001" s="14">
        <v>2020</v>
      </c>
      <c r="B2001" s="14" t="s">
        <v>1764</v>
      </c>
      <c r="C2001" s="14" t="s">
        <v>1787</v>
      </c>
      <c r="D2001" s="14" t="s">
        <v>1569</v>
      </c>
      <c r="E2001" s="14" t="s">
        <v>1779</v>
      </c>
      <c r="F2001" s="14" t="s">
        <v>1780</v>
      </c>
      <c r="G2001" s="30">
        <v>933.19189804470875</v>
      </c>
      <c r="H2001" s="30">
        <v>602.30674348855882</v>
      </c>
      <c r="I2001" s="26">
        <f t="shared" si="105"/>
        <v>933.19189804470875</v>
      </c>
      <c r="J2001" s="26">
        <f t="shared" si="105"/>
        <v>602.30674348855882</v>
      </c>
      <c r="K2001" s="26">
        <f t="shared" si="103"/>
        <v>330.88515455614993</v>
      </c>
      <c r="L2001" s="28">
        <f t="shared" si="104"/>
        <v>0.35457353975044625</v>
      </c>
    </row>
    <row r="2002" spans="1:12">
      <c r="A2002" s="14">
        <v>2019</v>
      </c>
      <c r="B2002" s="14" t="s">
        <v>1764</v>
      </c>
      <c r="C2002" s="14" t="s">
        <v>1788</v>
      </c>
      <c r="D2002" s="14" t="s">
        <v>1769</v>
      </c>
      <c r="E2002" s="14" t="s">
        <v>1789</v>
      </c>
      <c r="F2002" s="14" t="s">
        <v>1790</v>
      </c>
      <c r="G2002" s="30">
        <v>2892.2943482045744</v>
      </c>
      <c r="H2002" s="30">
        <v>890.46207250000134</v>
      </c>
      <c r="I2002" s="26">
        <f t="shared" si="105"/>
        <v>2892.2943482045744</v>
      </c>
      <c r="J2002" s="26">
        <f t="shared" si="105"/>
        <v>890.46207250000134</v>
      </c>
      <c r="K2002" s="26">
        <f t="shared" si="103"/>
        <v>2001.832275704573</v>
      </c>
      <c r="L2002" s="28">
        <f t="shared" si="104"/>
        <v>0.69212605451005837</v>
      </c>
    </row>
    <row r="2003" spans="1:12">
      <c r="A2003" s="14">
        <v>2020</v>
      </c>
      <c r="B2003" s="14" t="s">
        <v>1764</v>
      </c>
      <c r="C2003" s="14" t="s">
        <v>1788</v>
      </c>
      <c r="D2003" s="14" t="s">
        <v>1769</v>
      </c>
      <c r="E2003" s="14" t="s">
        <v>1789</v>
      </c>
      <c r="F2003" s="14" t="s">
        <v>1790</v>
      </c>
      <c r="G2003" s="30">
        <v>2770.0184125975984</v>
      </c>
      <c r="H2003" s="30">
        <v>971.65592758650109</v>
      </c>
      <c r="I2003" s="26">
        <f t="shared" si="105"/>
        <v>2770.0184125975984</v>
      </c>
      <c r="J2003" s="26">
        <f t="shared" si="105"/>
        <v>971.65592758650109</v>
      </c>
      <c r="K2003" s="26">
        <f t="shared" si="103"/>
        <v>1798.3624850110973</v>
      </c>
      <c r="L2003" s="28">
        <f t="shared" si="104"/>
        <v>0.64922401845144195</v>
      </c>
    </row>
    <row r="2004" spans="1:12">
      <c r="A2004" s="14">
        <v>2018</v>
      </c>
      <c r="B2004" s="14" t="s">
        <v>1764</v>
      </c>
      <c r="C2004" s="14" t="s">
        <v>1788</v>
      </c>
      <c r="D2004" s="14" t="s">
        <v>1769</v>
      </c>
      <c r="E2004" s="14" t="s">
        <v>1789</v>
      </c>
      <c r="F2004" s="14" t="s">
        <v>1790</v>
      </c>
      <c r="G2004" s="30">
        <v>2760.6486725185559</v>
      </c>
      <c r="H2004" s="30">
        <v>1020.507465978447</v>
      </c>
      <c r="I2004" s="26">
        <f t="shared" si="105"/>
        <v>2760.6486725185559</v>
      </c>
      <c r="J2004" s="26">
        <f t="shared" si="105"/>
        <v>1020.507465978447</v>
      </c>
      <c r="K2004" s="26">
        <f t="shared" si="103"/>
        <v>1740.1412065401089</v>
      </c>
      <c r="L2004" s="28">
        <f t="shared" si="104"/>
        <v>0.63033779845392923</v>
      </c>
    </row>
    <row r="2005" spans="1:12">
      <c r="A2005" s="14">
        <v>2021</v>
      </c>
      <c r="B2005" s="14" t="s">
        <v>1764</v>
      </c>
      <c r="C2005" s="14" t="s">
        <v>1788</v>
      </c>
      <c r="D2005" s="14" t="s">
        <v>1769</v>
      </c>
      <c r="E2005" s="14" t="s">
        <v>1789</v>
      </c>
      <c r="F2005" s="14" t="s">
        <v>1790</v>
      </c>
      <c r="G2005" s="30">
        <v>2827.7675998080567</v>
      </c>
      <c r="H2005" s="30">
        <v>1041.1394614270816</v>
      </c>
      <c r="I2005" s="26">
        <f t="shared" si="105"/>
        <v>2827.7675998080567</v>
      </c>
      <c r="J2005" s="26">
        <f t="shared" si="105"/>
        <v>1041.1394614270816</v>
      </c>
      <c r="K2005" s="26">
        <f t="shared" si="103"/>
        <v>1786.6281383809751</v>
      </c>
      <c r="L2005" s="28">
        <f t="shared" si="104"/>
        <v>0.63181576113335758</v>
      </c>
    </row>
    <row r="2006" spans="1:12">
      <c r="A2006" s="14">
        <v>2021</v>
      </c>
      <c r="B2006" s="14" t="s">
        <v>1764</v>
      </c>
      <c r="C2006" s="14" t="s">
        <v>1791</v>
      </c>
      <c r="D2006" s="14" t="s">
        <v>1766</v>
      </c>
      <c r="F2006" s="14" t="s">
        <v>1792</v>
      </c>
      <c r="G2006" s="30">
        <v>626.78232241968226</v>
      </c>
      <c r="H2006" s="30">
        <v>133.91382159847515</v>
      </c>
      <c r="I2006" s="26">
        <f t="shared" si="105"/>
        <v>626.78232241968226</v>
      </c>
      <c r="J2006" s="26">
        <f t="shared" si="105"/>
        <v>133.91382159847515</v>
      </c>
      <c r="K2006" s="26">
        <f t="shared" si="103"/>
        <v>492.86850082120714</v>
      </c>
      <c r="L2006" s="28">
        <f t="shared" si="104"/>
        <v>0.78634716262975779</v>
      </c>
    </row>
    <row r="2007" spans="1:12">
      <c r="A2007" s="14">
        <v>2020</v>
      </c>
      <c r="B2007" s="14" t="s">
        <v>1764</v>
      </c>
      <c r="C2007" s="14" t="s">
        <v>1791</v>
      </c>
      <c r="D2007" s="14" t="s">
        <v>1766</v>
      </c>
      <c r="F2007" s="14" t="s">
        <v>1792</v>
      </c>
      <c r="G2007" s="30">
        <v>611.97375387801389</v>
      </c>
      <c r="H2007" s="30">
        <v>186.66370051900444</v>
      </c>
      <c r="I2007" s="26">
        <f t="shared" si="105"/>
        <v>611.97375387801389</v>
      </c>
      <c r="J2007" s="26">
        <f t="shared" si="105"/>
        <v>186.66370051900444</v>
      </c>
      <c r="K2007" s="26">
        <f t="shared" si="103"/>
        <v>425.31005335900943</v>
      </c>
      <c r="L2007" s="28">
        <f t="shared" si="104"/>
        <v>0.69498087240484407</v>
      </c>
    </row>
    <row r="2008" spans="1:12">
      <c r="A2008" s="14">
        <v>2020</v>
      </c>
      <c r="B2008" s="14" t="s">
        <v>964</v>
      </c>
      <c r="C2008" s="14" t="s">
        <v>1793</v>
      </c>
      <c r="D2008" s="14" t="s">
        <v>1368</v>
      </c>
      <c r="E2008" s="14" t="s">
        <v>1794</v>
      </c>
      <c r="F2008" s="14" t="s">
        <v>1795</v>
      </c>
      <c r="G2008" s="30">
        <v>266.88670126019281</v>
      </c>
      <c r="H2008" s="30">
        <v>51.190203735211284</v>
      </c>
      <c r="I2008" s="26">
        <f t="shared" si="105"/>
        <v>266.88670126019281</v>
      </c>
      <c r="J2008" s="26">
        <f t="shared" si="105"/>
        <v>51.190203735211284</v>
      </c>
      <c r="K2008" s="26">
        <f t="shared" si="103"/>
        <v>215.69649752498151</v>
      </c>
      <c r="L2008" s="28">
        <f t="shared" si="104"/>
        <v>0.80819499999999989</v>
      </c>
    </row>
    <row r="2009" spans="1:12">
      <c r="A2009" s="14">
        <v>2021</v>
      </c>
      <c r="B2009" s="14" t="s">
        <v>964</v>
      </c>
      <c r="C2009" s="14" t="s">
        <v>1793</v>
      </c>
      <c r="D2009" s="14" t="s">
        <v>1368</v>
      </c>
      <c r="E2009" s="14" t="s">
        <v>1794</v>
      </c>
      <c r="F2009" s="14" t="s">
        <v>1795</v>
      </c>
      <c r="G2009" s="30">
        <v>182.5987921216753</v>
      </c>
      <c r="H2009" s="30">
        <v>63.405528493500391</v>
      </c>
      <c r="I2009" s="26">
        <f t="shared" si="105"/>
        <v>182.5987921216753</v>
      </c>
      <c r="J2009" s="26">
        <f t="shared" si="105"/>
        <v>63.405528493500391</v>
      </c>
      <c r="K2009" s="26">
        <f t="shared" si="103"/>
        <v>119.19326362817492</v>
      </c>
      <c r="L2009" s="28">
        <f t="shared" si="104"/>
        <v>0.65276041666666718</v>
      </c>
    </row>
    <row r="2010" spans="1:12">
      <c r="A2010" s="14">
        <v>2021</v>
      </c>
      <c r="B2010" s="14" t="s">
        <v>964</v>
      </c>
      <c r="C2010" s="14" t="s">
        <v>1796</v>
      </c>
      <c r="D2010" s="14" t="s">
        <v>1194</v>
      </c>
      <c r="F2010" s="14" t="s">
        <v>1797</v>
      </c>
      <c r="G2010" s="30">
        <v>286.41654713114758</v>
      </c>
      <c r="H2010" s="30">
        <v>64.339158333333387</v>
      </c>
      <c r="I2010" s="26">
        <f t="shared" si="105"/>
        <v>286.41654713114758</v>
      </c>
      <c r="J2010" s="26">
        <f t="shared" si="105"/>
        <v>64.339158333333387</v>
      </c>
      <c r="K2010" s="26">
        <f t="shared" si="103"/>
        <v>222.07738879781419</v>
      </c>
      <c r="L2010" s="28">
        <f t="shared" si="104"/>
        <v>0.77536507936507926</v>
      </c>
    </row>
    <row r="2011" spans="1:12">
      <c r="A2011" s="14">
        <v>2020</v>
      </c>
      <c r="B2011" s="14" t="s">
        <v>964</v>
      </c>
      <c r="C2011" s="14" t="s">
        <v>1796</v>
      </c>
      <c r="D2011" s="14" t="s">
        <v>1194</v>
      </c>
      <c r="F2011" s="14" t="s">
        <v>1797</v>
      </c>
      <c r="G2011" s="30">
        <v>290.27218934911213</v>
      </c>
      <c r="H2011" s="30">
        <v>77.267692307692244</v>
      </c>
      <c r="I2011" s="26">
        <f t="shared" si="105"/>
        <v>290.27218934911213</v>
      </c>
      <c r="J2011" s="26">
        <f t="shared" si="105"/>
        <v>77.267692307692244</v>
      </c>
      <c r="K2011" s="26">
        <f t="shared" si="103"/>
        <v>213.00449704141988</v>
      </c>
      <c r="L2011" s="28">
        <f t="shared" si="104"/>
        <v>0.7338095238095238</v>
      </c>
    </row>
    <row r="2012" spans="1:12">
      <c r="A2012" s="14">
        <v>2019</v>
      </c>
      <c r="B2012" s="14" t="s">
        <v>964</v>
      </c>
      <c r="C2012" s="14" t="s">
        <v>1796</v>
      </c>
      <c r="D2012" s="14" t="s">
        <v>1194</v>
      </c>
      <c r="E2012" s="14" t="s">
        <v>1345</v>
      </c>
      <c r="F2012" s="14" t="s">
        <v>1797</v>
      </c>
      <c r="G2012" s="30">
        <v>305.39269954261397</v>
      </c>
      <c r="H2012" s="30">
        <v>117.15234127423817</v>
      </c>
      <c r="I2012" s="26">
        <f t="shared" si="105"/>
        <v>305.39269954261397</v>
      </c>
      <c r="J2012" s="26">
        <f t="shared" si="105"/>
        <v>117.15234127423817</v>
      </c>
      <c r="K2012" s="26">
        <f t="shared" si="103"/>
        <v>188.24035826837581</v>
      </c>
      <c r="L2012" s="28">
        <f t="shared" si="104"/>
        <v>0.61638787878787871</v>
      </c>
    </row>
    <row r="2013" spans="1:12">
      <c r="A2013" s="14">
        <v>2018</v>
      </c>
      <c r="B2013" s="14" t="s">
        <v>964</v>
      </c>
      <c r="C2013" s="14" t="s">
        <v>1796</v>
      </c>
      <c r="D2013" s="14" t="s">
        <v>1194</v>
      </c>
      <c r="E2013" s="14" t="s">
        <v>1345</v>
      </c>
      <c r="F2013" s="14" t="s">
        <v>1797</v>
      </c>
      <c r="G2013" s="30">
        <v>370.84139380890457</v>
      </c>
      <c r="H2013" s="30">
        <v>136.19163922498456</v>
      </c>
      <c r="I2013" s="26">
        <f t="shared" si="105"/>
        <v>370.84139380890457</v>
      </c>
      <c r="J2013" s="26">
        <f t="shared" si="105"/>
        <v>136.19163922498456</v>
      </c>
      <c r="K2013" s="26">
        <f t="shared" si="103"/>
        <v>234.64975458392001</v>
      </c>
      <c r="L2013" s="28">
        <f t="shared" si="104"/>
        <v>0.63274962962962966</v>
      </c>
    </row>
    <row r="2014" spans="1:12">
      <c r="A2014" s="14">
        <v>2021</v>
      </c>
      <c r="B2014" s="14" t="s">
        <v>964</v>
      </c>
      <c r="C2014" s="14" t="s">
        <v>1798</v>
      </c>
      <c r="D2014" s="14" t="s">
        <v>1799</v>
      </c>
      <c r="E2014" s="14" t="s">
        <v>1800</v>
      </c>
      <c r="F2014" s="14" t="s">
        <v>1801</v>
      </c>
      <c r="G2014" s="30">
        <v>177.54330000000007</v>
      </c>
      <c r="H2014" s="30">
        <v>49.154550000000022</v>
      </c>
      <c r="I2014" s="26">
        <f t="shared" si="105"/>
        <v>177.54330000000007</v>
      </c>
      <c r="J2014" s="26">
        <f t="shared" si="105"/>
        <v>49.154550000000022</v>
      </c>
      <c r="K2014" s="26">
        <f t="shared" si="103"/>
        <v>128.38875000000004</v>
      </c>
      <c r="L2014" s="28">
        <f t="shared" si="104"/>
        <v>0.72314049586776852</v>
      </c>
    </row>
    <row r="2015" spans="1:12">
      <c r="A2015" s="14">
        <v>2019</v>
      </c>
      <c r="B2015" s="14" t="s">
        <v>964</v>
      </c>
      <c r="C2015" s="14" t="s">
        <v>1798</v>
      </c>
      <c r="D2015" s="14" t="s">
        <v>1799</v>
      </c>
      <c r="E2015" s="14" t="s">
        <v>1800</v>
      </c>
      <c r="F2015" s="14" t="s">
        <v>1801</v>
      </c>
      <c r="G2015" s="30">
        <v>169.83744402802668</v>
      </c>
      <c r="H2015" s="30">
        <v>56.308964542936302</v>
      </c>
      <c r="I2015" s="26">
        <f t="shared" si="105"/>
        <v>169.83744402802668</v>
      </c>
      <c r="J2015" s="26">
        <f t="shared" si="105"/>
        <v>56.308964542936302</v>
      </c>
      <c r="K2015" s="26">
        <f t="shared" si="103"/>
        <v>113.52847948509037</v>
      </c>
      <c r="L2015" s="28">
        <f t="shared" si="104"/>
        <v>0.66845376845376825</v>
      </c>
    </row>
    <row r="2016" spans="1:12">
      <c r="A2016" s="14">
        <v>2020</v>
      </c>
      <c r="B2016" s="14" t="s">
        <v>964</v>
      </c>
      <c r="C2016" s="14" t="s">
        <v>1798</v>
      </c>
      <c r="D2016" s="14" t="s">
        <v>1799</v>
      </c>
      <c r="E2016" s="14" t="s">
        <v>1800</v>
      </c>
      <c r="F2016" s="14" t="s">
        <v>1801</v>
      </c>
      <c r="G2016" s="30">
        <v>168.16894071708887</v>
      </c>
      <c r="H2016" s="30">
        <v>67.449203969506129</v>
      </c>
      <c r="I2016" s="26">
        <f t="shared" si="105"/>
        <v>168.16894071708887</v>
      </c>
      <c r="J2016" s="26">
        <f t="shared" si="105"/>
        <v>67.449203969506129</v>
      </c>
      <c r="K2016" s="26">
        <f t="shared" si="103"/>
        <v>100.71973674758274</v>
      </c>
      <c r="L2016" s="28">
        <f t="shared" si="104"/>
        <v>0.59891996891996757</v>
      </c>
    </row>
    <row r="2017" spans="1:12">
      <c r="A2017" s="14">
        <v>2016</v>
      </c>
      <c r="B2017" s="14" t="s">
        <v>964</v>
      </c>
      <c r="C2017" s="14" t="s">
        <v>1802</v>
      </c>
      <c r="D2017" s="14" t="s">
        <v>1803</v>
      </c>
      <c r="E2017" s="14" t="s">
        <v>1804</v>
      </c>
      <c r="F2017" s="14" t="s">
        <v>1804</v>
      </c>
      <c r="G2017" s="30">
        <v>809.63471742881802</v>
      </c>
      <c r="H2017" s="30">
        <v>26.744404326047405</v>
      </c>
      <c r="I2017" s="26">
        <f t="shared" si="105"/>
        <v>809.63471742881802</v>
      </c>
      <c r="J2017" s="26">
        <f t="shared" si="105"/>
        <v>26.744404326047405</v>
      </c>
      <c r="K2017" s="26">
        <f t="shared" ref="K2017:K2080" si="106">IF(H2017="","",IF(G2017="","",G2017-H2017))</f>
        <v>782.89031310277062</v>
      </c>
      <c r="L2017" s="28">
        <f t="shared" ref="L2017:L2080" si="107">IF(H2017="","",IF(G2017="","",K2017/G2017))</f>
        <v>0.96696732026143783</v>
      </c>
    </row>
    <row r="2018" spans="1:12">
      <c r="A2018" s="14">
        <v>2017</v>
      </c>
      <c r="B2018" s="14" t="s">
        <v>964</v>
      </c>
      <c r="C2018" s="14" t="s">
        <v>1802</v>
      </c>
      <c r="D2018" s="14" t="s">
        <v>1803</v>
      </c>
      <c r="E2018" s="14" t="s">
        <v>1804</v>
      </c>
      <c r="F2018" s="14" t="s">
        <v>1804</v>
      </c>
      <c r="G2018" s="30">
        <v>598.38275874296994</v>
      </c>
      <c r="H2018" s="30">
        <v>32.188045007366526</v>
      </c>
      <c r="I2018" s="26">
        <f t="shared" si="105"/>
        <v>598.38275874296994</v>
      </c>
      <c r="J2018" s="26">
        <f t="shared" si="105"/>
        <v>32.188045007366526</v>
      </c>
      <c r="K2018" s="26">
        <f t="shared" si="106"/>
        <v>566.19471373560339</v>
      </c>
      <c r="L2018" s="28">
        <f t="shared" si="107"/>
        <v>0.94620826797385615</v>
      </c>
    </row>
    <row r="2019" spans="1:12">
      <c r="A2019" s="14">
        <v>2015</v>
      </c>
      <c r="B2019" s="14" t="s">
        <v>964</v>
      </c>
      <c r="C2019" s="14" t="s">
        <v>1802</v>
      </c>
      <c r="D2019" s="14" t="s">
        <v>1803</v>
      </c>
      <c r="E2019" s="14" t="s">
        <v>1804</v>
      </c>
      <c r="F2019" s="14" t="s">
        <v>1804</v>
      </c>
      <c r="G2019" s="30">
        <v>862.13590853905282</v>
      </c>
      <c r="H2019" s="30">
        <v>37.669140840415437</v>
      </c>
      <c r="I2019" s="26">
        <f t="shared" si="105"/>
        <v>862.13590853905282</v>
      </c>
      <c r="J2019" s="26">
        <f t="shared" si="105"/>
        <v>37.669140840415437</v>
      </c>
      <c r="K2019" s="26">
        <f t="shared" si="106"/>
        <v>824.46676769863734</v>
      </c>
      <c r="L2019" s="28">
        <f t="shared" si="107"/>
        <v>0.95630718954248362</v>
      </c>
    </row>
    <row r="2020" spans="1:12">
      <c r="A2020" s="14">
        <v>2011</v>
      </c>
      <c r="B2020" s="14" t="s">
        <v>964</v>
      </c>
      <c r="C2020" s="14" t="s">
        <v>1802</v>
      </c>
      <c r="D2020" s="14" t="s">
        <v>1803</v>
      </c>
      <c r="E2020" s="14" t="s">
        <v>1804</v>
      </c>
      <c r="F2020" s="14" t="s">
        <v>1804</v>
      </c>
      <c r="G2020" s="30">
        <v>770.61167065955942</v>
      </c>
      <c r="H2020" s="30">
        <v>48.370173906537651</v>
      </c>
      <c r="I2020" s="26">
        <f t="shared" si="105"/>
        <v>770.61167065955942</v>
      </c>
      <c r="J2020" s="26">
        <f t="shared" si="105"/>
        <v>48.370173906537651</v>
      </c>
      <c r="K2020" s="26">
        <f t="shared" si="106"/>
        <v>722.24149675302181</v>
      </c>
      <c r="L2020" s="28">
        <f t="shared" si="107"/>
        <v>0.93723145424836607</v>
      </c>
    </row>
    <row r="2021" spans="1:12">
      <c r="A2021" s="14">
        <v>2018</v>
      </c>
      <c r="B2021" s="14" t="s">
        <v>964</v>
      </c>
      <c r="C2021" s="14" t="s">
        <v>1802</v>
      </c>
      <c r="D2021" s="14" t="s">
        <v>1803</v>
      </c>
      <c r="E2021" s="14" t="s">
        <v>1804</v>
      </c>
      <c r="F2021" s="14" t="s">
        <v>1804</v>
      </c>
      <c r="G2021" s="30">
        <v>968.2572378615713</v>
      </c>
      <c r="H2021" s="30">
        <v>89.722639317034108</v>
      </c>
      <c r="I2021" s="26">
        <f t="shared" si="105"/>
        <v>968.2572378615713</v>
      </c>
      <c r="J2021" s="26">
        <f t="shared" si="105"/>
        <v>89.722639317034108</v>
      </c>
      <c r="K2021" s="26">
        <f t="shared" si="106"/>
        <v>878.53459854453718</v>
      </c>
      <c r="L2021" s="28">
        <f t="shared" si="107"/>
        <v>0.90733594771241821</v>
      </c>
    </row>
    <row r="2022" spans="1:12">
      <c r="A2022" s="14">
        <v>2014</v>
      </c>
      <c r="B2022" s="14" t="s">
        <v>964</v>
      </c>
      <c r="C2022" s="14" t="s">
        <v>1802</v>
      </c>
      <c r="D2022" s="14" t="s">
        <v>1803</v>
      </c>
      <c r="E2022" s="14" t="s">
        <v>1804</v>
      </c>
      <c r="F2022" s="14" t="s">
        <v>1804</v>
      </c>
      <c r="G2022" s="30">
        <v>837.58249850924278</v>
      </c>
      <c r="H2022" s="30">
        <v>117.22870341880341</v>
      </c>
      <c r="I2022" s="26">
        <f t="shared" si="105"/>
        <v>837.58249850924278</v>
      </c>
      <c r="J2022" s="26">
        <f t="shared" si="105"/>
        <v>117.22870341880341</v>
      </c>
      <c r="K2022" s="26">
        <f t="shared" si="106"/>
        <v>720.35379509043935</v>
      </c>
      <c r="L2022" s="28">
        <f t="shared" si="107"/>
        <v>0.86003921568627451</v>
      </c>
    </row>
    <row r="2023" spans="1:12">
      <c r="A2023" s="14">
        <v>2020</v>
      </c>
      <c r="B2023" s="14" t="s">
        <v>964</v>
      </c>
      <c r="C2023" s="14" t="s">
        <v>1802</v>
      </c>
      <c r="D2023" s="14" t="s">
        <v>1803</v>
      </c>
      <c r="E2023" s="14" t="s">
        <v>1804</v>
      </c>
      <c r="F2023" s="14" t="s">
        <v>1804</v>
      </c>
      <c r="G2023" s="30">
        <v>807.26582781456875</v>
      </c>
      <c r="H2023" s="30">
        <v>118.41151916666651</v>
      </c>
      <c r="I2023" s="26">
        <f t="shared" si="105"/>
        <v>807.26582781456875</v>
      </c>
      <c r="J2023" s="26">
        <f t="shared" si="105"/>
        <v>118.41151916666651</v>
      </c>
      <c r="K2023" s="26">
        <f t="shared" si="106"/>
        <v>688.85430864790226</v>
      </c>
      <c r="L2023" s="28">
        <f t="shared" si="107"/>
        <v>0.85331781045751642</v>
      </c>
    </row>
    <row r="2024" spans="1:12">
      <c r="A2024" s="14">
        <v>2012</v>
      </c>
      <c r="B2024" s="14" t="s">
        <v>964</v>
      </c>
      <c r="C2024" s="14" t="s">
        <v>1802</v>
      </c>
      <c r="D2024" s="14" t="s">
        <v>1803</v>
      </c>
      <c r="E2024" s="14" t="s">
        <v>1804</v>
      </c>
      <c r="F2024" s="14" t="s">
        <v>1804</v>
      </c>
      <c r="G2024" s="30">
        <v>719.04517390054525</v>
      </c>
      <c r="H2024" s="30">
        <v>123.77681220657256</v>
      </c>
      <c r="I2024" s="26">
        <f t="shared" si="105"/>
        <v>719.04517390054525</v>
      </c>
      <c r="J2024" s="26">
        <f t="shared" si="105"/>
        <v>123.77681220657256</v>
      </c>
      <c r="K2024" s="26">
        <f t="shared" si="106"/>
        <v>595.26836169397268</v>
      </c>
      <c r="L2024" s="28">
        <f t="shared" si="107"/>
        <v>0.82785947712418306</v>
      </c>
    </row>
    <row r="2025" spans="1:12">
      <c r="A2025" s="14">
        <v>2019</v>
      </c>
      <c r="B2025" s="14" t="s">
        <v>964</v>
      </c>
      <c r="C2025" s="14" t="s">
        <v>1802</v>
      </c>
      <c r="D2025" s="14" t="s">
        <v>1803</v>
      </c>
      <c r="E2025" s="14" t="s">
        <v>1804</v>
      </c>
      <c r="F2025" s="14" t="s">
        <v>1804</v>
      </c>
      <c r="G2025" s="30">
        <v>784.64965517241353</v>
      </c>
      <c r="H2025" s="30">
        <v>124.48235999999997</v>
      </c>
      <c r="I2025" s="26">
        <f t="shared" si="105"/>
        <v>784.64965517241353</v>
      </c>
      <c r="J2025" s="26">
        <f t="shared" si="105"/>
        <v>124.48235999999997</v>
      </c>
      <c r="K2025" s="26">
        <f t="shared" si="106"/>
        <v>660.16729517241356</v>
      </c>
      <c r="L2025" s="28">
        <f t="shared" si="107"/>
        <v>0.84135294117647053</v>
      </c>
    </row>
    <row r="2026" spans="1:12">
      <c r="A2026" s="14">
        <v>2013</v>
      </c>
      <c r="B2026" s="14" t="s">
        <v>964</v>
      </c>
      <c r="C2026" s="14" t="s">
        <v>1802</v>
      </c>
      <c r="D2026" s="14" t="s">
        <v>1803</v>
      </c>
      <c r="E2026" s="14" t="s">
        <v>1804</v>
      </c>
      <c r="F2026" s="14" t="s">
        <v>1804</v>
      </c>
      <c r="G2026" s="30">
        <v>892.4511961722493</v>
      </c>
      <c r="H2026" s="30">
        <v>125.96904886363643</v>
      </c>
      <c r="I2026" s="26">
        <f t="shared" si="105"/>
        <v>892.4511961722493</v>
      </c>
      <c r="J2026" s="26">
        <f t="shared" si="105"/>
        <v>125.96904886363643</v>
      </c>
      <c r="K2026" s="26">
        <f t="shared" si="106"/>
        <v>766.48214730861287</v>
      </c>
      <c r="L2026" s="28">
        <f t="shared" si="107"/>
        <v>0.8588504901960784</v>
      </c>
    </row>
    <row r="2027" spans="1:12">
      <c r="A2027" s="14">
        <v>2021</v>
      </c>
      <c r="B2027" s="14" t="s">
        <v>964</v>
      </c>
      <c r="C2027" s="14" t="s">
        <v>1802</v>
      </c>
      <c r="D2027" s="14" t="s">
        <v>1803</v>
      </c>
      <c r="E2027" s="14" t="s">
        <v>1804</v>
      </c>
      <c r="F2027" s="14" t="s">
        <v>1804</v>
      </c>
      <c r="G2027" s="30">
        <v>915.05280267558476</v>
      </c>
      <c r="H2027" s="30">
        <v>128.86993637681152</v>
      </c>
      <c r="I2027" s="26">
        <f t="shared" si="105"/>
        <v>915.05280267558476</v>
      </c>
      <c r="J2027" s="26">
        <f t="shared" si="105"/>
        <v>128.86993637681152</v>
      </c>
      <c r="K2027" s="26">
        <f t="shared" si="106"/>
        <v>786.18286629877321</v>
      </c>
      <c r="L2027" s="28">
        <f t="shared" si="107"/>
        <v>0.85916666666666663</v>
      </c>
    </row>
    <row r="2028" spans="1:12">
      <c r="A2028" s="14">
        <v>2019</v>
      </c>
      <c r="B2028" s="14" t="s">
        <v>964</v>
      </c>
      <c r="C2028" s="14" t="s">
        <v>1805</v>
      </c>
      <c r="D2028" s="14" t="s">
        <v>1806</v>
      </c>
      <c r="E2028" s="14" t="s">
        <v>1794</v>
      </c>
      <c r="F2028" s="14" t="s">
        <v>1807</v>
      </c>
      <c r="G2028" s="30">
        <v>85.773575418994284</v>
      </c>
      <c r="H2028" s="30">
        <v>20.51171536312847</v>
      </c>
      <c r="I2028" s="26">
        <f t="shared" si="105"/>
        <v>85.773575418994284</v>
      </c>
      <c r="J2028" s="26">
        <f t="shared" si="105"/>
        <v>20.51171536312847</v>
      </c>
      <c r="K2028" s="26">
        <f t="shared" si="106"/>
        <v>65.26186005586581</v>
      </c>
      <c r="L2028" s="28">
        <f t="shared" si="107"/>
        <v>0.76086206896551711</v>
      </c>
    </row>
    <row r="2029" spans="1:12">
      <c r="A2029" s="14">
        <v>2021</v>
      </c>
      <c r="B2029" s="14" t="s">
        <v>964</v>
      </c>
      <c r="C2029" s="14" t="s">
        <v>1805</v>
      </c>
      <c r="D2029" s="14" t="s">
        <v>1806</v>
      </c>
      <c r="E2029" s="14" t="s">
        <v>1794</v>
      </c>
      <c r="F2029" s="14" t="s">
        <v>1807</v>
      </c>
      <c r="G2029" s="30">
        <v>77.781782337774061</v>
      </c>
      <c r="H2029" s="30">
        <v>48.901942981843654</v>
      </c>
      <c r="I2029" s="26">
        <f t="shared" si="105"/>
        <v>77.781782337774061</v>
      </c>
      <c r="J2029" s="26">
        <f t="shared" si="105"/>
        <v>48.901942981843654</v>
      </c>
      <c r="K2029" s="26">
        <f t="shared" si="106"/>
        <v>28.879839355930407</v>
      </c>
      <c r="L2029" s="28">
        <f t="shared" si="107"/>
        <v>0.37129310344827571</v>
      </c>
    </row>
    <row r="2030" spans="1:12">
      <c r="A2030" s="14">
        <v>2020</v>
      </c>
      <c r="B2030" s="14" t="s">
        <v>964</v>
      </c>
      <c r="C2030" s="14" t="s">
        <v>1805</v>
      </c>
      <c r="D2030" s="14" t="s">
        <v>1806</v>
      </c>
      <c r="E2030" s="14" t="s">
        <v>1794</v>
      </c>
      <c r="F2030" s="14" t="s">
        <v>1807</v>
      </c>
      <c r="G2030" s="30">
        <v>91.710959319975842</v>
      </c>
      <c r="H2030" s="30">
        <v>56.752085667122167</v>
      </c>
      <c r="I2030" s="26">
        <f t="shared" si="105"/>
        <v>91.710959319975842</v>
      </c>
      <c r="J2030" s="26">
        <f t="shared" si="105"/>
        <v>56.752085667122167</v>
      </c>
      <c r="K2030" s="26">
        <f t="shared" si="106"/>
        <v>34.958873652853676</v>
      </c>
      <c r="L2030" s="28">
        <f t="shared" si="107"/>
        <v>0.3811853448275857</v>
      </c>
    </row>
    <row r="2031" spans="1:12">
      <c r="A2031" s="14">
        <v>2019</v>
      </c>
      <c r="B2031" s="14" t="s">
        <v>964</v>
      </c>
      <c r="C2031" s="14" t="s">
        <v>1808</v>
      </c>
      <c r="D2031" s="14" t="s">
        <v>1132</v>
      </c>
      <c r="E2031" s="14" t="s">
        <v>1809</v>
      </c>
      <c r="F2031" s="14" t="s">
        <v>1810</v>
      </c>
      <c r="G2031" s="30">
        <v>707.60368570441949</v>
      </c>
      <c r="H2031" s="30">
        <v>206.37535042357325</v>
      </c>
      <c r="I2031" s="26">
        <f t="shared" si="105"/>
        <v>707.60368570441949</v>
      </c>
      <c r="J2031" s="26">
        <f t="shared" si="105"/>
        <v>206.37535042357325</v>
      </c>
      <c r="K2031" s="26">
        <f t="shared" si="106"/>
        <v>501.22833528084624</v>
      </c>
      <c r="L2031" s="28">
        <f t="shared" si="107"/>
        <v>0.70834613415258485</v>
      </c>
    </row>
    <row r="2032" spans="1:12">
      <c r="A2032" s="14">
        <v>2021</v>
      </c>
      <c r="B2032" s="14" t="s">
        <v>964</v>
      </c>
      <c r="C2032" s="14" t="s">
        <v>1808</v>
      </c>
      <c r="D2032" s="14" t="s">
        <v>1132</v>
      </c>
      <c r="E2032" s="14" t="s">
        <v>1809</v>
      </c>
      <c r="F2032" s="14" t="s">
        <v>1810</v>
      </c>
      <c r="G2032" s="30">
        <v>652.21364703943846</v>
      </c>
      <c r="H2032" s="30">
        <v>255.38347064967942</v>
      </c>
      <c r="I2032" s="26">
        <f t="shared" si="105"/>
        <v>652.21364703943846</v>
      </c>
      <c r="J2032" s="26">
        <f t="shared" si="105"/>
        <v>255.38347064967942</v>
      </c>
      <c r="K2032" s="26">
        <f t="shared" si="106"/>
        <v>396.830176389759</v>
      </c>
      <c r="L2032" s="28">
        <f t="shared" si="107"/>
        <v>0.60843586789554438</v>
      </c>
    </row>
    <row r="2033" spans="1:12">
      <c r="A2033" s="14">
        <v>2020</v>
      </c>
      <c r="B2033" s="14" t="s">
        <v>964</v>
      </c>
      <c r="C2033" s="14" t="s">
        <v>1808</v>
      </c>
      <c r="D2033" s="14" t="s">
        <v>1132</v>
      </c>
      <c r="E2033" s="14" t="s">
        <v>1809</v>
      </c>
      <c r="F2033" s="14" t="s">
        <v>1810</v>
      </c>
      <c r="G2033" s="30">
        <v>643.41313595697375</v>
      </c>
      <c r="H2033" s="30">
        <v>332.10396612021913</v>
      </c>
      <c r="I2033" s="26">
        <f t="shared" si="105"/>
        <v>643.41313595697375</v>
      </c>
      <c r="J2033" s="26">
        <f t="shared" si="105"/>
        <v>332.10396612021913</v>
      </c>
      <c r="K2033" s="26">
        <f t="shared" si="106"/>
        <v>311.30916983675462</v>
      </c>
      <c r="L2033" s="28">
        <f t="shared" si="107"/>
        <v>0.48384024577572887</v>
      </c>
    </row>
    <row r="2034" spans="1:12">
      <c r="A2034" s="14">
        <v>2021</v>
      </c>
      <c r="B2034" s="14" t="s">
        <v>964</v>
      </c>
      <c r="C2034" s="14" t="s">
        <v>1811</v>
      </c>
      <c r="D2034" s="14" t="s">
        <v>1316</v>
      </c>
      <c r="E2034" s="14" t="s">
        <v>1809</v>
      </c>
      <c r="F2034" s="14" t="s">
        <v>1812</v>
      </c>
      <c r="G2034" s="30">
        <v>790.57655907955473</v>
      </c>
      <c r="H2034" s="30">
        <v>522.25487492795401</v>
      </c>
      <c r="I2034" s="26">
        <f t="shared" si="105"/>
        <v>790.57655907955473</v>
      </c>
      <c r="J2034" s="26">
        <f t="shared" si="105"/>
        <v>522.25487492795401</v>
      </c>
      <c r="K2034" s="26">
        <f t="shared" si="106"/>
        <v>268.32168415160072</v>
      </c>
      <c r="L2034" s="28">
        <f t="shared" si="107"/>
        <v>0.33939999999999981</v>
      </c>
    </row>
    <row r="2035" spans="1:12">
      <c r="A2035" s="14">
        <v>2020</v>
      </c>
      <c r="B2035" s="14" t="s">
        <v>964</v>
      </c>
      <c r="C2035" s="14" t="s">
        <v>1813</v>
      </c>
      <c r="D2035" s="14" t="s">
        <v>1799</v>
      </c>
      <c r="E2035" s="14" t="s">
        <v>1800</v>
      </c>
      <c r="F2035" s="14" t="s">
        <v>1814</v>
      </c>
      <c r="G2035" s="30">
        <v>140.10664745927133</v>
      </c>
      <c r="H2035" s="30">
        <v>67.179730763473003</v>
      </c>
      <c r="I2035" s="26">
        <f t="shared" si="105"/>
        <v>140.10664745927133</v>
      </c>
      <c r="J2035" s="26">
        <f t="shared" si="105"/>
        <v>67.179730763473003</v>
      </c>
      <c r="K2035" s="26">
        <f t="shared" si="106"/>
        <v>72.926916695798326</v>
      </c>
      <c r="L2035" s="28">
        <f t="shared" si="107"/>
        <v>0.52051004016064273</v>
      </c>
    </row>
    <row r="2036" spans="1:12">
      <c r="A2036" s="14">
        <v>2021</v>
      </c>
      <c r="B2036" s="14" t="s">
        <v>964</v>
      </c>
      <c r="C2036" s="14" t="s">
        <v>1813</v>
      </c>
      <c r="D2036" s="14" t="s">
        <v>1799</v>
      </c>
      <c r="E2036" s="14" t="s">
        <v>1800</v>
      </c>
      <c r="F2036" s="14" t="s">
        <v>1815</v>
      </c>
      <c r="G2036" s="30">
        <v>144.19423332399313</v>
      </c>
      <c r="H2036" s="30">
        <v>69.077627646239407</v>
      </c>
      <c r="I2036" s="26">
        <f t="shared" si="105"/>
        <v>144.19423332399313</v>
      </c>
      <c r="J2036" s="26">
        <f t="shared" si="105"/>
        <v>69.077627646239407</v>
      </c>
      <c r="K2036" s="26">
        <f t="shared" si="106"/>
        <v>75.116605677753725</v>
      </c>
      <c r="L2036" s="28">
        <f t="shared" si="107"/>
        <v>0.52094042838018773</v>
      </c>
    </row>
    <row r="2037" spans="1:12">
      <c r="A2037" s="14">
        <v>2021</v>
      </c>
      <c r="B2037" s="14" t="s">
        <v>964</v>
      </c>
      <c r="C2037" s="14" t="s">
        <v>1816</v>
      </c>
      <c r="D2037" s="14" t="s">
        <v>1817</v>
      </c>
      <c r="E2037" s="14" t="s">
        <v>1818</v>
      </c>
      <c r="F2037" s="14" t="s">
        <v>1819</v>
      </c>
      <c r="G2037" s="30">
        <v>980.69938595652934</v>
      </c>
      <c r="H2037" s="30">
        <v>141.77166628895179</v>
      </c>
      <c r="I2037" s="26">
        <f t="shared" si="105"/>
        <v>980.69938595652934</v>
      </c>
      <c r="J2037" s="26">
        <f t="shared" si="105"/>
        <v>141.77166628895179</v>
      </c>
      <c r="K2037" s="26">
        <f t="shared" si="106"/>
        <v>838.92771966757755</v>
      </c>
      <c r="L2037" s="28">
        <f t="shared" si="107"/>
        <v>0.85543820224719103</v>
      </c>
    </row>
    <row r="2038" spans="1:12">
      <c r="A2038" s="14">
        <v>2017</v>
      </c>
      <c r="B2038" s="14" t="s">
        <v>964</v>
      </c>
      <c r="C2038" s="14" t="s">
        <v>1816</v>
      </c>
      <c r="D2038" s="14" t="s">
        <v>1817</v>
      </c>
      <c r="E2038" s="14" t="s">
        <v>1818</v>
      </c>
      <c r="F2038" s="14" t="s">
        <v>1820</v>
      </c>
      <c r="G2038" s="30">
        <v>1083.2872345431792</v>
      </c>
      <c r="H2038" s="30">
        <v>146.09709673169294</v>
      </c>
      <c r="I2038" s="26">
        <f t="shared" si="105"/>
        <v>1083.2872345431792</v>
      </c>
      <c r="J2038" s="26">
        <f t="shared" si="105"/>
        <v>146.09709673169294</v>
      </c>
      <c r="K2038" s="26">
        <f t="shared" si="106"/>
        <v>937.19013781148624</v>
      </c>
      <c r="L2038" s="28">
        <f t="shared" si="107"/>
        <v>0.86513540262172295</v>
      </c>
    </row>
    <row r="2039" spans="1:12">
      <c r="A2039" s="14">
        <v>2018</v>
      </c>
      <c r="B2039" s="14" t="s">
        <v>964</v>
      </c>
      <c r="C2039" s="14" t="s">
        <v>1816</v>
      </c>
      <c r="D2039" s="14" t="s">
        <v>1817</v>
      </c>
      <c r="E2039" s="14" t="s">
        <v>1818</v>
      </c>
      <c r="F2039" s="14" t="s">
        <v>1820</v>
      </c>
      <c r="G2039" s="30">
        <v>1349.4400937929149</v>
      </c>
      <c r="H2039" s="30">
        <v>205.27845700946486</v>
      </c>
      <c r="I2039" s="26">
        <f t="shared" si="105"/>
        <v>1349.4400937929149</v>
      </c>
      <c r="J2039" s="26">
        <f t="shared" si="105"/>
        <v>205.27845700946486</v>
      </c>
      <c r="K2039" s="26">
        <f t="shared" si="106"/>
        <v>1144.1616367834501</v>
      </c>
      <c r="L2039" s="28">
        <f t="shared" si="107"/>
        <v>0.84787879213483131</v>
      </c>
    </row>
    <row r="2040" spans="1:12">
      <c r="A2040" s="14">
        <v>2014</v>
      </c>
      <c r="B2040" s="14" t="s">
        <v>964</v>
      </c>
      <c r="C2040" s="14" t="s">
        <v>1816</v>
      </c>
      <c r="D2040" s="14" t="s">
        <v>1817</v>
      </c>
      <c r="E2040" s="14" t="s">
        <v>1818</v>
      </c>
      <c r="F2040" s="14" t="s">
        <v>1820</v>
      </c>
      <c r="G2040" s="30">
        <v>1069.7889569716783</v>
      </c>
      <c r="H2040" s="30">
        <v>216.55112810744399</v>
      </c>
      <c r="I2040" s="26">
        <f t="shared" si="105"/>
        <v>1069.7889569716783</v>
      </c>
      <c r="J2040" s="26">
        <f t="shared" si="105"/>
        <v>216.55112810744399</v>
      </c>
      <c r="K2040" s="26">
        <f t="shared" si="106"/>
        <v>853.2378288642343</v>
      </c>
      <c r="L2040" s="28">
        <f t="shared" si="107"/>
        <v>0.79757584269662918</v>
      </c>
    </row>
    <row r="2041" spans="1:12">
      <c r="A2041" s="14">
        <v>2011</v>
      </c>
      <c r="B2041" s="14" t="s">
        <v>964</v>
      </c>
      <c r="C2041" s="14" t="s">
        <v>1816</v>
      </c>
      <c r="D2041" s="14" t="s">
        <v>1817</v>
      </c>
      <c r="E2041" s="14" t="s">
        <v>1818</v>
      </c>
      <c r="F2041" s="14" t="s">
        <v>1820</v>
      </c>
      <c r="G2041" s="30">
        <v>1054.5303650836515</v>
      </c>
      <c r="H2041" s="30">
        <v>249.59795722946836</v>
      </c>
      <c r="I2041" s="26">
        <f t="shared" si="105"/>
        <v>1054.5303650836515</v>
      </c>
      <c r="J2041" s="26">
        <f t="shared" si="105"/>
        <v>249.59795722946836</v>
      </c>
      <c r="K2041" s="26">
        <f t="shared" si="106"/>
        <v>804.93240785418311</v>
      </c>
      <c r="L2041" s="28">
        <f t="shared" si="107"/>
        <v>0.76330889513108624</v>
      </c>
    </row>
    <row r="2042" spans="1:12">
      <c r="A2042" s="14">
        <v>2013</v>
      </c>
      <c r="B2042" s="14" t="s">
        <v>964</v>
      </c>
      <c r="C2042" s="14" t="s">
        <v>1816</v>
      </c>
      <c r="D2042" s="14" t="s">
        <v>1817</v>
      </c>
      <c r="E2042" s="14" t="s">
        <v>1818</v>
      </c>
      <c r="F2042" s="14" t="s">
        <v>1820</v>
      </c>
      <c r="G2042" s="30">
        <v>1088.4422644886517</v>
      </c>
      <c r="H2042" s="30">
        <v>275.11906945996265</v>
      </c>
      <c r="I2042" s="26">
        <f t="shared" si="105"/>
        <v>1088.4422644886517</v>
      </c>
      <c r="J2042" s="26">
        <f t="shared" si="105"/>
        <v>275.11906945996265</v>
      </c>
      <c r="K2042" s="26">
        <f t="shared" si="106"/>
        <v>813.32319502868904</v>
      </c>
      <c r="L2042" s="28">
        <f t="shared" si="107"/>
        <v>0.74723595505618012</v>
      </c>
    </row>
    <row r="2043" spans="1:12">
      <c r="A2043" s="14">
        <v>2016</v>
      </c>
      <c r="B2043" s="14" t="s">
        <v>964</v>
      </c>
      <c r="C2043" s="14" t="s">
        <v>1816</v>
      </c>
      <c r="D2043" s="14" t="s">
        <v>1817</v>
      </c>
      <c r="E2043" s="14" t="s">
        <v>1818</v>
      </c>
      <c r="F2043" s="14" t="s">
        <v>1820</v>
      </c>
      <c r="G2043" s="30">
        <v>1348.8161844595854</v>
      </c>
      <c r="H2043" s="30">
        <v>306.9163029166661</v>
      </c>
      <c r="I2043" s="26">
        <f t="shared" si="105"/>
        <v>1348.8161844595854</v>
      </c>
      <c r="J2043" s="26">
        <f t="shared" si="105"/>
        <v>306.9163029166661</v>
      </c>
      <c r="K2043" s="26">
        <f t="shared" si="106"/>
        <v>1041.8998815429193</v>
      </c>
      <c r="L2043" s="28">
        <f t="shared" si="107"/>
        <v>0.77245505617977539</v>
      </c>
    </row>
    <row r="2044" spans="1:12">
      <c r="A2044" s="14">
        <v>2012</v>
      </c>
      <c r="B2044" s="14" t="s">
        <v>964</v>
      </c>
      <c r="C2044" s="14" t="s">
        <v>1816</v>
      </c>
      <c r="D2044" s="14" t="s">
        <v>1817</v>
      </c>
      <c r="E2044" s="14" t="s">
        <v>1818</v>
      </c>
      <c r="F2044" s="14" t="s">
        <v>1820</v>
      </c>
      <c r="G2044" s="30">
        <v>1090.6321962049592</v>
      </c>
      <c r="H2044" s="30">
        <v>396.95744130036712</v>
      </c>
      <c r="I2044" s="26">
        <f t="shared" si="105"/>
        <v>1090.6321962049592</v>
      </c>
      <c r="J2044" s="26">
        <f t="shared" si="105"/>
        <v>396.95744130036712</v>
      </c>
      <c r="K2044" s="26">
        <f t="shared" si="106"/>
        <v>693.67475490459208</v>
      </c>
      <c r="L2044" s="28">
        <f t="shared" si="107"/>
        <v>0.63602996254681621</v>
      </c>
    </row>
    <row r="2045" spans="1:12">
      <c r="A2045" s="14">
        <v>2019</v>
      </c>
      <c r="B2045" s="14" t="s">
        <v>964</v>
      </c>
      <c r="C2045" s="14" t="s">
        <v>1816</v>
      </c>
      <c r="D2045" s="14" t="s">
        <v>1817</v>
      </c>
      <c r="E2045" s="14" t="s">
        <v>1818</v>
      </c>
      <c r="F2045" s="14" t="s">
        <v>1820</v>
      </c>
      <c r="G2045" s="30">
        <v>1015.9760921547821</v>
      </c>
      <c r="H2045" s="30">
        <v>461.98849183006502</v>
      </c>
      <c r="I2045" s="26">
        <f t="shared" si="105"/>
        <v>1015.9760921547821</v>
      </c>
      <c r="J2045" s="26">
        <f t="shared" si="105"/>
        <v>461.98849183006502</v>
      </c>
      <c r="K2045" s="26">
        <f t="shared" si="106"/>
        <v>553.98760032471705</v>
      </c>
      <c r="L2045" s="28">
        <f t="shared" si="107"/>
        <v>0.54527621722846409</v>
      </c>
    </row>
    <row r="2046" spans="1:12">
      <c r="A2046" s="14">
        <v>2020</v>
      </c>
      <c r="B2046" s="14" t="s">
        <v>964</v>
      </c>
      <c r="C2046" s="14" t="s">
        <v>1816</v>
      </c>
      <c r="D2046" s="14" t="s">
        <v>1817</v>
      </c>
      <c r="E2046" s="14" t="s">
        <v>1818</v>
      </c>
      <c r="F2046" s="14" t="s">
        <v>1820</v>
      </c>
      <c r="G2046" s="30">
        <v>933.33748808193729</v>
      </c>
      <c r="H2046" s="30">
        <v>520.73939672131087</v>
      </c>
      <c r="I2046" s="26">
        <f t="shared" si="105"/>
        <v>933.33748808193729</v>
      </c>
      <c r="J2046" s="26">
        <f t="shared" si="105"/>
        <v>520.73939672131087</v>
      </c>
      <c r="K2046" s="26">
        <f t="shared" si="106"/>
        <v>412.59809136062643</v>
      </c>
      <c r="L2046" s="28">
        <f t="shared" si="107"/>
        <v>0.4420674157303372</v>
      </c>
    </row>
    <row r="2047" spans="1:12">
      <c r="A2047" s="14">
        <v>2015</v>
      </c>
      <c r="B2047" s="14" t="s">
        <v>964</v>
      </c>
      <c r="C2047" s="14" t="s">
        <v>1816</v>
      </c>
      <c r="D2047" s="14" t="s">
        <v>1817</v>
      </c>
      <c r="E2047" s="14" t="s">
        <v>1818</v>
      </c>
      <c r="F2047" s="14" t="s">
        <v>1820</v>
      </c>
      <c r="G2047" s="30">
        <v>1085.7084895997477</v>
      </c>
      <c r="H2047" s="30">
        <v>954.93551197604779</v>
      </c>
      <c r="I2047" s="26">
        <f t="shared" si="105"/>
        <v>1085.7084895997477</v>
      </c>
      <c r="J2047" s="26">
        <f t="shared" si="105"/>
        <v>954.93551197604779</v>
      </c>
      <c r="K2047" s="26">
        <f t="shared" si="106"/>
        <v>130.77297762369994</v>
      </c>
      <c r="L2047" s="28">
        <f t="shared" si="107"/>
        <v>0.12044943820224718</v>
      </c>
    </row>
    <row r="2048" spans="1:12">
      <c r="A2048" s="14">
        <v>2019</v>
      </c>
      <c r="B2048" s="14" t="s">
        <v>964</v>
      </c>
      <c r="C2048" s="14" t="s">
        <v>1821</v>
      </c>
      <c r="D2048" s="14" t="s">
        <v>1128</v>
      </c>
      <c r="E2048" s="14" t="s">
        <v>1345</v>
      </c>
      <c r="F2048" s="14" t="s">
        <v>1822</v>
      </c>
      <c r="G2048" s="30">
        <v>855.37348841847199</v>
      </c>
      <c r="H2048" s="30">
        <v>130.14698457642743</v>
      </c>
      <c r="I2048" s="26">
        <f t="shared" si="105"/>
        <v>855.37348841847199</v>
      </c>
      <c r="J2048" s="26">
        <f t="shared" si="105"/>
        <v>130.14698457642743</v>
      </c>
      <c r="K2048" s="26">
        <f t="shared" si="106"/>
        <v>725.22650384204462</v>
      </c>
      <c r="L2048" s="28">
        <f t="shared" si="107"/>
        <v>0.84784776902887138</v>
      </c>
    </row>
    <row r="2049" spans="1:12">
      <c r="A2049" s="14">
        <v>2018</v>
      </c>
      <c r="B2049" s="14" t="s">
        <v>964</v>
      </c>
      <c r="C2049" s="14" t="s">
        <v>1821</v>
      </c>
      <c r="D2049" s="14" t="s">
        <v>1128</v>
      </c>
      <c r="E2049" s="14" t="s">
        <v>1345</v>
      </c>
      <c r="F2049" s="14" t="s">
        <v>1822</v>
      </c>
      <c r="G2049" s="30">
        <v>808.10681940700829</v>
      </c>
      <c r="H2049" s="30">
        <v>158.99247150000002</v>
      </c>
      <c r="I2049" s="26">
        <f t="shared" si="105"/>
        <v>808.10681940700829</v>
      </c>
      <c r="J2049" s="26">
        <f t="shared" si="105"/>
        <v>158.99247150000002</v>
      </c>
      <c r="K2049" s="26">
        <f t="shared" si="106"/>
        <v>649.11434790700832</v>
      </c>
      <c r="L2049" s="28">
        <f t="shared" si="107"/>
        <v>0.80325314960629934</v>
      </c>
    </row>
    <row r="2050" spans="1:12">
      <c r="A2050" s="14">
        <v>2020</v>
      </c>
      <c r="B2050" s="14" t="s">
        <v>964</v>
      </c>
      <c r="C2050" s="14" t="s">
        <v>1821</v>
      </c>
      <c r="D2050" s="14" t="s">
        <v>1128</v>
      </c>
      <c r="E2050" s="14" t="s">
        <v>1345</v>
      </c>
      <c r="F2050" s="14" t="s">
        <v>1822</v>
      </c>
      <c r="G2050" s="30">
        <v>741.79156184724388</v>
      </c>
      <c r="H2050" s="30">
        <v>178.75244657650043</v>
      </c>
      <c r="I2050" s="26">
        <f t="shared" si="105"/>
        <v>741.79156184724388</v>
      </c>
      <c r="J2050" s="26">
        <f t="shared" si="105"/>
        <v>178.75244657650043</v>
      </c>
      <c r="K2050" s="26">
        <f t="shared" si="106"/>
        <v>563.03911527074342</v>
      </c>
      <c r="L2050" s="28">
        <f t="shared" si="107"/>
        <v>0.75902604482132041</v>
      </c>
    </row>
    <row r="2051" spans="1:12">
      <c r="A2051" s="14">
        <v>2016</v>
      </c>
      <c r="B2051" s="14" t="s">
        <v>964</v>
      </c>
      <c r="C2051" s="14" t="s">
        <v>1821</v>
      </c>
      <c r="D2051" s="14" t="s">
        <v>1128</v>
      </c>
      <c r="E2051" s="14" t="s">
        <v>1345</v>
      </c>
      <c r="F2051" s="14" t="s">
        <v>1822</v>
      </c>
      <c r="G2051" s="30">
        <v>678.1583831782599</v>
      </c>
      <c r="H2051" s="30">
        <v>213.37959836065565</v>
      </c>
      <c r="I2051" s="26">
        <f t="shared" si="105"/>
        <v>678.1583831782599</v>
      </c>
      <c r="J2051" s="26">
        <f t="shared" si="105"/>
        <v>213.37959836065565</v>
      </c>
      <c r="K2051" s="26">
        <f t="shared" si="106"/>
        <v>464.77878481760422</v>
      </c>
      <c r="L2051" s="28">
        <f t="shared" si="107"/>
        <v>0.68535433070866136</v>
      </c>
    </row>
    <row r="2052" spans="1:12">
      <c r="A2052" s="14">
        <v>2017</v>
      </c>
      <c r="B2052" s="14" t="s">
        <v>964</v>
      </c>
      <c r="C2052" s="14" t="s">
        <v>1821</v>
      </c>
      <c r="D2052" s="14" t="s">
        <v>1128</v>
      </c>
      <c r="E2052" s="14" t="s">
        <v>1345</v>
      </c>
      <c r="F2052" s="14" t="s">
        <v>1822</v>
      </c>
      <c r="G2052" s="30">
        <v>666.37089511027955</v>
      </c>
      <c r="H2052" s="30">
        <v>218.89056102880906</v>
      </c>
      <c r="I2052" s="26">
        <f t="shared" si="105"/>
        <v>666.37089511027955</v>
      </c>
      <c r="J2052" s="26">
        <f t="shared" si="105"/>
        <v>218.89056102880906</v>
      </c>
      <c r="K2052" s="26">
        <f t="shared" si="106"/>
        <v>447.48033408147046</v>
      </c>
      <c r="L2052" s="28">
        <f t="shared" si="107"/>
        <v>0.67151842519685034</v>
      </c>
    </row>
    <row r="2053" spans="1:12">
      <c r="A2053" s="14">
        <v>2015</v>
      </c>
      <c r="B2053" s="14" t="s">
        <v>964</v>
      </c>
      <c r="C2053" s="14" t="s">
        <v>1821</v>
      </c>
      <c r="D2053" s="14" t="s">
        <v>1128</v>
      </c>
      <c r="E2053" s="14" t="s">
        <v>1345</v>
      </c>
      <c r="F2053" s="14" t="s">
        <v>1822</v>
      </c>
      <c r="G2053" s="30">
        <v>655.52105385329651</v>
      </c>
      <c r="H2053" s="30">
        <v>230.97568219591543</v>
      </c>
      <c r="I2053" s="26">
        <f t="shared" si="105"/>
        <v>655.52105385329651</v>
      </c>
      <c r="J2053" s="26">
        <f t="shared" si="105"/>
        <v>230.97568219591543</v>
      </c>
      <c r="K2053" s="26">
        <f t="shared" si="106"/>
        <v>424.54537165738111</v>
      </c>
      <c r="L2053" s="28">
        <f t="shared" si="107"/>
        <v>0.64764566929133749</v>
      </c>
    </row>
    <row r="2054" spans="1:12">
      <c r="A2054" s="14">
        <v>2014</v>
      </c>
      <c r="B2054" s="14" t="s">
        <v>964</v>
      </c>
      <c r="C2054" s="14" t="s">
        <v>1821</v>
      </c>
      <c r="D2054" s="14" t="s">
        <v>1128</v>
      </c>
      <c r="E2054" s="14" t="s">
        <v>1345</v>
      </c>
      <c r="F2054" s="14" t="s">
        <v>1822</v>
      </c>
      <c r="G2054" s="30">
        <v>862.62092218944917</v>
      </c>
      <c r="H2054" s="30">
        <v>239.24938443223436</v>
      </c>
      <c r="I2054" s="26">
        <f t="shared" si="105"/>
        <v>862.62092218944917</v>
      </c>
      <c r="J2054" s="26">
        <f t="shared" si="105"/>
        <v>239.24938443223436</v>
      </c>
      <c r="K2054" s="26">
        <f t="shared" si="106"/>
        <v>623.37153775721481</v>
      </c>
      <c r="L2054" s="28">
        <f t="shared" si="107"/>
        <v>0.72264829396325458</v>
      </c>
    </row>
    <row r="2055" spans="1:12">
      <c r="A2055" s="14">
        <v>2021</v>
      </c>
      <c r="B2055" s="14" t="s">
        <v>964</v>
      </c>
      <c r="C2055" s="14" t="s">
        <v>1821</v>
      </c>
      <c r="D2055" s="14" t="s">
        <v>1128</v>
      </c>
      <c r="E2055" s="14" t="s">
        <v>1345</v>
      </c>
      <c r="F2055" s="14" t="s">
        <v>1822</v>
      </c>
      <c r="G2055" s="30">
        <v>746.8762676056333</v>
      </c>
      <c r="H2055" s="30">
        <v>243.24083974999988</v>
      </c>
      <c r="I2055" s="26">
        <f t="shared" si="105"/>
        <v>746.8762676056333</v>
      </c>
      <c r="J2055" s="26">
        <f t="shared" si="105"/>
        <v>243.24083974999988</v>
      </c>
      <c r="K2055" s="26">
        <f t="shared" si="106"/>
        <v>503.63542785563345</v>
      </c>
      <c r="L2055" s="28">
        <f t="shared" si="107"/>
        <v>0.67432244094488192</v>
      </c>
    </row>
    <row r="2056" spans="1:12">
      <c r="A2056" s="14">
        <v>2020</v>
      </c>
      <c r="B2056" s="14" t="s">
        <v>964</v>
      </c>
      <c r="C2056" s="14" t="s">
        <v>1823</v>
      </c>
      <c r="D2056" s="14" t="s">
        <v>1817</v>
      </c>
      <c r="E2056" s="14" t="s">
        <v>1818</v>
      </c>
      <c r="F2056" s="14" t="s">
        <v>1824</v>
      </c>
      <c r="G2056" s="30">
        <v>1439.2166574841681</v>
      </c>
      <c r="H2056" s="30">
        <v>1143.0747153299528</v>
      </c>
      <c r="I2056" s="26">
        <f t="shared" ref="I2056:J2119" si="108">IF(G2056&lt;0,"",IF(G2056="","",G2056))</f>
        <v>1439.2166574841681</v>
      </c>
      <c r="J2056" s="26">
        <f t="shared" si="108"/>
        <v>1143.0747153299528</v>
      </c>
      <c r="K2056" s="26">
        <f t="shared" si="106"/>
        <v>296.14194215421526</v>
      </c>
      <c r="L2056" s="28">
        <f t="shared" si="107"/>
        <v>0.20576606073465553</v>
      </c>
    </row>
    <row r="2057" spans="1:12">
      <c r="A2057" s="14">
        <v>2019</v>
      </c>
      <c r="B2057" s="14" t="s">
        <v>964</v>
      </c>
      <c r="C2057" s="14" t="s">
        <v>1823</v>
      </c>
      <c r="D2057" s="14" t="s">
        <v>1817</v>
      </c>
      <c r="E2057" s="14" t="s">
        <v>1818</v>
      </c>
      <c r="F2057" s="14" t="s">
        <v>1824</v>
      </c>
      <c r="G2057" s="30">
        <v>6943.2074498757347</v>
      </c>
      <c r="H2057" s="30">
        <v>1475.4315830985934</v>
      </c>
      <c r="I2057" s="26">
        <f t="shared" si="108"/>
        <v>6943.2074498757347</v>
      </c>
      <c r="J2057" s="26">
        <f t="shared" si="108"/>
        <v>1475.4315830985934</v>
      </c>
      <c r="K2057" s="26">
        <f t="shared" si="106"/>
        <v>5467.7758667771413</v>
      </c>
      <c r="L2057" s="28">
        <f t="shared" si="107"/>
        <v>0.78750000000000009</v>
      </c>
    </row>
    <row r="2058" spans="1:12">
      <c r="A2058" s="14">
        <v>2021</v>
      </c>
      <c r="B2058" s="14" t="s">
        <v>964</v>
      </c>
      <c r="C2058" s="14" t="s">
        <v>1823</v>
      </c>
      <c r="D2058" s="14" t="s">
        <v>1817</v>
      </c>
      <c r="E2058" s="14" t="s">
        <v>1818</v>
      </c>
      <c r="F2058" s="14" t="s">
        <v>1824</v>
      </c>
      <c r="G2058" s="30">
        <v>1367.3387015354199</v>
      </c>
      <c r="H2058" s="30">
        <v>1713.8472796400386</v>
      </c>
      <c r="I2058" s="26">
        <f t="shared" si="108"/>
        <v>1367.3387015354199</v>
      </c>
      <c r="J2058" s="26">
        <f t="shared" si="108"/>
        <v>1713.8472796400386</v>
      </c>
      <c r="K2058" s="26">
        <f t="shared" si="106"/>
        <v>-346.50857810461866</v>
      </c>
      <c r="L2058" s="28">
        <f t="shared" si="107"/>
        <v>-0.25341824795532758</v>
      </c>
    </row>
    <row r="2059" spans="1:12">
      <c r="A2059" s="14">
        <v>2018</v>
      </c>
      <c r="B2059" s="14" t="s">
        <v>964</v>
      </c>
      <c r="C2059" s="14" t="s">
        <v>1823</v>
      </c>
      <c r="D2059" s="14" t="s">
        <v>1817</v>
      </c>
      <c r="E2059" s="14" t="s">
        <v>1818</v>
      </c>
      <c r="F2059" s="14" t="s">
        <v>1824</v>
      </c>
      <c r="G2059" s="30">
        <v>6140.3492682926799</v>
      </c>
      <c r="H2059" s="30">
        <v>2110.4092606249988</v>
      </c>
      <c r="I2059" s="26">
        <f t="shared" si="108"/>
        <v>6140.3492682926799</v>
      </c>
      <c r="J2059" s="26">
        <f t="shared" si="108"/>
        <v>2110.4092606249988</v>
      </c>
      <c r="K2059" s="26">
        <f t="shared" si="106"/>
        <v>4029.9400076676811</v>
      </c>
      <c r="L2059" s="28">
        <f t="shared" si="107"/>
        <v>0.65630468750000004</v>
      </c>
    </row>
    <row r="2060" spans="1:12">
      <c r="A2060" s="14">
        <v>2011</v>
      </c>
      <c r="B2060" s="14" t="s">
        <v>964</v>
      </c>
      <c r="C2060" s="14" t="s">
        <v>1823</v>
      </c>
      <c r="D2060" s="14" t="s">
        <v>1817</v>
      </c>
      <c r="E2060" s="14" t="s">
        <v>1818</v>
      </c>
      <c r="F2060" s="14" t="s">
        <v>1824</v>
      </c>
      <c r="G2060" s="30">
        <v>6177.2432523616762</v>
      </c>
      <c r="H2060" s="30">
        <v>2436.2164923992682</v>
      </c>
      <c r="I2060" s="26">
        <f t="shared" si="108"/>
        <v>6177.2432523616762</v>
      </c>
      <c r="J2060" s="26">
        <f t="shared" si="108"/>
        <v>2436.2164923992682</v>
      </c>
      <c r="K2060" s="26">
        <f t="shared" si="106"/>
        <v>3741.0267599624081</v>
      </c>
      <c r="L2060" s="28">
        <f t="shared" si="107"/>
        <v>0.60561428571428577</v>
      </c>
    </row>
    <row r="2061" spans="1:12">
      <c r="A2061" s="14">
        <v>2014</v>
      </c>
      <c r="B2061" s="14" t="s">
        <v>964</v>
      </c>
      <c r="C2061" s="14" t="s">
        <v>1823</v>
      </c>
      <c r="D2061" s="14" t="s">
        <v>1817</v>
      </c>
      <c r="E2061" s="14" t="s">
        <v>1818</v>
      </c>
      <c r="F2061" s="14" t="s">
        <v>1824</v>
      </c>
      <c r="G2061" s="30">
        <v>6054.4742515455382</v>
      </c>
      <c r="H2061" s="30">
        <v>2504.6062591304271</v>
      </c>
      <c r="I2061" s="26">
        <f t="shared" si="108"/>
        <v>6054.4742515455382</v>
      </c>
      <c r="J2061" s="26">
        <f t="shared" si="108"/>
        <v>2504.6062591304271</v>
      </c>
      <c r="K2061" s="26">
        <f t="shared" si="106"/>
        <v>3549.8679924151111</v>
      </c>
      <c r="L2061" s="28">
        <f t="shared" si="107"/>
        <v>0.58632142857142866</v>
      </c>
    </row>
    <row r="2062" spans="1:12">
      <c r="A2062" s="14">
        <v>2016</v>
      </c>
      <c r="B2062" s="14" t="s">
        <v>964</v>
      </c>
      <c r="C2062" s="14" t="s">
        <v>1823</v>
      </c>
      <c r="D2062" s="14" t="s">
        <v>1817</v>
      </c>
      <c r="E2062" s="14" t="s">
        <v>1818</v>
      </c>
      <c r="F2062" s="14" t="s">
        <v>1824</v>
      </c>
      <c r="G2062" s="30">
        <v>6068.1137727558134</v>
      </c>
      <c r="H2062" s="30">
        <v>2563.6426200211904</v>
      </c>
      <c r="I2062" s="26">
        <f t="shared" si="108"/>
        <v>6068.1137727558134</v>
      </c>
      <c r="J2062" s="26">
        <f t="shared" si="108"/>
        <v>2563.6426200211904</v>
      </c>
      <c r="K2062" s="26">
        <f t="shared" si="106"/>
        <v>3504.471152734623</v>
      </c>
      <c r="L2062" s="28">
        <f t="shared" si="107"/>
        <v>0.57752232142857129</v>
      </c>
    </row>
    <row r="2063" spans="1:12">
      <c r="A2063" s="14">
        <v>2017</v>
      </c>
      <c r="B2063" s="14" t="s">
        <v>964</v>
      </c>
      <c r="C2063" s="14" t="s">
        <v>1823</v>
      </c>
      <c r="D2063" s="14" t="s">
        <v>1817</v>
      </c>
      <c r="E2063" s="14" t="s">
        <v>1818</v>
      </c>
      <c r="F2063" s="14" t="s">
        <v>1824</v>
      </c>
      <c r="G2063" s="30">
        <v>5973.8439898280749</v>
      </c>
      <c r="H2063" s="30">
        <v>2790.607489101083</v>
      </c>
      <c r="I2063" s="26">
        <f t="shared" si="108"/>
        <v>5973.8439898280749</v>
      </c>
      <c r="J2063" s="26">
        <f t="shared" si="108"/>
        <v>2790.607489101083</v>
      </c>
      <c r="K2063" s="26">
        <f t="shared" si="106"/>
        <v>3183.2365007269918</v>
      </c>
      <c r="L2063" s="28">
        <f t="shared" si="107"/>
        <v>0.53286234226190499</v>
      </c>
    </row>
    <row r="2064" spans="1:12">
      <c r="A2064" s="14">
        <v>2012</v>
      </c>
      <c r="B2064" s="14" t="s">
        <v>964</v>
      </c>
      <c r="C2064" s="14" t="s">
        <v>1823</v>
      </c>
      <c r="D2064" s="14" t="s">
        <v>1817</v>
      </c>
      <c r="E2064" s="14" t="s">
        <v>1818</v>
      </c>
      <c r="F2064" s="14" t="s">
        <v>1824</v>
      </c>
      <c r="G2064" s="30">
        <v>4992.6793672064205</v>
      </c>
      <c r="H2064" s="30">
        <v>2994.0864133291561</v>
      </c>
      <c r="I2064" s="26">
        <f t="shared" si="108"/>
        <v>4992.6793672064205</v>
      </c>
      <c r="J2064" s="26">
        <f t="shared" si="108"/>
        <v>2994.0864133291561</v>
      </c>
      <c r="K2064" s="26">
        <f t="shared" si="106"/>
        <v>1998.5929538772643</v>
      </c>
      <c r="L2064" s="28">
        <f t="shared" si="107"/>
        <v>0.40030468750000009</v>
      </c>
    </row>
    <row r="2065" spans="1:12">
      <c r="A2065" s="14">
        <v>2013</v>
      </c>
      <c r="B2065" s="14" t="s">
        <v>964</v>
      </c>
      <c r="C2065" s="14" t="s">
        <v>1823</v>
      </c>
      <c r="D2065" s="14" t="s">
        <v>1817</v>
      </c>
      <c r="E2065" s="14" t="s">
        <v>1818</v>
      </c>
      <c r="F2065" s="14" t="s">
        <v>1824</v>
      </c>
      <c r="G2065" s="30">
        <v>5215.7328503243798</v>
      </c>
      <c r="H2065" s="30">
        <v>3237.2159994202279</v>
      </c>
      <c r="I2065" s="26">
        <f t="shared" si="108"/>
        <v>5215.7328503243798</v>
      </c>
      <c r="J2065" s="26">
        <f t="shared" si="108"/>
        <v>3237.2159994202279</v>
      </c>
      <c r="K2065" s="26">
        <f t="shared" si="106"/>
        <v>1978.5168509041519</v>
      </c>
      <c r="L2065" s="28">
        <f t="shared" si="107"/>
        <v>0.37933630952380981</v>
      </c>
    </row>
    <row r="2066" spans="1:12">
      <c r="A2066" s="14">
        <v>2015</v>
      </c>
      <c r="B2066" s="14" t="s">
        <v>964</v>
      </c>
      <c r="C2066" s="14" t="s">
        <v>1823</v>
      </c>
      <c r="D2066" s="14" t="s">
        <v>1817</v>
      </c>
      <c r="E2066" s="14" t="s">
        <v>1818</v>
      </c>
      <c r="F2066" s="14" t="s">
        <v>1824</v>
      </c>
      <c r="G2066" s="30">
        <v>5530.6307249687879</v>
      </c>
      <c r="H2066" s="30">
        <v>4098.7199788849639</v>
      </c>
      <c r="I2066" s="26">
        <f t="shared" si="108"/>
        <v>5530.6307249687879</v>
      </c>
      <c r="J2066" s="26">
        <f t="shared" si="108"/>
        <v>4098.7199788849639</v>
      </c>
      <c r="K2066" s="26">
        <f t="shared" si="106"/>
        <v>1431.9107460838241</v>
      </c>
      <c r="L2066" s="28">
        <f t="shared" si="107"/>
        <v>0.25890550595238032</v>
      </c>
    </row>
    <row r="2067" spans="1:12">
      <c r="A2067" s="14">
        <v>2019</v>
      </c>
      <c r="B2067" s="14" t="s">
        <v>964</v>
      </c>
      <c r="C2067" s="14" t="s">
        <v>1825</v>
      </c>
      <c r="D2067" s="14" t="s">
        <v>966</v>
      </c>
      <c r="E2067" s="14" t="s">
        <v>1352</v>
      </c>
      <c r="F2067" s="14" t="s">
        <v>1826</v>
      </c>
      <c r="G2067" s="30">
        <v>184.51694513121546</v>
      </c>
      <c r="H2067" s="30">
        <v>75.612963075506457</v>
      </c>
      <c r="I2067" s="26">
        <f t="shared" si="108"/>
        <v>184.51694513121546</v>
      </c>
      <c r="J2067" s="26">
        <f t="shared" si="108"/>
        <v>75.612963075506457</v>
      </c>
      <c r="K2067" s="26">
        <f t="shared" si="106"/>
        <v>108.90398205570901</v>
      </c>
      <c r="L2067" s="28">
        <f t="shared" si="107"/>
        <v>0.59021127830977349</v>
      </c>
    </row>
    <row r="2068" spans="1:12">
      <c r="A2068" s="14">
        <v>2021</v>
      </c>
      <c r="B2068" s="14" t="s">
        <v>964</v>
      </c>
      <c r="C2068" s="14" t="s">
        <v>1825</v>
      </c>
      <c r="D2068" s="14" t="s">
        <v>966</v>
      </c>
      <c r="E2068" s="14" t="s">
        <v>1352</v>
      </c>
      <c r="F2068" s="14" t="s">
        <v>1827</v>
      </c>
      <c r="G2068" s="30">
        <v>173.76571211080608</v>
      </c>
      <c r="H2068" s="30">
        <v>87.286962362637468</v>
      </c>
      <c r="I2068" s="26">
        <f t="shared" si="108"/>
        <v>173.76571211080608</v>
      </c>
      <c r="J2068" s="26">
        <f t="shared" si="108"/>
        <v>87.286962362637468</v>
      </c>
      <c r="K2068" s="26">
        <f t="shared" si="106"/>
        <v>86.47874974816861</v>
      </c>
      <c r="L2068" s="28">
        <f t="shared" si="107"/>
        <v>0.49767441860465117</v>
      </c>
    </row>
    <row r="2069" spans="1:12">
      <c r="A2069" s="14">
        <v>2020</v>
      </c>
      <c r="B2069" s="14" t="s">
        <v>964</v>
      </c>
      <c r="C2069" s="14" t="s">
        <v>1825</v>
      </c>
      <c r="D2069" s="14" t="s">
        <v>966</v>
      </c>
      <c r="E2069" s="14" t="s">
        <v>1352</v>
      </c>
      <c r="F2069" s="14" t="s">
        <v>1826</v>
      </c>
      <c r="G2069" s="30">
        <v>185.80747346072158</v>
      </c>
      <c r="H2069" s="30">
        <v>92.782999999999873</v>
      </c>
      <c r="I2069" s="26">
        <f t="shared" si="108"/>
        <v>185.80747346072158</v>
      </c>
      <c r="J2069" s="26">
        <f t="shared" si="108"/>
        <v>92.782999999999873</v>
      </c>
      <c r="K2069" s="26">
        <f t="shared" si="106"/>
        <v>93.024473460721708</v>
      </c>
      <c r="L2069" s="28">
        <f t="shared" si="107"/>
        <v>0.50064979480164151</v>
      </c>
    </row>
    <row r="2070" spans="1:12">
      <c r="A2070" s="14">
        <v>2014</v>
      </c>
      <c r="B2070" s="14" t="s">
        <v>964</v>
      </c>
      <c r="C2070" s="14" t="s">
        <v>1828</v>
      </c>
      <c r="D2070" s="14" t="s">
        <v>1829</v>
      </c>
      <c r="E2070" s="14" t="s">
        <v>1830</v>
      </c>
      <c r="F2070" s="14" t="s">
        <v>1831</v>
      </c>
      <c r="G2070" s="30">
        <v>3206.9810099795914</v>
      </c>
      <c r="H2070" s="30">
        <v>384.77990303030373</v>
      </c>
      <c r="I2070" s="26">
        <f t="shared" si="108"/>
        <v>3206.9810099795914</v>
      </c>
      <c r="J2070" s="26">
        <f t="shared" si="108"/>
        <v>384.77990303030373</v>
      </c>
      <c r="K2070" s="26">
        <f t="shared" si="106"/>
        <v>2822.2011069492878</v>
      </c>
      <c r="L2070" s="28">
        <f t="shared" si="107"/>
        <v>0.88001802884615388</v>
      </c>
    </row>
    <row r="2071" spans="1:12">
      <c r="A2071" s="14">
        <v>2015</v>
      </c>
      <c r="B2071" s="14" t="s">
        <v>964</v>
      </c>
      <c r="C2071" s="14" t="s">
        <v>1828</v>
      </c>
      <c r="D2071" s="14" t="s">
        <v>1829</v>
      </c>
      <c r="E2071" s="14" t="s">
        <v>1830</v>
      </c>
      <c r="F2071" s="14" t="s">
        <v>1831</v>
      </c>
      <c r="G2071" s="30">
        <v>2899.2012393162418</v>
      </c>
      <c r="H2071" s="30">
        <v>400.71102843406641</v>
      </c>
      <c r="I2071" s="26">
        <f t="shared" si="108"/>
        <v>2899.2012393162418</v>
      </c>
      <c r="J2071" s="26">
        <f t="shared" si="108"/>
        <v>400.71102843406641</v>
      </c>
      <c r="K2071" s="26">
        <f t="shared" si="106"/>
        <v>2498.4902108821752</v>
      </c>
      <c r="L2071" s="28">
        <f t="shared" si="107"/>
        <v>0.86178571428571416</v>
      </c>
    </row>
    <row r="2072" spans="1:12">
      <c r="A2072" s="14">
        <v>2020</v>
      </c>
      <c r="B2072" s="14" t="s">
        <v>964</v>
      </c>
      <c r="C2072" s="14" t="s">
        <v>1828</v>
      </c>
      <c r="D2072" s="14" t="s">
        <v>1829</v>
      </c>
      <c r="E2072" s="14" t="s">
        <v>1830</v>
      </c>
      <c r="F2072" s="14" t="s">
        <v>1831</v>
      </c>
      <c r="G2072" s="30">
        <v>3204.3953436532506</v>
      </c>
      <c r="H2072" s="30">
        <v>564.98971786858954</v>
      </c>
      <c r="I2072" s="26">
        <f t="shared" si="108"/>
        <v>3204.3953436532506</v>
      </c>
      <c r="J2072" s="26">
        <f t="shared" si="108"/>
        <v>564.98971786858954</v>
      </c>
      <c r="K2072" s="26">
        <f t="shared" si="106"/>
        <v>2639.405625784661</v>
      </c>
      <c r="L2072" s="28">
        <f t="shared" si="107"/>
        <v>0.82368289262820515</v>
      </c>
    </row>
    <row r="2073" spans="1:12">
      <c r="A2073" s="14">
        <v>2021</v>
      </c>
      <c r="B2073" s="14" t="s">
        <v>964</v>
      </c>
      <c r="C2073" s="14" t="s">
        <v>1828</v>
      </c>
      <c r="D2073" s="14" t="s">
        <v>1829</v>
      </c>
      <c r="E2073" s="14" t="s">
        <v>1830</v>
      </c>
      <c r="F2073" s="14" t="s">
        <v>1831</v>
      </c>
      <c r="G2073" s="30">
        <v>3131.4916755476656</v>
      </c>
      <c r="H2073" s="30">
        <v>596.35452133699744</v>
      </c>
      <c r="I2073" s="26">
        <f t="shared" si="108"/>
        <v>3131.4916755476656</v>
      </c>
      <c r="J2073" s="26">
        <f t="shared" si="108"/>
        <v>596.35452133699744</v>
      </c>
      <c r="K2073" s="26">
        <f t="shared" si="106"/>
        <v>2535.1371542106681</v>
      </c>
      <c r="L2073" s="28">
        <f t="shared" si="107"/>
        <v>0.80956215659340647</v>
      </c>
    </row>
    <row r="2074" spans="1:12">
      <c r="A2074" s="14">
        <v>2017</v>
      </c>
      <c r="B2074" s="14" t="s">
        <v>964</v>
      </c>
      <c r="C2074" s="14" t="s">
        <v>1828</v>
      </c>
      <c r="D2074" s="14" t="s">
        <v>1829</v>
      </c>
      <c r="E2074" s="14" t="s">
        <v>1830</v>
      </c>
      <c r="F2074" s="14" t="s">
        <v>1831</v>
      </c>
      <c r="G2074" s="30">
        <v>2973.9904304667889</v>
      </c>
      <c r="H2074" s="30">
        <v>625.22404055999914</v>
      </c>
      <c r="I2074" s="26">
        <f t="shared" si="108"/>
        <v>2973.9904304667889</v>
      </c>
      <c r="J2074" s="26">
        <f t="shared" si="108"/>
        <v>625.22404055999914</v>
      </c>
      <c r="K2074" s="26">
        <f t="shared" si="106"/>
        <v>2348.7663899067898</v>
      </c>
      <c r="L2074" s="28">
        <f t="shared" si="107"/>
        <v>0.78976931662087901</v>
      </c>
    </row>
    <row r="2075" spans="1:12">
      <c r="A2075" s="14">
        <v>2016</v>
      </c>
      <c r="B2075" s="14" t="s">
        <v>964</v>
      </c>
      <c r="C2075" s="14" t="s">
        <v>1828</v>
      </c>
      <c r="D2075" s="14" t="s">
        <v>1829</v>
      </c>
      <c r="E2075" s="14" t="s">
        <v>1830</v>
      </c>
      <c r="F2075" s="14" t="s">
        <v>1831</v>
      </c>
      <c r="G2075" s="30">
        <v>3111.954865878125</v>
      </c>
      <c r="H2075" s="30">
        <v>743.87452870370441</v>
      </c>
      <c r="I2075" s="26">
        <f t="shared" si="108"/>
        <v>3111.954865878125</v>
      </c>
      <c r="J2075" s="26">
        <f t="shared" si="108"/>
        <v>743.87452870370441</v>
      </c>
      <c r="K2075" s="26">
        <f t="shared" si="106"/>
        <v>2368.0803371744205</v>
      </c>
      <c r="L2075" s="28">
        <f t="shared" si="107"/>
        <v>0.7609623015873016</v>
      </c>
    </row>
    <row r="2076" spans="1:12">
      <c r="A2076" s="14">
        <v>2018</v>
      </c>
      <c r="B2076" s="14" t="s">
        <v>964</v>
      </c>
      <c r="C2076" s="14" t="s">
        <v>1828</v>
      </c>
      <c r="D2076" s="14" t="s">
        <v>1829</v>
      </c>
      <c r="E2076" s="14" t="s">
        <v>1830</v>
      </c>
      <c r="F2076" s="14" t="s">
        <v>1831</v>
      </c>
      <c r="G2076" s="30">
        <v>3050.4647281437087</v>
      </c>
      <c r="H2076" s="30">
        <v>757.63944799999922</v>
      </c>
      <c r="I2076" s="26">
        <f t="shared" si="108"/>
        <v>3050.4647281437087</v>
      </c>
      <c r="J2076" s="26">
        <f t="shared" si="108"/>
        <v>757.63944799999922</v>
      </c>
      <c r="K2076" s="26">
        <f t="shared" si="106"/>
        <v>2292.8252801437093</v>
      </c>
      <c r="L2076" s="28">
        <f t="shared" si="107"/>
        <v>0.75163146749084231</v>
      </c>
    </row>
    <row r="2077" spans="1:12">
      <c r="A2077" s="14">
        <v>2019</v>
      </c>
      <c r="B2077" s="14" t="s">
        <v>964</v>
      </c>
      <c r="C2077" s="14" t="s">
        <v>1828</v>
      </c>
      <c r="D2077" s="14" t="s">
        <v>1829</v>
      </c>
      <c r="E2077" s="14" t="s">
        <v>1830</v>
      </c>
      <c r="F2077" s="14" t="s">
        <v>1831</v>
      </c>
      <c r="G2077" s="30">
        <v>3379.9070222472756</v>
      </c>
      <c r="H2077" s="30">
        <v>874.32025638812001</v>
      </c>
      <c r="I2077" s="26">
        <f t="shared" si="108"/>
        <v>3379.9070222472756</v>
      </c>
      <c r="J2077" s="26">
        <f t="shared" si="108"/>
        <v>874.32025638812001</v>
      </c>
      <c r="K2077" s="26">
        <f t="shared" si="106"/>
        <v>2505.5867658591555</v>
      </c>
      <c r="L2077" s="28">
        <f t="shared" si="107"/>
        <v>0.74131825206043955</v>
      </c>
    </row>
    <row r="2078" spans="1:12">
      <c r="A2078" s="14">
        <v>2021</v>
      </c>
      <c r="B2078" s="14" t="s">
        <v>964</v>
      </c>
      <c r="C2078" s="14" t="s">
        <v>1832</v>
      </c>
      <c r="D2078" s="14" t="s">
        <v>1194</v>
      </c>
      <c r="E2078" s="14" t="s">
        <v>1345</v>
      </c>
      <c r="F2078" s="14" t="s">
        <v>1833</v>
      </c>
      <c r="G2078" s="30">
        <v>99.180362116991603</v>
      </c>
      <c r="H2078" s="30">
        <v>30.049996715413201</v>
      </c>
      <c r="I2078" s="26">
        <f t="shared" si="108"/>
        <v>99.180362116991603</v>
      </c>
      <c r="J2078" s="26">
        <f t="shared" si="108"/>
        <v>30.049996715413201</v>
      </c>
      <c r="K2078" s="26">
        <f t="shared" si="106"/>
        <v>69.130365401578402</v>
      </c>
      <c r="L2078" s="28">
        <f t="shared" si="107"/>
        <v>0.6970166666666664</v>
      </c>
    </row>
    <row r="2079" spans="1:12">
      <c r="A2079" s="14">
        <v>2019</v>
      </c>
      <c r="B2079" s="14" t="s">
        <v>964</v>
      </c>
      <c r="C2079" s="14" t="s">
        <v>1832</v>
      </c>
      <c r="D2079" s="14" t="s">
        <v>1194</v>
      </c>
      <c r="E2079" s="14" t="s">
        <v>1345</v>
      </c>
      <c r="F2079" s="14" t="s">
        <v>1833</v>
      </c>
      <c r="G2079" s="30">
        <v>129.72426656241353</v>
      </c>
      <c r="H2079" s="30">
        <v>41.239933995948363</v>
      </c>
      <c r="I2079" s="26">
        <f t="shared" si="108"/>
        <v>129.72426656241353</v>
      </c>
      <c r="J2079" s="26">
        <f t="shared" si="108"/>
        <v>41.239933995948363</v>
      </c>
      <c r="K2079" s="26">
        <f t="shared" si="106"/>
        <v>88.48433256646517</v>
      </c>
      <c r="L2079" s="28">
        <f t="shared" si="107"/>
        <v>0.6820954545454545</v>
      </c>
    </row>
    <row r="2080" spans="1:12">
      <c r="A2080" s="14">
        <v>2020</v>
      </c>
      <c r="B2080" s="14" t="s">
        <v>964</v>
      </c>
      <c r="C2080" s="14" t="s">
        <v>1832</v>
      </c>
      <c r="D2080" s="14" t="s">
        <v>1194</v>
      </c>
      <c r="E2080" s="14" t="s">
        <v>1345</v>
      </c>
      <c r="F2080" s="14" t="s">
        <v>1833</v>
      </c>
      <c r="G2080" s="30">
        <v>107.65114379084972</v>
      </c>
      <c r="H2080" s="30">
        <v>45.00445775462962</v>
      </c>
      <c r="I2080" s="26">
        <f t="shared" si="108"/>
        <v>107.65114379084972</v>
      </c>
      <c r="J2080" s="26">
        <f t="shared" si="108"/>
        <v>45.00445775462962</v>
      </c>
      <c r="K2080" s="26">
        <f t="shared" si="106"/>
        <v>62.646686036220096</v>
      </c>
      <c r="L2080" s="28">
        <f t="shared" si="107"/>
        <v>0.58194166666666691</v>
      </c>
    </row>
    <row r="2081" spans="1:12">
      <c r="A2081" s="14">
        <v>2018</v>
      </c>
      <c r="B2081" s="14" t="s">
        <v>964</v>
      </c>
      <c r="C2081" s="14" t="s">
        <v>1832</v>
      </c>
      <c r="D2081" s="14" t="s">
        <v>1194</v>
      </c>
      <c r="E2081" s="14" t="s">
        <v>1345</v>
      </c>
      <c r="F2081" s="14" t="s">
        <v>1833</v>
      </c>
      <c r="G2081" s="30">
        <v>127.63306974858091</v>
      </c>
      <c r="H2081" s="30">
        <v>57.324053337963086</v>
      </c>
      <c r="I2081" s="26">
        <f t="shared" si="108"/>
        <v>127.63306974858091</v>
      </c>
      <c r="J2081" s="26">
        <f t="shared" si="108"/>
        <v>57.324053337963086</v>
      </c>
      <c r="K2081" s="26">
        <f t="shared" ref="K2081:K2144" si="109">IF(H2081="","",IF(G2081="","",G2081-H2081))</f>
        <v>70.309016410617829</v>
      </c>
      <c r="L2081" s="28">
        <f t="shared" ref="L2081:L2144" si="110">IF(H2081="","",IF(G2081="","",K2081/G2081))</f>
        <v>0.55086833333333318</v>
      </c>
    </row>
    <row r="2082" spans="1:12">
      <c r="A2082" s="14">
        <v>2017</v>
      </c>
      <c r="B2082" s="14" t="s">
        <v>964</v>
      </c>
      <c r="C2082" s="14" t="s">
        <v>1832</v>
      </c>
      <c r="D2082" s="14" t="s">
        <v>1194</v>
      </c>
      <c r="E2082" s="14" t="s">
        <v>1345</v>
      </c>
      <c r="F2082" s="14" t="s">
        <v>1833</v>
      </c>
      <c r="G2082" s="30">
        <v>98.712492997198723</v>
      </c>
      <c r="H2082" s="30">
        <v>145.07281533333347</v>
      </c>
      <c r="I2082" s="26">
        <f t="shared" si="108"/>
        <v>98.712492997198723</v>
      </c>
      <c r="J2082" s="26">
        <f t="shared" si="108"/>
        <v>145.07281533333347</v>
      </c>
      <c r="K2082" s="26">
        <f t="shared" si="109"/>
        <v>-46.360322336134743</v>
      </c>
      <c r="L2082" s="28">
        <f t="shared" si="110"/>
        <v>-0.46965000000000368</v>
      </c>
    </row>
    <row r="2083" spans="1:12">
      <c r="A2083" s="14">
        <v>2016</v>
      </c>
      <c r="B2083" s="14" t="s">
        <v>964</v>
      </c>
      <c r="C2083" s="14" t="s">
        <v>1834</v>
      </c>
      <c r="D2083" s="14" t="s">
        <v>957</v>
      </c>
      <c r="E2083" s="14" t="s">
        <v>1187</v>
      </c>
      <c r="F2083" s="14" t="s">
        <v>1835</v>
      </c>
      <c r="G2083" s="30">
        <v>340.58401540300076</v>
      </c>
      <c r="H2083" s="30">
        <v>61.898961568627442</v>
      </c>
      <c r="I2083" s="26">
        <f t="shared" si="108"/>
        <v>340.58401540300076</v>
      </c>
      <c r="J2083" s="26">
        <f t="shared" si="108"/>
        <v>61.898961568627442</v>
      </c>
      <c r="K2083" s="26">
        <f t="shared" si="109"/>
        <v>278.68505383437332</v>
      </c>
      <c r="L2083" s="28">
        <f t="shared" si="110"/>
        <v>0.81825641025641016</v>
      </c>
    </row>
    <row r="2084" spans="1:12">
      <c r="A2084" s="14">
        <v>2011</v>
      </c>
      <c r="B2084" s="14" t="s">
        <v>964</v>
      </c>
      <c r="C2084" s="14" t="s">
        <v>1834</v>
      </c>
      <c r="D2084" s="14" t="s">
        <v>957</v>
      </c>
      <c r="E2084" s="14" t="s">
        <v>1187</v>
      </c>
      <c r="F2084" s="14" t="s">
        <v>1835</v>
      </c>
      <c r="G2084" s="30">
        <v>292.91869811320777</v>
      </c>
      <c r="H2084" s="30">
        <v>83.570169522012591</v>
      </c>
      <c r="I2084" s="26">
        <f t="shared" si="108"/>
        <v>292.91869811320777</v>
      </c>
      <c r="J2084" s="26">
        <f t="shared" si="108"/>
        <v>83.570169522012591</v>
      </c>
      <c r="K2084" s="26">
        <f t="shared" si="109"/>
        <v>209.34852859119519</v>
      </c>
      <c r="L2084" s="28">
        <f t="shared" si="110"/>
        <v>0.71469841269841294</v>
      </c>
    </row>
    <row r="2085" spans="1:12">
      <c r="A2085" s="14">
        <v>2017</v>
      </c>
      <c r="B2085" s="14" t="s">
        <v>964</v>
      </c>
      <c r="C2085" s="14" t="s">
        <v>1834</v>
      </c>
      <c r="D2085" s="14" t="s">
        <v>957</v>
      </c>
      <c r="E2085" s="14" t="s">
        <v>1187</v>
      </c>
      <c r="F2085" s="14" t="s">
        <v>1835</v>
      </c>
      <c r="G2085" s="30">
        <v>267.31881955999046</v>
      </c>
      <c r="H2085" s="30">
        <v>84.469026059659072</v>
      </c>
      <c r="I2085" s="26">
        <f t="shared" si="108"/>
        <v>267.31881955999046</v>
      </c>
      <c r="J2085" s="26">
        <f t="shared" si="108"/>
        <v>84.469026059659072</v>
      </c>
      <c r="K2085" s="26">
        <f t="shared" si="109"/>
        <v>182.84979350033137</v>
      </c>
      <c r="L2085" s="28">
        <f t="shared" si="110"/>
        <v>0.68401391941391942</v>
      </c>
    </row>
    <row r="2086" spans="1:12">
      <c r="A2086" s="14">
        <v>2015</v>
      </c>
      <c r="B2086" s="14" t="s">
        <v>964</v>
      </c>
      <c r="C2086" s="14" t="s">
        <v>1834</v>
      </c>
      <c r="D2086" s="14" t="s">
        <v>957</v>
      </c>
      <c r="E2086" s="14" t="s">
        <v>1187</v>
      </c>
      <c r="F2086" s="14" t="s">
        <v>1835</v>
      </c>
      <c r="G2086" s="30">
        <v>327.09426288019887</v>
      </c>
      <c r="H2086" s="30">
        <v>84.609907579989965</v>
      </c>
      <c r="I2086" s="26">
        <f t="shared" si="108"/>
        <v>327.09426288019887</v>
      </c>
      <c r="J2086" s="26">
        <f t="shared" si="108"/>
        <v>84.609907579989965</v>
      </c>
      <c r="K2086" s="26">
        <f t="shared" si="109"/>
        <v>242.4843553002089</v>
      </c>
      <c r="L2086" s="28">
        <f t="shared" si="110"/>
        <v>0.74132867132867108</v>
      </c>
    </row>
    <row r="2087" spans="1:12">
      <c r="A2087" s="14">
        <v>2019</v>
      </c>
      <c r="B2087" s="14" t="s">
        <v>964</v>
      </c>
      <c r="C2087" s="14" t="s">
        <v>1834</v>
      </c>
      <c r="D2087" s="14" t="s">
        <v>957</v>
      </c>
      <c r="E2087" s="14" t="s">
        <v>1187</v>
      </c>
      <c r="F2087" s="14" t="s">
        <v>1835</v>
      </c>
      <c r="G2087" s="30">
        <v>440.78556660079829</v>
      </c>
      <c r="H2087" s="30">
        <v>92.602398329984837</v>
      </c>
      <c r="I2087" s="26">
        <f t="shared" si="108"/>
        <v>440.78556660079829</v>
      </c>
      <c r="J2087" s="26">
        <f t="shared" si="108"/>
        <v>92.602398329984837</v>
      </c>
      <c r="K2087" s="26">
        <f t="shared" si="109"/>
        <v>348.18316827081344</v>
      </c>
      <c r="L2087" s="28">
        <f t="shared" si="110"/>
        <v>0.789915084915085</v>
      </c>
    </row>
    <row r="2088" spans="1:12">
      <c r="A2088" s="14">
        <v>2021</v>
      </c>
      <c r="B2088" s="14" t="s">
        <v>964</v>
      </c>
      <c r="C2088" s="14" t="s">
        <v>1834</v>
      </c>
      <c r="D2088" s="14" t="s">
        <v>957</v>
      </c>
      <c r="E2088" s="14" t="s">
        <v>1187</v>
      </c>
      <c r="F2088" s="14" t="s">
        <v>1835</v>
      </c>
      <c r="G2088" s="30">
        <v>375.20526047131557</v>
      </c>
      <c r="H2088" s="30">
        <v>99.952803072625812</v>
      </c>
      <c r="I2088" s="26">
        <f t="shared" si="108"/>
        <v>375.20526047131557</v>
      </c>
      <c r="J2088" s="26">
        <f t="shared" si="108"/>
        <v>99.952803072625812</v>
      </c>
      <c r="K2088" s="26">
        <f t="shared" si="109"/>
        <v>275.25245739868978</v>
      </c>
      <c r="L2088" s="28">
        <f t="shared" si="110"/>
        <v>0.7336050061050059</v>
      </c>
    </row>
    <row r="2089" spans="1:12">
      <c r="A2089" s="14">
        <v>2013</v>
      </c>
      <c r="B2089" s="14" t="s">
        <v>964</v>
      </c>
      <c r="C2089" s="14" t="s">
        <v>1834</v>
      </c>
      <c r="D2089" s="14" t="s">
        <v>957</v>
      </c>
      <c r="E2089" s="14" t="s">
        <v>1187</v>
      </c>
      <c r="F2089" s="14" t="s">
        <v>1835</v>
      </c>
      <c r="G2089" s="30">
        <v>323.29062184873959</v>
      </c>
      <c r="H2089" s="30">
        <v>103.27339309056948</v>
      </c>
      <c r="I2089" s="26">
        <f t="shared" si="108"/>
        <v>323.29062184873959</v>
      </c>
      <c r="J2089" s="26">
        <f t="shared" si="108"/>
        <v>103.27339309056948</v>
      </c>
      <c r="K2089" s="26">
        <f t="shared" si="109"/>
        <v>220.01722875817012</v>
      </c>
      <c r="L2089" s="28">
        <f t="shared" si="110"/>
        <v>0.68055555555555591</v>
      </c>
    </row>
    <row r="2090" spans="1:12">
      <c r="A2090" s="14">
        <v>2018</v>
      </c>
      <c r="B2090" s="14" t="s">
        <v>964</v>
      </c>
      <c r="C2090" s="14" t="s">
        <v>1834</v>
      </c>
      <c r="D2090" s="14" t="s">
        <v>957</v>
      </c>
      <c r="E2090" s="14" t="s">
        <v>1187</v>
      </c>
      <c r="F2090" s="14" t="s">
        <v>1835</v>
      </c>
      <c r="G2090" s="30">
        <v>362.54144262295108</v>
      </c>
      <c r="H2090" s="30">
        <v>107.10194650000003</v>
      </c>
      <c r="I2090" s="26">
        <f t="shared" si="108"/>
        <v>362.54144262295108</v>
      </c>
      <c r="J2090" s="26">
        <f t="shared" si="108"/>
        <v>107.10194650000003</v>
      </c>
      <c r="K2090" s="26">
        <f t="shared" si="109"/>
        <v>255.43949612295106</v>
      </c>
      <c r="L2090" s="28">
        <f t="shared" si="110"/>
        <v>0.70458012820512839</v>
      </c>
    </row>
    <row r="2091" spans="1:12">
      <c r="A2091" s="14">
        <v>2014</v>
      </c>
      <c r="B2091" s="14" t="s">
        <v>964</v>
      </c>
      <c r="C2091" s="14" t="s">
        <v>1834</v>
      </c>
      <c r="D2091" s="14" t="s">
        <v>957</v>
      </c>
      <c r="E2091" s="14" t="s">
        <v>1187</v>
      </c>
      <c r="F2091" s="14" t="s">
        <v>1835</v>
      </c>
      <c r="G2091" s="30">
        <v>460.44122222222194</v>
      </c>
      <c r="H2091" s="30">
        <v>109.4433366666665</v>
      </c>
      <c r="I2091" s="26">
        <f t="shared" si="108"/>
        <v>460.44122222222194</v>
      </c>
      <c r="J2091" s="26">
        <f t="shared" si="108"/>
        <v>109.4433366666665</v>
      </c>
      <c r="K2091" s="26">
        <f t="shared" si="109"/>
        <v>350.99788555555546</v>
      </c>
      <c r="L2091" s="28">
        <f t="shared" si="110"/>
        <v>0.76230769230769257</v>
      </c>
    </row>
    <row r="2092" spans="1:12">
      <c r="A2092" s="14">
        <v>2020</v>
      </c>
      <c r="B2092" s="14" t="s">
        <v>964</v>
      </c>
      <c r="C2092" s="14" t="s">
        <v>1834</v>
      </c>
      <c r="D2092" s="14" t="s">
        <v>957</v>
      </c>
      <c r="E2092" s="14" t="s">
        <v>1187</v>
      </c>
      <c r="F2092" s="14" t="s">
        <v>1835</v>
      </c>
      <c r="G2092" s="30">
        <v>442.45450294117649</v>
      </c>
      <c r="H2092" s="30">
        <v>111.36239489411764</v>
      </c>
      <c r="I2092" s="26">
        <f t="shared" si="108"/>
        <v>442.45450294117649</v>
      </c>
      <c r="J2092" s="26">
        <f t="shared" si="108"/>
        <v>111.36239489411764</v>
      </c>
      <c r="K2092" s="26">
        <f t="shared" si="109"/>
        <v>331.09210804705884</v>
      </c>
      <c r="L2092" s="28">
        <f t="shared" si="110"/>
        <v>0.74830769230769234</v>
      </c>
    </row>
    <row r="2093" spans="1:12">
      <c r="A2093" s="14">
        <v>2012</v>
      </c>
      <c r="B2093" s="14" t="s">
        <v>964</v>
      </c>
      <c r="C2093" s="14" t="s">
        <v>1834</v>
      </c>
      <c r="D2093" s="14" t="s">
        <v>957</v>
      </c>
      <c r="E2093" s="14" t="s">
        <v>1187</v>
      </c>
      <c r="F2093" s="14" t="s">
        <v>1835</v>
      </c>
      <c r="G2093" s="30">
        <v>430.51838611184945</v>
      </c>
      <c r="H2093" s="30">
        <v>162.2936041359774</v>
      </c>
      <c r="I2093" s="26">
        <f t="shared" si="108"/>
        <v>430.51838611184945</v>
      </c>
      <c r="J2093" s="26">
        <f t="shared" si="108"/>
        <v>162.2936041359774</v>
      </c>
      <c r="K2093" s="26">
        <f t="shared" si="109"/>
        <v>268.22478197587202</v>
      </c>
      <c r="L2093" s="28">
        <f t="shared" si="110"/>
        <v>0.62302747252747237</v>
      </c>
    </row>
    <row r="2094" spans="1:12">
      <c r="A2094" s="14">
        <v>2021</v>
      </c>
      <c r="B2094" s="14" t="s">
        <v>964</v>
      </c>
      <c r="C2094" s="14" t="s">
        <v>1836</v>
      </c>
      <c r="D2094" s="14" t="s">
        <v>991</v>
      </c>
      <c r="E2094" s="14" t="s">
        <v>1324</v>
      </c>
      <c r="F2094" s="14" t="s">
        <v>1837</v>
      </c>
      <c r="G2094" s="30">
        <v>101.3665218214971</v>
      </c>
      <c r="H2094" s="30">
        <v>12.055685052531068</v>
      </c>
      <c r="I2094" s="26">
        <f t="shared" si="108"/>
        <v>101.3665218214971</v>
      </c>
      <c r="J2094" s="26">
        <f t="shared" si="108"/>
        <v>12.055685052531068</v>
      </c>
      <c r="K2094" s="26">
        <f t="shared" si="109"/>
        <v>89.310836768966027</v>
      </c>
      <c r="L2094" s="28">
        <f t="shared" si="110"/>
        <v>0.88106837606837574</v>
      </c>
    </row>
    <row r="2095" spans="1:12">
      <c r="A2095" s="14">
        <v>2019</v>
      </c>
      <c r="B2095" s="14" t="s">
        <v>964</v>
      </c>
      <c r="C2095" s="14" t="s">
        <v>1836</v>
      </c>
      <c r="D2095" s="14" t="s">
        <v>991</v>
      </c>
      <c r="E2095" s="14" t="s">
        <v>1324</v>
      </c>
      <c r="F2095" s="14" t="s">
        <v>1837</v>
      </c>
      <c r="G2095" s="30">
        <v>119.74710154026451</v>
      </c>
      <c r="H2095" s="30">
        <v>17.225159990791877</v>
      </c>
      <c r="I2095" s="26">
        <f t="shared" si="108"/>
        <v>119.74710154026451</v>
      </c>
      <c r="J2095" s="26">
        <f t="shared" si="108"/>
        <v>17.225159990791877</v>
      </c>
      <c r="K2095" s="26">
        <f t="shared" si="109"/>
        <v>102.52194154947263</v>
      </c>
      <c r="L2095" s="28">
        <f t="shared" si="110"/>
        <v>0.85615384615384627</v>
      </c>
    </row>
    <row r="2096" spans="1:12">
      <c r="A2096" s="14">
        <v>2020</v>
      </c>
      <c r="B2096" s="14" t="s">
        <v>964</v>
      </c>
      <c r="C2096" s="14" t="s">
        <v>1836</v>
      </c>
      <c r="D2096" s="14" t="s">
        <v>991</v>
      </c>
      <c r="E2096" s="14" t="s">
        <v>1324</v>
      </c>
      <c r="F2096" s="14" t="s">
        <v>1837</v>
      </c>
      <c r="G2096" s="30">
        <v>96.308011869436427</v>
      </c>
      <c r="H2096" s="30">
        <v>35.388920337822519</v>
      </c>
      <c r="I2096" s="26">
        <f t="shared" si="108"/>
        <v>96.308011869436427</v>
      </c>
      <c r="J2096" s="26">
        <f t="shared" si="108"/>
        <v>35.388920337822519</v>
      </c>
      <c r="K2096" s="26">
        <f t="shared" si="109"/>
        <v>60.919091531613908</v>
      </c>
      <c r="L2096" s="28">
        <f t="shared" si="110"/>
        <v>0.63254437869822466</v>
      </c>
    </row>
    <row r="2097" spans="1:12">
      <c r="A2097" s="14">
        <v>2011</v>
      </c>
      <c r="B2097" s="14" t="s">
        <v>964</v>
      </c>
      <c r="C2097" s="14" t="s">
        <v>1838</v>
      </c>
      <c r="D2097" s="14" t="s">
        <v>974</v>
      </c>
      <c r="E2097" s="14" t="s">
        <v>975</v>
      </c>
      <c r="F2097" s="14" t="s">
        <v>1839</v>
      </c>
      <c r="G2097" s="30">
        <v>209.61516571628633</v>
      </c>
      <c r="H2097" s="30">
        <v>71.727437383286613</v>
      </c>
      <c r="I2097" s="26">
        <f t="shared" si="108"/>
        <v>209.61516571628633</v>
      </c>
      <c r="J2097" s="26">
        <f t="shared" si="108"/>
        <v>71.727437383286613</v>
      </c>
      <c r="K2097" s="26">
        <f t="shared" si="109"/>
        <v>137.8877283329997</v>
      </c>
      <c r="L2097" s="28">
        <f t="shared" si="110"/>
        <v>0.65781370284834473</v>
      </c>
    </row>
    <row r="2098" spans="1:12">
      <c r="A2098" s="14">
        <v>2016</v>
      </c>
      <c r="B2098" s="14" t="s">
        <v>964</v>
      </c>
      <c r="C2098" s="14" t="s">
        <v>1838</v>
      </c>
      <c r="D2098" s="14" t="s">
        <v>974</v>
      </c>
      <c r="E2098" s="14" t="s">
        <v>975</v>
      </c>
      <c r="F2098" s="14" t="s">
        <v>1839</v>
      </c>
      <c r="G2098" s="30">
        <v>250.35095264028553</v>
      </c>
      <c r="H2098" s="30">
        <v>72.384959620786475</v>
      </c>
      <c r="I2098" s="26">
        <f t="shared" si="108"/>
        <v>250.35095264028553</v>
      </c>
      <c r="J2098" s="26">
        <f t="shared" si="108"/>
        <v>72.384959620786475</v>
      </c>
      <c r="K2098" s="26">
        <f t="shared" si="109"/>
        <v>177.96599301949905</v>
      </c>
      <c r="L2098" s="28">
        <f t="shared" si="110"/>
        <v>0.71086605080831411</v>
      </c>
    </row>
    <row r="2099" spans="1:12">
      <c r="A2099" s="14">
        <v>2018</v>
      </c>
      <c r="B2099" s="14" t="s">
        <v>964</v>
      </c>
      <c r="C2099" s="14" t="s">
        <v>1838</v>
      </c>
      <c r="D2099" s="14" t="s">
        <v>974</v>
      </c>
      <c r="E2099" s="14" t="s">
        <v>975</v>
      </c>
      <c r="F2099" s="14" t="s">
        <v>1839</v>
      </c>
      <c r="G2099" s="30">
        <v>200.64124582338911</v>
      </c>
      <c r="H2099" s="30">
        <v>75.720060000000046</v>
      </c>
      <c r="I2099" s="26">
        <f t="shared" si="108"/>
        <v>200.64124582338911</v>
      </c>
      <c r="J2099" s="26">
        <f t="shared" si="108"/>
        <v>75.720060000000046</v>
      </c>
      <c r="K2099" s="26">
        <f t="shared" si="109"/>
        <v>124.92118582338907</v>
      </c>
      <c r="L2099" s="28">
        <f t="shared" si="110"/>
        <v>0.622609699769053</v>
      </c>
    </row>
    <row r="2100" spans="1:12">
      <c r="A2100" s="14">
        <v>2021</v>
      </c>
      <c r="B2100" s="14" t="s">
        <v>964</v>
      </c>
      <c r="C2100" s="14" t="s">
        <v>1838</v>
      </c>
      <c r="D2100" s="14" t="s">
        <v>974</v>
      </c>
      <c r="E2100" s="14" t="s">
        <v>975</v>
      </c>
      <c r="F2100" s="14" t="s">
        <v>1839</v>
      </c>
      <c r="G2100" s="30">
        <v>204.59264324941287</v>
      </c>
      <c r="H2100" s="30">
        <v>82.655664122928329</v>
      </c>
      <c r="I2100" s="26">
        <f t="shared" si="108"/>
        <v>204.59264324941287</v>
      </c>
      <c r="J2100" s="26">
        <f t="shared" si="108"/>
        <v>82.655664122928329</v>
      </c>
      <c r="K2100" s="26">
        <f t="shared" si="109"/>
        <v>121.93697912648454</v>
      </c>
      <c r="L2100" s="28">
        <f t="shared" si="110"/>
        <v>0.59599884526558833</v>
      </c>
    </row>
    <row r="2101" spans="1:12">
      <c r="A2101" s="14">
        <v>2020</v>
      </c>
      <c r="B2101" s="14" t="s">
        <v>964</v>
      </c>
      <c r="C2101" s="14" t="s">
        <v>1838</v>
      </c>
      <c r="D2101" s="14" t="s">
        <v>974</v>
      </c>
      <c r="E2101" s="14" t="s">
        <v>975</v>
      </c>
      <c r="F2101" s="14" t="s">
        <v>1839</v>
      </c>
      <c r="G2101" s="30">
        <v>213.15902874643862</v>
      </c>
      <c r="H2101" s="30">
        <v>97.431234271129966</v>
      </c>
      <c r="I2101" s="26">
        <f t="shared" si="108"/>
        <v>213.15902874643862</v>
      </c>
      <c r="J2101" s="26">
        <f t="shared" si="108"/>
        <v>97.431234271129966</v>
      </c>
      <c r="K2101" s="26">
        <f t="shared" si="109"/>
        <v>115.72779447530866</v>
      </c>
      <c r="L2101" s="28">
        <f t="shared" si="110"/>
        <v>0.5429176289453429</v>
      </c>
    </row>
    <row r="2102" spans="1:12">
      <c r="A2102" s="14">
        <v>2017</v>
      </c>
      <c r="B2102" s="14" t="s">
        <v>964</v>
      </c>
      <c r="C2102" s="14" t="s">
        <v>1838</v>
      </c>
      <c r="D2102" s="14" t="s">
        <v>974</v>
      </c>
      <c r="E2102" s="14" t="s">
        <v>975</v>
      </c>
      <c r="F2102" s="14" t="s">
        <v>1839</v>
      </c>
      <c r="G2102" s="30">
        <v>192.79329876588062</v>
      </c>
      <c r="H2102" s="30">
        <v>108.27483894578864</v>
      </c>
      <c r="I2102" s="26">
        <f t="shared" si="108"/>
        <v>192.79329876588062</v>
      </c>
      <c r="J2102" s="26">
        <f t="shared" si="108"/>
        <v>108.27483894578864</v>
      </c>
      <c r="K2102" s="26">
        <f t="shared" si="109"/>
        <v>84.518459820091977</v>
      </c>
      <c r="L2102" s="28">
        <f t="shared" si="110"/>
        <v>0.4383889915319481</v>
      </c>
    </row>
    <row r="2103" spans="1:12">
      <c r="A2103" s="14">
        <v>2019</v>
      </c>
      <c r="B2103" s="14" t="s">
        <v>964</v>
      </c>
      <c r="C2103" s="14" t="s">
        <v>1838</v>
      </c>
      <c r="D2103" s="14" t="s">
        <v>974</v>
      </c>
      <c r="E2103" s="14" t="s">
        <v>975</v>
      </c>
      <c r="F2103" s="14" t="s">
        <v>1839</v>
      </c>
      <c r="G2103" s="30">
        <v>215.64548779275361</v>
      </c>
      <c r="H2103" s="30">
        <v>109.78164825046038</v>
      </c>
      <c r="I2103" s="26">
        <f t="shared" si="108"/>
        <v>215.64548779275361</v>
      </c>
      <c r="J2103" s="26">
        <f t="shared" si="108"/>
        <v>109.78164825046038</v>
      </c>
      <c r="K2103" s="26">
        <f t="shared" si="109"/>
        <v>105.86383954229323</v>
      </c>
      <c r="L2103" s="28">
        <f t="shared" si="110"/>
        <v>0.4909160892994609</v>
      </c>
    </row>
    <row r="2104" spans="1:12">
      <c r="A2104" s="14">
        <v>2012</v>
      </c>
      <c r="B2104" s="14" t="s">
        <v>964</v>
      </c>
      <c r="C2104" s="14" t="s">
        <v>1838</v>
      </c>
      <c r="D2104" s="14" t="s">
        <v>974</v>
      </c>
      <c r="E2104" s="14" t="s">
        <v>975</v>
      </c>
      <c r="F2104" s="14" t="s">
        <v>1839</v>
      </c>
      <c r="G2104" s="30">
        <v>208.62910487980159</v>
      </c>
      <c r="H2104" s="30">
        <v>126.97594538857682</v>
      </c>
      <c r="I2104" s="26">
        <f t="shared" si="108"/>
        <v>208.62910487980159</v>
      </c>
      <c r="J2104" s="26">
        <f t="shared" si="108"/>
        <v>126.97594538857682</v>
      </c>
      <c r="K2104" s="26">
        <f t="shared" si="109"/>
        <v>81.65315949122477</v>
      </c>
      <c r="L2104" s="28">
        <f t="shared" si="110"/>
        <v>0.39137952270977711</v>
      </c>
    </row>
    <row r="2105" spans="1:12">
      <c r="A2105" s="14">
        <v>2015</v>
      </c>
      <c r="B2105" s="14" t="s">
        <v>964</v>
      </c>
      <c r="C2105" s="14" t="s">
        <v>1838</v>
      </c>
      <c r="D2105" s="14" t="s">
        <v>974</v>
      </c>
      <c r="E2105" s="14" t="s">
        <v>975</v>
      </c>
      <c r="F2105" s="14" t="s">
        <v>1839</v>
      </c>
      <c r="G2105" s="30">
        <v>191.61702211897133</v>
      </c>
      <c r="H2105" s="30">
        <v>128.56115579096044</v>
      </c>
      <c r="I2105" s="26">
        <f t="shared" si="108"/>
        <v>191.61702211897133</v>
      </c>
      <c r="J2105" s="26">
        <f t="shared" si="108"/>
        <v>128.56115579096044</v>
      </c>
      <c r="K2105" s="26">
        <f t="shared" si="109"/>
        <v>63.055866328010893</v>
      </c>
      <c r="L2105" s="28">
        <f t="shared" si="110"/>
        <v>0.32907236335642831</v>
      </c>
    </row>
    <row r="2106" spans="1:12">
      <c r="A2106" s="14">
        <v>2013</v>
      </c>
      <c r="B2106" s="14" t="s">
        <v>964</v>
      </c>
      <c r="C2106" s="14" t="s">
        <v>1838</v>
      </c>
      <c r="D2106" s="14" t="s">
        <v>974</v>
      </c>
      <c r="E2106" s="14" t="s">
        <v>975</v>
      </c>
      <c r="F2106" s="14" t="s">
        <v>1839</v>
      </c>
      <c r="G2106" s="30">
        <v>204.22459465478835</v>
      </c>
      <c r="H2106" s="30">
        <v>144.71018333333316</v>
      </c>
      <c r="I2106" s="26">
        <f t="shared" si="108"/>
        <v>204.22459465478835</v>
      </c>
      <c r="J2106" s="26">
        <f t="shared" si="108"/>
        <v>144.71018333333316</v>
      </c>
      <c r="K2106" s="26">
        <f t="shared" si="109"/>
        <v>59.514411321455185</v>
      </c>
      <c r="L2106" s="28">
        <f t="shared" si="110"/>
        <v>0.29141647421093209</v>
      </c>
    </row>
    <row r="2107" spans="1:12">
      <c r="A2107" s="14">
        <v>2014</v>
      </c>
      <c r="B2107" s="14" t="s">
        <v>964</v>
      </c>
      <c r="C2107" s="14" t="s">
        <v>1838</v>
      </c>
      <c r="D2107" s="14" t="s">
        <v>974</v>
      </c>
      <c r="E2107" s="14" t="s">
        <v>975</v>
      </c>
      <c r="F2107" s="14" t="s">
        <v>1839</v>
      </c>
      <c r="G2107" s="30">
        <v>196.44208983919825</v>
      </c>
      <c r="H2107" s="30">
        <v>200.23482857142844</v>
      </c>
      <c r="I2107" s="26">
        <f t="shared" si="108"/>
        <v>196.44208983919825</v>
      </c>
      <c r="J2107" s="26">
        <f t="shared" si="108"/>
        <v>200.23482857142844</v>
      </c>
      <c r="K2107" s="26">
        <f t="shared" si="109"/>
        <v>-3.7927387322301911</v>
      </c>
      <c r="L2107" s="28">
        <f t="shared" si="110"/>
        <v>-1.9307159353348442E-2</v>
      </c>
    </row>
    <row r="2108" spans="1:12">
      <c r="A2108" s="14">
        <v>2019</v>
      </c>
      <c r="B2108" s="14" t="s">
        <v>964</v>
      </c>
      <c r="C2108" s="14" t="s">
        <v>1840</v>
      </c>
      <c r="D2108" s="14" t="s">
        <v>1841</v>
      </c>
      <c r="E2108" s="14" t="s">
        <v>1530</v>
      </c>
      <c r="F2108" s="14" t="s">
        <v>1842</v>
      </c>
      <c r="G2108" s="30">
        <v>641.8874117647058</v>
      </c>
      <c r="H2108" s="30">
        <v>163.45013333333341</v>
      </c>
      <c r="I2108" s="26">
        <f t="shared" si="108"/>
        <v>641.8874117647058</v>
      </c>
      <c r="J2108" s="26">
        <f t="shared" si="108"/>
        <v>163.45013333333341</v>
      </c>
      <c r="K2108" s="26">
        <f t="shared" si="109"/>
        <v>478.43727843137242</v>
      </c>
      <c r="L2108" s="28">
        <f t="shared" si="110"/>
        <v>0.74536012026786924</v>
      </c>
    </row>
    <row r="2109" spans="1:12">
      <c r="A2109" s="14">
        <v>2021</v>
      </c>
      <c r="B2109" s="14" t="s">
        <v>964</v>
      </c>
      <c r="C2109" s="14" t="s">
        <v>1840</v>
      </c>
      <c r="D2109" s="14" t="s">
        <v>1841</v>
      </c>
      <c r="F2109" s="14" t="s">
        <v>1842</v>
      </c>
      <c r="G2109" s="30">
        <v>577.00416666666729</v>
      </c>
      <c r="H2109" s="30">
        <v>271.48294444444468</v>
      </c>
      <c r="I2109" s="26">
        <f t="shared" si="108"/>
        <v>577.00416666666729</v>
      </c>
      <c r="J2109" s="26">
        <f t="shared" si="108"/>
        <v>271.48294444444468</v>
      </c>
      <c r="K2109" s="26">
        <f t="shared" si="109"/>
        <v>305.5212222222226</v>
      </c>
      <c r="L2109" s="28">
        <f t="shared" si="110"/>
        <v>0.5294956949569497</v>
      </c>
    </row>
    <row r="2110" spans="1:12">
      <c r="A2110" s="14">
        <v>2020</v>
      </c>
      <c r="B2110" s="14" t="s">
        <v>964</v>
      </c>
      <c r="C2110" s="14" t="s">
        <v>1840</v>
      </c>
      <c r="D2110" s="14" t="s">
        <v>1841</v>
      </c>
      <c r="F2110" s="14" t="s">
        <v>1842</v>
      </c>
      <c r="G2110" s="30">
        <v>582.4842875661983</v>
      </c>
      <c r="H2110" s="30">
        <v>353.3336792045468</v>
      </c>
      <c r="I2110" s="26">
        <f t="shared" si="108"/>
        <v>582.4842875661983</v>
      </c>
      <c r="J2110" s="26">
        <f t="shared" si="108"/>
        <v>353.3336792045468</v>
      </c>
      <c r="K2110" s="26">
        <f t="shared" si="109"/>
        <v>229.15060836165151</v>
      </c>
      <c r="L2110" s="28">
        <f t="shared" si="110"/>
        <v>0.39340221402214037</v>
      </c>
    </row>
    <row r="2111" spans="1:12">
      <c r="A2111" s="14">
        <v>2018</v>
      </c>
      <c r="B2111" s="14" t="s">
        <v>964</v>
      </c>
      <c r="C2111" s="14" t="s">
        <v>1843</v>
      </c>
      <c r="D2111" s="14" t="s">
        <v>938</v>
      </c>
      <c r="E2111" s="14" t="s">
        <v>1191</v>
      </c>
      <c r="F2111" s="14" t="s">
        <v>1191</v>
      </c>
      <c r="G2111" s="30">
        <v>69.428265957446712</v>
      </c>
      <c r="H2111" s="30">
        <v>11.672979999999983</v>
      </c>
      <c r="I2111" s="26">
        <f t="shared" si="108"/>
        <v>69.428265957446712</v>
      </c>
      <c r="J2111" s="26">
        <f t="shared" si="108"/>
        <v>11.672979999999983</v>
      </c>
      <c r="K2111" s="26">
        <f t="shared" si="109"/>
        <v>57.755285957446731</v>
      </c>
      <c r="L2111" s="28">
        <f t="shared" si="110"/>
        <v>0.83186991869918703</v>
      </c>
    </row>
    <row r="2112" spans="1:12">
      <c r="A2112" s="14">
        <v>2021</v>
      </c>
      <c r="B2112" s="14" t="s">
        <v>964</v>
      </c>
      <c r="C2112" s="14" t="s">
        <v>1843</v>
      </c>
      <c r="D2112" s="14" t="s">
        <v>938</v>
      </c>
      <c r="E2112" s="14" t="s">
        <v>1191</v>
      </c>
      <c r="F2112" s="14" t="s">
        <v>1191</v>
      </c>
      <c r="G2112" s="30">
        <v>80.644139935565576</v>
      </c>
      <c r="H2112" s="30">
        <v>27.593845821855023</v>
      </c>
      <c r="I2112" s="26">
        <f t="shared" si="108"/>
        <v>80.644139935565576</v>
      </c>
      <c r="J2112" s="26">
        <f t="shared" si="108"/>
        <v>27.593845821855023</v>
      </c>
      <c r="K2112" s="26">
        <f t="shared" si="109"/>
        <v>53.050294113710549</v>
      </c>
      <c r="L2112" s="28">
        <f t="shared" si="110"/>
        <v>0.65783197831978335</v>
      </c>
    </row>
    <row r="2113" spans="1:12">
      <c r="A2113" s="14">
        <v>2020</v>
      </c>
      <c r="B2113" s="14" t="s">
        <v>964</v>
      </c>
      <c r="C2113" s="14" t="s">
        <v>1843</v>
      </c>
      <c r="D2113" s="14" t="s">
        <v>938</v>
      </c>
      <c r="E2113" s="14" t="s">
        <v>1191</v>
      </c>
      <c r="F2113" s="14" t="s">
        <v>1191</v>
      </c>
      <c r="G2113" s="30">
        <v>85.734734511178473</v>
      </c>
      <c r="H2113" s="30">
        <v>30.556649347527454</v>
      </c>
      <c r="I2113" s="26">
        <f t="shared" si="108"/>
        <v>85.734734511178473</v>
      </c>
      <c r="J2113" s="26">
        <f t="shared" si="108"/>
        <v>30.556649347527454</v>
      </c>
      <c r="K2113" s="26">
        <f t="shared" si="109"/>
        <v>55.178085163651019</v>
      </c>
      <c r="L2113" s="28">
        <f t="shared" si="110"/>
        <v>0.64359078590785923</v>
      </c>
    </row>
    <row r="2114" spans="1:12">
      <c r="A2114" s="14">
        <v>2019</v>
      </c>
      <c r="B2114" s="14" t="s">
        <v>964</v>
      </c>
      <c r="C2114" s="14" t="s">
        <v>1843</v>
      </c>
      <c r="D2114" s="14" t="s">
        <v>938</v>
      </c>
      <c r="E2114" s="14" t="s">
        <v>1191</v>
      </c>
      <c r="F2114" s="14" t="s">
        <v>1191</v>
      </c>
      <c r="G2114" s="30">
        <v>61.807126750700291</v>
      </c>
      <c r="H2114" s="30">
        <v>48.982490561497357</v>
      </c>
      <c r="I2114" s="26">
        <f t="shared" si="108"/>
        <v>61.807126750700291</v>
      </c>
      <c r="J2114" s="26">
        <f t="shared" si="108"/>
        <v>48.982490561497357</v>
      </c>
      <c r="K2114" s="26">
        <f t="shared" si="109"/>
        <v>12.824636189202934</v>
      </c>
      <c r="L2114" s="28">
        <f t="shared" si="110"/>
        <v>0.20749445676274908</v>
      </c>
    </row>
    <row r="2115" spans="1:12">
      <c r="A2115" s="14">
        <v>2021</v>
      </c>
      <c r="B2115" s="14" t="s">
        <v>964</v>
      </c>
      <c r="C2115" s="14" t="s">
        <v>1844</v>
      </c>
      <c r="D2115" s="14" t="s">
        <v>1845</v>
      </c>
      <c r="E2115" s="14" t="s">
        <v>1830</v>
      </c>
      <c r="F2115" s="14" t="s">
        <v>1846</v>
      </c>
      <c r="G2115" s="30">
        <v>799.71003294656987</v>
      </c>
      <c r="H2115" s="30">
        <v>94.647762569832466</v>
      </c>
      <c r="I2115" s="26">
        <f t="shared" si="108"/>
        <v>799.71003294656987</v>
      </c>
      <c r="J2115" s="26">
        <f t="shared" si="108"/>
        <v>94.647762569832466</v>
      </c>
      <c r="K2115" s="26">
        <f t="shared" si="109"/>
        <v>705.06227037673739</v>
      </c>
      <c r="L2115" s="28">
        <f t="shared" si="110"/>
        <v>0.88164739884393062</v>
      </c>
    </row>
    <row r="2116" spans="1:12">
      <c r="A2116" s="14">
        <v>2019</v>
      </c>
      <c r="B2116" s="14" t="s">
        <v>964</v>
      </c>
      <c r="C2116" s="14" t="s">
        <v>1844</v>
      </c>
      <c r="D2116" s="14" t="s">
        <v>1845</v>
      </c>
      <c r="E2116" s="14" t="s">
        <v>1830</v>
      </c>
      <c r="F2116" s="14" t="s">
        <v>1846</v>
      </c>
      <c r="G2116" s="30">
        <v>820.02921879145049</v>
      </c>
      <c r="H2116" s="30">
        <v>117.30841878453025</v>
      </c>
      <c r="I2116" s="26">
        <f t="shared" si="108"/>
        <v>820.02921879145049</v>
      </c>
      <c r="J2116" s="26">
        <f t="shared" si="108"/>
        <v>117.30841878453025</v>
      </c>
      <c r="K2116" s="26">
        <f t="shared" si="109"/>
        <v>702.72080000692029</v>
      </c>
      <c r="L2116" s="28">
        <f t="shared" si="110"/>
        <v>0.85694605009633928</v>
      </c>
    </row>
    <row r="2117" spans="1:12">
      <c r="A2117" s="14">
        <v>2017</v>
      </c>
      <c r="B2117" s="14" t="s">
        <v>964</v>
      </c>
      <c r="C2117" s="14" t="s">
        <v>1844</v>
      </c>
      <c r="D2117" s="14" t="s">
        <v>1845</v>
      </c>
      <c r="E2117" s="14" t="s">
        <v>1830</v>
      </c>
      <c r="F2117" s="14" t="s">
        <v>1846</v>
      </c>
      <c r="G2117" s="30">
        <v>708.90164300165884</v>
      </c>
      <c r="H2117" s="30">
        <v>131.05426428996316</v>
      </c>
      <c r="I2117" s="26">
        <f t="shared" si="108"/>
        <v>708.90164300165884</v>
      </c>
      <c r="J2117" s="26">
        <f t="shared" si="108"/>
        <v>131.05426428996316</v>
      </c>
      <c r="K2117" s="26">
        <f t="shared" si="109"/>
        <v>577.84737871169568</v>
      </c>
      <c r="L2117" s="28">
        <f t="shared" si="110"/>
        <v>0.81513053949903669</v>
      </c>
    </row>
    <row r="2118" spans="1:12">
      <c r="A2118" s="14">
        <v>2020</v>
      </c>
      <c r="B2118" s="14" t="s">
        <v>964</v>
      </c>
      <c r="C2118" s="14" t="s">
        <v>1844</v>
      </c>
      <c r="D2118" s="14" t="s">
        <v>1845</v>
      </c>
      <c r="E2118" s="14" t="s">
        <v>1830</v>
      </c>
      <c r="F2118" s="14" t="s">
        <v>1846</v>
      </c>
      <c r="G2118" s="30">
        <v>817.47292018779342</v>
      </c>
      <c r="H2118" s="30">
        <v>177.29602769230775</v>
      </c>
      <c r="I2118" s="26">
        <f t="shared" si="108"/>
        <v>817.47292018779342</v>
      </c>
      <c r="J2118" s="26">
        <f t="shared" si="108"/>
        <v>177.29602769230775</v>
      </c>
      <c r="K2118" s="26">
        <f t="shared" si="109"/>
        <v>640.17689249548562</v>
      </c>
      <c r="L2118" s="28">
        <f t="shared" si="110"/>
        <v>0.78311694086260542</v>
      </c>
    </row>
    <row r="2119" spans="1:12">
      <c r="A2119" s="14">
        <v>2016</v>
      </c>
      <c r="B2119" s="14" t="s">
        <v>964</v>
      </c>
      <c r="C2119" s="14" t="s">
        <v>1844</v>
      </c>
      <c r="D2119" s="14" t="s">
        <v>1845</v>
      </c>
      <c r="E2119" s="14" t="s">
        <v>1830</v>
      </c>
      <c r="F2119" s="14" t="s">
        <v>1846</v>
      </c>
      <c r="G2119" s="30">
        <v>767.40676408153138</v>
      </c>
      <c r="H2119" s="30">
        <v>179.54629028925612</v>
      </c>
      <c r="I2119" s="26">
        <f t="shared" si="108"/>
        <v>767.40676408153138</v>
      </c>
      <c r="J2119" s="26">
        <f t="shared" si="108"/>
        <v>179.54629028925612</v>
      </c>
      <c r="K2119" s="26">
        <f t="shared" si="109"/>
        <v>587.86047379227523</v>
      </c>
      <c r="L2119" s="28">
        <f t="shared" si="110"/>
        <v>0.76603504335260109</v>
      </c>
    </row>
    <row r="2120" spans="1:12">
      <c r="A2120" s="14">
        <v>2018</v>
      </c>
      <c r="B2120" s="14" t="s">
        <v>964</v>
      </c>
      <c r="C2120" s="14" t="s">
        <v>1844</v>
      </c>
      <c r="D2120" s="14" t="s">
        <v>1845</v>
      </c>
      <c r="E2120" s="14" t="s">
        <v>1830</v>
      </c>
      <c r="F2120" s="14" t="s">
        <v>1846</v>
      </c>
      <c r="G2120" s="30">
        <v>811.15110152265606</v>
      </c>
      <c r="H2120" s="30">
        <v>204.90234588526556</v>
      </c>
      <c r="I2120" s="26">
        <f t="shared" ref="I2120:J2183" si="111">IF(G2120&lt;0,"",IF(G2120="","",G2120))</f>
        <v>811.15110152265606</v>
      </c>
      <c r="J2120" s="26">
        <f t="shared" si="111"/>
        <v>204.90234588526556</v>
      </c>
      <c r="K2120" s="26">
        <f t="shared" si="109"/>
        <v>606.24875563739056</v>
      </c>
      <c r="L2120" s="28">
        <f t="shared" si="110"/>
        <v>0.74739312379576117</v>
      </c>
    </row>
    <row r="2121" spans="1:12">
      <c r="A2121" s="14">
        <v>2015</v>
      </c>
      <c r="B2121" s="14" t="s">
        <v>964</v>
      </c>
      <c r="C2121" s="14" t="s">
        <v>1844</v>
      </c>
      <c r="D2121" s="14" t="s">
        <v>1845</v>
      </c>
      <c r="E2121" s="14" t="s">
        <v>1830</v>
      </c>
      <c r="F2121" s="14" t="s">
        <v>1846</v>
      </c>
      <c r="G2121" s="30">
        <v>715.77459092847232</v>
      </c>
      <c r="H2121" s="30">
        <v>254.55164871704258</v>
      </c>
      <c r="I2121" s="26">
        <f t="shared" si="111"/>
        <v>715.77459092847232</v>
      </c>
      <c r="J2121" s="26">
        <f t="shared" si="111"/>
        <v>254.55164871704258</v>
      </c>
      <c r="K2121" s="26">
        <f t="shared" si="109"/>
        <v>461.22294221142977</v>
      </c>
      <c r="L2121" s="28">
        <f t="shared" si="110"/>
        <v>0.64436897880539601</v>
      </c>
    </row>
    <row r="2122" spans="1:12">
      <c r="A2122" s="14">
        <v>2014</v>
      </c>
      <c r="B2122" s="14" t="s">
        <v>964</v>
      </c>
      <c r="C2122" s="14" t="s">
        <v>1844</v>
      </c>
      <c r="D2122" s="14" t="s">
        <v>1845</v>
      </c>
      <c r="E2122" s="14" t="s">
        <v>1830</v>
      </c>
      <c r="F2122" s="14" t="s">
        <v>1846</v>
      </c>
      <c r="G2122" s="30">
        <v>844.38237320574217</v>
      </c>
      <c r="H2122" s="30">
        <v>419.39691545454457</v>
      </c>
      <c r="I2122" s="26">
        <f t="shared" si="111"/>
        <v>844.38237320574217</v>
      </c>
      <c r="J2122" s="26">
        <f t="shared" si="111"/>
        <v>419.39691545454457</v>
      </c>
      <c r="K2122" s="26">
        <f t="shared" si="109"/>
        <v>424.9854577511976</v>
      </c>
      <c r="L2122" s="28">
        <f t="shared" si="110"/>
        <v>0.50330924855491466</v>
      </c>
    </row>
    <row r="2123" spans="1:12">
      <c r="A2123" s="14">
        <v>2021</v>
      </c>
      <c r="B2123" s="14" t="s">
        <v>964</v>
      </c>
      <c r="C2123" s="14" t="s">
        <v>1847</v>
      </c>
      <c r="D2123" s="14" t="s">
        <v>1371</v>
      </c>
      <c r="E2123" s="14" t="s">
        <v>1848</v>
      </c>
      <c r="F2123" s="14" t="s">
        <v>1849</v>
      </c>
      <c r="G2123" s="30">
        <v>7309.982997306126</v>
      </c>
      <c r="H2123" s="30">
        <v>5547.9030533928581</v>
      </c>
      <c r="I2123" s="26">
        <f t="shared" si="111"/>
        <v>7309.982997306126</v>
      </c>
      <c r="J2123" s="26">
        <f t="shared" si="111"/>
        <v>5547.9030533928581</v>
      </c>
      <c r="K2123" s="26">
        <f t="shared" si="109"/>
        <v>1762.0799439132679</v>
      </c>
      <c r="L2123" s="28">
        <f t="shared" si="110"/>
        <v>0.24105116859541662</v>
      </c>
    </row>
    <row r="2124" spans="1:12">
      <c r="A2124" s="14">
        <v>2020</v>
      </c>
      <c r="B2124" s="14" t="s">
        <v>964</v>
      </c>
      <c r="C2124" s="14" t="s">
        <v>1847</v>
      </c>
      <c r="D2124" s="14" t="s">
        <v>1371</v>
      </c>
      <c r="E2124" s="14" t="s">
        <v>1848</v>
      </c>
      <c r="F2124" s="14" t="s">
        <v>1849</v>
      </c>
      <c r="G2124" s="30">
        <v>7412.625076572579</v>
      </c>
      <c r="H2124" s="30">
        <v>6516.3371673819793</v>
      </c>
      <c r="I2124" s="26">
        <f t="shared" si="111"/>
        <v>7412.625076572579</v>
      </c>
      <c r="J2124" s="26">
        <f t="shared" si="111"/>
        <v>6516.3371673819793</v>
      </c>
      <c r="K2124" s="26">
        <f t="shared" si="109"/>
        <v>896.28790919059975</v>
      </c>
      <c r="L2124" s="28">
        <f t="shared" si="110"/>
        <v>0.12091369790484829</v>
      </c>
    </row>
    <row r="2125" spans="1:12">
      <c r="A2125" s="14">
        <v>2021</v>
      </c>
      <c r="B2125" s="14" t="s">
        <v>964</v>
      </c>
      <c r="C2125" s="14" t="s">
        <v>1850</v>
      </c>
      <c r="D2125" s="14" t="s">
        <v>1295</v>
      </c>
      <c r="E2125" s="14" t="s">
        <v>967</v>
      </c>
      <c r="F2125" s="14" t="s">
        <v>967</v>
      </c>
      <c r="G2125" s="30">
        <v>250.47303550395407</v>
      </c>
      <c r="H2125" s="30">
        <v>41.821482738095206</v>
      </c>
      <c r="I2125" s="26">
        <f t="shared" si="111"/>
        <v>250.47303550395407</v>
      </c>
      <c r="J2125" s="26">
        <f t="shared" si="111"/>
        <v>41.821482738095206</v>
      </c>
      <c r="K2125" s="26">
        <f t="shared" si="109"/>
        <v>208.65155276585887</v>
      </c>
      <c r="L2125" s="28">
        <f t="shared" si="110"/>
        <v>0.83303000000000005</v>
      </c>
    </row>
    <row r="2126" spans="1:12">
      <c r="A2126" s="14">
        <v>2018</v>
      </c>
      <c r="B2126" s="14" t="s">
        <v>964</v>
      </c>
      <c r="C2126" s="14" t="s">
        <v>1850</v>
      </c>
      <c r="D2126" s="14" t="s">
        <v>1295</v>
      </c>
      <c r="E2126" s="14" t="s">
        <v>967</v>
      </c>
      <c r="F2126" s="14" t="s">
        <v>967</v>
      </c>
      <c r="G2126" s="30">
        <v>298.80340425531926</v>
      </c>
      <c r="H2126" s="30">
        <v>43.886750000000006</v>
      </c>
      <c r="I2126" s="26">
        <f t="shared" si="111"/>
        <v>298.80340425531926</v>
      </c>
      <c r="J2126" s="26">
        <f t="shared" si="111"/>
        <v>43.886750000000006</v>
      </c>
      <c r="K2126" s="26">
        <f t="shared" si="109"/>
        <v>254.91665425531926</v>
      </c>
      <c r="L2126" s="28">
        <f t="shared" si="110"/>
        <v>0.85312500000000002</v>
      </c>
    </row>
    <row r="2127" spans="1:12">
      <c r="A2127" s="14">
        <v>2019</v>
      </c>
      <c r="B2127" s="14" t="s">
        <v>964</v>
      </c>
      <c r="C2127" s="14" t="s">
        <v>1850</v>
      </c>
      <c r="D2127" s="14" t="s">
        <v>1295</v>
      </c>
      <c r="E2127" s="14" t="s">
        <v>967</v>
      </c>
      <c r="F2127" s="14" t="s">
        <v>967</v>
      </c>
      <c r="G2127" s="30">
        <v>354.60129583548519</v>
      </c>
      <c r="H2127" s="30">
        <v>88.428107146814469</v>
      </c>
      <c r="I2127" s="26">
        <f t="shared" si="111"/>
        <v>354.60129583548519</v>
      </c>
      <c r="J2127" s="26">
        <f t="shared" si="111"/>
        <v>88.428107146814469</v>
      </c>
      <c r="K2127" s="26">
        <f t="shared" si="109"/>
        <v>266.17318868867073</v>
      </c>
      <c r="L2127" s="28">
        <f t="shared" si="110"/>
        <v>0.75062666666666644</v>
      </c>
    </row>
    <row r="2128" spans="1:12">
      <c r="A2128" s="14">
        <v>2020</v>
      </c>
      <c r="B2128" s="14" t="s">
        <v>964</v>
      </c>
      <c r="C2128" s="14" t="s">
        <v>1850</v>
      </c>
      <c r="D2128" s="14" t="s">
        <v>1295</v>
      </c>
      <c r="E2128" s="14" t="s">
        <v>967</v>
      </c>
      <c r="F2128" s="14" t="s">
        <v>967</v>
      </c>
      <c r="G2128" s="30">
        <v>297.56758597208022</v>
      </c>
      <c r="H2128" s="30">
        <v>95.539280909090891</v>
      </c>
      <c r="I2128" s="26">
        <f t="shared" si="111"/>
        <v>297.56758597208022</v>
      </c>
      <c r="J2128" s="26">
        <f t="shared" si="111"/>
        <v>95.539280909090891</v>
      </c>
      <c r="K2128" s="26">
        <f t="shared" si="109"/>
        <v>202.02830506298932</v>
      </c>
      <c r="L2128" s="28">
        <f t="shared" si="110"/>
        <v>0.67893249999999983</v>
      </c>
    </row>
    <row r="2129" spans="1:12">
      <c r="A2129" s="14">
        <v>2013</v>
      </c>
      <c r="B2129" s="14" t="s">
        <v>964</v>
      </c>
      <c r="C2129" s="14" t="s">
        <v>1851</v>
      </c>
      <c r="D2129" s="14" t="s">
        <v>1845</v>
      </c>
      <c r="E2129" s="14" t="s">
        <v>1852</v>
      </c>
      <c r="F2129" s="14" t="s">
        <v>1853</v>
      </c>
      <c r="G2129" s="30">
        <v>389.80155789473685</v>
      </c>
      <c r="H2129" s="30">
        <v>28.423030263157898</v>
      </c>
      <c r="I2129" s="26">
        <f t="shared" si="111"/>
        <v>389.80155789473685</v>
      </c>
      <c r="J2129" s="26">
        <f t="shared" si="111"/>
        <v>28.423030263157898</v>
      </c>
      <c r="K2129" s="26">
        <f t="shared" si="109"/>
        <v>361.37852763157895</v>
      </c>
      <c r="L2129" s="28">
        <f t="shared" si="110"/>
        <v>0.92708333333333337</v>
      </c>
    </row>
    <row r="2130" spans="1:12">
      <c r="A2130" s="14">
        <v>2014</v>
      </c>
      <c r="B2130" s="14" t="s">
        <v>964</v>
      </c>
      <c r="C2130" s="14" t="s">
        <v>1851</v>
      </c>
      <c r="D2130" s="14" t="s">
        <v>1845</v>
      </c>
      <c r="E2130" s="14" t="s">
        <v>1852</v>
      </c>
      <c r="F2130" s="14" t="s">
        <v>1853</v>
      </c>
      <c r="G2130" s="30">
        <v>438.98907613848047</v>
      </c>
      <c r="H2130" s="30">
        <v>35.748741942909675</v>
      </c>
      <c r="I2130" s="26">
        <f t="shared" si="111"/>
        <v>438.98907613848047</v>
      </c>
      <c r="J2130" s="26">
        <f t="shared" si="111"/>
        <v>35.748741942909675</v>
      </c>
      <c r="K2130" s="26">
        <f t="shared" si="109"/>
        <v>403.24033419557077</v>
      </c>
      <c r="L2130" s="28">
        <f t="shared" si="110"/>
        <v>0.91856575963718823</v>
      </c>
    </row>
    <row r="2131" spans="1:12">
      <c r="A2131" s="14">
        <v>2015</v>
      </c>
      <c r="B2131" s="14" t="s">
        <v>964</v>
      </c>
      <c r="C2131" s="14" t="s">
        <v>1851</v>
      </c>
      <c r="D2131" s="14" t="s">
        <v>1845</v>
      </c>
      <c r="E2131" s="14" t="s">
        <v>1852</v>
      </c>
      <c r="F2131" s="14" t="s">
        <v>1853</v>
      </c>
      <c r="G2131" s="30">
        <v>391.20401599227978</v>
      </c>
      <c r="H2131" s="30">
        <v>38.317590636704118</v>
      </c>
      <c r="I2131" s="26">
        <f t="shared" si="111"/>
        <v>391.20401599227978</v>
      </c>
      <c r="J2131" s="26">
        <f t="shared" si="111"/>
        <v>38.317590636704118</v>
      </c>
      <c r="K2131" s="26">
        <f t="shared" si="109"/>
        <v>352.88642535557568</v>
      </c>
      <c r="L2131" s="28">
        <f t="shared" si="110"/>
        <v>0.90205215419501139</v>
      </c>
    </row>
    <row r="2132" spans="1:12">
      <c r="A2132" s="14">
        <v>2019</v>
      </c>
      <c r="B2132" s="14" t="s">
        <v>964</v>
      </c>
      <c r="C2132" s="14" t="s">
        <v>1851</v>
      </c>
      <c r="D2132" s="14" t="s">
        <v>1845</v>
      </c>
      <c r="E2132" s="14" t="s">
        <v>1852</v>
      </c>
      <c r="F2132" s="14" t="s">
        <v>1853</v>
      </c>
      <c r="G2132" s="30">
        <v>227.46850354702653</v>
      </c>
      <c r="H2132" s="30">
        <v>43.730518922651839</v>
      </c>
      <c r="I2132" s="26">
        <f t="shared" si="111"/>
        <v>227.46850354702653</v>
      </c>
      <c r="J2132" s="26">
        <f t="shared" si="111"/>
        <v>43.730518922651839</v>
      </c>
      <c r="K2132" s="26">
        <f t="shared" si="109"/>
        <v>183.73798462437469</v>
      </c>
      <c r="L2132" s="28">
        <f t="shared" si="110"/>
        <v>0.807751322751323</v>
      </c>
    </row>
    <row r="2133" spans="1:12">
      <c r="A2133" s="14">
        <v>2012</v>
      </c>
      <c r="B2133" s="14" t="s">
        <v>964</v>
      </c>
      <c r="C2133" s="14" t="s">
        <v>1851</v>
      </c>
      <c r="D2133" s="14" t="s">
        <v>1845</v>
      </c>
      <c r="E2133" s="14" t="s">
        <v>1852</v>
      </c>
      <c r="F2133" s="14" t="s">
        <v>1853</v>
      </c>
      <c r="G2133" s="30">
        <v>385.80224242424219</v>
      </c>
      <c r="H2133" s="30">
        <v>46.000028083333255</v>
      </c>
      <c r="I2133" s="26">
        <f t="shared" si="111"/>
        <v>385.80224242424219</v>
      </c>
      <c r="J2133" s="26">
        <f t="shared" si="111"/>
        <v>46.000028083333255</v>
      </c>
      <c r="K2133" s="26">
        <f t="shared" si="109"/>
        <v>339.80221434090896</v>
      </c>
      <c r="L2133" s="28">
        <f t="shared" si="110"/>
        <v>0.88076785714285732</v>
      </c>
    </row>
    <row r="2134" spans="1:12">
      <c r="A2134" s="14">
        <v>2021</v>
      </c>
      <c r="B2134" s="14" t="s">
        <v>964</v>
      </c>
      <c r="C2134" s="14" t="s">
        <v>1851</v>
      </c>
      <c r="D2134" s="14" t="s">
        <v>1845</v>
      </c>
      <c r="E2134" s="14" t="s">
        <v>1852</v>
      </c>
      <c r="F2134" s="14" t="s">
        <v>1853</v>
      </c>
      <c r="G2134" s="30">
        <v>179.59668282548458</v>
      </c>
      <c r="H2134" s="30">
        <v>56.972058829639771</v>
      </c>
      <c r="I2134" s="26">
        <f t="shared" si="111"/>
        <v>179.59668282548458</v>
      </c>
      <c r="J2134" s="26">
        <f t="shared" si="111"/>
        <v>56.972058829639771</v>
      </c>
      <c r="K2134" s="26">
        <f t="shared" si="109"/>
        <v>122.62462399584481</v>
      </c>
      <c r="L2134" s="28">
        <f t="shared" si="110"/>
        <v>0.68277777777777815</v>
      </c>
    </row>
    <row r="2135" spans="1:12">
      <c r="A2135" s="14">
        <v>2011</v>
      </c>
      <c r="B2135" s="14" t="s">
        <v>964</v>
      </c>
      <c r="C2135" s="14" t="s">
        <v>1851</v>
      </c>
      <c r="D2135" s="14" t="s">
        <v>1845</v>
      </c>
      <c r="E2135" s="14" t="s">
        <v>1852</v>
      </c>
      <c r="F2135" s="14" t="s">
        <v>1853</v>
      </c>
      <c r="G2135" s="30">
        <v>312.38628578603641</v>
      </c>
      <c r="H2135" s="30">
        <v>58.641227945441877</v>
      </c>
      <c r="I2135" s="26">
        <f t="shared" si="111"/>
        <v>312.38628578603641</v>
      </c>
      <c r="J2135" s="26">
        <f t="shared" si="111"/>
        <v>58.641227945441877</v>
      </c>
      <c r="K2135" s="26">
        <f t="shared" si="109"/>
        <v>253.74505784059454</v>
      </c>
      <c r="L2135" s="28">
        <f t="shared" si="110"/>
        <v>0.81227976190476181</v>
      </c>
    </row>
    <row r="2136" spans="1:12">
      <c r="A2136" s="14">
        <v>2020</v>
      </c>
      <c r="B2136" s="14" t="s">
        <v>964</v>
      </c>
      <c r="C2136" s="14" t="s">
        <v>1851</v>
      </c>
      <c r="D2136" s="14" t="s">
        <v>1845</v>
      </c>
      <c r="E2136" s="14" t="s">
        <v>1852</v>
      </c>
      <c r="F2136" s="14" t="s">
        <v>1853</v>
      </c>
      <c r="G2136" s="30">
        <v>188.82676655063707</v>
      </c>
      <c r="H2136" s="30">
        <v>76.269808772949062</v>
      </c>
      <c r="I2136" s="26">
        <f t="shared" si="111"/>
        <v>188.82676655063707</v>
      </c>
      <c r="J2136" s="26">
        <f t="shared" si="111"/>
        <v>76.269808772949062</v>
      </c>
      <c r="K2136" s="26">
        <f t="shared" si="109"/>
        <v>112.55695777768801</v>
      </c>
      <c r="L2136" s="28">
        <f t="shared" si="110"/>
        <v>0.59608581894296209</v>
      </c>
    </row>
    <row r="2137" spans="1:12">
      <c r="A2137" s="14">
        <v>2018</v>
      </c>
      <c r="B2137" s="14" t="s">
        <v>964</v>
      </c>
      <c r="C2137" s="14" t="s">
        <v>1851</v>
      </c>
      <c r="D2137" s="14" t="s">
        <v>1845</v>
      </c>
      <c r="E2137" s="14" t="s">
        <v>1852</v>
      </c>
      <c r="F2137" s="14" t="s">
        <v>1853</v>
      </c>
      <c r="G2137" s="30">
        <v>411.0902747252743</v>
      </c>
      <c r="H2137" s="30">
        <v>77.952993344780126</v>
      </c>
      <c r="I2137" s="26">
        <f t="shared" si="111"/>
        <v>411.0902747252743</v>
      </c>
      <c r="J2137" s="26">
        <f t="shared" si="111"/>
        <v>77.952993344780126</v>
      </c>
      <c r="K2137" s="26">
        <f t="shared" si="109"/>
        <v>333.13728138049419</v>
      </c>
      <c r="L2137" s="28">
        <f t="shared" si="110"/>
        <v>0.81037500000000007</v>
      </c>
    </row>
    <row r="2138" spans="1:12">
      <c r="A2138" s="14">
        <v>2016</v>
      </c>
      <c r="B2138" s="14" t="s">
        <v>964</v>
      </c>
      <c r="C2138" s="14" t="s">
        <v>1851</v>
      </c>
      <c r="D2138" s="14" t="s">
        <v>1845</v>
      </c>
      <c r="E2138" s="14" t="s">
        <v>1852</v>
      </c>
      <c r="F2138" s="14" t="s">
        <v>1853</v>
      </c>
      <c r="G2138" s="30">
        <v>364.40539086749726</v>
      </c>
      <c r="H2138" s="30">
        <v>86.433694765258053</v>
      </c>
      <c r="I2138" s="26">
        <f t="shared" si="111"/>
        <v>364.40539086749726</v>
      </c>
      <c r="J2138" s="26">
        <f t="shared" si="111"/>
        <v>86.433694765258053</v>
      </c>
      <c r="K2138" s="26">
        <f t="shared" si="109"/>
        <v>277.97169610223921</v>
      </c>
      <c r="L2138" s="28">
        <f t="shared" si="110"/>
        <v>0.76280895691609973</v>
      </c>
    </row>
    <row r="2139" spans="1:12">
      <c r="A2139" s="14">
        <v>2017</v>
      </c>
      <c r="B2139" s="14" t="s">
        <v>964</v>
      </c>
      <c r="C2139" s="14" t="s">
        <v>1851</v>
      </c>
      <c r="D2139" s="14" t="s">
        <v>1845</v>
      </c>
      <c r="E2139" s="14" t="s">
        <v>1852</v>
      </c>
      <c r="F2139" s="14" t="s">
        <v>1853</v>
      </c>
      <c r="G2139" s="30">
        <v>356.18137760080901</v>
      </c>
      <c r="H2139" s="30">
        <v>106.74273810143545</v>
      </c>
      <c r="I2139" s="26">
        <f t="shared" si="111"/>
        <v>356.18137760080901</v>
      </c>
      <c r="J2139" s="26">
        <f t="shared" si="111"/>
        <v>106.74273810143545</v>
      </c>
      <c r="K2139" s="26">
        <f t="shared" si="109"/>
        <v>249.43863949937355</v>
      </c>
      <c r="L2139" s="28">
        <f t="shared" si="110"/>
        <v>0.70031353458049794</v>
      </c>
    </row>
    <row r="2140" spans="1:12">
      <c r="A2140" s="14">
        <v>2021</v>
      </c>
      <c r="B2140" s="14" t="s">
        <v>964</v>
      </c>
      <c r="C2140" s="14" t="s">
        <v>1854</v>
      </c>
      <c r="D2140" s="14" t="s">
        <v>1368</v>
      </c>
      <c r="E2140" s="14" t="s">
        <v>1794</v>
      </c>
      <c r="F2140" s="14" t="s">
        <v>1855</v>
      </c>
      <c r="G2140" s="30">
        <v>537.9267065215912</v>
      </c>
      <c r="H2140" s="30">
        <v>161.809373087963</v>
      </c>
      <c r="I2140" s="26">
        <f t="shared" si="111"/>
        <v>537.9267065215912</v>
      </c>
      <c r="J2140" s="26">
        <f t="shared" si="111"/>
        <v>161.809373087963</v>
      </c>
      <c r="K2140" s="26">
        <f t="shared" si="109"/>
        <v>376.11733343362823</v>
      </c>
      <c r="L2140" s="28">
        <f t="shared" si="110"/>
        <v>0.69919810426540274</v>
      </c>
    </row>
    <row r="2141" spans="1:12">
      <c r="A2141" s="14">
        <v>2020</v>
      </c>
      <c r="B2141" s="14" t="s">
        <v>964</v>
      </c>
      <c r="C2141" s="14" t="s">
        <v>1854</v>
      </c>
      <c r="D2141" s="14" t="s">
        <v>1368</v>
      </c>
      <c r="E2141" s="14" t="s">
        <v>1794</v>
      </c>
      <c r="F2141" s="14" t="s">
        <v>1855</v>
      </c>
      <c r="G2141" s="30">
        <v>580.25753321506329</v>
      </c>
      <c r="H2141" s="30">
        <v>372.63263771711422</v>
      </c>
      <c r="I2141" s="26">
        <f t="shared" si="111"/>
        <v>580.25753321506329</v>
      </c>
      <c r="J2141" s="26">
        <f t="shared" si="111"/>
        <v>372.63263771711422</v>
      </c>
      <c r="K2141" s="26">
        <f t="shared" si="109"/>
        <v>207.62489549794907</v>
      </c>
      <c r="L2141" s="28">
        <f t="shared" si="110"/>
        <v>0.35781507970702414</v>
      </c>
    </row>
    <row r="2142" spans="1:12">
      <c r="A2142" s="14">
        <v>2020</v>
      </c>
      <c r="B2142" s="14" t="s">
        <v>964</v>
      </c>
      <c r="C2142" s="14" t="s">
        <v>1856</v>
      </c>
      <c r="D2142" s="14" t="s">
        <v>1194</v>
      </c>
      <c r="E2142" s="14" t="s">
        <v>1129</v>
      </c>
      <c r="F2142" s="14" t="s">
        <v>1857</v>
      </c>
      <c r="G2142" s="30">
        <v>597.52401334419335</v>
      </c>
      <c r="H2142" s="30">
        <v>333.2728208682633</v>
      </c>
      <c r="I2142" s="26">
        <f t="shared" si="111"/>
        <v>597.52401334419335</v>
      </c>
      <c r="J2142" s="26">
        <f t="shared" si="111"/>
        <v>333.2728208682633</v>
      </c>
      <c r="K2142" s="26">
        <f t="shared" si="109"/>
        <v>264.25119247593005</v>
      </c>
      <c r="L2142" s="28">
        <f t="shared" si="110"/>
        <v>0.44224363636363639</v>
      </c>
    </row>
    <row r="2143" spans="1:12">
      <c r="A2143" s="14">
        <v>2021</v>
      </c>
      <c r="B2143" s="14" t="s">
        <v>964</v>
      </c>
      <c r="C2143" s="14" t="s">
        <v>1856</v>
      </c>
      <c r="D2143" s="14" t="s">
        <v>1194</v>
      </c>
      <c r="E2143" s="14" t="s">
        <v>1129</v>
      </c>
      <c r="F2143" s="14" t="s">
        <v>1857</v>
      </c>
      <c r="G2143" s="30">
        <v>585.88669779733698</v>
      </c>
      <c r="H2143" s="30">
        <v>380.82191503267933</v>
      </c>
      <c r="I2143" s="26">
        <f t="shared" si="111"/>
        <v>585.88669779733698</v>
      </c>
      <c r="J2143" s="26">
        <f t="shared" si="111"/>
        <v>380.82191503267933</v>
      </c>
      <c r="K2143" s="26">
        <f t="shared" si="109"/>
        <v>205.06478276465765</v>
      </c>
      <c r="L2143" s="28">
        <f t="shared" si="110"/>
        <v>0.35000757575757635</v>
      </c>
    </row>
    <row r="2144" spans="1:12">
      <c r="A2144" s="14">
        <v>2017</v>
      </c>
      <c r="B2144" s="14" t="s">
        <v>964</v>
      </c>
      <c r="C2144" s="14" t="s">
        <v>1858</v>
      </c>
      <c r="D2144" s="14" t="s">
        <v>957</v>
      </c>
      <c r="E2144" s="14" t="s">
        <v>1187</v>
      </c>
      <c r="F2144" s="14" t="s">
        <v>1859</v>
      </c>
      <c r="G2144" s="30">
        <v>244.10285122247009</v>
      </c>
      <c r="H2144" s="30">
        <v>6.3486308292424294</v>
      </c>
      <c r="I2144" s="26">
        <f t="shared" si="111"/>
        <v>244.10285122247009</v>
      </c>
      <c r="J2144" s="26">
        <f t="shared" si="111"/>
        <v>6.3486308292424294</v>
      </c>
      <c r="K2144" s="26">
        <f t="shared" si="109"/>
        <v>237.75422039322765</v>
      </c>
      <c r="L2144" s="28">
        <f t="shared" si="110"/>
        <v>0.97399198412698407</v>
      </c>
    </row>
    <row r="2145" spans="1:12">
      <c r="A2145" s="14">
        <v>2018</v>
      </c>
      <c r="B2145" s="14" t="s">
        <v>964</v>
      </c>
      <c r="C2145" s="14" t="s">
        <v>1858</v>
      </c>
      <c r="D2145" s="14" t="s">
        <v>957</v>
      </c>
      <c r="E2145" s="14" t="s">
        <v>1187</v>
      </c>
      <c r="F2145" s="14" t="s">
        <v>1859</v>
      </c>
      <c r="G2145" s="30">
        <v>67.135726088726102</v>
      </c>
      <c r="H2145" s="30">
        <v>15.238822532051236</v>
      </c>
      <c r="I2145" s="26">
        <f t="shared" si="111"/>
        <v>67.135726088726102</v>
      </c>
      <c r="J2145" s="26">
        <f t="shared" si="111"/>
        <v>15.238822532051236</v>
      </c>
      <c r="K2145" s="26">
        <f t="shared" ref="K2145:K2208" si="112">IF(H2145="","",IF(G2145="","",G2145-H2145))</f>
        <v>51.896903556674864</v>
      </c>
      <c r="L2145" s="28">
        <f t="shared" ref="L2145:L2208" si="113">IF(H2145="","",IF(G2145="","",K2145/G2145))</f>
        <v>0.77301470588235366</v>
      </c>
    </row>
    <row r="2146" spans="1:12">
      <c r="A2146" s="14">
        <v>2021</v>
      </c>
      <c r="B2146" s="14" t="s">
        <v>964</v>
      </c>
      <c r="C2146" s="14" t="s">
        <v>1858</v>
      </c>
      <c r="D2146" s="14" t="s">
        <v>957</v>
      </c>
      <c r="E2146" s="14" t="s">
        <v>1187</v>
      </c>
      <c r="F2146" s="14" t="s">
        <v>1859</v>
      </c>
      <c r="G2146" s="30">
        <v>86.171868775473968</v>
      </c>
      <c r="H2146" s="30">
        <v>16.647825740740682</v>
      </c>
      <c r="I2146" s="26">
        <f t="shared" si="111"/>
        <v>86.171868775473968</v>
      </c>
      <c r="J2146" s="26">
        <f t="shared" si="111"/>
        <v>16.647825740740682</v>
      </c>
      <c r="K2146" s="26">
        <f t="shared" si="112"/>
        <v>69.524043034733282</v>
      </c>
      <c r="L2146" s="28">
        <f t="shared" si="113"/>
        <v>0.80680672268907616</v>
      </c>
    </row>
    <row r="2147" spans="1:12">
      <c r="A2147" s="14">
        <v>2019</v>
      </c>
      <c r="B2147" s="14" t="s">
        <v>964</v>
      </c>
      <c r="C2147" s="14" t="s">
        <v>1858</v>
      </c>
      <c r="D2147" s="14" t="s">
        <v>957</v>
      </c>
      <c r="E2147" s="14" t="s">
        <v>1187</v>
      </c>
      <c r="F2147" s="14" t="s">
        <v>1859</v>
      </c>
      <c r="G2147" s="30">
        <v>64.018710260499816</v>
      </c>
      <c r="H2147" s="30">
        <v>20.554746875000021</v>
      </c>
      <c r="I2147" s="26">
        <f t="shared" si="111"/>
        <v>64.018710260499816</v>
      </c>
      <c r="J2147" s="26">
        <f t="shared" si="111"/>
        <v>20.554746875000021</v>
      </c>
      <c r="K2147" s="26">
        <f t="shared" si="112"/>
        <v>43.463963385499795</v>
      </c>
      <c r="L2147" s="28">
        <f t="shared" si="113"/>
        <v>0.67892594537815132</v>
      </c>
    </row>
    <row r="2148" spans="1:12">
      <c r="A2148" s="14">
        <v>2015</v>
      </c>
      <c r="B2148" s="14" t="s">
        <v>964</v>
      </c>
      <c r="C2148" s="14" t="s">
        <v>1858</v>
      </c>
      <c r="D2148" s="14" t="s">
        <v>957</v>
      </c>
      <c r="E2148" s="14" t="s">
        <v>1187</v>
      </c>
      <c r="F2148" s="14" t="s">
        <v>1859</v>
      </c>
      <c r="G2148" s="30">
        <v>264.0081861107538</v>
      </c>
      <c r="H2148" s="30">
        <v>21.443331560773409</v>
      </c>
      <c r="I2148" s="26">
        <f t="shared" si="111"/>
        <v>264.0081861107538</v>
      </c>
      <c r="J2148" s="26">
        <f t="shared" si="111"/>
        <v>21.443331560773409</v>
      </c>
      <c r="K2148" s="26">
        <f t="shared" si="112"/>
        <v>242.5648545499804</v>
      </c>
      <c r="L2148" s="28">
        <f t="shared" si="113"/>
        <v>0.91877777777777792</v>
      </c>
    </row>
    <row r="2149" spans="1:12">
      <c r="A2149" s="14">
        <v>2020</v>
      </c>
      <c r="B2149" s="14" t="s">
        <v>964</v>
      </c>
      <c r="C2149" s="14" t="s">
        <v>1858</v>
      </c>
      <c r="D2149" s="14" t="s">
        <v>957</v>
      </c>
      <c r="E2149" s="14" t="s">
        <v>1187</v>
      </c>
      <c r="F2149" s="14" t="s">
        <v>1859</v>
      </c>
      <c r="G2149" s="30">
        <v>66.319271737016109</v>
      </c>
      <c r="H2149" s="30">
        <v>24.044799685534624</v>
      </c>
      <c r="I2149" s="26">
        <f t="shared" si="111"/>
        <v>66.319271737016109</v>
      </c>
      <c r="J2149" s="26">
        <f t="shared" si="111"/>
        <v>24.044799685534624</v>
      </c>
      <c r="K2149" s="26">
        <f t="shared" si="112"/>
        <v>42.274472051481482</v>
      </c>
      <c r="L2149" s="28">
        <f t="shared" si="113"/>
        <v>0.63743872549019531</v>
      </c>
    </row>
    <row r="2150" spans="1:12">
      <c r="A2150" s="14">
        <v>2012</v>
      </c>
      <c r="B2150" s="14" t="s">
        <v>964</v>
      </c>
      <c r="C2150" s="14" t="s">
        <v>1858</v>
      </c>
      <c r="D2150" s="14" t="s">
        <v>957</v>
      </c>
      <c r="E2150" s="14" t="s">
        <v>1187</v>
      </c>
      <c r="F2150" s="14" t="s">
        <v>1859</v>
      </c>
      <c r="G2150" s="30">
        <v>372.21425742574212</v>
      </c>
      <c r="H2150" s="30">
        <v>26.303342272727264</v>
      </c>
      <c r="I2150" s="26">
        <f t="shared" si="111"/>
        <v>372.21425742574212</v>
      </c>
      <c r="J2150" s="26">
        <f t="shared" si="111"/>
        <v>26.303342272727264</v>
      </c>
      <c r="K2150" s="26">
        <f t="shared" si="112"/>
        <v>345.91091515301486</v>
      </c>
      <c r="L2150" s="28">
        <f t="shared" si="113"/>
        <v>0.92933279220779219</v>
      </c>
    </row>
    <row r="2151" spans="1:12">
      <c r="A2151" s="14">
        <v>2014</v>
      </c>
      <c r="B2151" s="14" t="s">
        <v>964</v>
      </c>
      <c r="C2151" s="14" t="s">
        <v>1858</v>
      </c>
      <c r="D2151" s="14" t="s">
        <v>957</v>
      </c>
      <c r="E2151" s="14" t="s">
        <v>1187</v>
      </c>
      <c r="F2151" s="14" t="s">
        <v>1859</v>
      </c>
      <c r="G2151" s="30">
        <v>294.38500000000028</v>
      </c>
      <c r="H2151" s="30">
        <v>52.484640000000041</v>
      </c>
      <c r="I2151" s="26">
        <f t="shared" si="111"/>
        <v>294.38500000000028</v>
      </c>
      <c r="J2151" s="26">
        <f t="shared" si="111"/>
        <v>52.484640000000041</v>
      </c>
      <c r="K2151" s="26">
        <f t="shared" si="112"/>
        <v>241.90036000000023</v>
      </c>
      <c r="L2151" s="28">
        <f t="shared" si="113"/>
        <v>0.82171428571428573</v>
      </c>
    </row>
    <row r="2152" spans="1:12">
      <c r="A2152" s="14">
        <v>2016</v>
      </c>
      <c r="B2152" s="14" t="s">
        <v>964</v>
      </c>
      <c r="C2152" s="14" t="s">
        <v>1858</v>
      </c>
      <c r="D2152" s="14" t="s">
        <v>957</v>
      </c>
      <c r="E2152" s="14" t="s">
        <v>1187</v>
      </c>
      <c r="F2152" s="14" t="s">
        <v>1859</v>
      </c>
      <c r="G2152" s="30">
        <v>285.29693181818203</v>
      </c>
      <c r="H2152" s="30">
        <v>64.757875000000098</v>
      </c>
      <c r="I2152" s="26">
        <f t="shared" si="111"/>
        <v>285.29693181818203</v>
      </c>
      <c r="J2152" s="26">
        <f t="shared" si="111"/>
        <v>64.757875000000098</v>
      </c>
      <c r="K2152" s="26">
        <f t="shared" si="112"/>
        <v>220.53905681818193</v>
      </c>
      <c r="L2152" s="28">
        <f t="shared" si="113"/>
        <v>0.77301587301587282</v>
      </c>
    </row>
    <row r="2153" spans="1:12">
      <c r="A2153" s="14">
        <v>2011</v>
      </c>
      <c r="B2153" s="14" t="s">
        <v>964</v>
      </c>
      <c r="C2153" s="14" t="s">
        <v>1858</v>
      </c>
      <c r="D2153" s="14" t="s">
        <v>957</v>
      </c>
      <c r="E2153" s="14" t="s">
        <v>1187</v>
      </c>
      <c r="F2153" s="14" t="s">
        <v>1859</v>
      </c>
      <c r="G2153" s="30">
        <v>347.0570473537602</v>
      </c>
      <c r="H2153" s="30">
        <v>107.01188548746541</v>
      </c>
      <c r="I2153" s="26">
        <f t="shared" si="111"/>
        <v>347.0570473537602</v>
      </c>
      <c r="J2153" s="26">
        <f t="shared" si="111"/>
        <v>107.01188548746541</v>
      </c>
      <c r="K2153" s="26">
        <f t="shared" si="112"/>
        <v>240.04516186629479</v>
      </c>
      <c r="L2153" s="28">
        <f t="shared" si="113"/>
        <v>0.69165909090909006</v>
      </c>
    </row>
    <row r="2154" spans="1:12">
      <c r="A2154" s="14">
        <v>2013</v>
      </c>
      <c r="B2154" s="14" t="s">
        <v>964</v>
      </c>
      <c r="C2154" s="14" t="s">
        <v>1858</v>
      </c>
      <c r="D2154" s="14" t="s">
        <v>957</v>
      </c>
      <c r="E2154" s="14" t="s">
        <v>1187</v>
      </c>
      <c r="F2154" s="14" t="s">
        <v>1859</v>
      </c>
      <c r="G2154" s="30">
        <v>382.88138873898231</v>
      </c>
      <c r="H2154" s="30">
        <v>124.17435991335351</v>
      </c>
      <c r="I2154" s="26">
        <f t="shared" si="111"/>
        <v>382.88138873898231</v>
      </c>
      <c r="J2154" s="26">
        <f t="shared" si="111"/>
        <v>124.17435991335351</v>
      </c>
      <c r="K2154" s="26">
        <f t="shared" si="112"/>
        <v>258.70702882562881</v>
      </c>
      <c r="L2154" s="28">
        <f t="shared" si="113"/>
        <v>0.67568452380952482</v>
      </c>
    </row>
    <row r="2155" spans="1:12">
      <c r="A2155" s="14">
        <v>2019</v>
      </c>
      <c r="B2155" s="14" t="s">
        <v>964</v>
      </c>
      <c r="C2155" s="14" t="s">
        <v>1860</v>
      </c>
      <c r="D2155" s="14" t="s">
        <v>1829</v>
      </c>
      <c r="E2155" s="14" t="s">
        <v>1830</v>
      </c>
      <c r="F2155" s="14" t="s">
        <v>1831</v>
      </c>
      <c r="G2155" s="30">
        <v>2742.7431934687656</v>
      </c>
      <c r="H2155" s="30">
        <v>485.49519652173882</v>
      </c>
      <c r="I2155" s="26">
        <f t="shared" si="111"/>
        <v>2742.7431934687656</v>
      </c>
      <c r="J2155" s="26">
        <f t="shared" si="111"/>
        <v>485.49519652173882</v>
      </c>
      <c r="K2155" s="26">
        <f t="shared" si="112"/>
        <v>2257.2479969470269</v>
      </c>
      <c r="L2155" s="28">
        <f t="shared" si="113"/>
        <v>0.82298918918918917</v>
      </c>
    </row>
    <row r="2156" spans="1:12">
      <c r="A2156" s="14">
        <v>2017</v>
      </c>
      <c r="B2156" s="14" t="s">
        <v>964</v>
      </c>
      <c r="C2156" s="14" t="s">
        <v>1860</v>
      </c>
      <c r="D2156" s="14" t="s">
        <v>1829</v>
      </c>
      <c r="E2156" s="14" t="s">
        <v>1830</v>
      </c>
      <c r="F2156" s="14" t="s">
        <v>1831</v>
      </c>
      <c r="G2156" s="30">
        <v>2192.2231306859471</v>
      </c>
      <c r="H2156" s="30">
        <v>499.38077120161978</v>
      </c>
      <c r="I2156" s="26">
        <f t="shared" si="111"/>
        <v>2192.2231306859471</v>
      </c>
      <c r="J2156" s="26">
        <f t="shared" si="111"/>
        <v>499.38077120161978</v>
      </c>
      <c r="K2156" s="26">
        <f t="shared" si="112"/>
        <v>1692.8423594843273</v>
      </c>
      <c r="L2156" s="28">
        <f t="shared" si="113"/>
        <v>0.77220349324324322</v>
      </c>
    </row>
    <row r="2157" spans="1:12">
      <c r="A2157" s="14">
        <v>2020</v>
      </c>
      <c r="B2157" s="14" t="s">
        <v>964</v>
      </c>
      <c r="C2157" s="14" t="s">
        <v>1860</v>
      </c>
      <c r="D2157" s="14" t="s">
        <v>1829</v>
      </c>
      <c r="E2157" s="14" t="s">
        <v>1830</v>
      </c>
      <c r="F2157" s="14" t="s">
        <v>1831</v>
      </c>
      <c r="G2157" s="30">
        <v>2449.2429924410726</v>
      </c>
      <c r="H2157" s="30">
        <v>505.06534802571139</v>
      </c>
      <c r="I2157" s="26">
        <f t="shared" si="111"/>
        <v>2449.2429924410726</v>
      </c>
      <c r="J2157" s="26">
        <f t="shared" si="111"/>
        <v>505.06534802571139</v>
      </c>
      <c r="K2157" s="26">
        <f t="shared" si="112"/>
        <v>1944.1776444153611</v>
      </c>
      <c r="L2157" s="28">
        <f t="shared" si="113"/>
        <v>0.79378716216216216</v>
      </c>
    </row>
    <row r="2158" spans="1:12">
      <c r="A2158" s="14">
        <v>2018</v>
      </c>
      <c r="B2158" s="14" t="s">
        <v>964</v>
      </c>
      <c r="C2158" s="14" t="s">
        <v>1860</v>
      </c>
      <c r="D2158" s="14" t="s">
        <v>1829</v>
      </c>
      <c r="E2158" s="14" t="s">
        <v>1830</v>
      </c>
      <c r="F2158" s="14" t="s">
        <v>1831</v>
      </c>
      <c r="G2158" s="30">
        <v>2372.4226100406286</v>
      </c>
      <c r="H2158" s="30">
        <v>515.6883731821315</v>
      </c>
      <c r="I2158" s="26">
        <f t="shared" si="111"/>
        <v>2372.4226100406286</v>
      </c>
      <c r="J2158" s="26">
        <f t="shared" si="111"/>
        <v>515.6883731821315</v>
      </c>
      <c r="K2158" s="26">
        <f t="shared" si="112"/>
        <v>1856.7342368584971</v>
      </c>
      <c r="L2158" s="28">
        <f t="shared" si="113"/>
        <v>0.78263216216216214</v>
      </c>
    </row>
    <row r="2159" spans="1:12">
      <c r="A2159" s="14">
        <v>2016</v>
      </c>
      <c r="B2159" s="14" t="s">
        <v>964</v>
      </c>
      <c r="C2159" s="14" t="s">
        <v>1860</v>
      </c>
      <c r="D2159" s="14" t="s">
        <v>1829</v>
      </c>
      <c r="E2159" s="14" t="s">
        <v>1830</v>
      </c>
      <c r="F2159" s="14" t="s">
        <v>1831</v>
      </c>
      <c r="G2159" s="30">
        <v>2209.7464336340331</v>
      </c>
      <c r="H2159" s="30">
        <v>553.89334890653663</v>
      </c>
      <c r="I2159" s="26">
        <f t="shared" si="111"/>
        <v>2209.7464336340331</v>
      </c>
      <c r="J2159" s="26">
        <f t="shared" si="111"/>
        <v>553.89334890653663</v>
      </c>
      <c r="K2159" s="26">
        <f t="shared" si="112"/>
        <v>1655.8530847274965</v>
      </c>
      <c r="L2159" s="28">
        <f t="shared" si="113"/>
        <v>0.74934076576576591</v>
      </c>
    </row>
    <row r="2160" spans="1:12">
      <c r="A2160" s="14">
        <v>2021</v>
      </c>
      <c r="B2160" s="14" t="s">
        <v>964</v>
      </c>
      <c r="C2160" s="14" t="s">
        <v>1860</v>
      </c>
      <c r="D2160" s="14" t="s">
        <v>1829</v>
      </c>
      <c r="E2160" s="14" t="s">
        <v>1830</v>
      </c>
      <c r="F2160" s="14" t="s">
        <v>1831</v>
      </c>
      <c r="G2160" s="30">
        <v>2416.9922837394861</v>
      </c>
      <c r="H2160" s="30">
        <v>674.42032483751382</v>
      </c>
      <c r="I2160" s="26">
        <f t="shared" si="111"/>
        <v>2416.9922837394861</v>
      </c>
      <c r="J2160" s="26">
        <f t="shared" si="111"/>
        <v>674.42032483751382</v>
      </c>
      <c r="K2160" s="26">
        <f t="shared" si="112"/>
        <v>1742.5719589019723</v>
      </c>
      <c r="L2160" s="28">
        <f t="shared" si="113"/>
        <v>0.72096711711711625</v>
      </c>
    </row>
    <row r="2161" spans="1:12">
      <c r="A2161" s="14">
        <v>2015</v>
      </c>
      <c r="B2161" s="14" t="s">
        <v>964</v>
      </c>
      <c r="C2161" s="14" t="s">
        <v>1860</v>
      </c>
      <c r="D2161" s="14" t="s">
        <v>1829</v>
      </c>
      <c r="E2161" s="14" t="s">
        <v>1830</v>
      </c>
      <c r="F2161" s="14" t="s">
        <v>1831</v>
      </c>
      <c r="G2161" s="30">
        <v>1975.18275227711</v>
      </c>
      <c r="H2161" s="30">
        <v>710.9363362745064</v>
      </c>
      <c r="I2161" s="26">
        <f t="shared" si="111"/>
        <v>1975.18275227711</v>
      </c>
      <c r="J2161" s="26">
        <f t="shared" si="111"/>
        <v>710.9363362745064</v>
      </c>
      <c r="K2161" s="26">
        <f t="shared" si="112"/>
        <v>1264.2464160026036</v>
      </c>
      <c r="L2161" s="28">
        <f t="shared" si="113"/>
        <v>0.64006554054054188</v>
      </c>
    </row>
    <row r="2162" spans="1:12">
      <c r="A2162" s="14">
        <v>2014</v>
      </c>
      <c r="B2162" s="14" t="s">
        <v>964</v>
      </c>
      <c r="C2162" s="14" t="s">
        <v>1860</v>
      </c>
      <c r="D2162" s="14" t="s">
        <v>1829</v>
      </c>
      <c r="E2162" s="14" t="s">
        <v>1830</v>
      </c>
      <c r="F2162" s="14" t="s">
        <v>1831</v>
      </c>
      <c r="G2162" s="30">
        <v>2131.836275120238</v>
      </c>
      <c r="H2162" s="30">
        <v>1050.7532914084527</v>
      </c>
      <c r="I2162" s="26">
        <f t="shared" si="111"/>
        <v>2131.836275120238</v>
      </c>
      <c r="J2162" s="26">
        <f t="shared" si="111"/>
        <v>1050.7532914084527</v>
      </c>
      <c r="K2162" s="26">
        <f t="shared" si="112"/>
        <v>1081.0829837117853</v>
      </c>
      <c r="L2162" s="28">
        <f t="shared" si="113"/>
        <v>0.50711351351351364</v>
      </c>
    </row>
    <row r="2163" spans="1:12">
      <c r="A2163" s="14">
        <v>2021</v>
      </c>
      <c r="B2163" s="14" t="s">
        <v>964</v>
      </c>
      <c r="C2163" s="14" t="s">
        <v>1861</v>
      </c>
      <c r="D2163" s="14" t="s">
        <v>1533</v>
      </c>
      <c r="E2163" s="14" t="s">
        <v>1862</v>
      </c>
      <c r="F2163" s="14" t="s">
        <v>1862</v>
      </c>
      <c r="G2163" s="30">
        <v>3172.9721490127195</v>
      </c>
      <c r="H2163" s="30">
        <v>1277.6661950613413</v>
      </c>
      <c r="I2163" s="26">
        <f t="shared" si="111"/>
        <v>3172.9721490127195</v>
      </c>
      <c r="J2163" s="26">
        <f t="shared" si="111"/>
        <v>1277.6661950613413</v>
      </c>
      <c r="K2163" s="26">
        <f t="shared" si="112"/>
        <v>1895.3059539513781</v>
      </c>
      <c r="L2163" s="28">
        <f t="shared" si="113"/>
        <v>0.59732826666666727</v>
      </c>
    </row>
    <row r="2164" spans="1:12">
      <c r="A2164" s="14">
        <v>2020</v>
      </c>
      <c r="B2164" s="14" t="s">
        <v>964</v>
      </c>
      <c r="C2164" s="14" t="s">
        <v>1861</v>
      </c>
      <c r="D2164" s="14" t="s">
        <v>1533</v>
      </c>
      <c r="E2164" s="14" t="s">
        <v>1862</v>
      </c>
      <c r="F2164" s="14" t="s">
        <v>1862</v>
      </c>
      <c r="G2164" s="30">
        <v>3369.3383771776867</v>
      </c>
      <c r="H2164" s="30">
        <v>1407.7347942150577</v>
      </c>
      <c r="I2164" s="26">
        <f t="shared" si="111"/>
        <v>3369.3383771776867</v>
      </c>
      <c r="J2164" s="26">
        <f t="shared" si="111"/>
        <v>1407.7347942150577</v>
      </c>
      <c r="K2164" s="26">
        <f t="shared" si="112"/>
        <v>1961.6035829626289</v>
      </c>
      <c r="L2164" s="28">
        <f t="shared" si="113"/>
        <v>0.58219251478260803</v>
      </c>
    </row>
    <row r="2165" spans="1:12">
      <c r="A2165" s="14">
        <v>2021</v>
      </c>
      <c r="B2165" s="14" t="s">
        <v>964</v>
      </c>
      <c r="C2165" s="14" t="s">
        <v>1863</v>
      </c>
      <c r="D2165" s="14" t="s">
        <v>1841</v>
      </c>
      <c r="E2165" s="14" t="s">
        <v>1530</v>
      </c>
      <c r="F2165" s="14" t="s">
        <v>1864</v>
      </c>
      <c r="G2165" s="30">
        <v>444.85508219836186</v>
      </c>
      <c r="H2165" s="30">
        <v>53.585660281690288</v>
      </c>
      <c r="I2165" s="26">
        <f t="shared" si="111"/>
        <v>444.85508219836186</v>
      </c>
      <c r="J2165" s="26">
        <f t="shared" si="111"/>
        <v>53.585660281690288</v>
      </c>
      <c r="K2165" s="26">
        <f t="shared" si="112"/>
        <v>391.26942191667155</v>
      </c>
      <c r="L2165" s="28">
        <f t="shared" si="113"/>
        <v>0.87954355828220854</v>
      </c>
    </row>
    <row r="2166" spans="1:12">
      <c r="A2166" s="14">
        <v>2020</v>
      </c>
      <c r="B2166" s="14" t="s">
        <v>964</v>
      </c>
      <c r="C2166" s="14" t="s">
        <v>1863</v>
      </c>
      <c r="D2166" s="14" t="s">
        <v>1841</v>
      </c>
      <c r="E2166" s="14" t="s">
        <v>1530</v>
      </c>
      <c r="F2166" s="14" t="s">
        <v>1864</v>
      </c>
      <c r="G2166" s="30">
        <v>522.39209501472953</v>
      </c>
      <c r="H2166" s="30">
        <v>54.546815154727</v>
      </c>
      <c r="I2166" s="26">
        <f t="shared" si="111"/>
        <v>522.39209501472953</v>
      </c>
      <c r="J2166" s="26">
        <f t="shared" si="111"/>
        <v>54.546815154727</v>
      </c>
      <c r="K2166" s="26">
        <f t="shared" si="112"/>
        <v>467.84527986000251</v>
      </c>
      <c r="L2166" s="28">
        <f t="shared" si="113"/>
        <v>0.89558261758691238</v>
      </c>
    </row>
    <row r="2167" spans="1:12">
      <c r="A2167" s="14">
        <v>2019</v>
      </c>
      <c r="B2167" s="14" t="s">
        <v>964</v>
      </c>
      <c r="C2167" s="14" t="s">
        <v>1863</v>
      </c>
      <c r="D2167" s="14" t="s">
        <v>1841</v>
      </c>
      <c r="E2167" s="14" t="s">
        <v>1530</v>
      </c>
      <c r="F2167" s="14" t="s">
        <v>1864</v>
      </c>
      <c r="G2167" s="30">
        <v>473.01907577497121</v>
      </c>
      <c r="H2167" s="30">
        <v>105.82239599999978</v>
      </c>
      <c r="I2167" s="26">
        <f t="shared" si="111"/>
        <v>473.01907577497121</v>
      </c>
      <c r="J2167" s="26">
        <f t="shared" si="111"/>
        <v>105.82239599999978</v>
      </c>
      <c r="K2167" s="26">
        <f t="shared" si="112"/>
        <v>367.19667977497141</v>
      </c>
      <c r="L2167" s="28">
        <f t="shared" si="113"/>
        <v>0.77628302658486747</v>
      </c>
    </row>
    <row r="2168" spans="1:12">
      <c r="A2168" s="14">
        <v>2018</v>
      </c>
      <c r="B2168" s="14" t="s">
        <v>964</v>
      </c>
      <c r="C2168" s="14" t="s">
        <v>1863</v>
      </c>
      <c r="D2168" s="14" t="s">
        <v>1841</v>
      </c>
      <c r="E2168" s="14" t="s">
        <v>1530</v>
      </c>
      <c r="F2168" s="14" t="s">
        <v>1864</v>
      </c>
      <c r="G2168" s="30">
        <v>501.10549537648598</v>
      </c>
      <c r="H2168" s="30">
        <v>143.09817199999972</v>
      </c>
      <c r="I2168" s="26">
        <f t="shared" si="111"/>
        <v>501.10549537648598</v>
      </c>
      <c r="J2168" s="26">
        <f t="shared" si="111"/>
        <v>143.09817199999972</v>
      </c>
      <c r="K2168" s="26">
        <f t="shared" si="112"/>
        <v>358.00732337648628</v>
      </c>
      <c r="L2168" s="28">
        <f t="shared" si="113"/>
        <v>0.71443503749147974</v>
      </c>
    </row>
    <row r="2169" spans="1:12">
      <c r="A2169" s="14">
        <v>2015</v>
      </c>
      <c r="B2169" s="14" t="s">
        <v>964</v>
      </c>
      <c r="C2169" s="14" t="s">
        <v>1865</v>
      </c>
      <c r="D2169" s="14" t="s">
        <v>957</v>
      </c>
      <c r="E2169" s="14" t="s">
        <v>1187</v>
      </c>
      <c r="F2169" s="14" t="s">
        <v>1866</v>
      </c>
      <c r="G2169" s="30">
        <v>992.51630709505184</v>
      </c>
      <c r="H2169" s="30">
        <v>258.35199473684202</v>
      </c>
      <c r="I2169" s="26">
        <f t="shared" si="111"/>
        <v>992.51630709505184</v>
      </c>
      <c r="J2169" s="26">
        <f t="shared" si="111"/>
        <v>258.35199473684202</v>
      </c>
      <c r="K2169" s="26">
        <f t="shared" si="112"/>
        <v>734.16431235820983</v>
      </c>
      <c r="L2169" s="28">
        <f t="shared" si="113"/>
        <v>0.73970000000000002</v>
      </c>
    </row>
    <row r="2170" spans="1:12">
      <c r="A2170" s="14">
        <v>2019</v>
      </c>
      <c r="B2170" s="14" t="s">
        <v>964</v>
      </c>
      <c r="C2170" s="14" t="s">
        <v>1865</v>
      </c>
      <c r="D2170" s="14" t="s">
        <v>957</v>
      </c>
      <c r="E2170" s="14" t="s">
        <v>1187</v>
      </c>
      <c r="F2170" s="14" t="s">
        <v>1866</v>
      </c>
      <c r="G2170" s="30">
        <v>1108.0474712403282</v>
      </c>
      <c r="H2170" s="30">
        <v>327.24437914285801</v>
      </c>
      <c r="I2170" s="26">
        <f t="shared" si="111"/>
        <v>1108.0474712403282</v>
      </c>
      <c r="J2170" s="26">
        <f t="shared" si="111"/>
        <v>327.24437914285801</v>
      </c>
      <c r="K2170" s="26">
        <f t="shared" si="112"/>
        <v>780.8030920974702</v>
      </c>
      <c r="L2170" s="28">
        <f t="shared" si="113"/>
        <v>0.70466574074074051</v>
      </c>
    </row>
    <row r="2171" spans="1:12">
      <c r="A2171" s="14">
        <v>2017</v>
      </c>
      <c r="B2171" s="14" t="s">
        <v>964</v>
      </c>
      <c r="C2171" s="14" t="s">
        <v>1865</v>
      </c>
      <c r="D2171" s="14" t="s">
        <v>957</v>
      </c>
      <c r="E2171" s="14" t="s">
        <v>1187</v>
      </c>
      <c r="F2171" s="14" t="s">
        <v>1866</v>
      </c>
      <c r="G2171" s="30">
        <v>1028.733307307933</v>
      </c>
      <c r="H2171" s="30">
        <v>372.83245839999989</v>
      </c>
      <c r="I2171" s="26">
        <f t="shared" si="111"/>
        <v>1028.733307307933</v>
      </c>
      <c r="J2171" s="26">
        <f t="shared" si="111"/>
        <v>372.83245839999989</v>
      </c>
      <c r="K2171" s="26">
        <f t="shared" si="112"/>
        <v>655.9008489079331</v>
      </c>
      <c r="L2171" s="28">
        <f t="shared" si="113"/>
        <v>0.63758103703703728</v>
      </c>
    </row>
    <row r="2172" spans="1:12">
      <c r="A2172" s="14">
        <v>2013</v>
      </c>
      <c r="B2172" s="14" t="s">
        <v>964</v>
      </c>
      <c r="C2172" s="14" t="s">
        <v>1865</v>
      </c>
      <c r="D2172" s="14" t="s">
        <v>957</v>
      </c>
      <c r="E2172" s="14" t="s">
        <v>1187</v>
      </c>
      <c r="F2172" s="14" t="s">
        <v>1866</v>
      </c>
      <c r="G2172" s="30">
        <v>1155.4170542120671</v>
      </c>
      <c r="H2172" s="30">
        <v>459.95869131455464</v>
      </c>
      <c r="I2172" s="26">
        <f t="shared" si="111"/>
        <v>1155.4170542120671</v>
      </c>
      <c r="J2172" s="26">
        <f t="shared" si="111"/>
        <v>459.95869131455464</v>
      </c>
      <c r="K2172" s="26">
        <f t="shared" si="112"/>
        <v>695.45836289751242</v>
      </c>
      <c r="L2172" s="28">
        <f t="shared" si="113"/>
        <v>0.60191111111111129</v>
      </c>
    </row>
    <row r="2173" spans="1:12">
      <c r="A2173" s="14">
        <v>2016</v>
      </c>
      <c r="B2173" s="14" t="s">
        <v>964</v>
      </c>
      <c r="C2173" s="14" t="s">
        <v>1865</v>
      </c>
      <c r="D2173" s="14" t="s">
        <v>957</v>
      </c>
      <c r="E2173" s="14" t="s">
        <v>1187</v>
      </c>
      <c r="F2173" s="14" t="s">
        <v>1866</v>
      </c>
      <c r="G2173" s="30">
        <v>1069.750410817411</v>
      </c>
      <c r="H2173" s="30">
        <v>461.26746255771059</v>
      </c>
      <c r="I2173" s="26">
        <f t="shared" si="111"/>
        <v>1069.750410817411</v>
      </c>
      <c r="J2173" s="26">
        <f t="shared" si="111"/>
        <v>461.26746255771059</v>
      </c>
      <c r="K2173" s="26">
        <f t="shared" si="112"/>
        <v>608.48294825970038</v>
      </c>
      <c r="L2173" s="28">
        <f t="shared" si="113"/>
        <v>0.56880833333333358</v>
      </c>
    </row>
    <row r="2174" spans="1:12">
      <c r="A2174" s="14">
        <v>2014</v>
      </c>
      <c r="B2174" s="14" t="s">
        <v>964</v>
      </c>
      <c r="C2174" s="14" t="s">
        <v>1865</v>
      </c>
      <c r="D2174" s="14" t="s">
        <v>957</v>
      </c>
      <c r="E2174" s="14" t="s">
        <v>1187</v>
      </c>
      <c r="F2174" s="14" t="s">
        <v>1866</v>
      </c>
      <c r="G2174" s="30">
        <v>1268.4651279983902</v>
      </c>
      <c r="H2174" s="30">
        <v>463.24816276400503</v>
      </c>
      <c r="I2174" s="26">
        <f t="shared" si="111"/>
        <v>1268.4651279983902</v>
      </c>
      <c r="J2174" s="26">
        <f t="shared" si="111"/>
        <v>463.24816276400503</v>
      </c>
      <c r="K2174" s="26">
        <f t="shared" si="112"/>
        <v>805.21696523438527</v>
      </c>
      <c r="L2174" s="28">
        <f t="shared" si="113"/>
        <v>0.63479629629629608</v>
      </c>
    </row>
    <row r="2175" spans="1:12">
      <c r="A2175" s="14">
        <v>2020</v>
      </c>
      <c r="B2175" s="14" t="s">
        <v>964</v>
      </c>
      <c r="C2175" s="14" t="s">
        <v>1865</v>
      </c>
      <c r="D2175" s="14" t="s">
        <v>957</v>
      </c>
      <c r="E2175" s="14" t="s">
        <v>1187</v>
      </c>
      <c r="F2175" s="14" t="s">
        <v>1866</v>
      </c>
      <c r="G2175" s="30">
        <v>1170.2234914845944</v>
      </c>
      <c r="H2175" s="30">
        <v>497.95501705290275</v>
      </c>
      <c r="I2175" s="26">
        <f t="shared" si="111"/>
        <v>1170.2234914845944</v>
      </c>
      <c r="J2175" s="26">
        <f t="shared" si="111"/>
        <v>497.95501705290275</v>
      </c>
      <c r="K2175" s="26">
        <f t="shared" si="112"/>
        <v>672.26847443169163</v>
      </c>
      <c r="L2175" s="28">
        <f t="shared" si="113"/>
        <v>0.57447870370370346</v>
      </c>
    </row>
    <row r="2176" spans="1:12">
      <c r="A2176" s="14">
        <v>2012</v>
      </c>
      <c r="B2176" s="14" t="s">
        <v>964</v>
      </c>
      <c r="C2176" s="14" t="s">
        <v>1865</v>
      </c>
      <c r="D2176" s="14" t="s">
        <v>957</v>
      </c>
      <c r="E2176" s="14" t="s">
        <v>1187</v>
      </c>
      <c r="F2176" s="14" t="s">
        <v>1866</v>
      </c>
      <c r="G2176" s="30">
        <v>944.66852729484572</v>
      </c>
      <c r="H2176" s="30">
        <v>534.21774948434688</v>
      </c>
      <c r="I2176" s="26">
        <f t="shared" si="111"/>
        <v>944.66852729484572</v>
      </c>
      <c r="J2176" s="26">
        <f t="shared" si="111"/>
        <v>534.21774948434688</v>
      </c>
      <c r="K2176" s="26">
        <f t="shared" si="112"/>
        <v>410.45077781049883</v>
      </c>
      <c r="L2176" s="28">
        <f t="shared" si="113"/>
        <v>0.43449185185185152</v>
      </c>
    </row>
    <row r="2177" spans="1:12">
      <c r="A2177" s="14">
        <v>2021</v>
      </c>
      <c r="B2177" s="14" t="s">
        <v>964</v>
      </c>
      <c r="C2177" s="14" t="s">
        <v>1865</v>
      </c>
      <c r="D2177" s="14" t="s">
        <v>957</v>
      </c>
      <c r="E2177" s="14" t="s">
        <v>1187</v>
      </c>
      <c r="F2177" s="14" t="s">
        <v>1866</v>
      </c>
      <c r="G2177" s="30">
        <v>1309.8463992752256</v>
      </c>
      <c r="H2177" s="30">
        <v>574.28881273408206</v>
      </c>
      <c r="I2177" s="26">
        <f t="shared" si="111"/>
        <v>1309.8463992752256</v>
      </c>
      <c r="J2177" s="26">
        <f t="shared" si="111"/>
        <v>574.28881273408206</v>
      </c>
      <c r="K2177" s="26">
        <f t="shared" si="112"/>
        <v>735.55758654114356</v>
      </c>
      <c r="L2177" s="28">
        <f t="shared" si="113"/>
        <v>0.56156018518518502</v>
      </c>
    </row>
    <row r="2178" spans="1:12">
      <c r="A2178" s="14">
        <v>2018</v>
      </c>
      <c r="B2178" s="14" t="s">
        <v>964</v>
      </c>
      <c r="C2178" s="14" t="s">
        <v>1865</v>
      </c>
      <c r="D2178" s="14" t="s">
        <v>957</v>
      </c>
      <c r="E2178" s="14" t="s">
        <v>1187</v>
      </c>
      <c r="F2178" s="14" t="s">
        <v>1866</v>
      </c>
      <c r="G2178" s="30">
        <v>1190.5777678628046</v>
      </c>
      <c r="H2178" s="30">
        <v>662.71394865384593</v>
      </c>
      <c r="I2178" s="26">
        <f t="shared" si="111"/>
        <v>1190.5777678628046</v>
      </c>
      <c r="J2178" s="26">
        <f t="shared" si="111"/>
        <v>662.71394865384593</v>
      </c>
      <c r="K2178" s="26">
        <f t="shared" si="112"/>
        <v>527.86381920895872</v>
      </c>
      <c r="L2178" s="28">
        <f t="shared" si="113"/>
        <v>0.44336777777777781</v>
      </c>
    </row>
    <row r="2179" spans="1:12">
      <c r="A2179" s="14">
        <v>2011</v>
      </c>
      <c r="B2179" s="14" t="s">
        <v>964</v>
      </c>
      <c r="C2179" s="14" t="s">
        <v>1865</v>
      </c>
      <c r="D2179" s="14" t="s">
        <v>957</v>
      </c>
      <c r="E2179" s="14" t="s">
        <v>1187</v>
      </c>
      <c r="F2179" s="14" t="s">
        <v>1866</v>
      </c>
      <c r="G2179" s="30">
        <v>1037.2130200308159</v>
      </c>
      <c r="H2179" s="30">
        <v>845.04638694287326</v>
      </c>
      <c r="I2179" s="26">
        <f t="shared" si="111"/>
        <v>1037.2130200308159</v>
      </c>
      <c r="J2179" s="26">
        <f t="shared" si="111"/>
        <v>845.04638694287326</v>
      </c>
      <c r="K2179" s="26">
        <f t="shared" si="112"/>
        <v>192.16663308794261</v>
      </c>
      <c r="L2179" s="28">
        <f t="shared" si="113"/>
        <v>0.18527209876543324</v>
      </c>
    </row>
    <row r="2180" spans="1:12">
      <c r="A2180" s="14">
        <v>2021</v>
      </c>
      <c r="B2180" s="14" t="s">
        <v>964</v>
      </c>
      <c r="C2180" s="14" t="s">
        <v>1867</v>
      </c>
      <c r="D2180" s="14" t="s">
        <v>1355</v>
      </c>
      <c r="E2180" s="14" t="s">
        <v>1356</v>
      </c>
      <c r="F2180" s="14" t="s">
        <v>1868</v>
      </c>
      <c r="G2180" s="30">
        <v>1533.1593856684278</v>
      </c>
      <c r="H2180" s="30">
        <v>378.57186318681272</v>
      </c>
      <c r="I2180" s="26">
        <f t="shared" si="111"/>
        <v>1533.1593856684278</v>
      </c>
      <c r="J2180" s="26">
        <f t="shared" si="111"/>
        <v>378.57186318681272</v>
      </c>
      <c r="K2180" s="26">
        <f t="shared" si="112"/>
        <v>1154.587522481615</v>
      </c>
      <c r="L2180" s="28">
        <f t="shared" si="113"/>
        <v>0.75307729468599061</v>
      </c>
    </row>
    <row r="2181" spans="1:12">
      <c r="A2181" s="14">
        <v>2020</v>
      </c>
      <c r="B2181" s="14" t="s">
        <v>964</v>
      </c>
      <c r="C2181" s="14" t="s">
        <v>1867</v>
      </c>
      <c r="D2181" s="14" t="s">
        <v>1355</v>
      </c>
      <c r="E2181" s="14" t="s">
        <v>1356</v>
      </c>
      <c r="F2181" s="14" t="s">
        <v>1869</v>
      </c>
      <c r="G2181" s="30">
        <v>1474.7737965722815</v>
      </c>
      <c r="H2181" s="30">
        <v>530.64071083333397</v>
      </c>
      <c r="I2181" s="26">
        <f t="shared" si="111"/>
        <v>1474.7737965722815</v>
      </c>
      <c r="J2181" s="26">
        <f t="shared" si="111"/>
        <v>530.64071083333397</v>
      </c>
      <c r="K2181" s="26">
        <f t="shared" si="112"/>
        <v>944.13308573894756</v>
      </c>
      <c r="L2181" s="28">
        <f t="shared" si="113"/>
        <v>0.64018840579710135</v>
      </c>
    </row>
    <row r="2182" spans="1:12">
      <c r="A2182" s="14">
        <v>2018</v>
      </c>
      <c r="B2182" s="14" t="s">
        <v>964</v>
      </c>
      <c r="C2182" s="14" t="s">
        <v>1867</v>
      </c>
      <c r="D2182" s="14" t="s">
        <v>1355</v>
      </c>
      <c r="E2182" s="14" t="s">
        <v>1356</v>
      </c>
      <c r="F2182" s="14" t="s">
        <v>1869</v>
      </c>
      <c r="G2182" s="30">
        <v>1489.7957760989009</v>
      </c>
      <c r="H2182" s="30">
        <v>543.25007135988949</v>
      </c>
      <c r="I2182" s="26">
        <f t="shared" si="111"/>
        <v>1489.7957760989009</v>
      </c>
      <c r="J2182" s="26">
        <f t="shared" si="111"/>
        <v>543.25007135988949</v>
      </c>
      <c r="K2182" s="26">
        <f t="shared" si="112"/>
        <v>946.5457047390114</v>
      </c>
      <c r="L2182" s="28">
        <f t="shared" si="113"/>
        <v>0.63535265700483123</v>
      </c>
    </row>
    <row r="2183" spans="1:12">
      <c r="A2183" s="14">
        <v>2019</v>
      </c>
      <c r="B2183" s="14" t="s">
        <v>964</v>
      </c>
      <c r="C2183" s="14" t="s">
        <v>1867</v>
      </c>
      <c r="D2183" s="14" t="s">
        <v>1355</v>
      </c>
      <c r="E2183" s="14" t="s">
        <v>1356</v>
      </c>
      <c r="F2183" s="14" t="s">
        <v>1869</v>
      </c>
      <c r="G2183" s="30">
        <v>1564.1882222094634</v>
      </c>
      <c r="H2183" s="30">
        <v>574.79383287292819</v>
      </c>
      <c r="I2183" s="26">
        <f t="shared" si="111"/>
        <v>1564.1882222094634</v>
      </c>
      <c r="J2183" s="26">
        <f t="shared" si="111"/>
        <v>574.79383287292819</v>
      </c>
      <c r="K2183" s="26">
        <f t="shared" si="112"/>
        <v>989.39438933653526</v>
      </c>
      <c r="L2183" s="28">
        <f t="shared" si="113"/>
        <v>0.63252898550724646</v>
      </c>
    </row>
    <row r="2184" spans="1:12">
      <c r="A2184" s="14">
        <v>2015</v>
      </c>
      <c r="B2184" s="14" t="s">
        <v>964</v>
      </c>
      <c r="C2184" s="14" t="s">
        <v>1867</v>
      </c>
      <c r="D2184" s="14" t="s">
        <v>1355</v>
      </c>
      <c r="E2184" s="14" t="s">
        <v>1356</v>
      </c>
      <c r="F2184" s="14" t="s">
        <v>1869</v>
      </c>
      <c r="G2184" s="30">
        <v>1459.6765281074506</v>
      </c>
      <c r="H2184" s="30">
        <v>592.48481823204338</v>
      </c>
      <c r="I2184" s="26">
        <f t="shared" ref="I2184:J2247" si="114">IF(G2184&lt;0,"",IF(G2184="","",G2184))</f>
        <v>1459.6765281074506</v>
      </c>
      <c r="J2184" s="26">
        <f t="shared" si="114"/>
        <v>592.48481823204338</v>
      </c>
      <c r="K2184" s="26">
        <f t="shared" si="112"/>
        <v>867.19170987540724</v>
      </c>
      <c r="L2184" s="28">
        <f t="shared" si="113"/>
        <v>0.59409855072463769</v>
      </c>
    </row>
    <row r="2185" spans="1:12">
      <c r="A2185" s="14">
        <v>2013</v>
      </c>
      <c r="B2185" s="14" t="s">
        <v>964</v>
      </c>
      <c r="C2185" s="14" t="s">
        <v>1867</v>
      </c>
      <c r="D2185" s="14" t="s">
        <v>1355</v>
      </c>
      <c r="E2185" s="14" t="s">
        <v>1356</v>
      </c>
      <c r="F2185" s="14" t="s">
        <v>1869</v>
      </c>
      <c r="G2185" s="30">
        <v>1492.8408393052721</v>
      </c>
      <c r="H2185" s="30">
        <v>643.15505227272706</v>
      </c>
      <c r="I2185" s="26">
        <f t="shared" si="114"/>
        <v>1492.8408393052721</v>
      </c>
      <c r="J2185" s="26">
        <f t="shared" si="114"/>
        <v>643.15505227272706</v>
      </c>
      <c r="K2185" s="26">
        <f t="shared" si="112"/>
        <v>849.68578703254502</v>
      </c>
      <c r="L2185" s="28">
        <f t="shared" si="113"/>
        <v>0.56917372881355921</v>
      </c>
    </row>
    <row r="2186" spans="1:12">
      <c r="A2186" s="14">
        <v>2014</v>
      </c>
      <c r="B2186" s="14" t="s">
        <v>964</v>
      </c>
      <c r="C2186" s="14" t="s">
        <v>1867</v>
      </c>
      <c r="D2186" s="14" t="s">
        <v>1355</v>
      </c>
      <c r="E2186" s="14" t="s">
        <v>1356</v>
      </c>
      <c r="F2186" s="14" t="s">
        <v>1869</v>
      </c>
      <c r="G2186" s="30">
        <v>1686.4136940803974</v>
      </c>
      <c r="H2186" s="30">
        <v>652.3896139430509</v>
      </c>
      <c r="I2186" s="26">
        <f t="shared" si="114"/>
        <v>1686.4136940803974</v>
      </c>
      <c r="J2186" s="26">
        <f t="shared" si="114"/>
        <v>652.3896139430509</v>
      </c>
      <c r="K2186" s="26">
        <f t="shared" si="112"/>
        <v>1034.0240801373466</v>
      </c>
      <c r="L2186" s="28">
        <f t="shared" si="113"/>
        <v>0.61314971751412439</v>
      </c>
    </row>
    <row r="2187" spans="1:12">
      <c r="A2187" s="14">
        <v>2017</v>
      </c>
      <c r="B2187" s="14" t="s">
        <v>964</v>
      </c>
      <c r="C2187" s="14" t="s">
        <v>1867</v>
      </c>
      <c r="D2187" s="14" t="s">
        <v>1355</v>
      </c>
      <c r="E2187" s="14" t="s">
        <v>1356</v>
      </c>
      <c r="F2187" s="14" t="s">
        <v>1869</v>
      </c>
      <c r="G2187" s="30">
        <v>1480.856409303653</v>
      </c>
      <c r="H2187" s="30">
        <v>654.85347959333194</v>
      </c>
      <c r="I2187" s="26">
        <f t="shared" si="114"/>
        <v>1480.856409303653</v>
      </c>
      <c r="J2187" s="26">
        <f t="shared" si="114"/>
        <v>654.85347959333194</v>
      </c>
      <c r="K2187" s="26">
        <f t="shared" si="112"/>
        <v>826.00292971032104</v>
      </c>
      <c r="L2187" s="28">
        <f t="shared" si="113"/>
        <v>0.55778732125603903</v>
      </c>
    </row>
    <row r="2188" spans="1:12">
      <c r="A2188" s="14">
        <v>2016</v>
      </c>
      <c r="B2188" s="14" t="s">
        <v>964</v>
      </c>
      <c r="C2188" s="14" t="s">
        <v>1867</v>
      </c>
      <c r="D2188" s="14" t="s">
        <v>1355</v>
      </c>
      <c r="E2188" s="14" t="s">
        <v>1356</v>
      </c>
      <c r="F2188" s="14" t="s">
        <v>1869</v>
      </c>
      <c r="G2188" s="30">
        <v>1553.3173919001624</v>
      </c>
      <c r="H2188" s="30">
        <v>673.57545113843457</v>
      </c>
      <c r="I2188" s="26">
        <f t="shared" si="114"/>
        <v>1553.3173919001624</v>
      </c>
      <c r="J2188" s="26">
        <f t="shared" si="114"/>
        <v>673.57545113843457</v>
      </c>
      <c r="K2188" s="26">
        <f t="shared" si="112"/>
        <v>879.74194076172785</v>
      </c>
      <c r="L2188" s="28">
        <f t="shared" si="113"/>
        <v>0.56636328502415445</v>
      </c>
    </row>
    <row r="2189" spans="1:12">
      <c r="A2189" s="14">
        <v>2012</v>
      </c>
      <c r="B2189" s="14" t="s">
        <v>964</v>
      </c>
      <c r="C2189" s="14" t="s">
        <v>1867</v>
      </c>
      <c r="D2189" s="14" t="s">
        <v>1355</v>
      </c>
      <c r="E2189" s="14" t="s">
        <v>1356</v>
      </c>
      <c r="F2189" s="14" t="s">
        <v>1869</v>
      </c>
      <c r="G2189" s="30">
        <v>1588.6071537953396</v>
      </c>
      <c r="H2189" s="30">
        <v>704.95564347375716</v>
      </c>
      <c r="I2189" s="26">
        <f t="shared" si="114"/>
        <v>1588.6071537953396</v>
      </c>
      <c r="J2189" s="26">
        <f t="shared" si="114"/>
        <v>704.95564347375716</v>
      </c>
      <c r="K2189" s="26">
        <f t="shared" si="112"/>
        <v>883.65151032158246</v>
      </c>
      <c r="L2189" s="28">
        <f t="shared" si="113"/>
        <v>0.55624293785310708</v>
      </c>
    </row>
    <row r="2190" spans="1:12">
      <c r="A2190" s="14">
        <v>2011</v>
      </c>
      <c r="B2190" s="14" t="s">
        <v>964</v>
      </c>
      <c r="C2190" s="14" t="s">
        <v>1867</v>
      </c>
      <c r="D2190" s="14" t="s">
        <v>1355</v>
      </c>
      <c r="E2190" s="14" t="s">
        <v>1356</v>
      </c>
      <c r="F2190" s="14" t="s">
        <v>1869</v>
      </c>
      <c r="G2190" s="30">
        <v>1479.2290957357154</v>
      </c>
      <c r="H2190" s="30">
        <v>737.62636367647031</v>
      </c>
      <c r="I2190" s="26">
        <f t="shared" si="114"/>
        <v>1479.2290957357154</v>
      </c>
      <c r="J2190" s="26">
        <f t="shared" si="114"/>
        <v>737.62636367647031</v>
      </c>
      <c r="K2190" s="26">
        <f t="shared" si="112"/>
        <v>741.60273205924511</v>
      </c>
      <c r="L2190" s="28">
        <f t="shared" si="113"/>
        <v>0.50134406779661034</v>
      </c>
    </row>
    <row r="2191" spans="1:12">
      <c r="A2191" s="14">
        <v>2020</v>
      </c>
      <c r="B2191" s="14" t="s">
        <v>964</v>
      </c>
      <c r="C2191" s="14" t="s">
        <v>1870</v>
      </c>
      <c r="D2191" s="14" t="s">
        <v>966</v>
      </c>
      <c r="E2191" s="14" t="s">
        <v>1352</v>
      </c>
      <c r="F2191" s="14" t="s">
        <v>1871</v>
      </c>
      <c r="G2191" s="30">
        <v>438.99832743014525</v>
      </c>
      <c r="H2191" s="30">
        <v>62.009669008264403</v>
      </c>
      <c r="I2191" s="26">
        <f t="shared" si="114"/>
        <v>438.99832743014525</v>
      </c>
      <c r="J2191" s="26">
        <f t="shared" si="114"/>
        <v>62.009669008264403</v>
      </c>
      <c r="K2191" s="26">
        <f t="shared" si="112"/>
        <v>376.98865842188087</v>
      </c>
      <c r="L2191" s="28">
        <f t="shared" si="113"/>
        <v>0.8587473684210527</v>
      </c>
    </row>
    <row r="2192" spans="1:12">
      <c r="A2192" s="14">
        <v>2019</v>
      </c>
      <c r="B2192" s="14" t="s">
        <v>964</v>
      </c>
      <c r="C2192" s="14" t="s">
        <v>1870</v>
      </c>
      <c r="D2192" s="14" t="s">
        <v>966</v>
      </c>
      <c r="E2192" s="14" t="s">
        <v>1352</v>
      </c>
      <c r="F2192" s="14" t="s">
        <v>1871</v>
      </c>
      <c r="G2192" s="30">
        <v>391.95793571069817</v>
      </c>
      <c r="H2192" s="30">
        <v>105.20150994475144</v>
      </c>
      <c r="I2192" s="26">
        <f t="shared" si="114"/>
        <v>391.95793571069817</v>
      </c>
      <c r="J2192" s="26">
        <f t="shared" si="114"/>
        <v>105.20150994475144</v>
      </c>
      <c r="K2192" s="26">
        <f t="shared" si="112"/>
        <v>286.75642576594674</v>
      </c>
      <c r="L2192" s="28">
        <f t="shared" si="113"/>
        <v>0.73159999999999992</v>
      </c>
    </row>
    <row r="2193" spans="1:12">
      <c r="A2193" s="14">
        <v>2021</v>
      </c>
      <c r="B2193" s="14" t="s">
        <v>964</v>
      </c>
      <c r="C2193" s="14" t="s">
        <v>1870</v>
      </c>
      <c r="D2193" s="14" t="s">
        <v>966</v>
      </c>
      <c r="E2193" s="14" t="s">
        <v>1352</v>
      </c>
      <c r="F2193" s="14" t="s">
        <v>1871</v>
      </c>
      <c r="G2193" s="30">
        <v>342.67419354838682</v>
      </c>
      <c r="H2193" s="30">
        <v>111.01862333333331</v>
      </c>
      <c r="I2193" s="26">
        <f t="shared" si="114"/>
        <v>342.67419354838682</v>
      </c>
      <c r="J2193" s="26">
        <f t="shared" si="114"/>
        <v>111.01862333333331</v>
      </c>
      <c r="K2193" s="26">
        <f t="shared" si="112"/>
        <v>231.6555702150535</v>
      </c>
      <c r="L2193" s="28">
        <f t="shared" si="113"/>
        <v>0.67602280701754358</v>
      </c>
    </row>
    <row r="2194" spans="1:12">
      <c r="A2194" s="14">
        <v>2018</v>
      </c>
      <c r="B2194" s="14" t="s">
        <v>964</v>
      </c>
      <c r="C2194" s="14" t="s">
        <v>1870</v>
      </c>
      <c r="D2194" s="14" t="s">
        <v>966</v>
      </c>
      <c r="E2194" s="14" t="s">
        <v>1352</v>
      </c>
      <c r="F2194" s="14" t="s">
        <v>1871</v>
      </c>
      <c r="G2194" s="30">
        <v>364.686567164179</v>
      </c>
      <c r="H2194" s="30">
        <v>162.96191999999996</v>
      </c>
      <c r="I2194" s="26">
        <f t="shared" si="114"/>
        <v>364.686567164179</v>
      </c>
      <c r="J2194" s="26">
        <f t="shared" si="114"/>
        <v>162.96191999999996</v>
      </c>
      <c r="K2194" s="26">
        <f t="shared" si="112"/>
        <v>201.72464716417903</v>
      </c>
      <c r="L2194" s="28">
        <f t="shared" si="113"/>
        <v>0.5531452631578947</v>
      </c>
    </row>
    <row r="2195" spans="1:12">
      <c r="A2195" s="14">
        <v>2017</v>
      </c>
      <c r="B2195" s="14" t="s">
        <v>964</v>
      </c>
      <c r="C2195" s="14" t="s">
        <v>1328</v>
      </c>
      <c r="D2195" s="14" t="s">
        <v>1329</v>
      </c>
      <c r="E2195" s="14" t="s">
        <v>1330</v>
      </c>
      <c r="F2195" s="14" t="s">
        <v>1330</v>
      </c>
      <c r="G2195" s="30">
        <v>130.55841524228279</v>
      </c>
      <c r="H2195" s="30">
        <v>35.231734369642801</v>
      </c>
      <c r="I2195" s="26">
        <f t="shared" si="114"/>
        <v>130.55841524228279</v>
      </c>
      <c r="J2195" s="26">
        <f t="shared" si="114"/>
        <v>35.231734369642801</v>
      </c>
      <c r="K2195" s="26">
        <f t="shared" si="112"/>
        <v>95.326680872639997</v>
      </c>
      <c r="L2195" s="28">
        <f t="shared" si="113"/>
        <v>0.73014581783746557</v>
      </c>
    </row>
    <row r="2196" spans="1:12">
      <c r="A2196" s="14">
        <v>2018</v>
      </c>
      <c r="B2196" s="14" t="s">
        <v>964</v>
      </c>
      <c r="C2196" s="14" t="s">
        <v>1328</v>
      </c>
      <c r="D2196" s="14" t="s">
        <v>1329</v>
      </c>
      <c r="E2196" s="14" t="s">
        <v>1330</v>
      </c>
      <c r="F2196" s="14" t="s">
        <v>1330</v>
      </c>
      <c r="G2196" s="30">
        <v>167.91723030490576</v>
      </c>
      <c r="H2196" s="30">
        <v>35.741737568681195</v>
      </c>
      <c r="I2196" s="26">
        <f t="shared" si="114"/>
        <v>167.91723030490576</v>
      </c>
      <c r="J2196" s="26">
        <f t="shared" si="114"/>
        <v>35.741737568681195</v>
      </c>
      <c r="K2196" s="26">
        <f t="shared" si="112"/>
        <v>132.17549273622456</v>
      </c>
      <c r="L2196" s="28">
        <f t="shared" si="113"/>
        <v>0.78714669421487593</v>
      </c>
    </row>
    <row r="2197" spans="1:12">
      <c r="A2197" s="14">
        <v>2020</v>
      </c>
      <c r="B2197" s="14" t="s">
        <v>964</v>
      </c>
      <c r="C2197" s="14" t="s">
        <v>1328</v>
      </c>
      <c r="D2197" s="14" t="s">
        <v>1329</v>
      </c>
      <c r="E2197" s="14" t="s">
        <v>1330</v>
      </c>
      <c r="F2197" s="14" t="s">
        <v>1330</v>
      </c>
      <c r="G2197" s="30">
        <v>153.80567440769454</v>
      </c>
      <c r="H2197" s="30">
        <v>44.637542145594004</v>
      </c>
      <c r="I2197" s="26">
        <f t="shared" si="114"/>
        <v>153.80567440769454</v>
      </c>
      <c r="J2197" s="26">
        <f t="shared" si="114"/>
        <v>44.637542145594004</v>
      </c>
      <c r="K2197" s="26">
        <f t="shared" si="112"/>
        <v>109.16813226210053</v>
      </c>
      <c r="L2197" s="28">
        <f t="shared" si="113"/>
        <v>0.70977961432506875</v>
      </c>
    </row>
    <row r="2198" spans="1:12">
      <c r="A2198" s="14">
        <v>2015</v>
      </c>
      <c r="B2198" s="14" t="s">
        <v>964</v>
      </c>
      <c r="C2198" s="14" t="s">
        <v>1328</v>
      </c>
      <c r="D2198" s="14" t="s">
        <v>1329</v>
      </c>
      <c r="E2198" s="14" t="s">
        <v>1330</v>
      </c>
      <c r="F2198" s="14" t="s">
        <v>1330</v>
      </c>
      <c r="G2198" s="30">
        <v>126.63989348752266</v>
      </c>
      <c r="H2198" s="30">
        <v>55.88639431818175</v>
      </c>
      <c r="I2198" s="26">
        <f t="shared" si="114"/>
        <v>126.63989348752266</v>
      </c>
      <c r="J2198" s="26">
        <f t="shared" si="114"/>
        <v>55.88639431818175</v>
      </c>
      <c r="K2198" s="26">
        <f t="shared" si="112"/>
        <v>70.753499169340898</v>
      </c>
      <c r="L2198" s="28">
        <f t="shared" si="113"/>
        <v>0.55869834710743793</v>
      </c>
    </row>
    <row r="2199" spans="1:12">
      <c r="A2199" s="14">
        <v>2021</v>
      </c>
      <c r="B2199" s="14" t="s">
        <v>964</v>
      </c>
      <c r="C2199" s="14" t="s">
        <v>1328</v>
      </c>
      <c r="D2199" s="14" t="s">
        <v>1329</v>
      </c>
      <c r="E2199" s="14" t="s">
        <v>1330</v>
      </c>
      <c r="F2199" s="14" t="s">
        <v>1330</v>
      </c>
      <c r="G2199" s="30">
        <v>199.40645204234048</v>
      </c>
      <c r="H2199" s="30">
        <v>71.866662111581959</v>
      </c>
      <c r="I2199" s="26">
        <f t="shared" si="114"/>
        <v>199.40645204234048</v>
      </c>
      <c r="J2199" s="26">
        <f t="shared" si="114"/>
        <v>71.866662111581959</v>
      </c>
      <c r="K2199" s="26">
        <f t="shared" si="112"/>
        <v>127.53978993075852</v>
      </c>
      <c r="L2199" s="28">
        <f t="shared" si="113"/>
        <v>0.63959710743801645</v>
      </c>
    </row>
    <row r="2200" spans="1:12">
      <c r="A2200" s="14">
        <v>2012</v>
      </c>
      <c r="B2200" s="14" t="s">
        <v>964</v>
      </c>
      <c r="C2200" s="14" t="s">
        <v>1328</v>
      </c>
      <c r="D2200" s="14" t="s">
        <v>1329</v>
      </c>
      <c r="E2200" s="14" t="s">
        <v>1330</v>
      </c>
      <c r="F2200" s="14" t="s">
        <v>1330</v>
      </c>
      <c r="G2200" s="30">
        <v>167.76385844212516</v>
      </c>
      <c r="H2200" s="30">
        <v>73.074331894150475</v>
      </c>
      <c r="I2200" s="26">
        <f t="shared" si="114"/>
        <v>167.76385844212516</v>
      </c>
      <c r="J2200" s="26">
        <f t="shared" si="114"/>
        <v>73.074331894150475</v>
      </c>
      <c r="K2200" s="26">
        <f t="shared" si="112"/>
        <v>94.68952654797468</v>
      </c>
      <c r="L2200" s="28">
        <f t="shared" si="113"/>
        <v>0.56442148760330568</v>
      </c>
    </row>
    <row r="2201" spans="1:12">
      <c r="A2201" s="14">
        <v>2013</v>
      </c>
      <c r="B2201" s="14" t="s">
        <v>964</v>
      </c>
      <c r="C2201" s="14" t="s">
        <v>1328</v>
      </c>
      <c r="D2201" s="14" t="s">
        <v>1329</v>
      </c>
      <c r="E2201" s="14" t="s">
        <v>1330</v>
      </c>
      <c r="F2201" s="14" t="s">
        <v>1330</v>
      </c>
      <c r="G2201" s="30">
        <v>145.67620967741942</v>
      </c>
      <c r="H2201" s="30">
        <v>83.290272555096195</v>
      </c>
      <c r="I2201" s="26">
        <f t="shared" si="114"/>
        <v>145.67620967741942</v>
      </c>
      <c r="J2201" s="26">
        <f t="shared" si="114"/>
        <v>83.290272555096195</v>
      </c>
      <c r="K2201" s="26">
        <f t="shared" si="112"/>
        <v>62.385937122323227</v>
      </c>
      <c r="L2201" s="28">
        <f t="shared" si="113"/>
        <v>0.42825068870523597</v>
      </c>
    </row>
    <row r="2202" spans="1:12">
      <c r="A2202" s="14">
        <v>2016</v>
      </c>
      <c r="B2202" s="14" t="s">
        <v>964</v>
      </c>
      <c r="C2202" s="14" t="s">
        <v>1328</v>
      </c>
      <c r="D2202" s="14" t="s">
        <v>1329</v>
      </c>
      <c r="E2202" s="14" t="s">
        <v>1330</v>
      </c>
      <c r="F2202" s="14" t="s">
        <v>1330</v>
      </c>
      <c r="G2202" s="30">
        <v>307.35861538461432</v>
      </c>
      <c r="H2202" s="30">
        <v>85.320592499999691</v>
      </c>
      <c r="I2202" s="26">
        <f t="shared" si="114"/>
        <v>307.35861538461432</v>
      </c>
      <c r="J2202" s="26">
        <f t="shared" si="114"/>
        <v>85.320592499999691</v>
      </c>
      <c r="K2202" s="26">
        <f t="shared" si="112"/>
        <v>222.03802288461463</v>
      </c>
      <c r="L2202" s="28">
        <f t="shared" si="113"/>
        <v>0.72240702479338847</v>
      </c>
    </row>
    <row r="2203" spans="1:12">
      <c r="A2203" s="14">
        <v>2014</v>
      </c>
      <c r="B2203" s="14" t="s">
        <v>964</v>
      </c>
      <c r="C2203" s="14" t="s">
        <v>1328</v>
      </c>
      <c r="D2203" s="14" t="s">
        <v>1329</v>
      </c>
      <c r="E2203" s="14" t="s">
        <v>1330</v>
      </c>
      <c r="F2203" s="14" t="s">
        <v>1330</v>
      </c>
      <c r="G2203" s="30">
        <v>146.34862402362364</v>
      </c>
      <c r="H2203" s="30">
        <v>102.88751749539625</v>
      </c>
      <c r="I2203" s="26">
        <f t="shared" si="114"/>
        <v>146.34862402362364</v>
      </c>
      <c r="J2203" s="26">
        <f t="shared" si="114"/>
        <v>102.88751749539625</v>
      </c>
      <c r="K2203" s="26">
        <f t="shared" si="112"/>
        <v>43.46110652822739</v>
      </c>
      <c r="L2203" s="28">
        <f t="shared" si="113"/>
        <v>0.29696969696969533</v>
      </c>
    </row>
    <row r="2204" spans="1:12">
      <c r="A2204" s="14">
        <v>2021</v>
      </c>
      <c r="B2204" s="14" t="s">
        <v>964</v>
      </c>
      <c r="C2204" s="14" t="s">
        <v>1872</v>
      </c>
      <c r="D2204" s="14" t="s">
        <v>957</v>
      </c>
      <c r="E2204" s="14" t="s">
        <v>1873</v>
      </c>
      <c r="F2204" s="14" t="s">
        <v>1874</v>
      </c>
      <c r="G2204" s="30">
        <v>212.73667590027728</v>
      </c>
      <c r="H2204" s="30">
        <v>30.92794639889199</v>
      </c>
      <c r="I2204" s="26">
        <f t="shared" si="114"/>
        <v>212.73667590027728</v>
      </c>
      <c r="J2204" s="26">
        <f t="shared" si="114"/>
        <v>30.92794639889199</v>
      </c>
      <c r="K2204" s="26">
        <f t="shared" si="112"/>
        <v>181.8087295013853</v>
      </c>
      <c r="L2204" s="28">
        <f t="shared" si="113"/>
        <v>0.85461864406779675</v>
      </c>
    </row>
    <row r="2205" spans="1:12">
      <c r="A2205" s="14">
        <v>2020</v>
      </c>
      <c r="B2205" s="14" t="s">
        <v>964</v>
      </c>
      <c r="C2205" s="14" t="s">
        <v>1872</v>
      </c>
      <c r="D2205" s="14" t="s">
        <v>957</v>
      </c>
      <c r="E2205" s="14" t="s">
        <v>1873</v>
      </c>
      <c r="F2205" s="14" t="s">
        <v>1874</v>
      </c>
      <c r="G2205" s="30">
        <v>231.23055865921771</v>
      </c>
      <c r="H2205" s="30">
        <v>95.937820065177206</v>
      </c>
      <c r="I2205" s="26">
        <f t="shared" si="114"/>
        <v>231.23055865921771</v>
      </c>
      <c r="J2205" s="26">
        <f t="shared" si="114"/>
        <v>95.937820065177206</v>
      </c>
      <c r="K2205" s="26">
        <f t="shared" si="112"/>
        <v>135.29273859404049</v>
      </c>
      <c r="L2205" s="28">
        <f t="shared" si="113"/>
        <v>0.58509887005649552</v>
      </c>
    </row>
    <row r="2206" spans="1:12">
      <c r="A2206" s="14">
        <v>2017</v>
      </c>
      <c r="B2206" s="14" t="s">
        <v>964</v>
      </c>
      <c r="C2206" s="14" t="s">
        <v>1120</v>
      </c>
      <c r="D2206" s="14" t="s">
        <v>1121</v>
      </c>
      <c r="E2206" s="14" t="s">
        <v>1122</v>
      </c>
      <c r="F2206" s="14" t="s">
        <v>1123</v>
      </c>
      <c r="G2206" s="30">
        <v>1208.2634103825976</v>
      </c>
      <c r="H2206" s="30">
        <v>409.89394363838517</v>
      </c>
      <c r="I2206" s="26">
        <f t="shared" si="114"/>
        <v>1208.2634103825976</v>
      </c>
      <c r="J2206" s="26">
        <f t="shared" si="114"/>
        <v>409.89394363838517</v>
      </c>
      <c r="K2206" s="26">
        <f t="shared" si="112"/>
        <v>798.36946674421245</v>
      </c>
      <c r="L2206" s="28">
        <f t="shared" si="113"/>
        <v>0.66075779493430831</v>
      </c>
    </row>
    <row r="2207" spans="1:12">
      <c r="A2207" s="14">
        <v>2020</v>
      </c>
      <c r="B2207" s="14" t="s">
        <v>964</v>
      </c>
      <c r="C2207" s="14" t="s">
        <v>1120</v>
      </c>
      <c r="D2207" s="14" t="s">
        <v>1121</v>
      </c>
      <c r="E2207" s="14" t="s">
        <v>1122</v>
      </c>
      <c r="F2207" s="14" t="s">
        <v>1123</v>
      </c>
      <c r="G2207" s="30">
        <v>1345.9498716116957</v>
      </c>
      <c r="H2207" s="30">
        <v>504.88843898891997</v>
      </c>
      <c r="I2207" s="26">
        <f t="shared" si="114"/>
        <v>1345.9498716116957</v>
      </c>
      <c r="J2207" s="26">
        <f t="shared" si="114"/>
        <v>504.88843898891997</v>
      </c>
      <c r="K2207" s="26">
        <f t="shared" si="112"/>
        <v>841.06143262277578</v>
      </c>
      <c r="L2207" s="28">
        <f t="shared" si="113"/>
        <v>0.62488317757009348</v>
      </c>
    </row>
    <row r="2208" spans="1:12">
      <c r="A2208" s="14">
        <v>2019</v>
      </c>
      <c r="B2208" s="14" t="s">
        <v>964</v>
      </c>
      <c r="C2208" s="14" t="s">
        <v>1875</v>
      </c>
      <c r="D2208" s="14" t="s">
        <v>957</v>
      </c>
      <c r="E2208" s="14" t="s">
        <v>1187</v>
      </c>
      <c r="F2208" s="14" t="s">
        <v>1198</v>
      </c>
      <c r="G2208" s="30">
        <v>75.147793945996213</v>
      </c>
      <c r="H2208" s="30">
        <v>4.2737840833751779</v>
      </c>
      <c r="I2208" s="26">
        <f t="shared" si="114"/>
        <v>75.147793945996213</v>
      </c>
      <c r="J2208" s="26">
        <f t="shared" si="114"/>
        <v>4.2737840833751779</v>
      </c>
      <c r="K2208" s="26">
        <f t="shared" si="112"/>
        <v>70.874009862621037</v>
      </c>
      <c r="L2208" s="28">
        <f t="shared" si="113"/>
        <v>0.94312828282828287</v>
      </c>
    </row>
    <row r="2209" spans="1:12">
      <c r="A2209" s="14">
        <v>2021</v>
      </c>
      <c r="B2209" s="14" t="s">
        <v>964</v>
      </c>
      <c r="C2209" s="14" t="s">
        <v>1875</v>
      </c>
      <c r="D2209" s="14" t="s">
        <v>957</v>
      </c>
      <c r="E2209" s="14" t="s">
        <v>1187</v>
      </c>
      <c r="F2209" s="14" t="s">
        <v>1198</v>
      </c>
      <c r="G2209" s="30">
        <v>61.243714285714233</v>
      </c>
      <c r="H2209" s="30">
        <v>5.0888989999999819</v>
      </c>
      <c r="I2209" s="26">
        <f t="shared" si="114"/>
        <v>61.243714285714233</v>
      </c>
      <c r="J2209" s="26">
        <f t="shared" si="114"/>
        <v>5.0888989999999819</v>
      </c>
      <c r="K2209" s="26">
        <f t="shared" ref="K2209:K2272" si="115">IF(H2209="","",IF(G2209="","",G2209-H2209))</f>
        <v>56.15481528571425</v>
      </c>
      <c r="L2209" s="28">
        <f t="shared" ref="L2209:L2272" si="116">IF(H2209="","",IF(G2209="","",K2209/G2209))</f>
        <v>0.91690740740740762</v>
      </c>
    </row>
    <row r="2210" spans="1:12">
      <c r="A2210" s="14">
        <v>2020</v>
      </c>
      <c r="B2210" s="14" t="s">
        <v>964</v>
      </c>
      <c r="C2210" s="14" t="s">
        <v>1875</v>
      </c>
      <c r="D2210" s="14" t="s">
        <v>957</v>
      </c>
      <c r="E2210" s="14" t="s">
        <v>1187</v>
      </c>
      <c r="F2210" s="14" t="s">
        <v>1198</v>
      </c>
      <c r="G2210" s="30">
        <v>69.956086956521617</v>
      </c>
      <c r="H2210" s="30">
        <v>5.2202786666666565</v>
      </c>
      <c r="I2210" s="26">
        <f t="shared" si="114"/>
        <v>69.956086956521617</v>
      </c>
      <c r="J2210" s="26">
        <f t="shared" si="114"/>
        <v>5.2202786666666565</v>
      </c>
      <c r="K2210" s="26">
        <f t="shared" si="115"/>
        <v>64.735808289854958</v>
      </c>
      <c r="L2210" s="28">
        <f t="shared" si="116"/>
        <v>0.92537777777777774</v>
      </c>
    </row>
    <row r="2211" spans="1:12">
      <c r="A2211" s="14">
        <v>2018</v>
      </c>
      <c r="B2211" s="14" t="s">
        <v>964</v>
      </c>
      <c r="C2211" s="14" t="s">
        <v>1875</v>
      </c>
      <c r="D2211" s="14" t="s">
        <v>957</v>
      </c>
      <c r="E2211" s="14" t="s">
        <v>1187</v>
      </c>
      <c r="F2211" s="14" t="s">
        <v>1198</v>
      </c>
      <c r="G2211" s="30">
        <v>54.029409348441973</v>
      </c>
      <c r="H2211" s="30">
        <v>13.93849610867886</v>
      </c>
      <c r="I2211" s="26">
        <f t="shared" si="114"/>
        <v>54.029409348441973</v>
      </c>
      <c r="J2211" s="26">
        <f t="shared" si="114"/>
        <v>13.93849610867886</v>
      </c>
      <c r="K2211" s="26">
        <f t="shared" si="115"/>
        <v>40.090913239763111</v>
      </c>
      <c r="L2211" s="28">
        <f t="shared" si="116"/>
        <v>0.74202020202020214</v>
      </c>
    </row>
    <row r="2212" spans="1:12">
      <c r="A2212" s="14">
        <v>2021</v>
      </c>
      <c r="B2212" s="14" t="s">
        <v>964</v>
      </c>
      <c r="C2212" s="14" t="s">
        <v>1876</v>
      </c>
      <c r="D2212" s="14" t="s">
        <v>991</v>
      </c>
      <c r="E2212" s="14" t="s">
        <v>1324</v>
      </c>
      <c r="F2212" s="14" t="s">
        <v>1877</v>
      </c>
      <c r="G2212" s="30">
        <v>1058.8208449702711</v>
      </c>
      <c r="H2212" s="30">
        <v>170.06026002060455</v>
      </c>
      <c r="I2212" s="26">
        <f t="shared" si="114"/>
        <v>1058.8208449702711</v>
      </c>
      <c r="J2212" s="26">
        <f t="shared" si="114"/>
        <v>170.06026002060455</v>
      </c>
      <c r="K2212" s="26">
        <f t="shared" si="115"/>
        <v>888.76058494966651</v>
      </c>
      <c r="L2212" s="28">
        <f t="shared" si="116"/>
        <v>0.83938712500000001</v>
      </c>
    </row>
    <row r="2213" spans="1:12">
      <c r="A2213" s="14">
        <v>2020</v>
      </c>
      <c r="B2213" s="14" t="s">
        <v>964</v>
      </c>
      <c r="C2213" s="14" t="s">
        <v>1876</v>
      </c>
      <c r="D2213" s="14" t="s">
        <v>991</v>
      </c>
      <c r="E2213" s="14" t="s">
        <v>1324</v>
      </c>
      <c r="F2213" s="14" t="s">
        <v>1877</v>
      </c>
      <c r="G2213" s="30">
        <v>1062.658752513297</v>
      </c>
      <c r="H2213" s="30">
        <v>179.04631055221253</v>
      </c>
      <c r="I2213" s="26">
        <f t="shared" si="114"/>
        <v>1062.658752513297</v>
      </c>
      <c r="J2213" s="26">
        <f t="shared" si="114"/>
        <v>179.04631055221253</v>
      </c>
      <c r="K2213" s="26">
        <f t="shared" si="115"/>
        <v>883.61244196108453</v>
      </c>
      <c r="L2213" s="28">
        <f t="shared" si="116"/>
        <v>0.83151100000000033</v>
      </c>
    </row>
    <row r="2214" spans="1:12">
      <c r="A2214" s="14">
        <v>2019</v>
      </c>
      <c r="B2214" s="14" t="s">
        <v>964</v>
      </c>
      <c r="C2214" s="14" t="s">
        <v>1876</v>
      </c>
      <c r="D2214" s="14" t="s">
        <v>991</v>
      </c>
      <c r="E2214" s="14" t="s">
        <v>1324</v>
      </c>
      <c r="F2214" s="14" t="s">
        <v>1877</v>
      </c>
      <c r="G2214" s="30">
        <v>1106.1814993423925</v>
      </c>
      <c r="H2214" s="30">
        <v>228.9103111111103</v>
      </c>
      <c r="I2214" s="26">
        <f t="shared" si="114"/>
        <v>1106.1814993423925</v>
      </c>
      <c r="J2214" s="26">
        <f t="shared" si="114"/>
        <v>228.9103111111103</v>
      </c>
      <c r="K2214" s="26">
        <f t="shared" si="115"/>
        <v>877.27118823128217</v>
      </c>
      <c r="L2214" s="28">
        <f t="shared" si="116"/>
        <v>0.79306261111111165</v>
      </c>
    </row>
    <row r="2215" spans="1:12">
      <c r="A2215" s="14">
        <v>2021</v>
      </c>
      <c r="B2215" s="14" t="s">
        <v>964</v>
      </c>
      <c r="C2215" s="14" t="s">
        <v>1878</v>
      </c>
      <c r="D2215" s="14" t="s">
        <v>1879</v>
      </c>
      <c r="E2215" s="14" t="s">
        <v>1880</v>
      </c>
      <c r="F2215" s="14" t="s">
        <v>1881</v>
      </c>
      <c r="G2215" s="30">
        <v>104.33597061524314</v>
      </c>
      <c r="H2215" s="30">
        <v>32.558412258953105</v>
      </c>
      <c r="I2215" s="26">
        <f t="shared" si="114"/>
        <v>104.33597061524314</v>
      </c>
      <c r="J2215" s="26">
        <f t="shared" si="114"/>
        <v>32.558412258953105</v>
      </c>
      <c r="K2215" s="26">
        <f t="shared" si="115"/>
        <v>71.777558356290029</v>
      </c>
      <c r="L2215" s="28">
        <f t="shared" si="116"/>
        <v>0.68794642857142851</v>
      </c>
    </row>
    <row r="2216" spans="1:12">
      <c r="A2216" s="14">
        <v>2020</v>
      </c>
      <c r="B2216" s="14" t="s">
        <v>964</v>
      </c>
      <c r="C2216" s="14" t="s">
        <v>1878</v>
      </c>
      <c r="D2216" s="14" t="s">
        <v>1879</v>
      </c>
      <c r="E2216" s="14" t="s">
        <v>1880</v>
      </c>
      <c r="F2216" s="14" t="s">
        <v>1881</v>
      </c>
      <c r="G2216" s="30">
        <v>101.60937572445789</v>
      </c>
      <c r="H2216" s="30">
        <v>33.398034092289095</v>
      </c>
      <c r="I2216" s="26">
        <f t="shared" si="114"/>
        <v>101.60937572445789</v>
      </c>
      <c r="J2216" s="26">
        <f t="shared" si="114"/>
        <v>33.398034092289095</v>
      </c>
      <c r="K2216" s="26">
        <f t="shared" si="115"/>
        <v>68.211341632168796</v>
      </c>
      <c r="L2216" s="28">
        <f t="shared" si="116"/>
        <v>0.67130952380952358</v>
      </c>
    </row>
    <row r="2217" spans="1:12">
      <c r="A2217" s="14">
        <v>2021</v>
      </c>
      <c r="B2217" s="14" t="s">
        <v>964</v>
      </c>
      <c r="C2217" s="14" t="s">
        <v>1882</v>
      </c>
      <c r="D2217" s="14" t="s">
        <v>1829</v>
      </c>
      <c r="E2217" s="14" t="s">
        <v>1852</v>
      </c>
      <c r="F2217" s="14" t="s">
        <v>1883</v>
      </c>
      <c r="G2217" s="30">
        <v>145.03353730260659</v>
      </c>
      <c r="H2217" s="30">
        <v>61.164402809253993</v>
      </c>
      <c r="I2217" s="26">
        <f t="shared" si="114"/>
        <v>145.03353730260659</v>
      </c>
      <c r="J2217" s="26">
        <f t="shared" si="114"/>
        <v>61.164402809253993</v>
      </c>
      <c r="K2217" s="26">
        <f t="shared" si="115"/>
        <v>83.86913449335259</v>
      </c>
      <c r="L2217" s="28">
        <f t="shared" si="116"/>
        <v>0.57827407407407461</v>
      </c>
    </row>
    <row r="2218" spans="1:12">
      <c r="A2218" s="14">
        <v>2020</v>
      </c>
      <c r="B2218" s="14" t="s">
        <v>964</v>
      </c>
      <c r="C2218" s="14" t="s">
        <v>1882</v>
      </c>
      <c r="D2218" s="14" t="s">
        <v>1829</v>
      </c>
      <c r="E2218" s="14" t="s">
        <v>1852</v>
      </c>
      <c r="F2218" s="14" t="s">
        <v>1883</v>
      </c>
      <c r="G2218" s="30">
        <v>181.46899175266034</v>
      </c>
      <c r="H2218" s="30">
        <v>113.06593557993726</v>
      </c>
      <c r="I2218" s="26">
        <f t="shared" si="114"/>
        <v>181.46899175266034</v>
      </c>
      <c r="J2218" s="26">
        <f t="shared" si="114"/>
        <v>113.06593557993726</v>
      </c>
      <c r="K2218" s="26">
        <f t="shared" si="115"/>
        <v>68.403056172723083</v>
      </c>
      <c r="L2218" s="28">
        <f t="shared" si="116"/>
        <v>0.3769407407407403</v>
      </c>
    </row>
    <row r="2219" spans="1:12">
      <c r="A2219" s="14">
        <v>2019</v>
      </c>
      <c r="B2219" s="14" t="s">
        <v>964</v>
      </c>
      <c r="C2219" s="14" t="s">
        <v>1882</v>
      </c>
      <c r="D2219" s="14" t="s">
        <v>1829</v>
      </c>
      <c r="E2219" s="14" t="s">
        <v>1852</v>
      </c>
      <c r="F2219" s="14" t="s">
        <v>1883</v>
      </c>
      <c r="G2219" s="30">
        <v>165.95912030821015</v>
      </c>
      <c r="H2219" s="30">
        <v>127.35989735376035</v>
      </c>
      <c r="I2219" s="26">
        <f t="shared" si="114"/>
        <v>165.95912030821015</v>
      </c>
      <c r="J2219" s="26">
        <f t="shared" si="114"/>
        <v>127.35989735376035</v>
      </c>
      <c r="K2219" s="26">
        <f t="shared" si="115"/>
        <v>38.5992229544498</v>
      </c>
      <c r="L2219" s="28">
        <f t="shared" si="116"/>
        <v>0.2325827160493828</v>
      </c>
    </row>
    <row r="2220" spans="1:12">
      <c r="A2220" s="14">
        <v>2020</v>
      </c>
      <c r="B2220" s="14" t="s">
        <v>964</v>
      </c>
      <c r="C2220" s="14" t="s">
        <v>1884</v>
      </c>
      <c r="D2220" s="14" t="s">
        <v>1351</v>
      </c>
      <c r="E2220" s="14" t="s">
        <v>1852</v>
      </c>
      <c r="F2220" s="14" t="s">
        <v>1852</v>
      </c>
      <c r="G2220" s="30">
        <v>13416.98796241389</v>
      </c>
      <c r="H2220" s="30">
        <v>5896.3383284210777</v>
      </c>
      <c r="I2220" s="26">
        <f t="shared" si="114"/>
        <v>13416.98796241389</v>
      </c>
      <c r="J2220" s="26">
        <f t="shared" si="114"/>
        <v>5896.3383284210777</v>
      </c>
      <c r="K2220" s="26">
        <f t="shared" si="115"/>
        <v>7520.6496339928126</v>
      </c>
      <c r="L2220" s="28">
        <f t="shared" si="116"/>
        <v>0.56053189099230216</v>
      </c>
    </row>
    <row r="2221" spans="1:12">
      <c r="A2221" s="14">
        <v>2021</v>
      </c>
      <c r="B2221" s="14" t="s">
        <v>964</v>
      </c>
      <c r="C2221" s="14" t="s">
        <v>1884</v>
      </c>
      <c r="D2221" s="14" t="s">
        <v>1351</v>
      </c>
      <c r="E2221" s="14" t="s">
        <v>1852</v>
      </c>
      <c r="F2221" s="14" t="s">
        <v>1852</v>
      </c>
      <c r="G2221" s="30">
        <v>12150.413491525438</v>
      </c>
      <c r="H2221" s="30">
        <v>6456.7396346250052</v>
      </c>
      <c r="I2221" s="26">
        <f t="shared" si="114"/>
        <v>12150.413491525438</v>
      </c>
      <c r="J2221" s="26">
        <f t="shared" si="114"/>
        <v>6456.7396346250052</v>
      </c>
      <c r="K2221" s="26">
        <f t="shared" si="115"/>
        <v>5693.6738569004328</v>
      </c>
      <c r="L2221" s="28">
        <f t="shared" si="116"/>
        <v>0.46859918478260887</v>
      </c>
    </row>
    <row r="2222" spans="1:12">
      <c r="A2222" s="14">
        <v>2015</v>
      </c>
      <c r="B2222" s="14" t="s">
        <v>964</v>
      </c>
      <c r="C2222" s="14" t="s">
        <v>1885</v>
      </c>
      <c r="D2222" s="14" t="s">
        <v>957</v>
      </c>
      <c r="E2222" s="14" t="s">
        <v>1187</v>
      </c>
      <c r="F2222" s="14" t="s">
        <v>1886</v>
      </c>
      <c r="G2222" s="30">
        <v>790.97617533304674</v>
      </c>
      <c r="H2222" s="30">
        <v>75.608016759776504</v>
      </c>
      <c r="I2222" s="26">
        <f t="shared" si="114"/>
        <v>790.97617533304674</v>
      </c>
      <c r="J2222" s="26">
        <f t="shared" si="114"/>
        <v>75.608016759776504</v>
      </c>
      <c r="K2222" s="26">
        <f t="shared" si="115"/>
        <v>715.36815857327019</v>
      </c>
      <c r="L2222" s="28">
        <f t="shared" si="116"/>
        <v>0.90441176470588236</v>
      </c>
    </row>
    <row r="2223" spans="1:12">
      <c r="A2223" s="14">
        <v>2018</v>
      </c>
      <c r="B2223" s="14" t="s">
        <v>964</v>
      </c>
      <c r="C2223" s="14" t="s">
        <v>1885</v>
      </c>
      <c r="D2223" s="14" t="s">
        <v>957</v>
      </c>
      <c r="E2223" s="14" t="s">
        <v>1187</v>
      </c>
      <c r="F2223" s="14" t="s">
        <v>1886</v>
      </c>
      <c r="G2223" s="30">
        <v>908.59745454545748</v>
      </c>
      <c r="H2223" s="30">
        <v>111.25493750000037</v>
      </c>
      <c r="I2223" s="26">
        <f t="shared" si="114"/>
        <v>908.59745454545748</v>
      </c>
      <c r="J2223" s="26">
        <f t="shared" si="114"/>
        <v>111.25493750000037</v>
      </c>
      <c r="K2223" s="26">
        <f t="shared" si="115"/>
        <v>797.34251704545716</v>
      </c>
      <c r="L2223" s="28">
        <f t="shared" si="116"/>
        <v>0.87755310457516345</v>
      </c>
    </row>
    <row r="2224" spans="1:12">
      <c r="A2224" s="14">
        <v>2020</v>
      </c>
      <c r="B2224" s="14" t="s">
        <v>964</v>
      </c>
      <c r="C2224" s="14" t="s">
        <v>1885</v>
      </c>
      <c r="D2224" s="14" t="s">
        <v>957</v>
      </c>
      <c r="E2224" s="14" t="s">
        <v>1187</v>
      </c>
      <c r="F2224" s="14" t="s">
        <v>1886</v>
      </c>
      <c r="G2224" s="30">
        <v>959.53058744222199</v>
      </c>
      <c r="H2224" s="30">
        <v>120.02363610321993</v>
      </c>
      <c r="I2224" s="26">
        <f t="shared" si="114"/>
        <v>959.53058744222199</v>
      </c>
      <c r="J2224" s="26">
        <f t="shared" si="114"/>
        <v>120.02363610321993</v>
      </c>
      <c r="K2224" s="26">
        <f t="shared" si="115"/>
        <v>839.50695133900206</v>
      </c>
      <c r="L2224" s="28">
        <f t="shared" si="116"/>
        <v>0.8749142156862747</v>
      </c>
    </row>
    <row r="2225" spans="1:12">
      <c r="A2225" s="14">
        <v>2017</v>
      </c>
      <c r="B2225" s="14" t="s">
        <v>964</v>
      </c>
      <c r="C2225" s="14" t="s">
        <v>1885</v>
      </c>
      <c r="D2225" s="14" t="s">
        <v>957</v>
      </c>
      <c r="E2225" s="14" t="s">
        <v>1187</v>
      </c>
      <c r="F2225" s="14" t="s">
        <v>1886</v>
      </c>
      <c r="G2225" s="30">
        <v>690.34082419541573</v>
      </c>
      <c r="H2225" s="30">
        <v>121.27982141985964</v>
      </c>
      <c r="I2225" s="26">
        <f t="shared" si="114"/>
        <v>690.34082419541573</v>
      </c>
      <c r="J2225" s="26">
        <f t="shared" si="114"/>
        <v>121.27982141985964</v>
      </c>
      <c r="K2225" s="26">
        <f t="shared" si="115"/>
        <v>569.06100277555606</v>
      </c>
      <c r="L2225" s="28">
        <f t="shared" si="116"/>
        <v>0.82431892020697184</v>
      </c>
    </row>
    <row r="2226" spans="1:12">
      <c r="A2226" s="14">
        <v>2019</v>
      </c>
      <c r="B2226" s="14" t="s">
        <v>964</v>
      </c>
      <c r="C2226" s="14" t="s">
        <v>1885</v>
      </c>
      <c r="D2226" s="14" t="s">
        <v>957</v>
      </c>
      <c r="E2226" s="14" t="s">
        <v>1187</v>
      </c>
      <c r="F2226" s="14" t="s">
        <v>1886</v>
      </c>
      <c r="G2226" s="30">
        <v>901.73656853504122</v>
      </c>
      <c r="H2226" s="30">
        <v>138.40072394314888</v>
      </c>
      <c r="I2226" s="26">
        <f t="shared" si="114"/>
        <v>901.73656853504122</v>
      </c>
      <c r="J2226" s="26">
        <f t="shared" si="114"/>
        <v>138.40072394314888</v>
      </c>
      <c r="K2226" s="26">
        <f t="shared" si="115"/>
        <v>763.33584459189228</v>
      </c>
      <c r="L2226" s="28">
        <f t="shared" si="116"/>
        <v>0.84651756535947698</v>
      </c>
    </row>
    <row r="2227" spans="1:12">
      <c r="A2227" s="14">
        <v>2021</v>
      </c>
      <c r="B2227" s="14" t="s">
        <v>964</v>
      </c>
      <c r="C2227" s="14" t="s">
        <v>1885</v>
      </c>
      <c r="D2227" s="14" t="s">
        <v>957</v>
      </c>
      <c r="E2227" s="14" t="s">
        <v>1187</v>
      </c>
      <c r="F2227" s="14" t="s">
        <v>1886</v>
      </c>
      <c r="G2227" s="30">
        <v>1008.1266707205849</v>
      </c>
      <c r="H2227" s="30">
        <v>153.50595462962968</v>
      </c>
      <c r="I2227" s="26">
        <f t="shared" si="114"/>
        <v>1008.1266707205849</v>
      </c>
      <c r="J2227" s="26">
        <f t="shared" si="114"/>
        <v>153.50595462962968</v>
      </c>
      <c r="K2227" s="26">
        <f t="shared" si="115"/>
        <v>854.62071609095528</v>
      </c>
      <c r="L2227" s="28">
        <f t="shared" si="116"/>
        <v>0.8477314814814817</v>
      </c>
    </row>
    <row r="2228" spans="1:12">
      <c r="A2228" s="14">
        <v>2014</v>
      </c>
      <c r="B2228" s="14" t="s">
        <v>964</v>
      </c>
      <c r="C2228" s="14" t="s">
        <v>1885</v>
      </c>
      <c r="D2228" s="14" t="s">
        <v>957</v>
      </c>
      <c r="E2228" s="14" t="s">
        <v>1187</v>
      </c>
      <c r="F2228" s="14" t="s">
        <v>1886</v>
      </c>
      <c r="G2228" s="30">
        <v>1350.6429720670383</v>
      </c>
      <c r="H2228" s="30">
        <v>188.82959799999975</v>
      </c>
      <c r="I2228" s="26">
        <f t="shared" si="114"/>
        <v>1350.6429720670383</v>
      </c>
      <c r="J2228" s="26">
        <f t="shared" si="114"/>
        <v>188.82959799999975</v>
      </c>
      <c r="K2228" s="26">
        <f t="shared" si="115"/>
        <v>1161.8133740670385</v>
      </c>
      <c r="L2228" s="28">
        <f t="shared" si="116"/>
        <v>0.86019281045751639</v>
      </c>
    </row>
    <row r="2229" spans="1:12">
      <c r="A2229" s="14">
        <v>2016</v>
      </c>
      <c r="B2229" s="14" t="s">
        <v>964</v>
      </c>
      <c r="C2229" s="14" t="s">
        <v>1885</v>
      </c>
      <c r="D2229" s="14" t="s">
        <v>957</v>
      </c>
      <c r="E2229" s="14" t="s">
        <v>1187</v>
      </c>
      <c r="F2229" s="14" t="s">
        <v>1886</v>
      </c>
      <c r="G2229" s="30">
        <v>874.56998465878189</v>
      </c>
      <c r="H2229" s="30">
        <v>315.31499003673088</v>
      </c>
      <c r="I2229" s="26">
        <f t="shared" si="114"/>
        <v>874.56998465878189</v>
      </c>
      <c r="J2229" s="26">
        <f t="shared" si="114"/>
        <v>315.31499003673088</v>
      </c>
      <c r="K2229" s="26">
        <f t="shared" si="115"/>
        <v>559.25499462205107</v>
      </c>
      <c r="L2229" s="28">
        <f t="shared" si="116"/>
        <v>0.63946282679738586</v>
      </c>
    </row>
    <row r="2230" spans="1:12">
      <c r="A2230" s="14">
        <v>2020</v>
      </c>
      <c r="B2230" s="14" t="s">
        <v>964</v>
      </c>
      <c r="C2230" s="14" t="s">
        <v>1887</v>
      </c>
      <c r="D2230" s="14" t="s">
        <v>1132</v>
      </c>
      <c r="E2230" s="14" t="s">
        <v>1888</v>
      </c>
      <c r="F2230" s="14" t="s">
        <v>1889</v>
      </c>
      <c r="G2230" s="30">
        <v>326.09839637800769</v>
      </c>
      <c r="H2230" s="30">
        <v>83.981727729885122</v>
      </c>
      <c r="I2230" s="26">
        <f t="shared" si="114"/>
        <v>326.09839637800769</v>
      </c>
      <c r="J2230" s="26">
        <f t="shared" si="114"/>
        <v>83.981727729885122</v>
      </c>
      <c r="K2230" s="26">
        <f t="shared" si="115"/>
        <v>242.11666864812258</v>
      </c>
      <c r="L2230" s="28">
        <f t="shared" si="116"/>
        <v>0.74246506986027949</v>
      </c>
    </row>
    <row r="2231" spans="1:12">
      <c r="A2231" s="14">
        <v>2021</v>
      </c>
      <c r="B2231" s="14" t="s">
        <v>964</v>
      </c>
      <c r="C2231" s="14" t="s">
        <v>1887</v>
      </c>
      <c r="D2231" s="14" t="s">
        <v>1132</v>
      </c>
      <c r="E2231" s="14" t="s">
        <v>1888</v>
      </c>
      <c r="F2231" s="14" t="s">
        <v>1889</v>
      </c>
      <c r="G2231" s="30">
        <v>354.99755098505102</v>
      </c>
      <c r="H2231" s="30">
        <v>114.24225080128217</v>
      </c>
      <c r="I2231" s="26">
        <f t="shared" si="114"/>
        <v>354.99755098505102</v>
      </c>
      <c r="J2231" s="26">
        <f t="shared" si="114"/>
        <v>114.24225080128217</v>
      </c>
      <c r="K2231" s="26">
        <f t="shared" si="115"/>
        <v>240.75530018376884</v>
      </c>
      <c r="L2231" s="28">
        <f t="shared" si="116"/>
        <v>0.67818862275449066</v>
      </c>
    </row>
    <row r="2232" spans="1:12">
      <c r="A2232" s="14">
        <v>2021</v>
      </c>
      <c r="B2232" s="14" t="s">
        <v>964</v>
      </c>
      <c r="C2232" s="14" t="s">
        <v>1890</v>
      </c>
      <c r="D2232" s="14" t="s">
        <v>1371</v>
      </c>
      <c r="E2232" s="14" t="s">
        <v>1800</v>
      </c>
      <c r="F2232" s="14" t="s">
        <v>1891</v>
      </c>
      <c r="G2232" s="30">
        <v>98.121579006195319</v>
      </c>
      <c r="H2232" s="30">
        <v>27.50793866720954</v>
      </c>
      <c r="I2232" s="26">
        <f t="shared" si="114"/>
        <v>98.121579006195319</v>
      </c>
      <c r="J2232" s="26">
        <f t="shared" si="114"/>
        <v>27.50793866720954</v>
      </c>
      <c r="K2232" s="26">
        <f t="shared" si="115"/>
        <v>70.613640338985775</v>
      </c>
      <c r="L2232" s="28">
        <f t="shared" si="116"/>
        <v>0.71965454545454555</v>
      </c>
    </row>
    <row r="2233" spans="1:12">
      <c r="A2233" s="14">
        <v>2019</v>
      </c>
      <c r="B2233" s="14" t="s">
        <v>964</v>
      </c>
      <c r="C2233" s="14" t="s">
        <v>1890</v>
      </c>
      <c r="D2233" s="14" t="s">
        <v>1371</v>
      </c>
      <c r="E2233" s="14" t="s">
        <v>1800</v>
      </c>
      <c r="F2233" s="14" t="s">
        <v>1891</v>
      </c>
      <c r="G2233" s="30">
        <v>97.818103737221733</v>
      </c>
      <c r="H2233" s="30">
        <v>30.476564102564208</v>
      </c>
      <c r="I2233" s="26">
        <f t="shared" si="114"/>
        <v>97.818103737221733</v>
      </c>
      <c r="J2233" s="26">
        <f t="shared" si="114"/>
        <v>30.476564102564208</v>
      </c>
      <c r="K2233" s="26">
        <f t="shared" si="115"/>
        <v>67.341539634657522</v>
      </c>
      <c r="L2233" s="28">
        <f t="shared" si="116"/>
        <v>0.68843636363636362</v>
      </c>
    </row>
    <row r="2234" spans="1:12">
      <c r="A2234" s="14">
        <v>2020</v>
      </c>
      <c r="B2234" s="14" t="s">
        <v>964</v>
      </c>
      <c r="C2234" s="14" t="s">
        <v>1890</v>
      </c>
      <c r="D2234" s="14" t="s">
        <v>1371</v>
      </c>
      <c r="E2234" s="14" t="s">
        <v>1800</v>
      </c>
      <c r="F2234" s="14" t="s">
        <v>1891</v>
      </c>
      <c r="G2234" s="30">
        <v>93.653875115847768</v>
      </c>
      <c r="H2234" s="30">
        <v>41.174784294871735</v>
      </c>
      <c r="I2234" s="26">
        <f t="shared" si="114"/>
        <v>93.653875115847768</v>
      </c>
      <c r="J2234" s="26">
        <f t="shared" si="114"/>
        <v>41.174784294871735</v>
      </c>
      <c r="K2234" s="26">
        <f t="shared" si="115"/>
        <v>52.479090820976033</v>
      </c>
      <c r="L2234" s="28">
        <f t="shared" si="116"/>
        <v>0.56035151515151471</v>
      </c>
    </row>
    <row r="2235" spans="1:12">
      <c r="A2235" s="14">
        <v>2021</v>
      </c>
      <c r="B2235" s="14" t="s">
        <v>964</v>
      </c>
      <c r="C2235" s="14" t="s">
        <v>1892</v>
      </c>
      <c r="D2235" s="14" t="s">
        <v>957</v>
      </c>
      <c r="E2235" s="14" t="s">
        <v>1339</v>
      </c>
      <c r="F2235" s="14" t="s">
        <v>1893</v>
      </c>
      <c r="G2235" s="30">
        <v>118.79541595925299</v>
      </c>
      <c r="H2235" s="30">
        <v>18.544354838709655</v>
      </c>
      <c r="I2235" s="26">
        <f t="shared" si="114"/>
        <v>118.79541595925299</v>
      </c>
      <c r="J2235" s="26">
        <f t="shared" si="114"/>
        <v>18.544354838709655</v>
      </c>
      <c r="K2235" s="26">
        <f t="shared" si="115"/>
        <v>100.25106112054334</v>
      </c>
      <c r="L2235" s="28">
        <f t="shared" si="116"/>
        <v>0.84389671361502372</v>
      </c>
    </row>
    <row r="2236" spans="1:12">
      <c r="A2236" s="14">
        <v>2020</v>
      </c>
      <c r="B2236" s="14" t="s">
        <v>964</v>
      </c>
      <c r="C2236" s="14" t="s">
        <v>1892</v>
      </c>
      <c r="D2236" s="14" t="s">
        <v>957</v>
      </c>
      <c r="E2236" s="14" t="s">
        <v>1339</v>
      </c>
      <c r="F2236" s="14" t="s">
        <v>1893</v>
      </c>
      <c r="G2236" s="30">
        <v>126.69502252252255</v>
      </c>
      <c r="H2236" s="30">
        <v>52.399179545454551</v>
      </c>
      <c r="I2236" s="26">
        <f t="shared" si="114"/>
        <v>126.69502252252255</v>
      </c>
      <c r="J2236" s="26">
        <f t="shared" si="114"/>
        <v>52.399179545454551</v>
      </c>
      <c r="K2236" s="26">
        <f t="shared" si="115"/>
        <v>74.295842977067991</v>
      </c>
      <c r="L2236" s="28">
        <f t="shared" si="116"/>
        <v>0.58641485275288086</v>
      </c>
    </row>
    <row r="2237" spans="1:12">
      <c r="A2237" s="14">
        <v>2019</v>
      </c>
      <c r="B2237" s="14" t="s">
        <v>964</v>
      </c>
      <c r="C2237" s="14" t="s">
        <v>1892</v>
      </c>
      <c r="D2237" s="14" t="s">
        <v>957</v>
      </c>
      <c r="E2237" s="14" t="s">
        <v>1339</v>
      </c>
      <c r="F2237" s="14" t="s">
        <v>1893</v>
      </c>
      <c r="G2237" s="30">
        <v>98.800937500000032</v>
      </c>
      <c r="H2237" s="30">
        <v>83.419533333333376</v>
      </c>
      <c r="I2237" s="26">
        <f t="shared" si="114"/>
        <v>98.800937500000032</v>
      </c>
      <c r="J2237" s="26">
        <f t="shared" si="114"/>
        <v>83.419533333333376</v>
      </c>
      <c r="K2237" s="26">
        <f t="shared" si="115"/>
        <v>15.381404166666655</v>
      </c>
      <c r="L2237" s="28">
        <f t="shared" si="116"/>
        <v>0.15568075117370875</v>
      </c>
    </row>
    <row r="2238" spans="1:12">
      <c r="A2238" s="14">
        <v>2020</v>
      </c>
      <c r="B2238" s="14" t="s">
        <v>964</v>
      </c>
      <c r="C2238" s="14" t="s">
        <v>1894</v>
      </c>
      <c r="D2238" s="14" t="s">
        <v>1845</v>
      </c>
      <c r="F2238" s="14" t="s">
        <v>1895</v>
      </c>
      <c r="G2238" s="30">
        <v>406.24332892114057</v>
      </c>
      <c r="H2238" s="30">
        <v>119.03785787965597</v>
      </c>
      <c r="I2238" s="26">
        <f t="shared" si="114"/>
        <v>406.24332892114057</v>
      </c>
      <c r="J2238" s="26">
        <f t="shared" si="114"/>
        <v>119.03785787965597</v>
      </c>
      <c r="K2238" s="26">
        <f t="shared" si="115"/>
        <v>287.2054710414846</v>
      </c>
      <c r="L2238" s="28">
        <f t="shared" si="116"/>
        <v>0.70697892271662766</v>
      </c>
    </row>
    <row r="2239" spans="1:12">
      <c r="A2239" s="14">
        <v>2019</v>
      </c>
      <c r="B2239" s="14" t="s">
        <v>964</v>
      </c>
      <c r="C2239" s="14" t="s">
        <v>1894</v>
      </c>
      <c r="D2239" s="14" t="s">
        <v>1845</v>
      </c>
      <c r="E2239" s="14" t="s">
        <v>967</v>
      </c>
      <c r="F2239" s="14" t="s">
        <v>1896</v>
      </c>
      <c r="G2239" s="30">
        <v>429.75194501198467</v>
      </c>
      <c r="H2239" s="30">
        <v>152.76937994269372</v>
      </c>
      <c r="I2239" s="26">
        <f t="shared" si="114"/>
        <v>429.75194501198467</v>
      </c>
      <c r="J2239" s="26">
        <f t="shared" si="114"/>
        <v>152.76937994269372</v>
      </c>
      <c r="K2239" s="26">
        <f t="shared" si="115"/>
        <v>276.98256506929096</v>
      </c>
      <c r="L2239" s="28">
        <f t="shared" si="116"/>
        <v>0.64451730418943565</v>
      </c>
    </row>
    <row r="2240" spans="1:12">
      <c r="A2240" s="14">
        <v>2017</v>
      </c>
      <c r="B2240" s="14" t="s">
        <v>964</v>
      </c>
      <c r="C2240" s="14" t="s">
        <v>1894</v>
      </c>
      <c r="D2240" s="14" t="s">
        <v>1845</v>
      </c>
      <c r="E2240" s="14" t="s">
        <v>967</v>
      </c>
      <c r="F2240" s="14" t="s">
        <v>1896</v>
      </c>
      <c r="G2240" s="30">
        <v>373.18706345307982</v>
      </c>
      <c r="H2240" s="30">
        <v>170.55971778534797</v>
      </c>
      <c r="I2240" s="26">
        <f t="shared" si="114"/>
        <v>373.18706345307982</v>
      </c>
      <c r="J2240" s="26">
        <f t="shared" si="114"/>
        <v>170.55971778534797</v>
      </c>
      <c r="K2240" s="26">
        <f t="shared" si="115"/>
        <v>202.62734566773184</v>
      </c>
      <c r="L2240" s="28">
        <f t="shared" si="116"/>
        <v>0.54296454918032777</v>
      </c>
    </row>
    <row r="2241" spans="1:12">
      <c r="A2241" s="14">
        <v>2018</v>
      </c>
      <c r="B2241" s="14" t="s">
        <v>964</v>
      </c>
      <c r="C2241" s="14" t="s">
        <v>1894</v>
      </c>
      <c r="D2241" s="14" t="s">
        <v>1845</v>
      </c>
      <c r="E2241" s="14" t="s">
        <v>967</v>
      </c>
      <c r="F2241" s="14" t="s">
        <v>1896</v>
      </c>
      <c r="G2241" s="30">
        <v>452.98330080586067</v>
      </c>
      <c r="H2241" s="30">
        <v>171.56510456904769</v>
      </c>
      <c r="I2241" s="26">
        <f t="shared" si="114"/>
        <v>452.98330080586067</v>
      </c>
      <c r="J2241" s="26">
        <f t="shared" si="114"/>
        <v>171.56510456904769</v>
      </c>
      <c r="K2241" s="26">
        <f t="shared" si="115"/>
        <v>281.41819623681295</v>
      </c>
      <c r="L2241" s="28">
        <f t="shared" si="116"/>
        <v>0.62125512295081931</v>
      </c>
    </row>
    <row r="2242" spans="1:12">
      <c r="A2242" s="14">
        <v>2021</v>
      </c>
      <c r="B2242" s="14" t="s">
        <v>964</v>
      </c>
      <c r="C2242" s="14" t="s">
        <v>1894</v>
      </c>
      <c r="D2242" s="14" t="s">
        <v>1845</v>
      </c>
      <c r="F2242" s="14" t="s">
        <v>1895</v>
      </c>
      <c r="G2242" s="30">
        <v>470.79690498297742</v>
      </c>
      <c r="H2242" s="30">
        <v>231.33272980501411</v>
      </c>
      <c r="I2242" s="26">
        <f t="shared" si="114"/>
        <v>470.79690498297742</v>
      </c>
      <c r="J2242" s="26">
        <f t="shared" si="114"/>
        <v>231.33272980501411</v>
      </c>
      <c r="K2242" s="26">
        <f t="shared" si="115"/>
        <v>239.46417517796331</v>
      </c>
      <c r="L2242" s="28">
        <f t="shared" si="116"/>
        <v>0.50863583138173263</v>
      </c>
    </row>
    <row r="2243" spans="1:12">
      <c r="A2243" s="14">
        <v>2016</v>
      </c>
      <c r="B2243" s="14" t="s">
        <v>964</v>
      </c>
      <c r="C2243" s="14" t="s">
        <v>1894</v>
      </c>
      <c r="D2243" s="14" t="s">
        <v>1845</v>
      </c>
      <c r="E2243" s="14" t="s">
        <v>967</v>
      </c>
      <c r="F2243" s="14" t="s">
        <v>1896</v>
      </c>
      <c r="G2243" s="30">
        <v>423.98368116733076</v>
      </c>
      <c r="H2243" s="30">
        <v>294.06434651600614</v>
      </c>
      <c r="I2243" s="26">
        <f t="shared" si="114"/>
        <v>423.98368116733076</v>
      </c>
      <c r="J2243" s="26">
        <f t="shared" si="114"/>
        <v>294.06434651600614</v>
      </c>
      <c r="K2243" s="26">
        <f t="shared" si="115"/>
        <v>129.91933465132462</v>
      </c>
      <c r="L2243" s="28">
        <f t="shared" si="116"/>
        <v>0.30642531876138468</v>
      </c>
    </row>
    <row r="2244" spans="1:12">
      <c r="A2244" s="14">
        <v>2021</v>
      </c>
      <c r="B2244" s="14" t="s">
        <v>964</v>
      </c>
      <c r="C2244" s="14" t="s">
        <v>1897</v>
      </c>
      <c r="D2244" s="14" t="s">
        <v>966</v>
      </c>
      <c r="E2244" s="14" t="s">
        <v>1818</v>
      </c>
      <c r="F2244" s="14" t="s">
        <v>1898</v>
      </c>
      <c r="G2244" s="30">
        <v>629.86584553169632</v>
      </c>
      <c r="H2244" s="30">
        <v>23.807627585384207</v>
      </c>
      <c r="I2244" s="26">
        <f t="shared" si="114"/>
        <v>629.86584553169632</v>
      </c>
      <c r="J2244" s="26">
        <f t="shared" si="114"/>
        <v>23.807627585384207</v>
      </c>
      <c r="K2244" s="26">
        <f t="shared" si="115"/>
        <v>606.05821794631208</v>
      </c>
      <c r="L2244" s="28">
        <f t="shared" si="116"/>
        <v>0.96220206611570247</v>
      </c>
    </row>
    <row r="2245" spans="1:12">
      <c r="A2245" s="14">
        <v>2020</v>
      </c>
      <c r="B2245" s="14" t="s">
        <v>964</v>
      </c>
      <c r="C2245" s="14" t="s">
        <v>1897</v>
      </c>
      <c r="D2245" s="14" t="s">
        <v>966</v>
      </c>
      <c r="E2245" s="14" t="s">
        <v>1818</v>
      </c>
      <c r="F2245" s="14" t="s">
        <v>1898</v>
      </c>
      <c r="G2245" s="30">
        <v>646.49516422635554</v>
      </c>
      <c r="H2245" s="30">
        <v>28.402014115881922</v>
      </c>
      <c r="I2245" s="26">
        <f t="shared" si="114"/>
        <v>646.49516422635554</v>
      </c>
      <c r="J2245" s="26">
        <f t="shared" si="114"/>
        <v>28.402014115881922</v>
      </c>
      <c r="K2245" s="26">
        <f t="shared" si="115"/>
        <v>618.09315011047363</v>
      </c>
      <c r="L2245" s="28">
        <f t="shared" si="116"/>
        <v>0.95606770833333321</v>
      </c>
    </row>
    <row r="2246" spans="1:12">
      <c r="A2246" s="14">
        <v>2013</v>
      </c>
      <c r="B2246" s="14" t="s">
        <v>964</v>
      </c>
      <c r="C2246" s="14" t="s">
        <v>1897</v>
      </c>
      <c r="D2246" s="14" t="s">
        <v>966</v>
      </c>
      <c r="E2246" s="14" t="s">
        <v>1818</v>
      </c>
      <c r="F2246" s="14" t="s">
        <v>1898</v>
      </c>
      <c r="G2246" s="30">
        <v>826.04292929292887</v>
      </c>
      <c r="H2246" s="30">
        <v>29.286976584022014</v>
      </c>
      <c r="I2246" s="26">
        <f t="shared" si="114"/>
        <v>826.04292929292887</v>
      </c>
      <c r="J2246" s="26">
        <f t="shared" si="114"/>
        <v>29.286976584022014</v>
      </c>
      <c r="K2246" s="26">
        <f t="shared" si="115"/>
        <v>796.75595270890688</v>
      </c>
      <c r="L2246" s="28">
        <f t="shared" si="116"/>
        <v>0.96454545454545459</v>
      </c>
    </row>
    <row r="2247" spans="1:12">
      <c r="A2247" s="14">
        <v>2011</v>
      </c>
      <c r="B2247" s="14" t="s">
        <v>964</v>
      </c>
      <c r="C2247" s="14" t="s">
        <v>1897</v>
      </c>
      <c r="D2247" s="14" t="s">
        <v>966</v>
      </c>
      <c r="E2247" s="14" t="s">
        <v>1818</v>
      </c>
      <c r="F2247" s="14" t="s">
        <v>1898</v>
      </c>
      <c r="G2247" s="30">
        <v>575.46899507178114</v>
      </c>
      <c r="H2247" s="30">
        <v>32.059617494196935</v>
      </c>
      <c r="I2247" s="26">
        <f t="shared" si="114"/>
        <v>575.46899507178114</v>
      </c>
      <c r="J2247" s="26">
        <f t="shared" si="114"/>
        <v>32.059617494196935</v>
      </c>
      <c r="K2247" s="26">
        <f t="shared" si="115"/>
        <v>543.40937757758422</v>
      </c>
      <c r="L2247" s="28">
        <f t="shared" si="116"/>
        <v>0.94428958333333324</v>
      </c>
    </row>
    <row r="2248" spans="1:12">
      <c r="A2248" s="14">
        <v>2015</v>
      </c>
      <c r="B2248" s="14" t="s">
        <v>964</v>
      </c>
      <c r="C2248" s="14" t="s">
        <v>1897</v>
      </c>
      <c r="D2248" s="14" t="s">
        <v>966</v>
      </c>
      <c r="E2248" s="14" t="s">
        <v>1818</v>
      </c>
      <c r="F2248" s="14" t="s">
        <v>1898</v>
      </c>
      <c r="G2248" s="30">
        <v>589.25820790050147</v>
      </c>
      <c r="H2248" s="30">
        <v>33.182602832396917</v>
      </c>
      <c r="I2248" s="26">
        <f t="shared" ref="I2248:J2311" si="117">IF(G2248&lt;0,"",IF(G2248="","",G2248))</f>
        <v>589.25820790050147</v>
      </c>
      <c r="J2248" s="26">
        <f t="shared" si="117"/>
        <v>33.182602832396917</v>
      </c>
      <c r="K2248" s="26">
        <f t="shared" si="115"/>
        <v>556.07560506810455</v>
      </c>
      <c r="L2248" s="28">
        <f t="shared" si="116"/>
        <v>0.94368750000000012</v>
      </c>
    </row>
    <row r="2249" spans="1:12">
      <c r="A2249" s="14">
        <v>2012</v>
      </c>
      <c r="B2249" s="14" t="s">
        <v>964</v>
      </c>
      <c r="C2249" s="14" t="s">
        <v>1897</v>
      </c>
      <c r="D2249" s="14" t="s">
        <v>966</v>
      </c>
      <c r="E2249" s="14" t="s">
        <v>1818</v>
      </c>
      <c r="F2249" s="14" t="s">
        <v>1898</v>
      </c>
      <c r="G2249" s="30">
        <v>711.17747814193933</v>
      </c>
      <c r="H2249" s="30">
        <v>39.637166951021229</v>
      </c>
      <c r="I2249" s="26">
        <f t="shared" si="117"/>
        <v>711.17747814193933</v>
      </c>
      <c r="J2249" s="26">
        <f t="shared" si="117"/>
        <v>39.637166951021229</v>
      </c>
      <c r="K2249" s="26">
        <f t="shared" si="115"/>
        <v>671.54031119091815</v>
      </c>
      <c r="L2249" s="28">
        <f t="shared" si="116"/>
        <v>0.9442654356060608</v>
      </c>
    </row>
    <row r="2250" spans="1:12">
      <c r="A2250" s="14">
        <v>2014</v>
      </c>
      <c r="B2250" s="14" t="s">
        <v>964</v>
      </c>
      <c r="C2250" s="14" t="s">
        <v>1897</v>
      </c>
      <c r="D2250" s="14" t="s">
        <v>966</v>
      </c>
      <c r="E2250" s="14" t="s">
        <v>1818</v>
      </c>
      <c r="F2250" s="14" t="s">
        <v>1898</v>
      </c>
      <c r="G2250" s="30">
        <v>642.82791208791173</v>
      </c>
      <c r="H2250" s="30">
        <v>41.214034999999981</v>
      </c>
      <c r="I2250" s="26">
        <f t="shared" si="117"/>
        <v>642.82791208791173</v>
      </c>
      <c r="J2250" s="26">
        <f t="shared" si="117"/>
        <v>41.214034999999981</v>
      </c>
      <c r="K2250" s="26">
        <f t="shared" si="115"/>
        <v>601.61387708791176</v>
      </c>
      <c r="L2250" s="28">
        <f t="shared" si="116"/>
        <v>0.93588636363636368</v>
      </c>
    </row>
    <row r="2251" spans="1:12">
      <c r="A2251" s="14">
        <v>2019</v>
      </c>
      <c r="B2251" s="14" t="s">
        <v>964</v>
      </c>
      <c r="C2251" s="14" t="s">
        <v>1897</v>
      </c>
      <c r="D2251" s="14" t="s">
        <v>966</v>
      </c>
      <c r="E2251" s="14" t="s">
        <v>1818</v>
      </c>
      <c r="F2251" s="14" t="s">
        <v>1898</v>
      </c>
      <c r="G2251" s="30">
        <v>559.26093682853434</v>
      </c>
      <c r="H2251" s="30">
        <v>46.235150261871397</v>
      </c>
      <c r="I2251" s="26">
        <f t="shared" si="117"/>
        <v>559.26093682853434</v>
      </c>
      <c r="J2251" s="26">
        <f t="shared" si="117"/>
        <v>46.235150261871397</v>
      </c>
      <c r="K2251" s="26">
        <f t="shared" si="115"/>
        <v>513.02578656666299</v>
      </c>
      <c r="L2251" s="28">
        <f t="shared" si="116"/>
        <v>0.91732812500000027</v>
      </c>
    </row>
    <row r="2252" spans="1:12">
      <c r="A2252" s="14">
        <v>2016</v>
      </c>
      <c r="B2252" s="14" t="s">
        <v>964</v>
      </c>
      <c r="C2252" s="14" t="s">
        <v>1897</v>
      </c>
      <c r="D2252" s="14" t="s">
        <v>966</v>
      </c>
      <c r="E2252" s="14" t="s">
        <v>1818</v>
      </c>
      <c r="F2252" s="14" t="s">
        <v>1898</v>
      </c>
      <c r="G2252" s="30">
        <v>587.85484152369906</v>
      </c>
      <c r="H2252" s="30">
        <v>47.723124861878453</v>
      </c>
      <c r="I2252" s="26">
        <f t="shared" si="117"/>
        <v>587.85484152369906</v>
      </c>
      <c r="J2252" s="26">
        <f t="shared" si="117"/>
        <v>47.723124861878453</v>
      </c>
      <c r="K2252" s="26">
        <f t="shared" si="115"/>
        <v>540.13171666182063</v>
      </c>
      <c r="L2252" s="28">
        <f t="shared" si="116"/>
        <v>0.91881818181818187</v>
      </c>
    </row>
    <row r="2253" spans="1:12">
      <c r="A2253" s="14">
        <v>2018</v>
      </c>
      <c r="B2253" s="14" t="s">
        <v>964</v>
      </c>
      <c r="C2253" s="14" t="s">
        <v>1897</v>
      </c>
      <c r="D2253" s="14" t="s">
        <v>966</v>
      </c>
      <c r="E2253" s="14" t="s">
        <v>1818</v>
      </c>
      <c r="F2253" s="14" t="s">
        <v>1898</v>
      </c>
      <c r="G2253" s="30">
        <v>555.46870229007641</v>
      </c>
      <c r="H2253" s="30">
        <v>54.450766363636383</v>
      </c>
      <c r="I2253" s="26">
        <f t="shared" si="117"/>
        <v>555.46870229007641</v>
      </c>
      <c r="J2253" s="26">
        <f t="shared" si="117"/>
        <v>54.450766363636383</v>
      </c>
      <c r="K2253" s="26">
        <f t="shared" si="115"/>
        <v>501.01793592644003</v>
      </c>
      <c r="L2253" s="28">
        <f t="shared" si="116"/>
        <v>0.90197329545454541</v>
      </c>
    </row>
    <row r="2254" spans="1:12">
      <c r="A2254" s="14">
        <v>2017</v>
      </c>
      <c r="B2254" s="14" t="s">
        <v>964</v>
      </c>
      <c r="C2254" s="14" t="s">
        <v>1897</v>
      </c>
      <c r="D2254" s="14" t="s">
        <v>966</v>
      </c>
      <c r="E2254" s="14" t="s">
        <v>1818</v>
      </c>
      <c r="F2254" s="14" t="s">
        <v>1898</v>
      </c>
      <c r="G2254" s="30">
        <v>521.62750625519789</v>
      </c>
      <c r="H2254" s="30">
        <v>89.062808849027206</v>
      </c>
      <c r="I2254" s="26">
        <f t="shared" si="117"/>
        <v>521.62750625519789</v>
      </c>
      <c r="J2254" s="26">
        <f t="shared" si="117"/>
        <v>89.062808849027206</v>
      </c>
      <c r="K2254" s="26">
        <f t="shared" si="115"/>
        <v>432.56469740617069</v>
      </c>
      <c r="L2254" s="28">
        <f t="shared" si="116"/>
        <v>0.82925975378787897</v>
      </c>
    </row>
    <row r="2255" spans="1:12">
      <c r="A2255" s="14">
        <v>2021</v>
      </c>
      <c r="B2255" s="14" t="s">
        <v>964</v>
      </c>
      <c r="C2255" s="14" t="s">
        <v>1899</v>
      </c>
      <c r="D2255" s="14" t="s">
        <v>1132</v>
      </c>
      <c r="E2255" s="14" t="s">
        <v>1900</v>
      </c>
      <c r="F2255" s="14" t="s">
        <v>1901</v>
      </c>
      <c r="G2255" s="30">
        <v>353.37061402266266</v>
      </c>
      <c r="H2255" s="30">
        <v>267.55203633144458</v>
      </c>
      <c r="I2255" s="26">
        <f t="shared" si="117"/>
        <v>353.37061402266266</v>
      </c>
      <c r="J2255" s="26">
        <f t="shared" si="117"/>
        <v>267.55203633144458</v>
      </c>
      <c r="K2255" s="26">
        <f t="shared" si="115"/>
        <v>85.818577691218081</v>
      </c>
      <c r="L2255" s="28">
        <f t="shared" si="116"/>
        <v>0.24285714285714288</v>
      </c>
    </row>
    <row r="2256" spans="1:12">
      <c r="A2256" s="14">
        <v>2020</v>
      </c>
      <c r="B2256" s="14" t="s">
        <v>964</v>
      </c>
      <c r="C2256" s="14" t="s">
        <v>1899</v>
      </c>
      <c r="D2256" s="14" t="s">
        <v>1132</v>
      </c>
      <c r="E2256" s="14" t="s">
        <v>1900</v>
      </c>
      <c r="F2256" s="14" t="s">
        <v>1901</v>
      </c>
      <c r="G2256" s="30">
        <v>359.39169830508422</v>
      </c>
      <c r="H2256" s="30">
        <v>331.00939569230769</v>
      </c>
      <c r="I2256" s="26">
        <f t="shared" si="117"/>
        <v>359.39169830508422</v>
      </c>
      <c r="J2256" s="26">
        <f t="shared" si="117"/>
        <v>331.00939569230769</v>
      </c>
      <c r="K2256" s="26">
        <f t="shared" si="115"/>
        <v>28.382302612776527</v>
      </c>
      <c r="L2256" s="28">
        <f t="shared" si="116"/>
        <v>7.8973172576410094E-2</v>
      </c>
    </row>
    <row r="2257" spans="1:12">
      <c r="A2257" s="14">
        <v>2021</v>
      </c>
      <c r="B2257" s="14" t="s">
        <v>964</v>
      </c>
      <c r="C2257" s="14" t="s">
        <v>1902</v>
      </c>
      <c r="D2257" s="14" t="s">
        <v>1371</v>
      </c>
      <c r="E2257" s="14" t="s">
        <v>1800</v>
      </c>
      <c r="F2257" s="14" t="s">
        <v>1849</v>
      </c>
      <c r="G2257" s="30">
        <v>698.72892584565011</v>
      </c>
      <c r="H2257" s="30">
        <v>401.78060139664814</v>
      </c>
      <c r="I2257" s="26">
        <f t="shared" si="117"/>
        <v>698.72892584565011</v>
      </c>
      <c r="J2257" s="26">
        <f t="shared" si="117"/>
        <v>401.78060139664814</v>
      </c>
      <c r="K2257" s="26">
        <f t="shared" si="115"/>
        <v>296.94832444900197</v>
      </c>
      <c r="L2257" s="28">
        <f t="shared" si="116"/>
        <v>0.42498358585858537</v>
      </c>
    </row>
    <row r="2258" spans="1:12">
      <c r="A2258" s="14">
        <v>2020</v>
      </c>
      <c r="B2258" s="14" t="s">
        <v>964</v>
      </c>
      <c r="C2258" s="14" t="s">
        <v>1902</v>
      </c>
      <c r="D2258" s="14" t="s">
        <v>1371</v>
      </c>
      <c r="E2258" s="14" t="s">
        <v>1800</v>
      </c>
      <c r="F2258" s="14" t="s">
        <v>1849</v>
      </c>
      <c r="G2258" s="30">
        <v>741.99773940522937</v>
      </c>
      <c r="H2258" s="30">
        <v>406.06950527950266</v>
      </c>
      <c r="I2258" s="26">
        <f t="shared" si="117"/>
        <v>741.99773940522937</v>
      </c>
      <c r="J2258" s="26">
        <f t="shared" si="117"/>
        <v>406.06950527950266</v>
      </c>
      <c r="K2258" s="26">
        <f t="shared" si="115"/>
        <v>335.9282341257267</v>
      </c>
      <c r="L2258" s="28">
        <f t="shared" si="116"/>
        <v>0.45273484848484863</v>
      </c>
    </row>
    <row r="2259" spans="1:12">
      <c r="A2259" s="14">
        <v>2021</v>
      </c>
      <c r="B2259" s="14" t="s">
        <v>964</v>
      </c>
      <c r="C2259" s="14" t="s">
        <v>1903</v>
      </c>
      <c r="D2259" s="14" t="s">
        <v>970</v>
      </c>
      <c r="E2259" s="14" t="s">
        <v>971</v>
      </c>
      <c r="F2259" s="14" t="s">
        <v>1904</v>
      </c>
      <c r="G2259" s="30">
        <v>212.19842424063833</v>
      </c>
      <c r="H2259" s="30">
        <v>43.413249461206782</v>
      </c>
      <c r="I2259" s="26">
        <f t="shared" si="117"/>
        <v>212.19842424063833</v>
      </c>
      <c r="J2259" s="26">
        <f t="shared" si="117"/>
        <v>43.413249461206782</v>
      </c>
      <c r="K2259" s="26">
        <f t="shared" si="115"/>
        <v>168.78517477943154</v>
      </c>
      <c r="L2259" s="28">
        <f t="shared" si="116"/>
        <v>0.79541200828157388</v>
      </c>
    </row>
    <row r="2260" spans="1:12">
      <c r="A2260" s="14">
        <v>2020</v>
      </c>
      <c r="B2260" s="14" t="s">
        <v>964</v>
      </c>
      <c r="C2260" s="14" t="s">
        <v>1903</v>
      </c>
      <c r="D2260" s="14" t="s">
        <v>970</v>
      </c>
      <c r="E2260" s="14" t="s">
        <v>971</v>
      </c>
      <c r="F2260" s="14" t="s">
        <v>1904</v>
      </c>
      <c r="G2260" s="30">
        <v>211.40025436046523</v>
      </c>
      <c r="H2260" s="30">
        <v>46.766331922238393</v>
      </c>
      <c r="I2260" s="26">
        <f t="shared" si="117"/>
        <v>211.40025436046523</v>
      </c>
      <c r="J2260" s="26">
        <f t="shared" si="117"/>
        <v>46.766331922238393</v>
      </c>
      <c r="K2260" s="26">
        <f t="shared" si="115"/>
        <v>164.63392243822682</v>
      </c>
      <c r="L2260" s="28">
        <f t="shared" si="116"/>
        <v>0.77877826086956514</v>
      </c>
    </row>
    <row r="2261" spans="1:12">
      <c r="A2261" s="14">
        <v>2019</v>
      </c>
      <c r="B2261" s="14" t="s">
        <v>964</v>
      </c>
      <c r="C2261" s="14" t="s">
        <v>1903</v>
      </c>
      <c r="D2261" s="14" t="s">
        <v>970</v>
      </c>
      <c r="E2261" s="14" t="s">
        <v>971</v>
      </c>
      <c r="F2261" s="14" t="s">
        <v>1904</v>
      </c>
      <c r="G2261" s="30">
        <v>217.45007435165348</v>
      </c>
      <c r="H2261" s="30">
        <v>50.48725512345672</v>
      </c>
      <c r="I2261" s="26">
        <f t="shared" si="117"/>
        <v>217.45007435165348</v>
      </c>
      <c r="J2261" s="26">
        <f t="shared" si="117"/>
        <v>50.48725512345672</v>
      </c>
      <c r="K2261" s="26">
        <f t="shared" si="115"/>
        <v>166.96281922819676</v>
      </c>
      <c r="L2261" s="28">
        <f t="shared" si="116"/>
        <v>0.7678213940648726</v>
      </c>
    </row>
    <row r="2262" spans="1:12">
      <c r="A2262" s="14">
        <v>2018</v>
      </c>
      <c r="B2262" s="14" t="s">
        <v>964</v>
      </c>
      <c r="C2262" s="14" t="s">
        <v>1905</v>
      </c>
      <c r="D2262" s="14" t="s">
        <v>1879</v>
      </c>
      <c r="E2262" s="14" t="s">
        <v>1330</v>
      </c>
      <c r="F2262" s="14" t="s">
        <v>1330</v>
      </c>
      <c r="G2262" s="30">
        <v>179.78688679245303</v>
      </c>
      <c r="H2262" s="30">
        <v>35.226798916666674</v>
      </c>
      <c r="I2262" s="26">
        <f t="shared" si="117"/>
        <v>179.78688679245303</v>
      </c>
      <c r="J2262" s="26">
        <f t="shared" si="117"/>
        <v>35.226798916666674</v>
      </c>
      <c r="K2262" s="26">
        <f t="shared" si="115"/>
        <v>144.56008787578637</v>
      </c>
      <c r="L2262" s="28">
        <f t="shared" si="116"/>
        <v>0.80406358024691382</v>
      </c>
    </row>
    <row r="2263" spans="1:12">
      <c r="A2263" s="14">
        <v>2017</v>
      </c>
      <c r="B2263" s="14" t="s">
        <v>964</v>
      </c>
      <c r="C2263" s="14" t="s">
        <v>1905</v>
      </c>
      <c r="D2263" s="14" t="s">
        <v>1879</v>
      </c>
      <c r="E2263" s="14" t="s">
        <v>1330</v>
      </c>
      <c r="F2263" s="14" t="s">
        <v>1330</v>
      </c>
      <c r="G2263" s="30">
        <v>155.66149193245082</v>
      </c>
      <c r="H2263" s="30">
        <v>41.820765903829681</v>
      </c>
      <c r="I2263" s="26">
        <f t="shared" si="117"/>
        <v>155.66149193245082</v>
      </c>
      <c r="J2263" s="26">
        <f t="shared" si="117"/>
        <v>41.820765903829681</v>
      </c>
      <c r="K2263" s="26">
        <f t="shared" si="115"/>
        <v>113.84072602862113</v>
      </c>
      <c r="L2263" s="28">
        <f t="shared" si="116"/>
        <v>0.73133518518518525</v>
      </c>
    </row>
    <row r="2264" spans="1:12">
      <c r="A2264" s="14">
        <v>2019</v>
      </c>
      <c r="B2264" s="14" t="s">
        <v>964</v>
      </c>
      <c r="C2264" s="14" t="s">
        <v>1905</v>
      </c>
      <c r="D2264" s="14" t="s">
        <v>1879</v>
      </c>
      <c r="E2264" s="14" t="s">
        <v>1330</v>
      </c>
      <c r="F2264" s="14" t="s">
        <v>1330</v>
      </c>
      <c r="G2264" s="30">
        <v>202.75864260718484</v>
      </c>
      <c r="H2264" s="30">
        <v>53.022636638338099</v>
      </c>
      <c r="I2264" s="26">
        <f t="shared" si="117"/>
        <v>202.75864260718484</v>
      </c>
      <c r="J2264" s="26">
        <f t="shared" si="117"/>
        <v>53.022636638338099</v>
      </c>
      <c r="K2264" s="26">
        <f t="shared" si="115"/>
        <v>149.73600596884674</v>
      </c>
      <c r="L2264" s="28">
        <f t="shared" si="116"/>
        <v>0.73849382716049405</v>
      </c>
    </row>
    <row r="2265" spans="1:12">
      <c r="A2265" s="14">
        <v>2016</v>
      </c>
      <c r="B2265" s="14" t="s">
        <v>964</v>
      </c>
      <c r="C2265" s="14" t="s">
        <v>1905</v>
      </c>
      <c r="D2265" s="14" t="s">
        <v>1879</v>
      </c>
      <c r="E2265" s="14" t="s">
        <v>1330</v>
      </c>
      <c r="F2265" s="14" t="s">
        <v>1330</v>
      </c>
      <c r="G2265" s="30">
        <v>168.31344040574822</v>
      </c>
      <c r="H2265" s="30">
        <v>71.233988278388367</v>
      </c>
      <c r="I2265" s="26">
        <f t="shared" si="117"/>
        <v>168.31344040574822</v>
      </c>
      <c r="J2265" s="26">
        <f t="shared" si="117"/>
        <v>71.233988278388367</v>
      </c>
      <c r="K2265" s="26">
        <f t="shared" si="115"/>
        <v>97.079452127359858</v>
      </c>
      <c r="L2265" s="28">
        <f t="shared" si="116"/>
        <v>0.57677777777777761</v>
      </c>
    </row>
    <row r="2266" spans="1:12">
      <c r="A2266" s="14">
        <v>2020</v>
      </c>
      <c r="B2266" s="14" t="s">
        <v>964</v>
      </c>
      <c r="C2266" s="14" t="s">
        <v>1905</v>
      </c>
      <c r="D2266" s="14" t="s">
        <v>1879</v>
      </c>
      <c r="E2266" s="14" t="s">
        <v>1330</v>
      </c>
      <c r="F2266" s="14" t="s">
        <v>1330</v>
      </c>
      <c r="G2266" s="30">
        <v>183.31505727306302</v>
      </c>
      <c r="H2266" s="30">
        <v>73.159681468366287</v>
      </c>
      <c r="I2266" s="26">
        <f t="shared" si="117"/>
        <v>183.31505727306302</v>
      </c>
      <c r="J2266" s="26">
        <f t="shared" si="117"/>
        <v>73.159681468366287</v>
      </c>
      <c r="K2266" s="26">
        <f t="shared" si="115"/>
        <v>110.15537580469673</v>
      </c>
      <c r="L2266" s="28">
        <f t="shared" si="116"/>
        <v>0.60090740740740756</v>
      </c>
    </row>
    <row r="2267" spans="1:12">
      <c r="A2267" s="14">
        <v>2021</v>
      </c>
      <c r="B2267" s="14" t="s">
        <v>964</v>
      </c>
      <c r="C2267" s="14" t="s">
        <v>1905</v>
      </c>
      <c r="D2267" s="14" t="s">
        <v>1879</v>
      </c>
      <c r="E2267" s="14" t="s">
        <v>1330</v>
      </c>
      <c r="F2267" s="14" t="s">
        <v>1330</v>
      </c>
      <c r="G2267" s="30">
        <v>177.63795095948814</v>
      </c>
      <c r="H2267" s="30">
        <v>75.221996517412919</v>
      </c>
      <c r="I2267" s="26">
        <f t="shared" si="117"/>
        <v>177.63795095948814</v>
      </c>
      <c r="J2267" s="26">
        <f t="shared" si="117"/>
        <v>75.221996517412919</v>
      </c>
      <c r="K2267" s="26">
        <f t="shared" si="115"/>
        <v>102.41595444207522</v>
      </c>
      <c r="L2267" s="28">
        <f t="shared" si="116"/>
        <v>0.57654320987654295</v>
      </c>
    </row>
    <row r="2268" spans="1:12">
      <c r="A2268" s="14">
        <v>2012</v>
      </c>
      <c r="B2268" s="14" t="s">
        <v>964</v>
      </c>
      <c r="C2268" s="14" t="s">
        <v>1905</v>
      </c>
      <c r="D2268" s="14" t="s">
        <v>1879</v>
      </c>
      <c r="E2268" s="14" t="s">
        <v>1330</v>
      </c>
      <c r="F2268" s="14" t="s">
        <v>1330</v>
      </c>
      <c r="G2268" s="30">
        <v>155.31738883589972</v>
      </c>
      <c r="H2268" s="30">
        <v>78.238271104903845</v>
      </c>
      <c r="I2268" s="26">
        <f t="shared" si="117"/>
        <v>155.31738883589972</v>
      </c>
      <c r="J2268" s="26">
        <f t="shared" si="117"/>
        <v>78.238271104903845</v>
      </c>
      <c r="K2268" s="26">
        <f t="shared" si="115"/>
        <v>77.079117730995875</v>
      </c>
      <c r="L2268" s="28">
        <f t="shared" si="116"/>
        <v>0.49626843657817132</v>
      </c>
    </row>
    <row r="2269" spans="1:12">
      <c r="A2269" s="14">
        <v>2015</v>
      </c>
      <c r="B2269" s="14" t="s">
        <v>964</v>
      </c>
      <c r="C2269" s="14" t="s">
        <v>1905</v>
      </c>
      <c r="D2269" s="14" t="s">
        <v>1879</v>
      </c>
      <c r="E2269" s="14" t="s">
        <v>1330</v>
      </c>
      <c r="F2269" s="14" t="s">
        <v>1330</v>
      </c>
      <c r="G2269" s="30">
        <v>165.71645535904563</v>
      </c>
      <c r="H2269" s="30">
        <v>80.746877285318646</v>
      </c>
      <c r="I2269" s="26">
        <f t="shared" si="117"/>
        <v>165.71645535904563</v>
      </c>
      <c r="J2269" s="26">
        <f t="shared" si="117"/>
        <v>80.746877285318646</v>
      </c>
      <c r="K2269" s="26">
        <f t="shared" si="115"/>
        <v>84.969578073726979</v>
      </c>
      <c r="L2269" s="28">
        <f t="shared" si="116"/>
        <v>0.51274074074074094</v>
      </c>
    </row>
    <row r="2270" spans="1:12">
      <c r="A2270" s="14">
        <v>2013</v>
      </c>
      <c r="B2270" s="14" t="s">
        <v>964</v>
      </c>
      <c r="C2270" s="14" t="s">
        <v>1905</v>
      </c>
      <c r="D2270" s="14" t="s">
        <v>1879</v>
      </c>
      <c r="E2270" s="14" t="s">
        <v>1330</v>
      </c>
      <c r="F2270" s="14" t="s">
        <v>1330</v>
      </c>
      <c r="G2270" s="30">
        <v>145.09123153485871</v>
      </c>
      <c r="H2270" s="30">
        <v>81.456528571428635</v>
      </c>
      <c r="I2270" s="26">
        <f t="shared" si="117"/>
        <v>145.09123153485871</v>
      </c>
      <c r="J2270" s="26">
        <f t="shared" si="117"/>
        <v>81.456528571428635</v>
      </c>
      <c r="K2270" s="26">
        <f t="shared" si="115"/>
        <v>63.634702963430072</v>
      </c>
      <c r="L2270" s="28">
        <f t="shared" si="116"/>
        <v>0.43858407079646022</v>
      </c>
    </row>
    <row r="2271" spans="1:12">
      <c r="A2271" s="14">
        <v>2014</v>
      </c>
      <c r="B2271" s="14" t="s">
        <v>964</v>
      </c>
      <c r="C2271" s="14" t="s">
        <v>1905</v>
      </c>
      <c r="D2271" s="14" t="s">
        <v>1879</v>
      </c>
      <c r="E2271" s="14" t="s">
        <v>1330</v>
      </c>
      <c r="F2271" s="14" t="s">
        <v>1330</v>
      </c>
      <c r="G2271" s="30">
        <v>186.36635593220296</v>
      </c>
      <c r="H2271" s="30">
        <v>100.99675999999981</v>
      </c>
      <c r="I2271" s="26">
        <f t="shared" si="117"/>
        <v>186.36635593220296</v>
      </c>
      <c r="J2271" s="26">
        <f t="shared" si="117"/>
        <v>100.99675999999981</v>
      </c>
      <c r="K2271" s="26">
        <f t="shared" si="115"/>
        <v>85.369595932203154</v>
      </c>
      <c r="L2271" s="28">
        <f t="shared" si="116"/>
        <v>0.45807407407407386</v>
      </c>
    </row>
    <row r="2272" spans="1:12">
      <c r="A2272" s="14">
        <v>2021</v>
      </c>
      <c r="B2272" s="14" t="s">
        <v>964</v>
      </c>
      <c r="C2272" s="14" t="s">
        <v>1906</v>
      </c>
      <c r="D2272" s="14" t="s">
        <v>1533</v>
      </c>
      <c r="E2272" s="14" t="s">
        <v>1907</v>
      </c>
      <c r="F2272" s="14" t="s">
        <v>1908</v>
      </c>
      <c r="G2272" s="30">
        <v>829.09781398069345</v>
      </c>
      <c r="H2272" s="30">
        <v>209.73521580706782</v>
      </c>
      <c r="I2272" s="26">
        <f t="shared" si="117"/>
        <v>829.09781398069345</v>
      </c>
      <c r="J2272" s="26">
        <f t="shared" si="117"/>
        <v>209.73521580706782</v>
      </c>
      <c r="K2272" s="26">
        <f t="shared" si="115"/>
        <v>619.36259817362566</v>
      </c>
      <c r="L2272" s="28">
        <f t="shared" si="116"/>
        <v>0.74703200000000036</v>
      </c>
    </row>
    <row r="2273" spans="1:12">
      <c r="A2273" s="14">
        <v>2020</v>
      </c>
      <c r="B2273" s="14" t="s">
        <v>964</v>
      </c>
      <c r="C2273" s="14" t="s">
        <v>1906</v>
      </c>
      <c r="D2273" s="14" t="s">
        <v>1533</v>
      </c>
      <c r="E2273" s="14" t="s">
        <v>1907</v>
      </c>
      <c r="F2273" s="14" t="s">
        <v>1908</v>
      </c>
      <c r="G2273" s="30">
        <v>789.30132913606326</v>
      </c>
      <c r="H2273" s="30">
        <v>245.72002777777803</v>
      </c>
      <c r="I2273" s="26">
        <f t="shared" si="117"/>
        <v>789.30132913606326</v>
      </c>
      <c r="J2273" s="26">
        <f t="shared" si="117"/>
        <v>245.72002777777803</v>
      </c>
      <c r="K2273" s="26">
        <f t="shared" ref="K2273:K2336" si="118">IF(H2273="","",IF(G2273="","",G2273-H2273))</f>
        <v>543.58130135828526</v>
      </c>
      <c r="L2273" s="28">
        <f t="shared" ref="L2273:L2336" si="119">IF(H2273="","",IF(G2273="","",K2273/G2273))</f>
        <v>0.688686666666667</v>
      </c>
    </row>
    <row r="2274" spans="1:12">
      <c r="A2274" s="14">
        <v>2019</v>
      </c>
      <c r="B2274" s="14" t="s">
        <v>964</v>
      </c>
      <c r="C2274" s="14" t="s">
        <v>1906</v>
      </c>
      <c r="D2274" s="14" t="s">
        <v>1533</v>
      </c>
      <c r="E2274" s="14" t="s">
        <v>1907</v>
      </c>
      <c r="F2274" s="14" t="s">
        <v>1908</v>
      </c>
      <c r="G2274" s="30">
        <v>737.09220164276633</v>
      </c>
      <c r="H2274" s="30">
        <v>292.6668812154702</v>
      </c>
      <c r="I2274" s="26">
        <f t="shared" si="117"/>
        <v>737.09220164276633</v>
      </c>
      <c r="J2274" s="26">
        <f t="shared" si="117"/>
        <v>292.6668812154702</v>
      </c>
      <c r="K2274" s="26">
        <f t="shared" si="118"/>
        <v>444.42532042729613</v>
      </c>
      <c r="L2274" s="28">
        <f t="shared" si="119"/>
        <v>0.60294400000000004</v>
      </c>
    </row>
    <row r="2275" spans="1:12">
      <c r="A2275" s="14">
        <v>2018</v>
      </c>
      <c r="B2275" s="14" t="s">
        <v>964</v>
      </c>
      <c r="C2275" s="14" t="s">
        <v>1909</v>
      </c>
      <c r="D2275" s="14" t="s">
        <v>966</v>
      </c>
      <c r="E2275" s="14" t="s">
        <v>967</v>
      </c>
      <c r="F2275" s="14" t="s">
        <v>968</v>
      </c>
      <c r="G2275" s="30">
        <v>257.45145569620308</v>
      </c>
      <c r="H2275" s="30">
        <v>21.173707750000045</v>
      </c>
      <c r="I2275" s="26">
        <f t="shared" si="117"/>
        <v>257.45145569620308</v>
      </c>
      <c r="J2275" s="26">
        <f t="shared" si="117"/>
        <v>21.173707750000045</v>
      </c>
      <c r="K2275" s="26">
        <f t="shared" si="118"/>
        <v>236.27774794620305</v>
      </c>
      <c r="L2275" s="28">
        <f t="shared" si="119"/>
        <v>0.91775650406504072</v>
      </c>
    </row>
    <row r="2276" spans="1:12">
      <c r="A2276" s="14">
        <v>2020</v>
      </c>
      <c r="B2276" s="14" t="s">
        <v>964</v>
      </c>
      <c r="C2276" s="14" t="s">
        <v>1909</v>
      </c>
      <c r="D2276" s="14" t="s">
        <v>966</v>
      </c>
      <c r="E2276" s="14" t="s">
        <v>967</v>
      </c>
      <c r="F2276" s="14" t="s">
        <v>968</v>
      </c>
      <c r="G2276" s="30">
        <v>214.92788566116968</v>
      </c>
      <c r="H2276" s="30">
        <v>40.641756503777202</v>
      </c>
      <c r="I2276" s="26">
        <f t="shared" si="117"/>
        <v>214.92788566116968</v>
      </c>
      <c r="J2276" s="26">
        <f t="shared" si="117"/>
        <v>40.641756503777202</v>
      </c>
      <c r="K2276" s="26">
        <f t="shared" si="118"/>
        <v>174.28612915739248</v>
      </c>
      <c r="L2276" s="28">
        <f t="shared" si="119"/>
        <v>0.81090514905149036</v>
      </c>
    </row>
    <row r="2277" spans="1:12">
      <c r="A2277" s="14">
        <v>2021</v>
      </c>
      <c r="B2277" s="14" t="s">
        <v>964</v>
      </c>
      <c r="C2277" s="14" t="s">
        <v>1909</v>
      </c>
      <c r="D2277" s="14" t="s">
        <v>966</v>
      </c>
      <c r="E2277" s="14" t="s">
        <v>967</v>
      </c>
      <c r="F2277" s="14" t="s">
        <v>968</v>
      </c>
      <c r="G2277" s="30">
        <v>224.4387731073943</v>
      </c>
      <c r="H2277" s="30">
        <v>59.791948920187764</v>
      </c>
      <c r="I2277" s="26">
        <f t="shared" si="117"/>
        <v>224.4387731073943</v>
      </c>
      <c r="J2277" s="26">
        <f t="shared" si="117"/>
        <v>59.791948920187764</v>
      </c>
      <c r="K2277" s="26">
        <f t="shared" si="118"/>
        <v>164.64682418720653</v>
      </c>
      <c r="L2277" s="28">
        <f t="shared" si="119"/>
        <v>0.73359349593495937</v>
      </c>
    </row>
    <row r="2278" spans="1:12">
      <c r="A2278" s="14">
        <v>2019</v>
      </c>
      <c r="B2278" s="14" t="s">
        <v>964</v>
      </c>
      <c r="C2278" s="14" t="s">
        <v>1909</v>
      </c>
      <c r="D2278" s="14" t="s">
        <v>966</v>
      </c>
      <c r="E2278" s="14" t="s">
        <v>967</v>
      </c>
      <c r="F2278" s="14" t="s">
        <v>968</v>
      </c>
      <c r="G2278" s="30">
        <v>235.62354678500103</v>
      </c>
      <c r="H2278" s="30">
        <v>62.184182872928247</v>
      </c>
      <c r="I2278" s="26">
        <f t="shared" si="117"/>
        <v>235.62354678500103</v>
      </c>
      <c r="J2278" s="26">
        <f t="shared" si="117"/>
        <v>62.184182872928247</v>
      </c>
      <c r="K2278" s="26">
        <f t="shared" si="118"/>
        <v>173.43936391207279</v>
      </c>
      <c r="L2278" s="28">
        <f t="shared" si="119"/>
        <v>0.73608672086720894</v>
      </c>
    </row>
    <row r="2279" spans="1:12">
      <c r="A2279" s="14">
        <v>2019</v>
      </c>
      <c r="B2279" s="14" t="s">
        <v>964</v>
      </c>
      <c r="C2279" s="14" t="s">
        <v>1910</v>
      </c>
      <c r="D2279" s="14" t="s">
        <v>1194</v>
      </c>
      <c r="E2279" s="14" t="s">
        <v>1345</v>
      </c>
      <c r="F2279" s="14" t="s">
        <v>1911</v>
      </c>
      <c r="G2279" s="30">
        <v>390.07012725546099</v>
      </c>
      <c r="H2279" s="30">
        <v>119.92839316239331</v>
      </c>
      <c r="I2279" s="26">
        <f t="shared" si="117"/>
        <v>390.07012725546099</v>
      </c>
      <c r="J2279" s="26">
        <f t="shared" si="117"/>
        <v>119.92839316239331</v>
      </c>
      <c r="K2279" s="26">
        <f t="shared" si="118"/>
        <v>270.14173409306767</v>
      </c>
      <c r="L2279" s="28">
        <f t="shared" si="119"/>
        <v>0.6925465838509316</v>
      </c>
    </row>
    <row r="2280" spans="1:12">
      <c r="A2280" s="14">
        <v>2020</v>
      </c>
      <c r="B2280" s="14" t="s">
        <v>964</v>
      </c>
      <c r="C2280" s="14" t="s">
        <v>1910</v>
      </c>
      <c r="D2280" s="14" t="s">
        <v>1194</v>
      </c>
      <c r="E2280" s="14" t="s">
        <v>1345</v>
      </c>
      <c r="F2280" s="14" t="s">
        <v>1912</v>
      </c>
      <c r="G2280" s="30">
        <v>334.09334341117682</v>
      </c>
      <c r="H2280" s="30">
        <v>170.39452218614773</v>
      </c>
      <c r="I2280" s="26">
        <f t="shared" si="117"/>
        <v>334.09334341117682</v>
      </c>
      <c r="J2280" s="26">
        <f t="shared" si="117"/>
        <v>170.39452218614773</v>
      </c>
      <c r="K2280" s="26">
        <f t="shared" si="118"/>
        <v>163.69882122502909</v>
      </c>
      <c r="L2280" s="28">
        <f t="shared" si="119"/>
        <v>0.48997929606625223</v>
      </c>
    </row>
    <row r="2281" spans="1:12">
      <c r="A2281" s="14">
        <v>2021</v>
      </c>
      <c r="B2281" s="14" t="s">
        <v>964</v>
      </c>
      <c r="C2281" s="14" t="s">
        <v>1910</v>
      </c>
      <c r="D2281" s="14" t="s">
        <v>1194</v>
      </c>
      <c r="E2281" s="14" t="s">
        <v>1345</v>
      </c>
      <c r="F2281" s="14" t="s">
        <v>1912</v>
      </c>
      <c r="G2281" s="30">
        <v>336.38417209684224</v>
      </c>
      <c r="H2281" s="30">
        <v>206.15544261363624</v>
      </c>
      <c r="I2281" s="26">
        <f t="shared" si="117"/>
        <v>336.38417209684224</v>
      </c>
      <c r="J2281" s="26">
        <f t="shared" si="117"/>
        <v>206.15544261363624</v>
      </c>
      <c r="K2281" s="26">
        <f t="shared" si="118"/>
        <v>130.228729483206</v>
      </c>
      <c r="L2281" s="28">
        <f t="shared" si="119"/>
        <v>0.38714285714285696</v>
      </c>
    </row>
    <row r="2282" spans="1:12">
      <c r="A2282" s="14">
        <v>2019</v>
      </c>
      <c r="B2282" s="14" t="s">
        <v>964</v>
      </c>
      <c r="C2282" s="14" t="s">
        <v>1913</v>
      </c>
      <c r="D2282" s="14" t="s">
        <v>1845</v>
      </c>
      <c r="E2282" s="14" t="s">
        <v>967</v>
      </c>
      <c r="F2282" s="14" t="s">
        <v>1914</v>
      </c>
      <c r="G2282" s="30">
        <v>647.85540256152672</v>
      </c>
      <c r="H2282" s="30">
        <v>72.120119438305792</v>
      </c>
      <c r="I2282" s="26">
        <f t="shared" si="117"/>
        <v>647.85540256152672</v>
      </c>
      <c r="J2282" s="26">
        <f t="shared" si="117"/>
        <v>72.120119438305792</v>
      </c>
      <c r="K2282" s="26">
        <f t="shared" si="118"/>
        <v>575.73528312322094</v>
      </c>
      <c r="L2282" s="28">
        <f t="shared" si="119"/>
        <v>0.88867867867867856</v>
      </c>
    </row>
    <row r="2283" spans="1:12">
      <c r="A2283" s="14">
        <v>2020</v>
      </c>
      <c r="B2283" s="14" t="s">
        <v>964</v>
      </c>
      <c r="C2283" s="14" t="s">
        <v>1913</v>
      </c>
      <c r="D2283" s="14" t="s">
        <v>1845</v>
      </c>
      <c r="E2283" s="14" t="s">
        <v>967</v>
      </c>
      <c r="F2283" s="14" t="s">
        <v>1895</v>
      </c>
      <c r="G2283" s="30">
        <v>663.09001925133714</v>
      </c>
      <c r="H2283" s="30">
        <v>239.36143366666684</v>
      </c>
      <c r="I2283" s="26">
        <f t="shared" si="117"/>
        <v>663.09001925133714</v>
      </c>
      <c r="J2283" s="26">
        <f t="shared" si="117"/>
        <v>239.36143366666684</v>
      </c>
      <c r="K2283" s="26">
        <f t="shared" si="118"/>
        <v>423.72858558467033</v>
      </c>
      <c r="L2283" s="28">
        <f t="shared" si="119"/>
        <v>0.6390212087087086</v>
      </c>
    </row>
    <row r="2284" spans="1:12">
      <c r="A2284" s="14">
        <v>2021</v>
      </c>
      <c r="B2284" s="14" t="s">
        <v>964</v>
      </c>
      <c r="C2284" s="14" t="s">
        <v>1913</v>
      </c>
      <c r="D2284" s="14" t="s">
        <v>1845</v>
      </c>
      <c r="E2284" s="14" t="s">
        <v>967</v>
      </c>
      <c r="F2284" s="14" t="s">
        <v>1895</v>
      </c>
      <c r="G2284" s="30">
        <v>645.2980173913046</v>
      </c>
      <c r="H2284" s="30">
        <v>320.34783333333331</v>
      </c>
      <c r="I2284" s="26">
        <f t="shared" si="117"/>
        <v>645.2980173913046</v>
      </c>
      <c r="J2284" s="26">
        <f t="shared" si="117"/>
        <v>320.34783333333331</v>
      </c>
      <c r="K2284" s="26">
        <f t="shared" si="118"/>
        <v>324.95018405797128</v>
      </c>
      <c r="L2284" s="28">
        <f t="shared" si="119"/>
        <v>0.50356606606606624</v>
      </c>
    </row>
    <row r="2285" spans="1:12">
      <c r="A2285" s="14">
        <v>2020</v>
      </c>
      <c r="B2285" s="14" t="s">
        <v>964</v>
      </c>
      <c r="C2285" s="14" t="s">
        <v>1915</v>
      </c>
      <c r="D2285" s="14" t="s">
        <v>1194</v>
      </c>
      <c r="E2285" s="14" t="s">
        <v>1345</v>
      </c>
      <c r="F2285" s="14" t="s">
        <v>1916</v>
      </c>
      <c r="G2285" s="30">
        <v>61.664681116482271</v>
      </c>
      <c r="H2285" s="30">
        <v>9.2940236570248143</v>
      </c>
      <c r="I2285" s="26">
        <f t="shared" si="117"/>
        <v>61.664681116482271</v>
      </c>
      <c r="J2285" s="26">
        <f t="shared" si="117"/>
        <v>9.2940236570248143</v>
      </c>
      <c r="K2285" s="26">
        <f t="shared" si="118"/>
        <v>52.370657459457455</v>
      </c>
      <c r="L2285" s="28">
        <f t="shared" si="119"/>
        <v>0.84928124999999999</v>
      </c>
    </row>
    <row r="2286" spans="1:12">
      <c r="A2286" s="14">
        <v>2021</v>
      </c>
      <c r="B2286" s="14" t="s">
        <v>964</v>
      </c>
      <c r="C2286" s="14" t="s">
        <v>1915</v>
      </c>
      <c r="D2286" s="14" t="s">
        <v>1194</v>
      </c>
      <c r="E2286" s="14" t="s">
        <v>1345</v>
      </c>
      <c r="F2286" s="14" t="s">
        <v>1916</v>
      </c>
      <c r="G2286" s="30">
        <v>60.41823529411765</v>
      </c>
      <c r="H2286" s="30">
        <v>21.569310000000009</v>
      </c>
      <c r="I2286" s="26">
        <f t="shared" si="117"/>
        <v>60.41823529411765</v>
      </c>
      <c r="J2286" s="26">
        <f t="shared" si="117"/>
        <v>21.569310000000009</v>
      </c>
      <c r="K2286" s="26">
        <f t="shared" si="118"/>
        <v>38.848925294117642</v>
      </c>
      <c r="L2286" s="28">
        <f t="shared" si="119"/>
        <v>0.6429999999999999</v>
      </c>
    </row>
    <row r="2287" spans="1:12">
      <c r="A2287" s="14">
        <v>2020</v>
      </c>
      <c r="B2287" s="14" t="s">
        <v>964</v>
      </c>
      <c r="C2287" s="14" t="s">
        <v>1917</v>
      </c>
      <c r="D2287" s="14" t="s">
        <v>1918</v>
      </c>
      <c r="E2287" s="14" t="s">
        <v>1919</v>
      </c>
      <c r="F2287" s="14" t="s">
        <v>1920</v>
      </c>
      <c r="G2287" s="30">
        <v>2469.3615219530734</v>
      </c>
      <c r="H2287" s="30">
        <v>1662.4447533773237</v>
      </c>
      <c r="I2287" s="26">
        <f t="shared" si="117"/>
        <v>2469.3615219530734</v>
      </c>
      <c r="J2287" s="26">
        <f t="shared" si="117"/>
        <v>1662.4447533773237</v>
      </c>
      <c r="K2287" s="26">
        <f t="shared" si="118"/>
        <v>806.91676857574976</v>
      </c>
      <c r="L2287" s="28">
        <f t="shared" si="119"/>
        <v>0.32677141900937257</v>
      </c>
    </row>
    <row r="2288" spans="1:12">
      <c r="A2288" s="14">
        <v>2021</v>
      </c>
      <c r="B2288" s="14" t="s">
        <v>964</v>
      </c>
      <c r="C2288" s="14" t="s">
        <v>1917</v>
      </c>
      <c r="D2288" s="14" t="s">
        <v>1918</v>
      </c>
      <c r="E2288" s="14" t="s">
        <v>1919</v>
      </c>
      <c r="F2288" s="14" t="s">
        <v>1921</v>
      </c>
      <c r="G2288" s="30">
        <v>2431.9137708071416</v>
      </c>
      <c r="H2288" s="30">
        <v>1865.482963370471</v>
      </c>
      <c r="I2288" s="26">
        <f t="shared" si="117"/>
        <v>2431.9137708071416</v>
      </c>
      <c r="J2288" s="26">
        <f t="shared" si="117"/>
        <v>1865.482963370471</v>
      </c>
      <c r="K2288" s="26">
        <f t="shared" si="118"/>
        <v>566.43080743667065</v>
      </c>
      <c r="L2288" s="28">
        <f t="shared" si="119"/>
        <v>0.23291566265060243</v>
      </c>
    </row>
    <row r="2289" spans="1:12">
      <c r="A2289" s="14">
        <v>2019</v>
      </c>
      <c r="B2289" s="14" t="s">
        <v>964</v>
      </c>
      <c r="C2289" s="14" t="s">
        <v>1922</v>
      </c>
      <c r="D2289" s="14" t="s">
        <v>991</v>
      </c>
      <c r="E2289" s="14" t="s">
        <v>975</v>
      </c>
      <c r="F2289" s="14" t="s">
        <v>1923</v>
      </c>
      <c r="G2289" s="30">
        <v>1173.7145078244785</v>
      </c>
      <c r="H2289" s="30">
        <v>265.52120985842572</v>
      </c>
      <c r="I2289" s="26">
        <f t="shared" si="117"/>
        <v>1173.7145078244785</v>
      </c>
      <c r="J2289" s="26">
        <f t="shared" si="117"/>
        <v>265.52120985842572</v>
      </c>
      <c r="K2289" s="26">
        <f t="shared" si="118"/>
        <v>908.1932979660528</v>
      </c>
      <c r="L2289" s="28">
        <f t="shared" si="119"/>
        <v>0.77377700617283951</v>
      </c>
    </row>
    <row r="2290" spans="1:12">
      <c r="A2290" s="14">
        <v>2020</v>
      </c>
      <c r="B2290" s="14" t="s">
        <v>964</v>
      </c>
      <c r="C2290" s="14" t="s">
        <v>1922</v>
      </c>
      <c r="D2290" s="14" t="s">
        <v>991</v>
      </c>
      <c r="E2290" s="14" t="s">
        <v>975</v>
      </c>
      <c r="F2290" s="14" t="s">
        <v>1923</v>
      </c>
      <c r="G2290" s="30">
        <v>1015.9066916361901</v>
      </c>
      <c r="H2290" s="30">
        <v>405.09014016229332</v>
      </c>
      <c r="I2290" s="26">
        <f t="shared" si="117"/>
        <v>1015.9066916361901</v>
      </c>
      <c r="J2290" s="26">
        <f t="shared" si="117"/>
        <v>405.09014016229332</v>
      </c>
      <c r="K2290" s="26">
        <f t="shared" si="118"/>
        <v>610.81655147389677</v>
      </c>
      <c r="L2290" s="28">
        <f t="shared" si="119"/>
        <v>0.60125261158594512</v>
      </c>
    </row>
    <row r="2291" spans="1:12">
      <c r="A2291" s="14">
        <v>2021</v>
      </c>
      <c r="B2291" s="14" t="s">
        <v>964</v>
      </c>
      <c r="C2291" s="14" t="s">
        <v>1922</v>
      </c>
      <c r="D2291" s="14" t="s">
        <v>991</v>
      </c>
      <c r="E2291" s="14" t="s">
        <v>975</v>
      </c>
      <c r="F2291" s="14" t="s">
        <v>1923</v>
      </c>
      <c r="G2291" s="30">
        <v>945.22812506771413</v>
      </c>
      <c r="H2291" s="30">
        <v>464.44834178674432</v>
      </c>
      <c r="I2291" s="26">
        <f t="shared" si="117"/>
        <v>945.22812506771413</v>
      </c>
      <c r="J2291" s="26">
        <f t="shared" si="117"/>
        <v>464.44834178674432</v>
      </c>
      <c r="K2291" s="26">
        <f t="shared" si="118"/>
        <v>480.77978328096981</v>
      </c>
      <c r="L2291" s="28">
        <f t="shared" si="119"/>
        <v>0.50863888888888886</v>
      </c>
    </row>
    <row r="2292" spans="1:12">
      <c r="A2292" s="14">
        <v>2021</v>
      </c>
      <c r="B2292" s="14" t="s">
        <v>964</v>
      </c>
      <c r="C2292" s="14" t="s">
        <v>1924</v>
      </c>
      <c r="D2292" s="14" t="s">
        <v>1132</v>
      </c>
      <c r="E2292" s="14" t="s">
        <v>1888</v>
      </c>
      <c r="F2292" s="14" t="s">
        <v>1925</v>
      </c>
      <c r="G2292" s="30">
        <v>28.281058942863517</v>
      </c>
      <c r="H2292" s="30">
        <v>9.7322036970135102</v>
      </c>
      <c r="I2292" s="26">
        <f t="shared" si="117"/>
        <v>28.281058942863517</v>
      </c>
      <c r="J2292" s="26">
        <f t="shared" si="117"/>
        <v>9.7322036970135102</v>
      </c>
      <c r="K2292" s="26">
        <f t="shared" si="118"/>
        <v>18.548855245850007</v>
      </c>
      <c r="L2292" s="28">
        <f t="shared" si="119"/>
        <v>0.65587555555555499</v>
      </c>
    </row>
    <row r="2293" spans="1:12">
      <c r="A2293" s="14">
        <v>2020</v>
      </c>
      <c r="B2293" s="14" t="s">
        <v>964</v>
      </c>
      <c r="C2293" s="14" t="s">
        <v>1924</v>
      </c>
      <c r="D2293" s="14" t="s">
        <v>1132</v>
      </c>
      <c r="E2293" s="14" t="s">
        <v>1888</v>
      </c>
      <c r="F2293" s="14" t="s">
        <v>1925</v>
      </c>
      <c r="G2293" s="30">
        <v>31.256886097019642</v>
      </c>
      <c r="H2293" s="30">
        <v>9.7871561746987901</v>
      </c>
      <c r="I2293" s="26">
        <f t="shared" si="117"/>
        <v>31.256886097019642</v>
      </c>
      <c r="J2293" s="26">
        <f t="shared" si="117"/>
        <v>9.7871561746987901</v>
      </c>
      <c r="K2293" s="26">
        <f t="shared" si="118"/>
        <v>21.469729922320852</v>
      </c>
      <c r="L2293" s="28">
        <f t="shared" si="119"/>
        <v>0.68688000000000005</v>
      </c>
    </row>
    <row r="2294" spans="1:12">
      <c r="A2294" s="14">
        <v>2020</v>
      </c>
      <c r="B2294" s="14" t="s">
        <v>964</v>
      </c>
      <c r="C2294" s="14" t="s">
        <v>1926</v>
      </c>
      <c r="D2294" s="14" t="s">
        <v>1194</v>
      </c>
      <c r="E2294" s="14" t="s">
        <v>1345</v>
      </c>
      <c r="F2294" s="14" t="s">
        <v>1916</v>
      </c>
      <c r="G2294" s="30">
        <v>310.23071896638942</v>
      </c>
      <c r="H2294" s="30">
        <v>83.469892753623654</v>
      </c>
      <c r="I2294" s="26">
        <f t="shared" si="117"/>
        <v>310.23071896638942</v>
      </c>
      <c r="J2294" s="26">
        <f t="shared" si="117"/>
        <v>83.469892753623654</v>
      </c>
      <c r="K2294" s="26">
        <f t="shared" si="118"/>
        <v>226.76082621276578</v>
      </c>
      <c r="L2294" s="28">
        <f t="shared" si="119"/>
        <v>0.7309425287356317</v>
      </c>
    </row>
    <row r="2295" spans="1:12">
      <c r="A2295" s="14">
        <v>2021</v>
      </c>
      <c r="B2295" s="14" t="s">
        <v>964</v>
      </c>
      <c r="C2295" s="14" t="s">
        <v>1926</v>
      </c>
      <c r="D2295" s="14" t="s">
        <v>1194</v>
      </c>
      <c r="E2295" s="14" t="s">
        <v>1345</v>
      </c>
      <c r="F2295" s="14" t="s">
        <v>1916</v>
      </c>
      <c r="G2295" s="30">
        <v>300.45472808194086</v>
      </c>
      <c r="H2295" s="30">
        <v>172.81327118644049</v>
      </c>
      <c r="I2295" s="26">
        <f t="shared" si="117"/>
        <v>300.45472808194086</v>
      </c>
      <c r="J2295" s="26">
        <f t="shared" si="117"/>
        <v>172.81327118644049</v>
      </c>
      <c r="K2295" s="26">
        <f t="shared" si="118"/>
        <v>127.64145689550037</v>
      </c>
      <c r="L2295" s="28">
        <f t="shared" si="119"/>
        <v>0.42482758620689648</v>
      </c>
    </row>
    <row r="2296" spans="1:12">
      <c r="A2296" s="14">
        <v>2011</v>
      </c>
      <c r="B2296" s="14" t="s">
        <v>964</v>
      </c>
      <c r="C2296" s="14" t="s">
        <v>1927</v>
      </c>
      <c r="D2296" s="14" t="s">
        <v>1928</v>
      </c>
      <c r="E2296" s="14" t="s">
        <v>1929</v>
      </c>
      <c r="F2296" s="14" t="s">
        <v>1930</v>
      </c>
      <c r="G2296" s="30">
        <v>1386.5646803938307</v>
      </c>
      <c r="H2296" s="30">
        <v>271.98233934690984</v>
      </c>
      <c r="I2296" s="26">
        <f t="shared" si="117"/>
        <v>1386.5646803938307</v>
      </c>
      <c r="J2296" s="26">
        <f t="shared" si="117"/>
        <v>271.98233934690984</v>
      </c>
      <c r="K2296" s="26">
        <f t="shared" si="118"/>
        <v>1114.5823410469209</v>
      </c>
      <c r="L2296" s="28">
        <f t="shared" si="119"/>
        <v>0.80384446308724833</v>
      </c>
    </row>
    <row r="2297" spans="1:12">
      <c r="A2297" s="14">
        <v>2020</v>
      </c>
      <c r="B2297" s="14" t="s">
        <v>964</v>
      </c>
      <c r="C2297" s="14" t="s">
        <v>1927</v>
      </c>
      <c r="D2297" s="14" t="s">
        <v>1928</v>
      </c>
      <c r="E2297" s="14" t="s">
        <v>1929</v>
      </c>
      <c r="F2297" s="14" t="s">
        <v>1930</v>
      </c>
      <c r="G2297" s="30">
        <v>1688.5690456089678</v>
      </c>
      <c r="H2297" s="30">
        <v>410.50360093351429</v>
      </c>
      <c r="I2297" s="26">
        <f t="shared" si="117"/>
        <v>1688.5690456089678</v>
      </c>
      <c r="J2297" s="26">
        <f t="shared" si="117"/>
        <v>410.50360093351429</v>
      </c>
      <c r="K2297" s="26">
        <f t="shared" si="118"/>
        <v>1278.0654446754536</v>
      </c>
      <c r="L2297" s="28">
        <f t="shared" si="119"/>
        <v>0.75689261744966452</v>
      </c>
    </row>
    <row r="2298" spans="1:12">
      <c r="A2298" s="14">
        <v>2021</v>
      </c>
      <c r="B2298" s="14" t="s">
        <v>964</v>
      </c>
      <c r="C2298" s="14" t="s">
        <v>1927</v>
      </c>
      <c r="D2298" s="14" t="s">
        <v>1928</v>
      </c>
      <c r="E2298" s="14" t="s">
        <v>1929</v>
      </c>
      <c r="F2298" s="14" t="s">
        <v>1930</v>
      </c>
      <c r="G2298" s="30">
        <v>1557.7004753296194</v>
      </c>
      <c r="H2298" s="30">
        <v>417.99994922422457</v>
      </c>
      <c r="I2298" s="26">
        <f t="shared" si="117"/>
        <v>1557.7004753296194</v>
      </c>
      <c r="J2298" s="26">
        <f t="shared" si="117"/>
        <v>417.99994922422457</v>
      </c>
      <c r="K2298" s="26">
        <f t="shared" si="118"/>
        <v>1139.7005261053948</v>
      </c>
      <c r="L2298" s="28">
        <f t="shared" si="119"/>
        <v>0.73165576062639825</v>
      </c>
    </row>
    <row r="2299" spans="1:12">
      <c r="A2299" s="14">
        <v>2012</v>
      </c>
      <c r="B2299" s="14" t="s">
        <v>964</v>
      </c>
      <c r="C2299" s="14" t="s">
        <v>1927</v>
      </c>
      <c r="D2299" s="14" t="s">
        <v>1928</v>
      </c>
      <c r="E2299" s="14" t="s">
        <v>1929</v>
      </c>
      <c r="F2299" s="14" t="s">
        <v>1930</v>
      </c>
      <c r="G2299" s="30">
        <v>1870.1798285673094</v>
      </c>
      <c r="H2299" s="30">
        <v>428.56907068328763</v>
      </c>
      <c r="I2299" s="26">
        <f t="shared" si="117"/>
        <v>1870.1798285673094</v>
      </c>
      <c r="J2299" s="26">
        <f t="shared" si="117"/>
        <v>428.56907068328763</v>
      </c>
      <c r="K2299" s="26">
        <f t="shared" si="118"/>
        <v>1441.6107578840217</v>
      </c>
      <c r="L2299" s="28">
        <f t="shared" si="119"/>
        <v>0.77084071588366876</v>
      </c>
    </row>
    <row r="2300" spans="1:12">
      <c r="A2300" s="14">
        <v>2013</v>
      </c>
      <c r="B2300" s="14" t="s">
        <v>964</v>
      </c>
      <c r="C2300" s="14" t="s">
        <v>1927</v>
      </c>
      <c r="D2300" s="14" t="s">
        <v>1928</v>
      </c>
      <c r="E2300" s="14" t="s">
        <v>1929</v>
      </c>
      <c r="F2300" s="14" t="s">
        <v>1930</v>
      </c>
      <c r="G2300" s="30">
        <v>1705.8500465475661</v>
      </c>
      <c r="H2300" s="30">
        <v>446.13512235266921</v>
      </c>
      <c r="I2300" s="26">
        <f t="shared" si="117"/>
        <v>1705.8500465475661</v>
      </c>
      <c r="J2300" s="26">
        <f t="shared" si="117"/>
        <v>446.13512235266921</v>
      </c>
      <c r="K2300" s="26">
        <f t="shared" si="118"/>
        <v>1259.7149241948969</v>
      </c>
      <c r="L2300" s="28">
        <f t="shared" si="119"/>
        <v>0.73846756152125292</v>
      </c>
    </row>
    <row r="2301" spans="1:12">
      <c r="A2301" s="14">
        <v>2019</v>
      </c>
      <c r="B2301" s="14" t="s">
        <v>964</v>
      </c>
      <c r="C2301" s="14" t="s">
        <v>1927</v>
      </c>
      <c r="D2301" s="14" t="s">
        <v>1928</v>
      </c>
      <c r="E2301" s="14" t="s">
        <v>1929</v>
      </c>
      <c r="F2301" s="14" t="s">
        <v>1930</v>
      </c>
      <c r="G2301" s="30">
        <v>1797.6967107749419</v>
      </c>
      <c r="H2301" s="30">
        <v>494.4787001517285</v>
      </c>
      <c r="I2301" s="26">
        <f t="shared" si="117"/>
        <v>1797.6967107749419</v>
      </c>
      <c r="J2301" s="26">
        <f t="shared" si="117"/>
        <v>494.4787001517285</v>
      </c>
      <c r="K2301" s="26">
        <f t="shared" si="118"/>
        <v>1303.2180106232136</v>
      </c>
      <c r="L2301" s="28">
        <f t="shared" si="119"/>
        <v>0.7249376398210291</v>
      </c>
    </row>
    <row r="2302" spans="1:12">
      <c r="A2302" s="14">
        <v>2015</v>
      </c>
      <c r="B2302" s="14" t="s">
        <v>964</v>
      </c>
      <c r="C2302" s="14" t="s">
        <v>1927</v>
      </c>
      <c r="D2302" s="14" t="s">
        <v>1928</v>
      </c>
      <c r="E2302" s="14" t="s">
        <v>1929</v>
      </c>
      <c r="F2302" s="14" t="s">
        <v>1930</v>
      </c>
      <c r="G2302" s="30">
        <v>1542.4560381093734</v>
      </c>
      <c r="H2302" s="30">
        <v>633.68717962962592</v>
      </c>
      <c r="I2302" s="26">
        <f t="shared" si="117"/>
        <v>1542.4560381093734</v>
      </c>
      <c r="J2302" s="26">
        <f t="shared" si="117"/>
        <v>633.68717962962592</v>
      </c>
      <c r="K2302" s="26">
        <f t="shared" si="118"/>
        <v>908.76885847974745</v>
      </c>
      <c r="L2302" s="28">
        <f t="shared" si="119"/>
        <v>0.58917002237136562</v>
      </c>
    </row>
    <row r="2303" spans="1:12">
      <c r="A2303" s="14">
        <v>2017</v>
      </c>
      <c r="B2303" s="14" t="s">
        <v>964</v>
      </c>
      <c r="C2303" s="14" t="s">
        <v>1927</v>
      </c>
      <c r="D2303" s="14" t="s">
        <v>1928</v>
      </c>
      <c r="E2303" s="14" t="s">
        <v>1929</v>
      </c>
      <c r="F2303" s="14" t="s">
        <v>1930</v>
      </c>
      <c r="G2303" s="30">
        <v>1593.4264639543537</v>
      </c>
      <c r="H2303" s="30">
        <v>665.0380299474067</v>
      </c>
      <c r="I2303" s="26">
        <f t="shared" si="117"/>
        <v>1593.4264639543537</v>
      </c>
      <c r="J2303" s="26">
        <f t="shared" si="117"/>
        <v>665.0380299474067</v>
      </c>
      <c r="K2303" s="26">
        <f t="shared" si="118"/>
        <v>928.38843400694702</v>
      </c>
      <c r="L2303" s="28">
        <f t="shared" si="119"/>
        <v>0.58263651006711425</v>
      </c>
    </row>
    <row r="2304" spans="1:12">
      <c r="A2304" s="14">
        <v>2014</v>
      </c>
      <c r="B2304" s="14" t="s">
        <v>964</v>
      </c>
      <c r="C2304" s="14" t="s">
        <v>1927</v>
      </c>
      <c r="D2304" s="14" t="s">
        <v>1928</v>
      </c>
      <c r="E2304" s="14" t="s">
        <v>1929</v>
      </c>
      <c r="F2304" s="14" t="s">
        <v>1930</v>
      </c>
      <c r="G2304" s="30">
        <v>1817.556887539577</v>
      </c>
      <c r="H2304" s="30">
        <v>678.23538070901986</v>
      </c>
      <c r="I2304" s="26">
        <f t="shared" si="117"/>
        <v>1817.556887539577</v>
      </c>
      <c r="J2304" s="26">
        <f t="shared" si="117"/>
        <v>678.23538070901986</v>
      </c>
      <c r="K2304" s="26">
        <f t="shared" si="118"/>
        <v>1139.3215068305572</v>
      </c>
      <c r="L2304" s="28">
        <f t="shared" si="119"/>
        <v>0.62684228187919566</v>
      </c>
    </row>
    <row r="2305" spans="1:12">
      <c r="A2305" s="14">
        <v>2018</v>
      </c>
      <c r="B2305" s="14" t="s">
        <v>964</v>
      </c>
      <c r="C2305" s="14" t="s">
        <v>1927</v>
      </c>
      <c r="D2305" s="14" t="s">
        <v>1928</v>
      </c>
      <c r="E2305" s="14" t="s">
        <v>1929</v>
      </c>
      <c r="F2305" s="14" t="s">
        <v>1930</v>
      </c>
      <c r="G2305" s="30">
        <v>1754.7858463696448</v>
      </c>
      <c r="H2305" s="30">
        <v>723.51017782919394</v>
      </c>
      <c r="I2305" s="26">
        <f t="shared" si="117"/>
        <v>1754.7858463696448</v>
      </c>
      <c r="J2305" s="26">
        <f t="shared" si="117"/>
        <v>723.51017782919394</v>
      </c>
      <c r="K2305" s="26">
        <f t="shared" si="118"/>
        <v>1031.2756685404509</v>
      </c>
      <c r="L2305" s="28">
        <f t="shared" si="119"/>
        <v>0.58769317673377974</v>
      </c>
    </row>
    <row r="2306" spans="1:12">
      <c r="A2306" s="14">
        <v>2016</v>
      </c>
      <c r="B2306" s="14" t="s">
        <v>964</v>
      </c>
      <c r="C2306" s="14" t="s">
        <v>1927</v>
      </c>
      <c r="D2306" s="14" t="s">
        <v>1928</v>
      </c>
      <c r="E2306" s="14" t="s">
        <v>1929</v>
      </c>
      <c r="F2306" s="14" t="s">
        <v>1930</v>
      </c>
      <c r="G2306" s="30">
        <v>1680.5233610341681</v>
      </c>
      <c r="H2306" s="30">
        <v>759.17642834718367</v>
      </c>
      <c r="I2306" s="26">
        <f t="shared" si="117"/>
        <v>1680.5233610341681</v>
      </c>
      <c r="J2306" s="26">
        <f t="shared" si="117"/>
        <v>759.17642834718367</v>
      </c>
      <c r="K2306" s="26">
        <f t="shared" si="118"/>
        <v>921.34693268698447</v>
      </c>
      <c r="L2306" s="28">
        <f t="shared" si="119"/>
        <v>0.54825000000000101</v>
      </c>
    </row>
    <row r="2307" spans="1:12">
      <c r="A2307" s="14">
        <v>2021</v>
      </c>
      <c r="B2307" s="14" t="s">
        <v>964</v>
      </c>
      <c r="C2307" s="14" t="s">
        <v>1931</v>
      </c>
      <c r="D2307" s="14" t="s">
        <v>1374</v>
      </c>
      <c r="F2307" s="14" t="s">
        <v>1932</v>
      </c>
      <c r="G2307" s="30">
        <v>162.42820175438601</v>
      </c>
      <c r="H2307" s="30">
        <v>53.621610104166507</v>
      </c>
      <c r="I2307" s="26">
        <f t="shared" si="117"/>
        <v>162.42820175438601</v>
      </c>
      <c r="J2307" s="26">
        <f t="shared" si="117"/>
        <v>53.621610104166507</v>
      </c>
      <c r="K2307" s="26">
        <f t="shared" si="118"/>
        <v>108.8065916502195</v>
      </c>
      <c r="L2307" s="28">
        <f t="shared" si="119"/>
        <v>0.66987500000000111</v>
      </c>
    </row>
    <row r="2308" spans="1:12">
      <c r="A2308" s="14">
        <v>2020</v>
      </c>
      <c r="B2308" s="14" t="s">
        <v>964</v>
      </c>
      <c r="C2308" s="14" t="s">
        <v>1931</v>
      </c>
      <c r="D2308" s="14" t="s">
        <v>1374</v>
      </c>
      <c r="F2308" s="14" t="s">
        <v>1932</v>
      </c>
      <c r="G2308" s="30">
        <v>156.77237828892208</v>
      </c>
      <c r="H2308" s="30">
        <v>54.972757021604828</v>
      </c>
      <c r="I2308" s="26">
        <f t="shared" si="117"/>
        <v>156.77237828892208</v>
      </c>
      <c r="J2308" s="26">
        <f t="shared" si="117"/>
        <v>54.972757021604828</v>
      </c>
      <c r="K2308" s="26">
        <f t="shared" si="118"/>
        <v>101.79962126731726</v>
      </c>
      <c r="L2308" s="28">
        <f t="shared" si="119"/>
        <v>0.64934666666666674</v>
      </c>
    </row>
    <row r="2309" spans="1:12">
      <c r="A2309" s="14">
        <v>2013</v>
      </c>
      <c r="B2309" s="14" t="s">
        <v>964</v>
      </c>
      <c r="C2309" s="14" t="s">
        <v>1933</v>
      </c>
      <c r="D2309" s="14" t="s">
        <v>1363</v>
      </c>
      <c r="E2309" s="14" t="s">
        <v>1534</v>
      </c>
      <c r="F2309" s="14" t="s">
        <v>1934</v>
      </c>
      <c r="G2309" s="30">
        <v>415.0425225546054</v>
      </c>
      <c r="H2309" s="30">
        <v>16.687943504273491</v>
      </c>
      <c r="I2309" s="26">
        <f t="shared" si="117"/>
        <v>415.0425225546054</v>
      </c>
      <c r="J2309" s="26">
        <f t="shared" si="117"/>
        <v>16.687943504273491</v>
      </c>
      <c r="K2309" s="26">
        <f t="shared" si="118"/>
        <v>398.35457905033189</v>
      </c>
      <c r="L2309" s="28">
        <f t="shared" si="119"/>
        <v>0.95979220779220775</v>
      </c>
    </row>
    <row r="2310" spans="1:12">
      <c r="A2310" s="14">
        <v>2015</v>
      </c>
      <c r="B2310" s="14" t="s">
        <v>964</v>
      </c>
      <c r="C2310" s="14" t="s">
        <v>1933</v>
      </c>
      <c r="D2310" s="14" t="s">
        <v>1363</v>
      </c>
      <c r="E2310" s="14" t="s">
        <v>1534</v>
      </c>
      <c r="F2310" s="14" t="s">
        <v>1934</v>
      </c>
      <c r="G2310" s="30">
        <v>334.90933760683782</v>
      </c>
      <c r="H2310" s="30">
        <v>27.706136111111142</v>
      </c>
      <c r="I2310" s="26">
        <f t="shared" si="117"/>
        <v>334.90933760683782</v>
      </c>
      <c r="J2310" s="26">
        <f t="shared" si="117"/>
        <v>27.706136111111142</v>
      </c>
      <c r="K2310" s="26">
        <f t="shared" si="118"/>
        <v>307.20320149572666</v>
      </c>
      <c r="L2310" s="28">
        <f t="shared" si="119"/>
        <v>0.91727272727272713</v>
      </c>
    </row>
    <row r="2311" spans="1:12">
      <c r="A2311" s="14">
        <v>2016</v>
      </c>
      <c r="B2311" s="14" t="s">
        <v>964</v>
      </c>
      <c r="C2311" s="14" t="s">
        <v>1933</v>
      </c>
      <c r="D2311" s="14" t="s">
        <v>1363</v>
      </c>
      <c r="E2311" s="14" t="s">
        <v>1534</v>
      </c>
      <c r="F2311" s="14" t="s">
        <v>1934</v>
      </c>
      <c r="G2311" s="30">
        <v>354.70397939750745</v>
      </c>
      <c r="H2311" s="30">
        <v>36.422417278393439</v>
      </c>
      <c r="I2311" s="26">
        <f t="shared" si="117"/>
        <v>354.70397939750745</v>
      </c>
      <c r="J2311" s="26">
        <f t="shared" si="117"/>
        <v>36.422417278393439</v>
      </c>
      <c r="K2311" s="26">
        <f t="shared" si="118"/>
        <v>318.28156211911403</v>
      </c>
      <c r="L2311" s="28">
        <f t="shared" si="119"/>
        <v>0.89731601731601729</v>
      </c>
    </row>
    <row r="2312" spans="1:12">
      <c r="A2312" s="14">
        <v>2017</v>
      </c>
      <c r="B2312" s="14" t="s">
        <v>964</v>
      </c>
      <c r="C2312" s="14" t="s">
        <v>1933</v>
      </c>
      <c r="D2312" s="14" t="s">
        <v>1363</v>
      </c>
      <c r="E2312" s="14" t="s">
        <v>1534</v>
      </c>
      <c r="F2312" s="14" t="s">
        <v>1934</v>
      </c>
      <c r="G2312" s="30">
        <v>280.83361609615508</v>
      </c>
      <c r="H2312" s="30">
        <v>46.836482223163657</v>
      </c>
      <c r="I2312" s="26">
        <f t="shared" ref="I2312:J2375" si="120">IF(G2312&lt;0,"",IF(G2312="","",G2312))</f>
        <v>280.83361609615508</v>
      </c>
      <c r="J2312" s="26">
        <f t="shared" si="120"/>
        <v>46.836482223163657</v>
      </c>
      <c r="K2312" s="26">
        <f t="shared" si="118"/>
        <v>233.99713387299141</v>
      </c>
      <c r="L2312" s="28">
        <f t="shared" si="119"/>
        <v>0.83322337662337675</v>
      </c>
    </row>
    <row r="2313" spans="1:12">
      <c r="A2313" s="14">
        <v>2014</v>
      </c>
      <c r="B2313" s="14" t="s">
        <v>964</v>
      </c>
      <c r="C2313" s="14" t="s">
        <v>1933</v>
      </c>
      <c r="D2313" s="14" t="s">
        <v>1363</v>
      </c>
      <c r="E2313" s="14" t="s">
        <v>1534</v>
      </c>
      <c r="F2313" s="14" t="s">
        <v>1934</v>
      </c>
      <c r="G2313" s="30">
        <v>467.01182152117497</v>
      </c>
      <c r="H2313" s="30">
        <v>58.267306095505553</v>
      </c>
      <c r="I2313" s="26">
        <f t="shared" si="120"/>
        <v>467.01182152117497</v>
      </c>
      <c r="J2313" s="26">
        <f t="shared" si="120"/>
        <v>58.267306095505553</v>
      </c>
      <c r="K2313" s="26">
        <f t="shared" si="118"/>
        <v>408.74451542566942</v>
      </c>
      <c r="L2313" s="28">
        <f t="shared" si="119"/>
        <v>0.87523376623376625</v>
      </c>
    </row>
    <row r="2314" spans="1:12">
      <c r="A2314" s="14">
        <v>2020</v>
      </c>
      <c r="B2314" s="14" t="s">
        <v>964</v>
      </c>
      <c r="C2314" s="14" t="s">
        <v>1933</v>
      </c>
      <c r="D2314" s="14" t="s">
        <v>1363</v>
      </c>
      <c r="E2314" s="14" t="s">
        <v>1534</v>
      </c>
      <c r="F2314" s="14" t="s">
        <v>1934</v>
      </c>
      <c r="G2314" s="30">
        <v>753.91213501556524</v>
      </c>
      <c r="H2314" s="30">
        <v>59.15844085422458</v>
      </c>
      <c r="I2314" s="26">
        <f t="shared" si="120"/>
        <v>753.91213501556524</v>
      </c>
      <c r="J2314" s="26">
        <f t="shared" si="120"/>
        <v>59.15844085422458</v>
      </c>
      <c r="K2314" s="26">
        <f t="shared" si="118"/>
        <v>694.75369416134072</v>
      </c>
      <c r="L2314" s="28">
        <f t="shared" si="119"/>
        <v>0.92153138528138545</v>
      </c>
    </row>
    <row r="2315" spans="1:12">
      <c r="A2315" s="14">
        <v>2019</v>
      </c>
      <c r="B2315" s="14" t="s">
        <v>964</v>
      </c>
      <c r="C2315" s="14" t="s">
        <v>1933</v>
      </c>
      <c r="D2315" s="14" t="s">
        <v>1363</v>
      </c>
      <c r="E2315" s="14" t="s">
        <v>1534</v>
      </c>
      <c r="F2315" s="14" t="s">
        <v>1934</v>
      </c>
      <c r="G2315" s="30">
        <v>523.11973060344928</v>
      </c>
      <c r="H2315" s="30">
        <v>71.296293803267176</v>
      </c>
      <c r="I2315" s="26">
        <f t="shared" si="120"/>
        <v>523.11973060344928</v>
      </c>
      <c r="J2315" s="26">
        <f t="shared" si="120"/>
        <v>71.296293803267176</v>
      </c>
      <c r="K2315" s="26">
        <f t="shared" si="118"/>
        <v>451.82343680018209</v>
      </c>
      <c r="L2315" s="28">
        <f t="shared" si="119"/>
        <v>0.86370941558441561</v>
      </c>
    </row>
    <row r="2316" spans="1:12">
      <c r="A2316" s="14">
        <v>2021</v>
      </c>
      <c r="B2316" s="14" t="s">
        <v>964</v>
      </c>
      <c r="C2316" s="14" t="s">
        <v>1933</v>
      </c>
      <c r="D2316" s="14" t="s">
        <v>1363</v>
      </c>
      <c r="E2316" s="14" t="s">
        <v>1534</v>
      </c>
      <c r="F2316" s="14" t="s">
        <v>1934</v>
      </c>
      <c r="G2316" s="30">
        <v>502.97679961786491</v>
      </c>
      <c r="H2316" s="30">
        <v>91.095140664556951</v>
      </c>
      <c r="I2316" s="26">
        <f t="shared" si="120"/>
        <v>502.97679961786491</v>
      </c>
      <c r="J2316" s="26">
        <f t="shared" si="120"/>
        <v>91.095140664556951</v>
      </c>
      <c r="K2316" s="26">
        <f t="shared" si="118"/>
        <v>411.88165895330798</v>
      </c>
      <c r="L2316" s="28">
        <f t="shared" si="119"/>
        <v>0.81888798701298715</v>
      </c>
    </row>
    <row r="2317" spans="1:12">
      <c r="A2317" s="14">
        <v>2018</v>
      </c>
      <c r="B2317" s="14" t="s">
        <v>964</v>
      </c>
      <c r="C2317" s="14" t="s">
        <v>1933</v>
      </c>
      <c r="D2317" s="14" t="s">
        <v>1363</v>
      </c>
      <c r="E2317" s="14" t="s">
        <v>1534</v>
      </c>
      <c r="F2317" s="14" t="s">
        <v>1934</v>
      </c>
      <c r="G2317" s="30">
        <v>490.64961982570827</v>
      </c>
      <c r="H2317" s="30">
        <v>123.37539440861389</v>
      </c>
      <c r="I2317" s="26">
        <f t="shared" si="120"/>
        <v>490.64961982570827</v>
      </c>
      <c r="J2317" s="26">
        <f t="shared" si="120"/>
        <v>123.37539440861389</v>
      </c>
      <c r="K2317" s="26">
        <f t="shared" si="118"/>
        <v>367.27422541709439</v>
      </c>
      <c r="L2317" s="28">
        <f t="shared" si="119"/>
        <v>0.74854684601113097</v>
      </c>
    </row>
    <row r="2318" spans="1:12">
      <c r="A2318" s="14">
        <v>2020</v>
      </c>
      <c r="B2318" s="14" t="s">
        <v>964</v>
      </c>
      <c r="C2318" s="14" t="s">
        <v>1935</v>
      </c>
      <c r="D2318" s="14" t="s">
        <v>1125</v>
      </c>
      <c r="E2318" s="14" t="s">
        <v>1936</v>
      </c>
      <c r="F2318" s="14" t="s">
        <v>1937</v>
      </c>
      <c r="G2318" s="30">
        <v>920.61689412066198</v>
      </c>
      <c r="H2318" s="30">
        <v>357.29331656804771</v>
      </c>
      <c r="I2318" s="26">
        <f t="shared" si="120"/>
        <v>920.61689412066198</v>
      </c>
      <c r="J2318" s="26">
        <f t="shared" si="120"/>
        <v>357.29331656804771</v>
      </c>
      <c r="K2318" s="26">
        <f t="shared" si="118"/>
        <v>563.32357755261432</v>
      </c>
      <c r="L2318" s="28">
        <f t="shared" si="119"/>
        <v>0.61189793621013167</v>
      </c>
    </row>
    <row r="2319" spans="1:12">
      <c r="A2319" s="14">
        <v>2019</v>
      </c>
      <c r="B2319" s="14" t="s">
        <v>964</v>
      </c>
      <c r="C2319" s="14" t="s">
        <v>1935</v>
      </c>
      <c r="D2319" s="14" t="s">
        <v>1125</v>
      </c>
      <c r="E2319" s="14" t="s">
        <v>1936</v>
      </c>
      <c r="F2319" s="14" t="s">
        <v>1937</v>
      </c>
      <c r="G2319" s="30">
        <v>1103.6216173361506</v>
      </c>
      <c r="H2319" s="30">
        <v>386.18501875968974</v>
      </c>
      <c r="I2319" s="26">
        <f t="shared" si="120"/>
        <v>1103.6216173361506</v>
      </c>
      <c r="J2319" s="26">
        <f t="shared" si="120"/>
        <v>386.18501875968974</v>
      </c>
      <c r="K2319" s="26">
        <f t="shared" si="118"/>
        <v>717.43659857646094</v>
      </c>
      <c r="L2319" s="28">
        <f t="shared" si="119"/>
        <v>0.6500747967479672</v>
      </c>
    </row>
    <row r="2320" spans="1:12">
      <c r="A2320" s="14">
        <v>2021</v>
      </c>
      <c r="B2320" s="14" t="s">
        <v>964</v>
      </c>
      <c r="C2320" s="14" t="s">
        <v>1935</v>
      </c>
      <c r="D2320" s="14" t="s">
        <v>1125</v>
      </c>
      <c r="E2320" s="14" t="s">
        <v>1936</v>
      </c>
      <c r="F2320" s="14" t="s">
        <v>1937</v>
      </c>
      <c r="G2320" s="30">
        <v>932.35345022624335</v>
      </c>
      <c r="H2320" s="30">
        <v>440.9137366666659</v>
      </c>
      <c r="I2320" s="26">
        <f t="shared" si="120"/>
        <v>932.35345022624335</v>
      </c>
      <c r="J2320" s="26">
        <f t="shared" si="120"/>
        <v>440.9137366666659</v>
      </c>
      <c r="K2320" s="26">
        <f t="shared" si="118"/>
        <v>491.43971355957746</v>
      </c>
      <c r="L2320" s="28">
        <f t="shared" si="119"/>
        <v>0.52709593495934992</v>
      </c>
    </row>
    <row r="2321" spans="1:12">
      <c r="A2321" s="14">
        <v>2020</v>
      </c>
      <c r="B2321" s="14" t="s">
        <v>964</v>
      </c>
      <c r="C2321" s="14" t="s">
        <v>1938</v>
      </c>
      <c r="D2321" s="14" t="s">
        <v>1371</v>
      </c>
      <c r="E2321" s="14" t="s">
        <v>1800</v>
      </c>
      <c r="F2321" s="14" t="s">
        <v>1939</v>
      </c>
      <c r="G2321" s="30">
        <v>155.58686163101626</v>
      </c>
      <c r="H2321" s="30">
        <v>21.515440294117674</v>
      </c>
      <c r="I2321" s="26">
        <f t="shared" si="120"/>
        <v>155.58686163101626</v>
      </c>
      <c r="J2321" s="26">
        <f t="shared" si="120"/>
        <v>21.515440294117674</v>
      </c>
      <c r="K2321" s="26">
        <f t="shared" si="118"/>
        <v>134.0714213368986</v>
      </c>
      <c r="L2321" s="28">
        <f t="shared" si="119"/>
        <v>0.86171428571428577</v>
      </c>
    </row>
    <row r="2322" spans="1:12">
      <c r="A2322" s="14">
        <v>2021</v>
      </c>
      <c r="B2322" s="14" t="s">
        <v>964</v>
      </c>
      <c r="C2322" s="14" t="s">
        <v>1938</v>
      </c>
      <c r="D2322" s="14" t="s">
        <v>1371</v>
      </c>
      <c r="E2322" s="14" t="s">
        <v>1800</v>
      </c>
      <c r="F2322" s="14" t="s">
        <v>1939</v>
      </c>
      <c r="G2322" s="30">
        <v>142.83715874620805</v>
      </c>
      <c r="H2322" s="30">
        <v>36.998224999999977</v>
      </c>
      <c r="I2322" s="26">
        <f t="shared" si="120"/>
        <v>142.83715874620805</v>
      </c>
      <c r="J2322" s="26">
        <f t="shared" si="120"/>
        <v>36.998224999999977</v>
      </c>
      <c r="K2322" s="26">
        <f t="shared" si="118"/>
        <v>105.83893374620807</v>
      </c>
      <c r="L2322" s="28">
        <f t="shared" si="119"/>
        <v>0.74097619047619023</v>
      </c>
    </row>
    <row r="2323" spans="1:12">
      <c r="A2323" s="14">
        <v>2018</v>
      </c>
      <c r="B2323" s="14" t="s">
        <v>964</v>
      </c>
      <c r="C2323" s="14" t="s">
        <v>1940</v>
      </c>
      <c r="D2323" s="14" t="s">
        <v>1125</v>
      </c>
      <c r="E2323" s="14" t="s">
        <v>1359</v>
      </c>
      <c r="F2323" s="14" t="s">
        <v>1941</v>
      </c>
      <c r="G2323" s="30">
        <v>2679.5630765272872</v>
      </c>
      <c r="H2323" s="30">
        <v>921.08671809343525</v>
      </c>
      <c r="I2323" s="26">
        <f t="shared" si="120"/>
        <v>2679.5630765272872</v>
      </c>
      <c r="J2323" s="26">
        <f t="shared" si="120"/>
        <v>921.08671809343525</v>
      </c>
      <c r="K2323" s="26">
        <f t="shared" si="118"/>
        <v>1758.4763584338521</v>
      </c>
      <c r="L2323" s="28">
        <f t="shared" si="119"/>
        <v>0.65625488492431261</v>
      </c>
    </row>
    <row r="2324" spans="1:12">
      <c r="A2324" s="14">
        <v>2017</v>
      </c>
      <c r="B2324" s="14" t="s">
        <v>964</v>
      </c>
      <c r="C2324" s="14" t="s">
        <v>1940</v>
      </c>
      <c r="D2324" s="14" t="s">
        <v>1125</v>
      </c>
      <c r="E2324" s="14" t="s">
        <v>1359</v>
      </c>
      <c r="F2324" s="14" t="s">
        <v>1941</v>
      </c>
      <c r="G2324" s="30">
        <v>2237.8527383393921</v>
      </c>
      <c r="H2324" s="30">
        <v>947.91155716483661</v>
      </c>
      <c r="I2324" s="26">
        <f t="shared" si="120"/>
        <v>2237.8527383393921</v>
      </c>
      <c r="J2324" s="26">
        <f t="shared" si="120"/>
        <v>947.91155716483661</v>
      </c>
      <c r="K2324" s="26">
        <f t="shared" si="118"/>
        <v>1289.9411811745554</v>
      </c>
      <c r="L2324" s="28">
        <f t="shared" si="119"/>
        <v>0.57641915353722584</v>
      </c>
    </row>
    <row r="2325" spans="1:12">
      <c r="A2325" s="14">
        <v>2019</v>
      </c>
      <c r="B2325" s="14" t="s">
        <v>964</v>
      </c>
      <c r="C2325" s="14" t="s">
        <v>1940</v>
      </c>
      <c r="D2325" s="14" t="s">
        <v>1125</v>
      </c>
      <c r="E2325" s="14" t="s">
        <v>1359</v>
      </c>
      <c r="F2325" s="14" t="s">
        <v>1941</v>
      </c>
      <c r="G2325" s="30">
        <v>2557.0690314337426</v>
      </c>
      <c r="H2325" s="30">
        <v>1041.0088118093918</v>
      </c>
      <c r="I2325" s="26">
        <f t="shared" si="120"/>
        <v>2557.0690314337426</v>
      </c>
      <c r="J2325" s="26">
        <f t="shared" si="120"/>
        <v>1041.0088118093918</v>
      </c>
      <c r="K2325" s="26">
        <f t="shared" si="118"/>
        <v>1516.0602196243508</v>
      </c>
      <c r="L2325" s="28">
        <f t="shared" si="119"/>
        <v>0.59288982854494909</v>
      </c>
    </row>
    <row r="2326" spans="1:12">
      <c r="A2326" s="14">
        <v>2015</v>
      </c>
      <c r="B2326" s="14" t="s">
        <v>964</v>
      </c>
      <c r="C2326" s="14" t="s">
        <v>1940</v>
      </c>
      <c r="D2326" s="14" t="s">
        <v>1125</v>
      </c>
      <c r="E2326" s="14" t="s">
        <v>1359</v>
      </c>
      <c r="F2326" s="14" t="s">
        <v>1941</v>
      </c>
      <c r="G2326" s="30">
        <v>2289.9368305917724</v>
      </c>
      <c r="H2326" s="30">
        <v>1094.6173946232357</v>
      </c>
      <c r="I2326" s="26">
        <f t="shared" si="120"/>
        <v>2289.9368305917724</v>
      </c>
      <c r="J2326" s="26">
        <f t="shared" si="120"/>
        <v>1094.6173946232357</v>
      </c>
      <c r="K2326" s="26">
        <f t="shared" si="118"/>
        <v>1195.3194359685367</v>
      </c>
      <c r="L2326" s="28">
        <f t="shared" si="119"/>
        <v>0.52198795180722901</v>
      </c>
    </row>
    <row r="2327" spans="1:12">
      <c r="A2327" s="14">
        <v>2016</v>
      </c>
      <c r="B2327" s="14" t="s">
        <v>964</v>
      </c>
      <c r="C2327" s="14" t="s">
        <v>1940</v>
      </c>
      <c r="D2327" s="14" t="s">
        <v>1125</v>
      </c>
      <c r="E2327" s="14" t="s">
        <v>1359</v>
      </c>
      <c r="F2327" s="14" t="s">
        <v>1941</v>
      </c>
      <c r="G2327" s="30">
        <v>2929.5213728047092</v>
      </c>
      <c r="H2327" s="30">
        <v>1229.6625236842124</v>
      </c>
      <c r="I2327" s="26">
        <f t="shared" si="120"/>
        <v>2929.5213728047092</v>
      </c>
      <c r="J2327" s="26">
        <f t="shared" si="120"/>
        <v>1229.6625236842124</v>
      </c>
      <c r="K2327" s="26">
        <f t="shared" si="118"/>
        <v>1699.8588491204969</v>
      </c>
      <c r="L2327" s="28">
        <f t="shared" si="119"/>
        <v>0.58025139017608884</v>
      </c>
    </row>
    <row r="2328" spans="1:12">
      <c r="A2328" s="14">
        <v>2021</v>
      </c>
      <c r="B2328" s="14" t="s">
        <v>964</v>
      </c>
      <c r="C2328" s="14" t="s">
        <v>1940</v>
      </c>
      <c r="D2328" s="14" t="s">
        <v>1125</v>
      </c>
      <c r="E2328" s="14" t="s">
        <v>1359</v>
      </c>
      <c r="F2328" s="14" t="s">
        <v>1942</v>
      </c>
      <c r="G2328" s="30">
        <v>2298.1068996954928</v>
      </c>
      <c r="H2328" s="30">
        <v>1232.6074198895017</v>
      </c>
      <c r="I2328" s="26">
        <f t="shared" si="120"/>
        <v>2298.1068996954928</v>
      </c>
      <c r="J2328" s="26">
        <f t="shared" si="120"/>
        <v>1232.6074198895017</v>
      </c>
      <c r="K2328" s="26">
        <f t="shared" si="118"/>
        <v>1065.4994798059911</v>
      </c>
      <c r="L2328" s="28">
        <f t="shared" si="119"/>
        <v>0.46364226135310482</v>
      </c>
    </row>
    <row r="2329" spans="1:12">
      <c r="A2329" s="14">
        <v>2020</v>
      </c>
      <c r="B2329" s="14" t="s">
        <v>964</v>
      </c>
      <c r="C2329" s="14" t="s">
        <v>1940</v>
      </c>
      <c r="D2329" s="14" t="s">
        <v>1125</v>
      </c>
      <c r="E2329" s="14" t="s">
        <v>1359</v>
      </c>
      <c r="F2329" s="14" t="s">
        <v>1941</v>
      </c>
      <c r="G2329" s="30">
        <v>2395.096962465354</v>
      </c>
      <c r="H2329" s="30">
        <v>1397.6356361878459</v>
      </c>
      <c r="I2329" s="26">
        <f t="shared" si="120"/>
        <v>2395.096962465354</v>
      </c>
      <c r="J2329" s="26">
        <f t="shared" si="120"/>
        <v>1397.6356361878459</v>
      </c>
      <c r="K2329" s="26">
        <f t="shared" si="118"/>
        <v>997.46132627750808</v>
      </c>
      <c r="L2329" s="28">
        <f t="shared" si="119"/>
        <v>0.41645968489341972</v>
      </c>
    </row>
    <row r="2330" spans="1:12">
      <c r="A2330" s="14">
        <v>2014</v>
      </c>
      <c r="B2330" s="14" t="s">
        <v>964</v>
      </c>
      <c r="C2330" s="14" t="s">
        <v>1940</v>
      </c>
      <c r="D2330" s="14" t="s">
        <v>1125</v>
      </c>
      <c r="E2330" s="14" t="s">
        <v>1359</v>
      </c>
      <c r="F2330" s="14" t="s">
        <v>1943</v>
      </c>
      <c r="G2330" s="30">
        <v>2537.0370054545465</v>
      </c>
      <c r="H2330" s="30">
        <v>1707.0332400000007</v>
      </c>
      <c r="I2330" s="26">
        <f t="shared" si="120"/>
        <v>2537.0370054545465</v>
      </c>
      <c r="J2330" s="26">
        <f t="shared" si="120"/>
        <v>1707.0332400000007</v>
      </c>
      <c r="K2330" s="26">
        <f t="shared" si="118"/>
        <v>830.00376545454583</v>
      </c>
      <c r="L2330" s="28">
        <f t="shared" si="119"/>
        <v>0.32715477293790546</v>
      </c>
    </row>
    <row r="2331" spans="1:12">
      <c r="A2331" s="14">
        <v>2019</v>
      </c>
      <c r="B2331" s="14" t="s">
        <v>964</v>
      </c>
      <c r="C2331" s="14" t="s">
        <v>1944</v>
      </c>
      <c r="D2331" s="14" t="s">
        <v>1194</v>
      </c>
      <c r="E2331" s="14" t="s">
        <v>1945</v>
      </c>
      <c r="F2331" s="14" t="s">
        <v>1946</v>
      </c>
      <c r="G2331" s="30">
        <v>249.36740763121566</v>
      </c>
      <c r="H2331" s="30">
        <v>59.617358412857911</v>
      </c>
      <c r="I2331" s="26">
        <f t="shared" si="120"/>
        <v>249.36740763121566</v>
      </c>
      <c r="J2331" s="26">
        <f t="shared" si="120"/>
        <v>59.617358412857911</v>
      </c>
      <c r="K2331" s="26">
        <f t="shared" si="118"/>
        <v>189.75004921835773</v>
      </c>
      <c r="L2331" s="28">
        <f t="shared" si="119"/>
        <v>0.76092561983471063</v>
      </c>
    </row>
    <row r="2332" spans="1:12">
      <c r="A2332" s="14">
        <v>2021</v>
      </c>
      <c r="B2332" s="14" t="s">
        <v>964</v>
      </c>
      <c r="C2332" s="14" t="s">
        <v>1944</v>
      </c>
      <c r="D2332" s="14" t="s">
        <v>1194</v>
      </c>
      <c r="E2332" s="14" t="s">
        <v>1945</v>
      </c>
      <c r="F2332" s="14" t="s">
        <v>1946</v>
      </c>
      <c r="G2332" s="30">
        <v>201.72886491774597</v>
      </c>
      <c r="H2332" s="30">
        <v>94.182927932960936</v>
      </c>
      <c r="I2332" s="26">
        <f t="shared" si="120"/>
        <v>201.72886491774597</v>
      </c>
      <c r="J2332" s="26">
        <f t="shared" si="120"/>
        <v>94.182927932960936</v>
      </c>
      <c r="K2332" s="26">
        <f t="shared" si="118"/>
        <v>107.54593698478503</v>
      </c>
      <c r="L2332" s="28">
        <f t="shared" si="119"/>
        <v>0.53312121212121233</v>
      </c>
    </row>
    <row r="2333" spans="1:12">
      <c r="A2333" s="14">
        <v>2020</v>
      </c>
      <c r="B2333" s="14" t="s">
        <v>964</v>
      </c>
      <c r="C2333" s="14" t="s">
        <v>1944</v>
      </c>
      <c r="D2333" s="14" t="s">
        <v>1194</v>
      </c>
      <c r="E2333" s="14" t="s">
        <v>1945</v>
      </c>
      <c r="F2333" s="14" t="s">
        <v>1946</v>
      </c>
      <c r="G2333" s="30">
        <v>209.81655410073947</v>
      </c>
      <c r="H2333" s="30">
        <v>112.56687027856482</v>
      </c>
      <c r="I2333" s="26">
        <f t="shared" si="120"/>
        <v>209.81655410073947</v>
      </c>
      <c r="J2333" s="26">
        <f t="shared" si="120"/>
        <v>112.56687027856482</v>
      </c>
      <c r="K2333" s="26">
        <f t="shared" si="118"/>
        <v>97.249683822174646</v>
      </c>
      <c r="L2333" s="28">
        <f t="shared" si="119"/>
        <v>0.46349862258953145</v>
      </c>
    </row>
    <row r="2334" spans="1:12">
      <c r="A2334" s="14">
        <v>2021</v>
      </c>
      <c r="B2334" s="14" t="s">
        <v>964</v>
      </c>
      <c r="C2334" s="14" t="s">
        <v>1947</v>
      </c>
      <c r="D2334" s="14" t="s">
        <v>1190</v>
      </c>
      <c r="E2334" s="14" t="s">
        <v>1948</v>
      </c>
      <c r="F2334" s="14" t="s">
        <v>1949</v>
      </c>
      <c r="G2334" s="30">
        <v>237.91158267488217</v>
      </c>
      <c r="H2334" s="30">
        <v>64.827209129213443</v>
      </c>
      <c r="I2334" s="26">
        <f t="shared" si="120"/>
        <v>237.91158267488217</v>
      </c>
      <c r="J2334" s="26">
        <f t="shared" si="120"/>
        <v>64.827209129213443</v>
      </c>
      <c r="K2334" s="26">
        <f t="shared" si="118"/>
        <v>173.08437354566871</v>
      </c>
      <c r="L2334" s="28">
        <f t="shared" si="119"/>
        <v>0.72751554001554009</v>
      </c>
    </row>
    <row r="2335" spans="1:12">
      <c r="A2335" s="14">
        <v>2020</v>
      </c>
      <c r="B2335" s="14" t="s">
        <v>964</v>
      </c>
      <c r="C2335" s="14" t="s">
        <v>1947</v>
      </c>
      <c r="D2335" s="14" t="s">
        <v>1190</v>
      </c>
      <c r="E2335" s="14" t="s">
        <v>1948</v>
      </c>
      <c r="F2335" s="14" t="s">
        <v>1949</v>
      </c>
      <c r="G2335" s="30">
        <v>272.41966147641949</v>
      </c>
      <c r="H2335" s="30">
        <v>146.31708702064918</v>
      </c>
      <c r="I2335" s="26">
        <f t="shared" si="120"/>
        <v>272.41966147641949</v>
      </c>
      <c r="J2335" s="26">
        <f t="shared" si="120"/>
        <v>146.31708702064918</v>
      </c>
      <c r="K2335" s="26">
        <f t="shared" si="118"/>
        <v>126.10257445577031</v>
      </c>
      <c r="L2335" s="28">
        <f t="shared" si="119"/>
        <v>0.46289821289821143</v>
      </c>
    </row>
    <row r="2336" spans="1:12">
      <c r="A2336" s="14">
        <v>2011</v>
      </c>
      <c r="B2336" s="14" t="s">
        <v>964</v>
      </c>
      <c r="C2336" s="14" t="s">
        <v>1950</v>
      </c>
      <c r="D2336" s="14" t="s">
        <v>1336</v>
      </c>
      <c r="E2336" s="14" t="s">
        <v>1345</v>
      </c>
      <c r="F2336" s="14" t="s">
        <v>1951</v>
      </c>
      <c r="G2336" s="30">
        <v>1752.3690913530252</v>
      </c>
      <c r="H2336" s="30">
        <v>435.17446159779746</v>
      </c>
      <c r="I2336" s="26">
        <f t="shared" si="120"/>
        <v>1752.3690913530252</v>
      </c>
      <c r="J2336" s="26">
        <f t="shared" si="120"/>
        <v>435.17446159779746</v>
      </c>
      <c r="K2336" s="26">
        <f t="shared" si="118"/>
        <v>1317.1946297552277</v>
      </c>
      <c r="L2336" s="28">
        <f t="shared" si="119"/>
        <v>0.75166506659747456</v>
      </c>
    </row>
    <row r="2337" spans="1:12">
      <c r="A2337" s="14">
        <v>2021</v>
      </c>
      <c r="B2337" s="14" t="s">
        <v>964</v>
      </c>
      <c r="C2337" s="14" t="s">
        <v>1950</v>
      </c>
      <c r="D2337" s="14" t="s">
        <v>1336</v>
      </c>
      <c r="E2337" s="14" t="s">
        <v>1345</v>
      </c>
      <c r="F2337" s="14" t="s">
        <v>1951</v>
      </c>
      <c r="G2337" s="30">
        <v>2128.1998583949999</v>
      </c>
      <c r="H2337" s="30">
        <v>512.84701958689584</v>
      </c>
      <c r="I2337" s="26">
        <f t="shared" si="120"/>
        <v>2128.1998583949999</v>
      </c>
      <c r="J2337" s="26">
        <f t="shared" si="120"/>
        <v>512.84701958689584</v>
      </c>
      <c r="K2337" s="26">
        <f t="shared" ref="K2337:K2400" si="121">IF(H2337="","",IF(G2337="","",G2337-H2337))</f>
        <v>1615.352838808104</v>
      </c>
      <c r="L2337" s="28">
        <f t="shared" ref="L2337:L2400" si="122">IF(H2337="","",IF(G2337="","",K2337/G2337))</f>
        <v>0.75902309289050329</v>
      </c>
    </row>
    <row r="2338" spans="1:12">
      <c r="A2338" s="14">
        <v>2012</v>
      </c>
      <c r="B2338" s="14" t="s">
        <v>964</v>
      </c>
      <c r="C2338" s="14" t="s">
        <v>1950</v>
      </c>
      <c r="D2338" s="14" t="s">
        <v>1336</v>
      </c>
      <c r="E2338" s="14" t="s">
        <v>1345</v>
      </c>
      <c r="F2338" s="14" t="s">
        <v>1951</v>
      </c>
      <c r="G2338" s="30">
        <v>2868.9381194422349</v>
      </c>
      <c r="H2338" s="30">
        <v>582.10356186634476</v>
      </c>
      <c r="I2338" s="26">
        <f t="shared" si="120"/>
        <v>2868.9381194422349</v>
      </c>
      <c r="J2338" s="26">
        <f t="shared" si="120"/>
        <v>582.10356186634476</v>
      </c>
      <c r="K2338" s="26">
        <f t="shared" si="121"/>
        <v>2286.8345575758904</v>
      </c>
      <c r="L2338" s="28">
        <f t="shared" si="122"/>
        <v>0.79710138816813714</v>
      </c>
    </row>
    <row r="2339" spans="1:12">
      <c r="A2339" s="14">
        <v>2017</v>
      </c>
      <c r="B2339" s="14" t="s">
        <v>964</v>
      </c>
      <c r="C2339" s="14" t="s">
        <v>1950</v>
      </c>
      <c r="D2339" s="14" t="s">
        <v>1336</v>
      </c>
      <c r="E2339" s="14" t="s">
        <v>1345</v>
      </c>
      <c r="F2339" s="14" t="s">
        <v>1951</v>
      </c>
      <c r="G2339" s="30">
        <v>2004.8360930495764</v>
      </c>
      <c r="H2339" s="30">
        <v>780.16186869766614</v>
      </c>
      <c r="I2339" s="26">
        <f t="shared" si="120"/>
        <v>2004.8360930495764</v>
      </c>
      <c r="J2339" s="26">
        <f t="shared" si="120"/>
        <v>780.16186869766614</v>
      </c>
      <c r="K2339" s="26">
        <f t="shared" si="121"/>
        <v>1224.6742243519102</v>
      </c>
      <c r="L2339" s="28">
        <f t="shared" si="122"/>
        <v>0.61086002421726449</v>
      </c>
    </row>
    <row r="2340" spans="1:12">
      <c r="A2340" s="14">
        <v>2013</v>
      </c>
      <c r="B2340" s="14" t="s">
        <v>964</v>
      </c>
      <c r="C2340" s="14" t="s">
        <v>1950</v>
      </c>
      <c r="D2340" s="14" t="s">
        <v>1336</v>
      </c>
      <c r="E2340" s="14" t="s">
        <v>1345</v>
      </c>
      <c r="F2340" s="14" t="s">
        <v>1951</v>
      </c>
      <c r="G2340" s="30">
        <v>2149.5249207450006</v>
      </c>
      <c r="H2340" s="30">
        <v>795.54638658814736</v>
      </c>
      <c r="I2340" s="26">
        <f t="shared" si="120"/>
        <v>2149.5249207450006</v>
      </c>
      <c r="J2340" s="26">
        <f t="shared" si="120"/>
        <v>795.54638658814736</v>
      </c>
      <c r="K2340" s="26">
        <f t="shared" si="121"/>
        <v>1353.9785341568531</v>
      </c>
      <c r="L2340" s="28">
        <f t="shared" si="122"/>
        <v>0.62989664417920765</v>
      </c>
    </row>
    <row r="2341" spans="1:12">
      <c r="A2341" s="14">
        <v>2015</v>
      </c>
      <c r="B2341" s="14" t="s">
        <v>964</v>
      </c>
      <c r="C2341" s="14" t="s">
        <v>1950</v>
      </c>
      <c r="D2341" s="14" t="s">
        <v>1336</v>
      </c>
      <c r="E2341" s="14" t="s">
        <v>1345</v>
      </c>
      <c r="F2341" s="14" t="s">
        <v>1951</v>
      </c>
      <c r="G2341" s="30">
        <v>1945.7326590106975</v>
      </c>
      <c r="H2341" s="30">
        <v>837.16191032458767</v>
      </c>
      <c r="I2341" s="26">
        <f t="shared" si="120"/>
        <v>1945.7326590106975</v>
      </c>
      <c r="J2341" s="26">
        <f t="shared" si="120"/>
        <v>837.16191032458767</v>
      </c>
      <c r="K2341" s="26">
        <f t="shared" si="121"/>
        <v>1108.5707486861097</v>
      </c>
      <c r="L2341" s="28">
        <f t="shared" si="122"/>
        <v>0.56974463760594918</v>
      </c>
    </row>
    <row r="2342" spans="1:12">
      <c r="A2342" s="14">
        <v>2016</v>
      </c>
      <c r="B2342" s="14" t="s">
        <v>964</v>
      </c>
      <c r="C2342" s="14" t="s">
        <v>1950</v>
      </c>
      <c r="D2342" s="14" t="s">
        <v>1336</v>
      </c>
      <c r="E2342" s="14" t="s">
        <v>1345</v>
      </c>
      <c r="F2342" s="14" t="s">
        <v>1951</v>
      </c>
      <c r="G2342" s="30">
        <v>2011.5985929327514</v>
      </c>
      <c r="H2342" s="30">
        <v>887.01633077185795</v>
      </c>
      <c r="I2342" s="26">
        <f t="shared" si="120"/>
        <v>2011.5985929327514</v>
      </c>
      <c r="J2342" s="26">
        <f t="shared" si="120"/>
        <v>887.01633077185795</v>
      </c>
      <c r="K2342" s="26">
        <f t="shared" si="121"/>
        <v>1124.5822621608936</v>
      </c>
      <c r="L2342" s="28">
        <f t="shared" si="122"/>
        <v>0.55904903995848487</v>
      </c>
    </row>
    <row r="2343" spans="1:12">
      <c r="A2343" s="14">
        <v>2014</v>
      </c>
      <c r="B2343" s="14" t="s">
        <v>964</v>
      </c>
      <c r="C2343" s="14" t="s">
        <v>1950</v>
      </c>
      <c r="D2343" s="14" t="s">
        <v>1336</v>
      </c>
      <c r="E2343" s="14" t="s">
        <v>1345</v>
      </c>
      <c r="F2343" s="14" t="s">
        <v>1951</v>
      </c>
      <c r="G2343" s="30">
        <v>2239.5796912589981</v>
      </c>
      <c r="H2343" s="30">
        <v>946.23952987861617</v>
      </c>
      <c r="I2343" s="26">
        <f t="shared" si="120"/>
        <v>2239.5796912589981</v>
      </c>
      <c r="J2343" s="26">
        <f t="shared" si="120"/>
        <v>946.23952987861617</v>
      </c>
      <c r="K2343" s="26">
        <f t="shared" si="121"/>
        <v>1293.3401613803819</v>
      </c>
      <c r="L2343" s="28">
        <f t="shared" si="122"/>
        <v>0.57749236002998405</v>
      </c>
    </row>
    <row r="2344" spans="1:12">
      <c r="A2344" s="14">
        <v>2018</v>
      </c>
      <c r="B2344" s="14" t="s">
        <v>964</v>
      </c>
      <c r="C2344" s="14" t="s">
        <v>1950</v>
      </c>
      <c r="D2344" s="14" t="s">
        <v>1336</v>
      </c>
      <c r="E2344" s="14" t="s">
        <v>1345</v>
      </c>
      <c r="F2344" s="14" t="s">
        <v>1951</v>
      </c>
      <c r="G2344" s="30">
        <v>2127.7622914798217</v>
      </c>
      <c r="H2344" s="30">
        <v>952.55236050000065</v>
      </c>
      <c r="I2344" s="26">
        <f t="shared" si="120"/>
        <v>2127.7622914798217</v>
      </c>
      <c r="J2344" s="26">
        <f t="shared" si="120"/>
        <v>952.55236050000065</v>
      </c>
      <c r="K2344" s="26">
        <f t="shared" si="121"/>
        <v>1175.2099309798209</v>
      </c>
      <c r="L2344" s="28">
        <f t="shared" si="122"/>
        <v>0.55232200311364799</v>
      </c>
    </row>
    <row r="2345" spans="1:12">
      <c r="A2345" s="14">
        <v>2019</v>
      </c>
      <c r="B2345" s="14" t="s">
        <v>964</v>
      </c>
      <c r="C2345" s="14" t="s">
        <v>1950</v>
      </c>
      <c r="D2345" s="14" t="s">
        <v>1336</v>
      </c>
      <c r="E2345" s="14" t="s">
        <v>1345</v>
      </c>
      <c r="F2345" s="14" t="s">
        <v>1951</v>
      </c>
      <c r="G2345" s="30">
        <v>2691.0823126720938</v>
      </c>
      <c r="H2345" s="30">
        <v>969.85796570631987</v>
      </c>
      <c r="I2345" s="26">
        <f t="shared" si="120"/>
        <v>2691.0823126720938</v>
      </c>
      <c r="J2345" s="26">
        <f t="shared" si="120"/>
        <v>969.85796570631987</v>
      </c>
      <c r="K2345" s="26">
        <f t="shared" si="121"/>
        <v>1721.224346965774</v>
      </c>
      <c r="L2345" s="28">
        <f t="shared" si="122"/>
        <v>0.63960300985988594</v>
      </c>
    </row>
    <row r="2346" spans="1:12">
      <c r="A2346" s="14">
        <v>2020</v>
      </c>
      <c r="B2346" s="14" t="s">
        <v>964</v>
      </c>
      <c r="C2346" s="14" t="s">
        <v>1950</v>
      </c>
      <c r="D2346" s="14" t="s">
        <v>1336</v>
      </c>
      <c r="E2346" s="14" t="s">
        <v>1345</v>
      </c>
      <c r="F2346" s="14" t="s">
        <v>1951</v>
      </c>
      <c r="G2346" s="30">
        <v>2235.4569126748115</v>
      </c>
      <c r="H2346" s="30">
        <v>1098.320467676765</v>
      </c>
      <c r="I2346" s="26">
        <f t="shared" si="120"/>
        <v>2235.4569126748115</v>
      </c>
      <c r="J2346" s="26">
        <f t="shared" si="120"/>
        <v>1098.320467676765</v>
      </c>
      <c r="K2346" s="26">
        <f t="shared" si="121"/>
        <v>1137.1364449980465</v>
      </c>
      <c r="L2346" s="28">
        <f t="shared" si="122"/>
        <v>0.5086818889465502</v>
      </c>
    </row>
    <row r="2347" spans="1:12">
      <c r="A2347" s="14">
        <v>2021</v>
      </c>
      <c r="B2347" s="14" t="s">
        <v>964</v>
      </c>
      <c r="C2347" s="14" t="s">
        <v>1952</v>
      </c>
      <c r="D2347" s="14" t="s">
        <v>1132</v>
      </c>
      <c r="E2347" s="14" t="s">
        <v>1133</v>
      </c>
      <c r="F2347" s="14" t="s">
        <v>1953</v>
      </c>
      <c r="G2347" s="30">
        <v>657.71185732028641</v>
      </c>
      <c r="H2347" s="30">
        <v>270.67800357142795</v>
      </c>
      <c r="I2347" s="26">
        <f t="shared" si="120"/>
        <v>657.71185732028641</v>
      </c>
      <c r="J2347" s="26">
        <f t="shared" si="120"/>
        <v>270.67800357142795</v>
      </c>
      <c r="K2347" s="26">
        <f t="shared" si="121"/>
        <v>387.03385374885846</v>
      </c>
      <c r="L2347" s="28">
        <f t="shared" si="122"/>
        <v>0.5884550345887779</v>
      </c>
    </row>
    <row r="2348" spans="1:12">
      <c r="A2348" s="14">
        <v>2018</v>
      </c>
      <c r="B2348" s="14" t="s">
        <v>964</v>
      </c>
      <c r="C2348" s="14" t="s">
        <v>1952</v>
      </c>
      <c r="D2348" s="14" t="s">
        <v>1132</v>
      </c>
      <c r="E2348" s="14" t="s">
        <v>1133</v>
      </c>
      <c r="F2348" s="14" t="s">
        <v>1954</v>
      </c>
      <c r="G2348" s="30">
        <v>677.60818887015319</v>
      </c>
      <c r="H2348" s="30">
        <v>319.40858000000043</v>
      </c>
      <c r="I2348" s="26">
        <f t="shared" si="120"/>
        <v>677.60818887015319</v>
      </c>
      <c r="J2348" s="26">
        <f t="shared" si="120"/>
        <v>319.40858000000043</v>
      </c>
      <c r="K2348" s="26">
        <f t="shared" si="121"/>
        <v>358.19960887015276</v>
      </c>
      <c r="L2348" s="28">
        <f t="shared" si="122"/>
        <v>0.52862349474763037</v>
      </c>
    </row>
    <row r="2349" spans="1:12">
      <c r="A2349" s="14">
        <v>2020</v>
      </c>
      <c r="B2349" s="14" t="s">
        <v>964</v>
      </c>
      <c r="C2349" s="14" t="s">
        <v>1952</v>
      </c>
      <c r="D2349" s="14" t="s">
        <v>1132</v>
      </c>
      <c r="E2349" s="14" t="s">
        <v>1133</v>
      </c>
      <c r="F2349" s="14" t="s">
        <v>1954</v>
      </c>
      <c r="G2349" s="30">
        <v>684.50377248169787</v>
      </c>
      <c r="H2349" s="30">
        <v>378.05953199873807</v>
      </c>
      <c r="I2349" s="26">
        <f t="shared" si="120"/>
        <v>684.50377248169787</v>
      </c>
      <c r="J2349" s="26">
        <f t="shared" si="120"/>
        <v>378.05953199873807</v>
      </c>
      <c r="K2349" s="26">
        <f t="shared" si="121"/>
        <v>306.4442404829598</v>
      </c>
      <c r="L2349" s="28">
        <f t="shared" si="122"/>
        <v>0.44768816886418761</v>
      </c>
    </row>
    <row r="2350" spans="1:12">
      <c r="A2350" s="14">
        <v>2019</v>
      </c>
      <c r="B2350" s="14" t="s">
        <v>964</v>
      </c>
      <c r="C2350" s="14" t="s">
        <v>1952</v>
      </c>
      <c r="D2350" s="14" t="s">
        <v>1132</v>
      </c>
      <c r="E2350" s="14" t="s">
        <v>1133</v>
      </c>
      <c r="F2350" s="14" t="s">
        <v>1954</v>
      </c>
      <c r="G2350" s="30">
        <v>738.48866818054285</v>
      </c>
      <c r="H2350" s="30">
        <v>509.88924551105077</v>
      </c>
      <c r="I2350" s="26">
        <f t="shared" si="120"/>
        <v>738.48866818054285</v>
      </c>
      <c r="J2350" s="26">
        <f t="shared" si="120"/>
        <v>509.88924551105077</v>
      </c>
      <c r="K2350" s="26">
        <f t="shared" si="121"/>
        <v>228.59942266949207</v>
      </c>
      <c r="L2350" s="28">
        <f t="shared" si="122"/>
        <v>0.30955034588777869</v>
      </c>
    </row>
    <row r="2351" spans="1:12">
      <c r="A2351" s="14">
        <v>2018</v>
      </c>
      <c r="B2351" s="14" t="s">
        <v>964</v>
      </c>
      <c r="C2351" s="14" t="s">
        <v>1955</v>
      </c>
      <c r="D2351" s="14" t="s">
        <v>1295</v>
      </c>
      <c r="E2351" s="14" t="s">
        <v>967</v>
      </c>
      <c r="F2351" s="14" t="s">
        <v>1956</v>
      </c>
      <c r="G2351" s="30">
        <v>344.85112615101292</v>
      </c>
      <c r="H2351" s="30">
        <v>100.40563400859439</v>
      </c>
      <c r="I2351" s="26">
        <f t="shared" si="120"/>
        <v>344.85112615101292</v>
      </c>
      <c r="J2351" s="26">
        <f t="shared" si="120"/>
        <v>100.40563400859439</v>
      </c>
      <c r="K2351" s="26">
        <f t="shared" si="121"/>
        <v>244.44549214241852</v>
      </c>
      <c r="L2351" s="28">
        <f t="shared" si="122"/>
        <v>0.70884353741496553</v>
      </c>
    </row>
    <row r="2352" spans="1:12">
      <c r="A2352" s="14">
        <v>2019</v>
      </c>
      <c r="B2352" s="14" t="s">
        <v>964</v>
      </c>
      <c r="C2352" s="14" t="s">
        <v>1955</v>
      </c>
      <c r="D2352" s="14" t="s">
        <v>1295</v>
      </c>
      <c r="E2352" s="14" t="s">
        <v>967</v>
      </c>
      <c r="F2352" s="14" t="s">
        <v>1956</v>
      </c>
      <c r="G2352" s="30">
        <v>355.66962649191208</v>
      </c>
      <c r="H2352" s="30">
        <v>110.70854179362883</v>
      </c>
      <c r="I2352" s="26">
        <f t="shared" si="120"/>
        <v>355.66962649191208</v>
      </c>
      <c r="J2352" s="26">
        <f t="shared" si="120"/>
        <v>110.70854179362883</v>
      </c>
      <c r="K2352" s="26">
        <f t="shared" si="121"/>
        <v>244.96108469828326</v>
      </c>
      <c r="L2352" s="28">
        <f t="shared" si="122"/>
        <v>0.68873208858011292</v>
      </c>
    </row>
    <row r="2353" spans="1:12">
      <c r="A2353" s="14">
        <v>2021</v>
      </c>
      <c r="B2353" s="14" t="s">
        <v>964</v>
      </c>
      <c r="C2353" s="14" t="s">
        <v>1955</v>
      </c>
      <c r="D2353" s="14" t="s">
        <v>1295</v>
      </c>
      <c r="E2353" s="14" t="s">
        <v>967</v>
      </c>
      <c r="F2353" s="14" t="s">
        <v>1956</v>
      </c>
      <c r="G2353" s="30">
        <v>311.67125079420737</v>
      </c>
      <c r="H2353" s="30">
        <v>124.06345028855043</v>
      </c>
      <c r="I2353" s="26">
        <f t="shared" si="120"/>
        <v>311.67125079420737</v>
      </c>
      <c r="J2353" s="26">
        <f t="shared" si="120"/>
        <v>124.06345028855043</v>
      </c>
      <c r="K2353" s="26">
        <f t="shared" si="121"/>
        <v>187.60780050565694</v>
      </c>
      <c r="L2353" s="28">
        <f t="shared" si="122"/>
        <v>0.60194130843826854</v>
      </c>
    </row>
    <row r="2354" spans="1:12">
      <c r="A2354" s="14">
        <v>2020</v>
      </c>
      <c r="B2354" s="14" t="s">
        <v>964</v>
      </c>
      <c r="C2354" s="14" t="s">
        <v>1955</v>
      </c>
      <c r="D2354" s="14" t="s">
        <v>1295</v>
      </c>
      <c r="E2354" s="14" t="s">
        <v>967</v>
      </c>
      <c r="F2354" s="14" t="s">
        <v>1956</v>
      </c>
      <c r="G2354" s="30">
        <v>317.61540832710955</v>
      </c>
      <c r="H2354" s="30">
        <v>135.42212619047621</v>
      </c>
      <c r="I2354" s="26">
        <f t="shared" si="120"/>
        <v>317.61540832710955</v>
      </c>
      <c r="J2354" s="26">
        <f t="shared" si="120"/>
        <v>135.42212619047621</v>
      </c>
      <c r="K2354" s="26">
        <f t="shared" si="121"/>
        <v>182.19328213663334</v>
      </c>
      <c r="L2354" s="28">
        <f t="shared" si="122"/>
        <v>0.57362860037632035</v>
      </c>
    </row>
    <row r="2355" spans="1:12">
      <c r="A2355" s="14">
        <v>2021</v>
      </c>
      <c r="B2355" s="14" t="s">
        <v>964</v>
      </c>
      <c r="C2355" s="14" t="s">
        <v>1957</v>
      </c>
      <c r="D2355" s="14" t="s">
        <v>1132</v>
      </c>
      <c r="E2355" s="14" t="s">
        <v>1888</v>
      </c>
      <c r="F2355" s="14" t="s">
        <v>1958</v>
      </c>
      <c r="G2355" s="30">
        <v>263.92556179775272</v>
      </c>
      <c r="H2355" s="30">
        <v>37.100489934457023</v>
      </c>
      <c r="I2355" s="26">
        <f t="shared" si="120"/>
        <v>263.92556179775272</v>
      </c>
      <c r="J2355" s="26">
        <f t="shared" si="120"/>
        <v>37.100489934457023</v>
      </c>
      <c r="K2355" s="26">
        <f t="shared" si="121"/>
        <v>226.8250718632957</v>
      </c>
      <c r="L2355" s="28">
        <f t="shared" si="122"/>
        <v>0.85942820512820473</v>
      </c>
    </row>
    <row r="2356" spans="1:12">
      <c r="A2356" s="14">
        <v>2020</v>
      </c>
      <c r="B2356" s="14" t="s">
        <v>964</v>
      </c>
      <c r="C2356" s="14" t="s">
        <v>1957</v>
      </c>
      <c r="D2356" s="14" t="s">
        <v>1132</v>
      </c>
      <c r="E2356" s="14" t="s">
        <v>1888</v>
      </c>
      <c r="F2356" s="14" t="s">
        <v>1958</v>
      </c>
      <c r="G2356" s="30">
        <v>280.34241050589327</v>
      </c>
      <c r="H2356" s="30">
        <v>61.763186907181705</v>
      </c>
      <c r="I2356" s="26">
        <f t="shared" si="120"/>
        <v>280.34241050589327</v>
      </c>
      <c r="J2356" s="26">
        <f t="shared" si="120"/>
        <v>61.763186907181705</v>
      </c>
      <c r="K2356" s="26">
        <f t="shared" si="121"/>
        <v>218.57922359871156</v>
      </c>
      <c r="L2356" s="28">
        <f t="shared" si="122"/>
        <v>0.77968660968660919</v>
      </c>
    </row>
    <row r="2357" spans="1:12">
      <c r="A2357" s="14">
        <v>2018</v>
      </c>
      <c r="B2357" s="14" t="s">
        <v>964</v>
      </c>
      <c r="C2357" s="14" t="s">
        <v>1959</v>
      </c>
      <c r="D2357" s="14" t="s">
        <v>1960</v>
      </c>
      <c r="E2357" s="14" t="s">
        <v>1961</v>
      </c>
      <c r="F2357" s="14" t="s">
        <v>1962</v>
      </c>
      <c r="G2357" s="30">
        <v>264.05851034482691</v>
      </c>
      <c r="H2357" s="30">
        <v>47.315184999999886</v>
      </c>
      <c r="I2357" s="26">
        <f t="shared" si="120"/>
        <v>264.05851034482691</v>
      </c>
      <c r="J2357" s="26">
        <f t="shared" si="120"/>
        <v>47.315184999999886</v>
      </c>
      <c r="K2357" s="26">
        <f t="shared" si="121"/>
        <v>216.74332534482704</v>
      </c>
      <c r="L2357" s="28">
        <f t="shared" si="122"/>
        <v>0.82081552706552707</v>
      </c>
    </row>
    <row r="2358" spans="1:12">
      <c r="A2358" s="14">
        <v>2021</v>
      </c>
      <c r="B2358" s="14" t="s">
        <v>964</v>
      </c>
      <c r="C2358" s="14" t="s">
        <v>1959</v>
      </c>
      <c r="D2358" s="14" t="s">
        <v>1960</v>
      </c>
      <c r="E2358" s="14" t="s">
        <v>1961</v>
      </c>
      <c r="F2358" s="14" t="s">
        <v>1962</v>
      </c>
      <c r="G2358" s="30">
        <v>239.15620264105684</v>
      </c>
      <c r="H2358" s="30">
        <v>60.363945378151364</v>
      </c>
      <c r="I2358" s="26">
        <f t="shared" si="120"/>
        <v>239.15620264105684</v>
      </c>
      <c r="J2358" s="26">
        <f t="shared" si="120"/>
        <v>60.363945378151364</v>
      </c>
      <c r="K2358" s="26">
        <f t="shared" si="121"/>
        <v>178.79225726290548</v>
      </c>
      <c r="L2358" s="28">
        <f t="shared" si="122"/>
        <v>0.74759615384615385</v>
      </c>
    </row>
    <row r="2359" spans="1:12">
      <c r="A2359" s="14">
        <v>2019</v>
      </c>
      <c r="B2359" s="14" t="s">
        <v>964</v>
      </c>
      <c r="C2359" s="14" t="s">
        <v>1959</v>
      </c>
      <c r="D2359" s="14" t="s">
        <v>1960</v>
      </c>
      <c r="E2359" s="14" t="s">
        <v>1961</v>
      </c>
      <c r="F2359" s="14" t="s">
        <v>1962</v>
      </c>
      <c r="G2359" s="30">
        <v>267.16494215036982</v>
      </c>
      <c r="H2359" s="30">
        <v>80.441258222957742</v>
      </c>
      <c r="I2359" s="26">
        <f t="shared" si="120"/>
        <v>267.16494215036982</v>
      </c>
      <c r="J2359" s="26">
        <f t="shared" si="120"/>
        <v>80.441258222957742</v>
      </c>
      <c r="K2359" s="26">
        <f t="shared" si="121"/>
        <v>186.72368392741208</v>
      </c>
      <c r="L2359" s="28">
        <f t="shared" si="122"/>
        <v>0.69890788224121647</v>
      </c>
    </row>
    <row r="2360" spans="1:12">
      <c r="A2360" s="14">
        <v>2020</v>
      </c>
      <c r="B2360" s="14" t="s">
        <v>964</v>
      </c>
      <c r="C2360" s="14" t="s">
        <v>1959</v>
      </c>
      <c r="D2360" s="14" t="s">
        <v>1960</v>
      </c>
      <c r="E2360" s="14" t="s">
        <v>1961</v>
      </c>
      <c r="F2360" s="14" t="s">
        <v>1962</v>
      </c>
      <c r="G2360" s="30">
        <v>243.06421609537961</v>
      </c>
      <c r="H2360" s="30">
        <v>91.408765027322247</v>
      </c>
      <c r="I2360" s="26">
        <f t="shared" si="120"/>
        <v>243.06421609537961</v>
      </c>
      <c r="J2360" s="26">
        <f t="shared" si="120"/>
        <v>91.408765027322247</v>
      </c>
      <c r="K2360" s="26">
        <f t="shared" si="121"/>
        <v>151.65545106805735</v>
      </c>
      <c r="L2360" s="28">
        <f t="shared" si="122"/>
        <v>0.62393162393162382</v>
      </c>
    </row>
    <row r="2361" spans="1:12">
      <c r="A2361" s="14">
        <v>2021</v>
      </c>
      <c r="B2361" s="14" t="s">
        <v>964</v>
      </c>
      <c r="C2361" s="14" t="s">
        <v>1963</v>
      </c>
      <c r="D2361" s="14" t="s">
        <v>1371</v>
      </c>
      <c r="E2361" s="14" t="s">
        <v>1800</v>
      </c>
      <c r="F2361" s="14" t="s">
        <v>1964</v>
      </c>
      <c r="G2361" s="30">
        <v>212.9744142512084</v>
      </c>
      <c r="H2361" s="30">
        <v>19.283865144927599</v>
      </c>
      <c r="I2361" s="26">
        <f t="shared" si="120"/>
        <v>212.9744142512084</v>
      </c>
      <c r="J2361" s="26">
        <f t="shared" si="120"/>
        <v>19.283865144927599</v>
      </c>
      <c r="K2361" s="26">
        <f t="shared" si="121"/>
        <v>193.6905491062808</v>
      </c>
      <c r="L2361" s="28">
        <f t="shared" si="122"/>
        <v>0.9094545454545454</v>
      </c>
    </row>
    <row r="2362" spans="1:12">
      <c r="A2362" s="14">
        <v>2020</v>
      </c>
      <c r="B2362" s="14" t="s">
        <v>964</v>
      </c>
      <c r="C2362" s="14" t="s">
        <v>1963</v>
      </c>
      <c r="D2362" s="14" t="s">
        <v>1371</v>
      </c>
      <c r="E2362" s="14" t="s">
        <v>1800</v>
      </c>
      <c r="F2362" s="14" t="s">
        <v>1964</v>
      </c>
      <c r="G2362" s="30">
        <v>177.65102226260808</v>
      </c>
      <c r="H2362" s="30">
        <v>32.39304890029328</v>
      </c>
      <c r="I2362" s="26">
        <f t="shared" si="120"/>
        <v>177.65102226260808</v>
      </c>
      <c r="J2362" s="26">
        <f t="shared" si="120"/>
        <v>32.39304890029328</v>
      </c>
      <c r="K2362" s="26">
        <f t="shared" si="121"/>
        <v>145.2579733623148</v>
      </c>
      <c r="L2362" s="28">
        <f t="shared" si="122"/>
        <v>0.81765909090909095</v>
      </c>
    </row>
    <row r="2363" spans="1:12">
      <c r="A2363" s="14">
        <v>2019</v>
      </c>
      <c r="B2363" s="14" t="s">
        <v>964</v>
      </c>
      <c r="C2363" s="14" t="s">
        <v>1963</v>
      </c>
      <c r="D2363" s="14" t="s">
        <v>1371</v>
      </c>
      <c r="E2363" s="14" t="s">
        <v>1800</v>
      </c>
      <c r="F2363" s="14" t="s">
        <v>1964</v>
      </c>
      <c r="G2363" s="30">
        <v>177.15571824297609</v>
      </c>
      <c r="H2363" s="30">
        <v>44.488229743767363</v>
      </c>
      <c r="I2363" s="26">
        <f t="shared" si="120"/>
        <v>177.15571824297609</v>
      </c>
      <c r="J2363" s="26">
        <f t="shared" si="120"/>
        <v>44.488229743767363</v>
      </c>
      <c r="K2363" s="26">
        <f t="shared" si="121"/>
        <v>132.66748849920873</v>
      </c>
      <c r="L2363" s="28">
        <f t="shared" si="122"/>
        <v>0.74887500000000007</v>
      </c>
    </row>
    <row r="2364" spans="1:12">
      <c r="A2364" s="14">
        <v>2011</v>
      </c>
      <c r="B2364" s="14" t="s">
        <v>964</v>
      </c>
      <c r="C2364" s="14" t="s">
        <v>1965</v>
      </c>
      <c r="D2364" s="14" t="s">
        <v>1665</v>
      </c>
      <c r="E2364" s="14" t="s">
        <v>1375</v>
      </c>
      <c r="F2364" s="14" t="s">
        <v>1966</v>
      </c>
      <c r="G2364" s="30">
        <v>337.8042857142853</v>
      </c>
      <c r="H2364" s="30">
        <v>51.319324999999971</v>
      </c>
      <c r="I2364" s="26">
        <f t="shared" si="120"/>
        <v>337.8042857142853</v>
      </c>
      <c r="J2364" s="26">
        <f t="shared" si="120"/>
        <v>51.319324999999971</v>
      </c>
      <c r="K2364" s="26">
        <f t="shared" si="121"/>
        <v>286.48496071428531</v>
      </c>
      <c r="L2364" s="28">
        <f t="shared" si="122"/>
        <v>0.84807971014492733</v>
      </c>
    </row>
    <row r="2365" spans="1:12">
      <c r="A2365" s="14">
        <v>2012</v>
      </c>
      <c r="B2365" s="14" t="s">
        <v>964</v>
      </c>
      <c r="C2365" s="14" t="s">
        <v>1965</v>
      </c>
      <c r="D2365" s="14" t="s">
        <v>1665</v>
      </c>
      <c r="E2365" s="14" t="s">
        <v>1375</v>
      </c>
      <c r="F2365" s="14" t="s">
        <v>1966</v>
      </c>
      <c r="G2365" s="30">
        <v>402.79696844541934</v>
      </c>
      <c r="H2365" s="30">
        <v>90.389718174603274</v>
      </c>
      <c r="I2365" s="26">
        <f t="shared" si="120"/>
        <v>402.79696844541934</v>
      </c>
      <c r="J2365" s="26">
        <f t="shared" si="120"/>
        <v>90.389718174603274</v>
      </c>
      <c r="K2365" s="26">
        <f t="shared" si="121"/>
        <v>312.40725027081606</v>
      </c>
      <c r="L2365" s="28">
        <f t="shared" si="122"/>
        <v>0.77559483994266587</v>
      </c>
    </row>
    <row r="2366" spans="1:12">
      <c r="A2366" s="14">
        <v>2014</v>
      </c>
      <c r="B2366" s="14" t="s">
        <v>964</v>
      </c>
      <c r="C2366" s="14" t="s">
        <v>1965</v>
      </c>
      <c r="D2366" s="14" t="s">
        <v>1665</v>
      </c>
      <c r="E2366" s="14" t="s">
        <v>1375</v>
      </c>
      <c r="F2366" s="14" t="s">
        <v>1966</v>
      </c>
      <c r="G2366" s="30">
        <v>374.65229203539877</v>
      </c>
      <c r="H2366" s="30">
        <v>115.82143800000016</v>
      </c>
      <c r="I2366" s="26">
        <f t="shared" si="120"/>
        <v>374.65229203539877</v>
      </c>
      <c r="J2366" s="26">
        <f t="shared" si="120"/>
        <v>115.82143800000016</v>
      </c>
      <c r="K2366" s="26">
        <f t="shared" si="121"/>
        <v>258.8308540353986</v>
      </c>
      <c r="L2366" s="28">
        <f t="shared" si="122"/>
        <v>0.69085618729096987</v>
      </c>
    </row>
    <row r="2367" spans="1:12">
      <c r="A2367" s="14">
        <v>2015</v>
      </c>
      <c r="B2367" s="14" t="s">
        <v>964</v>
      </c>
      <c r="C2367" s="14" t="s">
        <v>1965</v>
      </c>
      <c r="D2367" s="14" t="s">
        <v>1665</v>
      </c>
      <c r="E2367" s="14" t="s">
        <v>1375</v>
      </c>
      <c r="F2367" s="14" t="s">
        <v>1966</v>
      </c>
      <c r="G2367" s="30">
        <v>357.08420363301332</v>
      </c>
      <c r="H2367" s="30">
        <v>131.19361220657328</v>
      </c>
      <c r="I2367" s="26">
        <f t="shared" si="120"/>
        <v>357.08420363301332</v>
      </c>
      <c r="J2367" s="26">
        <f t="shared" si="120"/>
        <v>131.19361220657328</v>
      </c>
      <c r="K2367" s="26">
        <f t="shared" si="121"/>
        <v>225.89059142644004</v>
      </c>
      <c r="L2367" s="28">
        <f t="shared" si="122"/>
        <v>0.63259754738015495</v>
      </c>
    </row>
    <row r="2368" spans="1:12">
      <c r="A2368" s="14">
        <v>2016</v>
      </c>
      <c r="B2368" s="14" t="s">
        <v>964</v>
      </c>
      <c r="C2368" s="14" t="s">
        <v>1965</v>
      </c>
      <c r="D2368" s="14" t="s">
        <v>1665</v>
      </c>
      <c r="E2368" s="14" t="s">
        <v>1375</v>
      </c>
      <c r="F2368" s="14" t="s">
        <v>1966</v>
      </c>
      <c r="G2368" s="30">
        <v>350.63500270868656</v>
      </c>
      <c r="H2368" s="30">
        <v>147.36833447176633</v>
      </c>
      <c r="I2368" s="26">
        <f t="shared" si="120"/>
        <v>350.63500270868656</v>
      </c>
      <c r="J2368" s="26">
        <f t="shared" si="120"/>
        <v>147.36833447176633</v>
      </c>
      <c r="K2368" s="26">
        <f t="shared" si="121"/>
        <v>203.26666823692022</v>
      </c>
      <c r="L2368" s="28">
        <f t="shared" si="122"/>
        <v>0.57971014492753759</v>
      </c>
    </row>
    <row r="2369" spans="1:12">
      <c r="A2369" s="14">
        <v>2013</v>
      </c>
      <c r="B2369" s="14" t="s">
        <v>964</v>
      </c>
      <c r="C2369" s="14" t="s">
        <v>1965</v>
      </c>
      <c r="D2369" s="14" t="s">
        <v>1665</v>
      </c>
      <c r="E2369" s="14" t="s">
        <v>1375</v>
      </c>
      <c r="F2369" s="14" t="s">
        <v>1966</v>
      </c>
      <c r="G2369" s="30">
        <v>390.91785957132277</v>
      </c>
      <c r="H2369" s="30">
        <v>149.42148787878784</v>
      </c>
      <c r="I2369" s="26">
        <f t="shared" si="120"/>
        <v>390.91785957132277</v>
      </c>
      <c r="J2369" s="26">
        <f t="shared" si="120"/>
        <v>149.42148787878784</v>
      </c>
      <c r="K2369" s="26">
        <f t="shared" si="121"/>
        <v>241.49637169253492</v>
      </c>
      <c r="L2369" s="28">
        <f t="shared" si="122"/>
        <v>0.61776755852842802</v>
      </c>
    </row>
    <row r="2370" spans="1:12">
      <c r="A2370" s="14">
        <v>2017</v>
      </c>
      <c r="B2370" s="14" t="s">
        <v>964</v>
      </c>
      <c r="C2370" s="14" t="s">
        <v>1965</v>
      </c>
      <c r="D2370" s="14" t="s">
        <v>1665</v>
      </c>
      <c r="E2370" s="14" t="s">
        <v>1375</v>
      </c>
      <c r="F2370" s="14" t="s">
        <v>1966</v>
      </c>
      <c r="G2370" s="30">
        <v>320.68652091881188</v>
      </c>
      <c r="H2370" s="30">
        <v>151.63319825766621</v>
      </c>
      <c r="I2370" s="26">
        <f t="shared" si="120"/>
        <v>320.68652091881188</v>
      </c>
      <c r="J2370" s="26">
        <f t="shared" si="120"/>
        <v>151.63319825766621</v>
      </c>
      <c r="K2370" s="26">
        <f t="shared" si="121"/>
        <v>169.05332266114567</v>
      </c>
      <c r="L2370" s="28">
        <f t="shared" si="122"/>
        <v>0.52716067447045856</v>
      </c>
    </row>
    <row r="2371" spans="1:12">
      <c r="A2371" s="14">
        <v>2019</v>
      </c>
      <c r="B2371" s="14" t="s">
        <v>964</v>
      </c>
      <c r="C2371" s="14" t="s">
        <v>1965</v>
      </c>
      <c r="D2371" s="14" t="s">
        <v>1665</v>
      </c>
      <c r="E2371" s="14" t="s">
        <v>1375</v>
      </c>
      <c r="F2371" s="14" t="s">
        <v>1966</v>
      </c>
      <c r="G2371" s="30">
        <v>384.43924832800207</v>
      </c>
      <c r="H2371" s="30">
        <v>169.64078280386673</v>
      </c>
      <c r="I2371" s="26">
        <f t="shared" si="120"/>
        <v>384.43924832800207</v>
      </c>
      <c r="J2371" s="26">
        <f t="shared" si="120"/>
        <v>169.64078280386673</v>
      </c>
      <c r="K2371" s="26">
        <f t="shared" si="121"/>
        <v>214.79846552413534</v>
      </c>
      <c r="L2371" s="28">
        <f t="shared" si="122"/>
        <v>0.55873188405797247</v>
      </c>
    </row>
    <row r="2372" spans="1:12">
      <c r="A2372" s="14">
        <v>2018</v>
      </c>
      <c r="B2372" s="14" t="s">
        <v>964</v>
      </c>
      <c r="C2372" s="14" t="s">
        <v>1965</v>
      </c>
      <c r="D2372" s="14" t="s">
        <v>1665</v>
      </c>
      <c r="E2372" s="14" t="s">
        <v>1375</v>
      </c>
      <c r="F2372" s="14" t="s">
        <v>1966</v>
      </c>
      <c r="G2372" s="30">
        <v>442.47400000000039</v>
      </c>
      <c r="H2372" s="30">
        <v>174.2481850000006</v>
      </c>
      <c r="I2372" s="26">
        <f t="shared" si="120"/>
        <v>442.47400000000039</v>
      </c>
      <c r="J2372" s="26">
        <f t="shared" si="120"/>
        <v>174.2481850000006</v>
      </c>
      <c r="K2372" s="26">
        <f t="shared" si="121"/>
        <v>268.22581499999978</v>
      </c>
      <c r="L2372" s="28">
        <f t="shared" si="122"/>
        <v>0.60619565217391203</v>
      </c>
    </row>
    <row r="2373" spans="1:12">
      <c r="A2373" s="14">
        <v>2021</v>
      </c>
      <c r="B2373" s="14" t="s">
        <v>964</v>
      </c>
      <c r="C2373" s="14" t="s">
        <v>1965</v>
      </c>
      <c r="D2373" s="14" t="s">
        <v>1665</v>
      </c>
      <c r="E2373" s="14" t="s">
        <v>1375</v>
      </c>
      <c r="F2373" s="14" t="s">
        <v>1966</v>
      </c>
      <c r="G2373" s="30">
        <v>352.19270610094196</v>
      </c>
      <c r="H2373" s="30">
        <v>202.73166263812161</v>
      </c>
      <c r="I2373" s="26">
        <f t="shared" si="120"/>
        <v>352.19270610094196</v>
      </c>
      <c r="J2373" s="26">
        <f t="shared" si="120"/>
        <v>202.73166263812161</v>
      </c>
      <c r="K2373" s="26">
        <f t="shared" si="121"/>
        <v>149.46104346282036</v>
      </c>
      <c r="L2373" s="28">
        <f t="shared" si="122"/>
        <v>0.42437290969899677</v>
      </c>
    </row>
    <row r="2374" spans="1:12">
      <c r="A2374" s="14">
        <v>2020</v>
      </c>
      <c r="B2374" s="14" t="s">
        <v>964</v>
      </c>
      <c r="C2374" s="14" t="s">
        <v>1965</v>
      </c>
      <c r="D2374" s="14" t="s">
        <v>1665</v>
      </c>
      <c r="E2374" s="14" t="s">
        <v>1375</v>
      </c>
      <c r="F2374" s="14" t="s">
        <v>1966</v>
      </c>
      <c r="G2374" s="30">
        <v>358.43760001647667</v>
      </c>
      <c r="H2374" s="30">
        <v>265.77228970452427</v>
      </c>
      <c r="I2374" s="26">
        <f t="shared" si="120"/>
        <v>358.43760001647667</v>
      </c>
      <c r="J2374" s="26">
        <f t="shared" si="120"/>
        <v>265.77228970452427</v>
      </c>
      <c r="K2374" s="26">
        <f t="shared" si="121"/>
        <v>92.665310311952396</v>
      </c>
      <c r="L2374" s="28">
        <f t="shared" si="122"/>
        <v>0.25852564102564229</v>
      </c>
    </row>
    <row r="2375" spans="1:12">
      <c r="A2375" s="14">
        <v>2020</v>
      </c>
      <c r="B2375" s="14" t="s">
        <v>964</v>
      </c>
      <c r="C2375" s="14" t="s">
        <v>1967</v>
      </c>
      <c r="D2375" s="14" t="s">
        <v>938</v>
      </c>
      <c r="E2375" s="14" t="s">
        <v>1191</v>
      </c>
      <c r="F2375" s="14" t="s">
        <v>1191</v>
      </c>
      <c r="G2375" s="30">
        <v>595.96687351730463</v>
      </c>
      <c r="H2375" s="30">
        <v>257.56249941082291</v>
      </c>
      <c r="I2375" s="26">
        <f t="shared" si="120"/>
        <v>595.96687351730463</v>
      </c>
      <c r="J2375" s="26">
        <f t="shared" si="120"/>
        <v>257.56249941082291</v>
      </c>
      <c r="K2375" s="26">
        <f t="shared" si="121"/>
        <v>338.40437410648173</v>
      </c>
      <c r="L2375" s="28">
        <f t="shared" si="122"/>
        <v>0.5678241344343038</v>
      </c>
    </row>
    <row r="2376" spans="1:12">
      <c r="A2376" s="14">
        <v>2021</v>
      </c>
      <c r="B2376" s="14" t="s">
        <v>964</v>
      </c>
      <c r="C2376" s="14" t="s">
        <v>1967</v>
      </c>
      <c r="D2376" s="14" t="s">
        <v>938</v>
      </c>
      <c r="E2376" s="14" t="s">
        <v>1191</v>
      </c>
      <c r="F2376" s="14" t="s">
        <v>1191</v>
      </c>
      <c r="G2376" s="30">
        <v>535.07957027072996</v>
      </c>
      <c r="H2376" s="30">
        <v>306.29681615598821</v>
      </c>
      <c r="I2376" s="26">
        <f t="shared" ref="I2376:J2439" si="123">IF(G2376&lt;0,"",IF(G2376="","",G2376))</f>
        <v>535.07957027072996</v>
      </c>
      <c r="J2376" s="26">
        <f t="shared" si="123"/>
        <v>306.29681615598821</v>
      </c>
      <c r="K2376" s="26">
        <f t="shared" si="121"/>
        <v>228.78275411474175</v>
      </c>
      <c r="L2376" s="28">
        <f t="shared" si="122"/>
        <v>0.42756772417789446</v>
      </c>
    </row>
    <row r="2377" spans="1:12">
      <c r="A2377" s="14">
        <v>2021</v>
      </c>
      <c r="B2377" s="14" t="s">
        <v>964</v>
      </c>
      <c r="C2377" s="14" t="s">
        <v>1968</v>
      </c>
      <c r="D2377" s="14" t="s">
        <v>1879</v>
      </c>
      <c r="E2377" s="14" t="s">
        <v>1969</v>
      </c>
      <c r="F2377" s="14" t="s">
        <v>1970</v>
      </c>
      <c r="G2377" s="30">
        <v>700.25302142517035</v>
      </c>
      <c r="H2377" s="30">
        <v>250.91326213102417</v>
      </c>
      <c r="I2377" s="26">
        <f t="shared" si="123"/>
        <v>700.25302142517035</v>
      </c>
      <c r="J2377" s="26">
        <f t="shared" si="123"/>
        <v>250.91326213102417</v>
      </c>
      <c r="K2377" s="26">
        <f t="shared" si="121"/>
        <v>449.33975929414618</v>
      </c>
      <c r="L2377" s="28">
        <f t="shared" si="122"/>
        <v>0.64168199999999997</v>
      </c>
    </row>
    <row r="2378" spans="1:12">
      <c r="A2378" s="14">
        <v>2020</v>
      </c>
      <c r="B2378" s="14" t="s">
        <v>964</v>
      </c>
      <c r="C2378" s="14" t="s">
        <v>1968</v>
      </c>
      <c r="D2378" s="14" t="s">
        <v>1879</v>
      </c>
      <c r="E2378" s="14" t="s">
        <v>1969</v>
      </c>
      <c r="F2378" s="14" t="s">
        <v>1970</v>
      </c>
      <c r="G2378" s="30">
        <v>703.54817460052629</v>
      </c>
      <c r="H2378" s="30">
        <v>786.74300682043702</v>
      </c>
      <c r="I2378" s="26">
        <f t="shared" si="123"/>
        <v>703.54817460052629</v>
      </c>
      <c r="J2378" s="26">
        <f t="shared" si="123"/>
        <v>786.74300682043702</v>
      </c>
      <c r="K2378" s="26">
        <f t="shared" si="121"/>
        <v>-83.194832219910722</v>
      </c>
      <c r="L2378" s="28">
        <f t="shared" si="122"/>
        <v>-0.11825037037037106</v>
      </c>
    </row>
    <row r="2379" spans="1:12">
      <c r="A2379" s="14">
        <v>2020</v>
      </c>
      <c r="B2379" s="14" t="s">
        <v>964</v>
      </c>
      <c r="C2379" s="14" t="s">
        <v>1971</v>
      </c>
      <c r="D2379" s="14" t="s">
        <v>1879</v>
      </c>
      <c r="F2379" s="14" t="s">
        <v>1972</v>
      </c>
      <c r="G2379" s="30">
        <v>659.38825847348994</v>
      </c>
      <c r="H2379" s="30">
        <v>364.50488387220656</v>
      </c>
      <c r="I2379" s="26">
        <f t="shared" si="123"/>
        <v>659.38825847348994</v>
      </c>
      <c r="J2379" s="26">
        <f t="shared" si="123"/>
        <v>364.50488387220656</v>
      </c>
      <c r="K2379" s="26">
        <f t="shared" si="121"/>
        <v>294.88337460128338</v>
      </c>
      <c r="L2379" s="28">
        <f t="shared" si="122"/>
        <v>0.4472075000000002</v>
      </c>
    </row>
    <row r="2380" spans="1:12">
      <c r="A2380" s="14">
        <v>2021</v>
      </c>
      <c r="B2380" s="14" t="s">
        <v>964</v>
      </c>
      <c r="C2380" s="14" t="s">
        <v>1971</v>
      </c>
      <c r="D2380" s="14" t="s">
        <v>1879</v>
      </c>
      <c r="F2380" s="14" t="s">
        <v>1972</v>
      </c>
      <c r="G2380" s="30">
        <v>663.83354727127823</v>
      </c>
      <c r="H2380" s="30">
        <v>508.39297078754504</v>
      </c>
      <c r="I2380" s="26">
        <f t="shared" si="123"/>
        <v>663.83354727127823</v>
      </c>
      <c r="J2380" s="26">
        <f t="shared" si="123"/>
        <v>508.39297078754504</v>
      </c>
      <c r="K2380" s="26">
        <f t="shared" si="121"/>
        <v>155.4405764837332</v>
      </c>
      <c r="L2380" s="28">
        <f t="shared" si="122"/>
        <v>0.23415595238095399</v>
      </c>
    </row>
    <row r="2381" spans="1:12">
      <c r="A2381" s="14">
        <v>2021</v>
      </c>
      <c r="B2381" s="14" t="s">
        <v>964</v>
      </c>
      <c r="C2381" s="14" t="s">
        <v>1973</v>
      </c>
      <c r="D2381" s="14" t="s">
        <v>957</v>
      </c>
      <c r="E2381" s="14" t="s">
        <v>1187</v>
      </c>
      <c r="F2381" s="14" t="s">
        <v>1974</v>
      </c>
      <c r="G2381" s="30">
        <v>150.7506464088394</v>
      </c>
      <c r="H2381" s="30">
        <v>6.8695235036832063</v>
      </c>
      <c r="I2381" s="26">
        <f t="shared" si="123"/>
        <v>150.7506464088394</v>
      </c>
      <c r="J2381" s="26">
        <f t="shared" si="123"/>
        <v>6.8695235036832063</v>
      </c>
      <c r="K2381" s="26">
        <f t="shared" si="121"/>
        <v>143.88112290515619</v>
      </c>
      <c r="L2381" s="28">
        <f t="shared" si="122"/>
        <v>0.95443121693121702</v>
      </c>
    </row>
    <row r="2382" spans="1:12">
      <c r="A2382" s="14">
        <v>2020</v>
      </c>
      <c r="B2382" s="14" t="s">
        <v>964</v>
      </c>
      <c r="C2382" s="14" t="s">
        <v>1973</v>
      </c>
      <c r="D2382" s="14" t="s">
        <v>957</v>
      </c>
      <c r="E2382" s="14" t="s">
        <v>1187</v>
      </c>
      <c r="F2382" s="14" t="s">
        <v>1974</v>
      </c>
      <c r="G2382" s="30">
        <v>133.94211764705906</v>
      </c>
      <c r="H2382" s="30">
        <v>8.5884181917211304</v>
      </c>
      <c r="I2382" s="26">
        <f t="shared" si="123"/>
        <v>133.94211764705906</v>
      </c>
      <c r="J2382" s="26">
        <f t="shared" si="123"/>
        <v>8.5884181917211304</v>
      </c>
      <c r="K2382" s="26">
        <f t="shared" si="121"/>
        <v>125.35369945533793</v>
      </c>
      <c r="L2382" s="28">
        <f t="shared" si="122"/>
        <v>0.93587962962962978</v>
      </c>
    </row>
    <row r="2383" spans="1:12">
      <c r="A2383" s="14">
        <v>2019</v>
      </c>
      <c r="B2383" s="14" t="s">
        <v>964</v>
      </c>
      <c r="C2383" s="14" t="s">
        <v>1973</v>
      </c>
      <c r="D2383" s="14" t="s">
        <v>957</v>
      </c>
      <c r="E2383" s="14" t="s">
        <v>1187</v>
      </c>
      <c r="F2383" s="14" t="s">
        <v>1974</v>
      </c>
      <c r="G2383" s="30">
        <v>169.18626876876885</v>
      </c>
      <c r="H2383" s="30">
        <v>11.504666276276282</v>
      </c>
      <c r="I2383" s="26">
        <f t="shared" si="123"/>
        <v>169.18626876876885</v>
      </c>
      <c r="J2383" s="26">
        <f t="shared" si="123"/>
        <v>11.504666276276282</v>
      </c>
      <c r="K2383" s="26">
        <f t="shared" si="121"/>
        <v>157.68160249249257</v>
      </c>
      <c r="L2383" s="28">
        <f t="shared" si="122"/>
        <v>0.93200000000000005</v>
      </c>
    </row>
    <row r="2384" spans="1:12">
      <c r="A2384" s="14">
        <v>2018</v>
      </c>
      <c r="B2384" s="14" t="s">
        <v>964</v>
      </c>
      <c r="C2384" s="14" t="s">
        <v>1973</v>
      </c>
      <c r="D2384" s="14" t="s">
        <v>957</v>
      </c>
      <c r="E2384" s="14" t="s">
        <v>1187</v>
      </c>
      <c r="F2384" s="14" t="s">
        <v>1974</v>
      </c>
      <c r="G2384" s="30">
        <v>206.43934903047077</v>
      </c>
      <c r="H2384" s="30">
        <v>20.827436546629734</v>
      </c>
      <c r="I2384" s="26">
        <f t="shared" si="123"/>
        <v>206.43934903047077</v>
      </c>
      <c r="J2384" s="26">
        <f t="shared" si="123"/>
        <v>20.827436546629734</v>
      </c>
      <c r="K2384" s="26">
        <f t="shared" si="121"/>
        <v>185.61191248384102</v>
      </c>
      <c r="L2384" s="28">
        <f t="shared" si="122"/>
        <v>0.89911111111111097</v>
      </c>
    </row>
    <row r="2385" spans="1:12">
      <c r="A2385" s="14">
        <v>2021</v>
      </c>
      <c r="B2385" s="14" t="s">
        <v>964</v>
      </c>
      <c r="C2385" s="14" t="s">
        <v>1975</v>
      </c>
      <c r="D2385" s="14" t="s">
        <v>1355</v>
      </c>
      <c r="E2385" s="14" t="s">
        <v>1976</v>
      </c>
      <c r="F2385" s="14" t="s">
        <v>1977</v>
      </c>
      <c r="G2385" s="30">
        <v>11322.54453571295</v>
      </c>
      <c r="H2385" s="30">
        <v>5151.2390216208842</v>
      </c>
      <c r="I2385" s="26">
        <f t="shared" si="123"/>
        <v>11322.54453571295</v>
      </c>
      <c r="J2385" s="26">
        <f t="shared" si="123"/>
        <v>5151.2390216208842</v>
      </c>
      <c r="K2385" s="26">
        <f t="shared" si="121"/>
        <v>6171.305514092066</v>
      </c>
      <c r="L2385" s="28">
        <f t="shared" si="122"/>
        <v>0.54504581497797355</v>
      </c>
    </row>
    <row r="2386" spans="1:12">
      <c r="A2386" s="14">
        <v>2016</v>
      </c>
      <c r="B2386" s="14" t="s">
        <v>964</v>
      </c>
      <c r="C2386" s="14" t="s">
        <v>1975</v>
      </c>
      <c r="D2386" s="14" t="s">
        <v>1355</v>
      </c>
      <c r="E2386" s="14" t="s">
        <v>1976</v>
      </c>
      <c r="F2386" s="14" t="s">
        <v>1977</v>
      </c>
      <c r="G2386" s="30">
        <v>10899.560175411798</v>
      </c>
      <c r="H2386" s="30">
        <v>5653.0304763513523</v>
      </c>
      <c r="I2386" s="26">
        <f t="shared" si="123"/>
        <v>10899.560175411798</v>
      </c>
      <c r="J2386" s="26">
        <f t="shared" si="123"/>
        <v>5653.0304763513523</v>
      </c>
      <c r="K2386" s="26">
        <f t="shared" si="121"/>
        <v>5246.5296990604456</v>
      </c>
      <c r="L2386" s="28">
        <f t="shared" si="122"/>
        <v>0.48135242290748909</v>
      </c>
    </row>
    <row r="2387" spans="1:12">
      <c r="A2387" s="14">
        <v>2015</v>
      </c>
      <c r="B2387" s="14" t="s">
        <v>964</v>
      </c>
      <c r="C2387" s="14" t="s">
        <v>1975</v>
      </c>
      <c r="D2387" s="14" t="s">
        <v>1355</v>
      </c>
      <c r="E2387" s="14" t="s">
        <v>1976</v>
      </c>
      <c r="F2387" s="14" t="s">
        <v>1977</v>
      </c>
      <c r="G2387" s="30">
        <v>10652.937199847767</v>
      </c>
      <c r="H2387" s="30">
        <v>5654.5626404456279</v>
      </c>
      <c r="I2387" s="26">
        <f t="shared" si="123"/>
        <v>10652.937199847767</v>
      </c>
      <c r="J2387" s="26">
        <f t="shared" si="123"/>
        <v>5654.5626404456279</v>
      </c>
      <c r="K2387" s="26">
        <f t="shared" si="121"/>
        <v>4998.3745594021393</v>
      </c>
      <c r="L2387" s="28">
        <f t="shared" si="122"/>
        <v>0.46920154185022017</v>
      </c>
    </row>
    <row r="2388" spans="1:12">
      <c r="A2388" s="14">
        <v>2019</v>
      </c>
      <c r="B2388" s="14" t="s">
        <v>964</v>
      </c>
      <c r="C2388" s="14" t="s">
        <v>1975</v>
      </c>
      <c r="D2388" s="14" t="s">
        <v>1355</v>
      </c>
      <c r="E2388" s="14" t="s">
        <v>1976</v>
      </c>
      <c r="F2388" s="14" t="s">
        <v>1977</v>
      </c>
      <c r="G2388" s="30">
        <v>12238.615594176885</v>
      </c>
      <c r="H2388" s="30">
        <v>6120.7518099562749</v>
      </c>
      <c r="I2388" s="26">
        <f t="shared" si="123"/>
        <v>12238.615594176885</v>
      </c>
      <c r="J2388" s="26">
        <f t="shared" si="123"/>
        <v>6120.7518099562749</v>
      </c>
      <c r="K2388" s="26">
        <f t="shared" si="121"/>
        <v>6117.8637842206099</v>
      </c>
      <c r="L2388" s="28">
        <f t="shared" si="122"/>
        <v>0.49988201174743002</v>
      </c>
    </row>
    <row r="2389" spans="1:12">
      <c r="A2389" s="14">
        <v>2017</v>
      </c>
      <c r="B2389" s="14" t="s">
        <v>964</v>
      </c>
      <c r="C2389" s="14" t="s">
        <v>1975</v>
      </c>
      <c r="D2389" s="14" t="s">
        <v>1355</v>
      </c>
      <c r="E2389" s="14" t="s">
        <v>1976</v>
      </c>
      <c r="F2389" s="14" t="s">
        <v>1977</v>
      </c>
      <c r="G2389" s="30">
        <v>10333.846544348804</v>
      </c>
      <c r="H2389" s="30">
        <v>6595.9942112499948</v>
      </c>
      <c r="I2389" s="26">
        <f t="shared" si="123"/>
        <v>10333.846544348804</v>
      </c>
      <c r="J2389" s="26">
        <f t="shared" si="123"/>
        <v>6595.9942112499948</v>
      </c>
      <c r="K2389" s="26">
        <f t="shared" si="121"/>
        <v>3737.8523330988091</v>
      </c>
      <c r="L2389" s="28">
        <f t="shared" si="122"/>
        <v>0.36170968061674008</v>
      </c>
    </row>
    <row r="2390" spans="1:12">
      <c r="A2390" s="14">
        <v>2020</v>
      </c>
      <c r="B2390" s="14" t="s">
        <v>964</v>
      </c>
      <c r="C2390" s="14" t="s">
        <v>1975</v>
      </c>
      <c r="D2390" s="14" t="s">
        <v>1355</v>
      </c>
      <c r="E2390" s="14" t="s">
        <v>1976</v>
      </c>
      <c r="F2390" s="14" t="s">
        <v>1977</v>
      </c>
      <c r="G2390" s="30">
        <v>11514.0945100094</v>
      </c>
      <c r="H2390" s="30">
        <v>7609.0411702005722</v>
      </c>
      <c r="I2390" s="26">
        <f t="shared" si="123"/>
        <v>11514.0945100094</v>
      </c>
      <c r="J2390" s="26">
        <f t="shared" si="123"/>
        <v>7609.0411702005722</v>
      </c>
      <c r="K2390" s="26">
        <f t="shared" si="121"/>
        <v>3905.0533398088273</v>
      </c>
      <c r="L2390" s="28">
        <f t="shared" si="122"/>
        <v>0.33915418502202649</v>
      </c>
    </row>
    <row r="2391" spans="1:12">
      <c r="A2391" s="14">
        <v>2018</v>
      </c>
      <c r="B2391" s="14" t="s">
        <v>964</v>
      </c>
      <c r="C2391" s="14" t="s">
        <v>1975</v>
      </c>
      <c r="D2391" s="14" t="s">
        <v>1355</v>
      </c>
      <c r="E2391" s="14" t="s">
        <v>1976</v>
      </c>
      <c r="F2391" s="14" t="s">
        <v>1977</v>
      </c>
      <c r="G2391" s="30">
        <v>11148.760456598106</v>
      </c>
      <c r="H2391" s="30">
        <v>8616.5738857916804</v>
      </c>
      <c r="I2391" s="26">
        <f t="shared" si="123"/>
        <v>11148.760456598106</v>
      </c>
      <c r="J2391" s="26">
        <f t="shared" si="123"/>
        <v>8616.5738857916804</v>
      </c>
      <c r="K2391" s="26">
        <f t="shared" si="121"/>
        <v>2532.1865708064252</v>
      </c>
      <c r="L2391" s="28">
        <f t="shared" si="122"/>
        <v>0.22712718428781165</v>
      </c>
    </row>
    <row r="2392" spans="1:12">
      <c r="A2392" s="14">
        <v>2017</v>
      </c>
      <c r="B2392" s="14" t="s">
        <v>964</v>
      </c>
      <c r="C2392" s="14" t="s">
        <v>1978</v>
      </c>
      <c r="D2392" s="14" t="s">
        <v>1336</v>
      </c>
      <c r="E2392" s="14" t="s">
        <v>1330</v>
      </c>
      <c r="F2392" s="14" t="s">
        <v>1330</v>
      </c>
      <c r="G2392" s="30">
        <v>674.30057274676687</v>
      </c>
      <c r="H2392" s="30">
        <v>238.50803601651836</v>
      </c>
      <c r="I2392" s="26">
        <f t="shared" si="123"/>
        <v>674.30057274676687</v>
      </c>
      <c r="J2392" s="26">
        <f t="shared" si="123"/>
        <v>238.50803601651836</v>
      </c>
      <c r="K2392" s="26">
        <f t="shared" si="121"/>
        <v>435.79253673024851</v>
      </c>
      <c r="L2392" s="28">
        <f t="shared" si="122"/>
        <v>0.64628824940047935</v>
      </c>
    </row>
    <row r="2393" spans="1:12">
      <c r="A2393" s="14">
        <v>2016</v>
      </c>
      <c r="B2393" s="14" t="s">
        <v>964</v>
      </c>
      <c r="C2393" s="14" t="s">
        <v>1978</v>
      </c>
      <c r="D2393" s="14" t="s">
        <v>1336</v>
      </c>
      <c r="E2393" s="14" t="s">
        <v>1330</v>
      </c>
      <c r="F2393" s="14" t="s">
        <v>1330</v>
      </c>
      <c r="G2393" s="30">
        <v>687.1344249565509</v>
      </c>
      <c r="H2393" s="30">
        <v>327.63953537604522</v>
      </c>
      <c r="I2393" s="26">
        <f t="shared" si="123"/>
        <v>687.1344249565509</v>
      </c>
      <c r="J2393" s="26">
        <f t="shared" si="123"/>
        <v>327.63953537604522</v>
      </c>
      <c r="K2393" s="26">
        <f t="shared" si="121"/>
        <v>359.49488958050568</v>
      </c>
      <c r="L2393" s="28">
        <f t="shared" si="122"/>
        <v>0.52317985611510787</v>
      </c>
    </row>
    <row r="2394" spans="1:12">
      <c r="A2394" s="14">
        <v>2013</v>
      </c>
      <c r="B2394" s="14" t="s">
        <v>964</v>
      </c>
      <c r="C2394" s="14" t="s">
        <v>1978</v>
      </c>
      <c r="D2394" s="14" t="s">
        <v>1336</v>
      </c>
      <c r="E2394" s="14" t="s">
        <v>1330</v>
      </c>
      <c r="F2394" s="14" t="s">
        <v>1330</v>
      </c>
      <c r="G2394" s="30">
        <v>805.70658713618377</v>
      </c>
      <c r="H2394" s="30">
        <v>391.341889118457</v>
      </c>
      <c r="I2394" s="26">
        <f t="shared" si="123"/>
        <v>805.70658713618377</v>
      </c>
      <c r="J2394" s="26">
        <f t="shared" si="123"/>
        <v>391.341889118457</v>
      </c>
      <c r="K2394" s="26">
        <f t="shared" si="121"/>
        <v>414.36469801772677</v>
      </c>
      <c r="L2394" s="28">
        <f t="shared" si="122"/>
        <v>0.51428734061930803</v>
      </c>
    </row>
    <row r="2395" spans="1:12">
      <c r="A2395" s="14">
        <v>2012</v>
      </c>
      <c r="B2395" s="14" t="s">
        <v>964</v>
      </c>
      <c r="C2395" s="14" t="s">
        <v>1978</v>
      </c>
      <c r="D2395" s="14" t="s">
        <v>1336</v>
      </c>
      <c r="E2395" s="14" t="s">
        <v>1330</v>
      </c>
      <c r="F2395" s="14" t="s">
        <v>1330</v>
      </c>
      <c r="G2395" s="30">
        <v>783.16243264049172</v>
      </c>
      <c r="H2395" s="30">
        <v>391.45817850637462</v>
      </c>
      <c r="I2395" s="26">
        <f t="shared" si="123"/>
        <v>783.16243264049172</v>
      </c>
      <c r="J2395" s="26">
        <f t="shared" si="123"/>
        <v>391.45817850637462</v>
      </c>
      <c r="K2395" s="26">
        <f t="shared" si="121"/>
        <v>391.70425413411709</v>
      </c>
      <c r="L2395" s="28">
        <f t="shared" si="122"/>
        <v>0.50015710382513678</v>
      </c>
    </row>
    <row r="2396" spans="1:12">
      <c r="A2396" s="14">
        <v>2021</v>
      </c>
      <c r="B2396" s="14" t="s">
        <v>964</v>
      </c>
      <c r="C2396" s="14" t="s">
        <v>1978</v>
      </c>
      <c r="D2396" s="14" t="s">
        <v>1336</v>
      </c>
      <c r="E2396" s="14" t="s">
        <v>1330</v>
      </c>
      <c r="F2396" s="14" t="s">
        <v>1330</v>
      </c>
      <c r="G2396" s="30">
        <v>721.61308360750911</v>
      </c>
      <c r="H2396" s="30">
        <v>409.92295463836354</v>
      </c>
      <c r="I2396" s="26">
        <f t="shared" si="123"/>
        <v>721.61308360750911</v>
      </c>
      <c r="J2396" s="26">
        <f t="shared" si="123"/>
        <v>409.92295463836354</v>
      </c>
      <c r="K2396" s="26">
        <f t="shared" si="121"/>
        <v>311.69012896914558</v>
      </c>
      <c r="L2396" s="28">
        <f t="shared" si="122"/>
        <v>0.43193525179856113</v>
      </c>
    </row>
    <row r="2397" spans="1:12">
      <c r="A2397" s="14">
        <v>2015</v>
      </c>
      <c r="B2397" s="14" t="s">
        <v>964</v>
      </c>
      <c r="C2397" s="14" t="s">
        <v>1978</v>
      </c>
      <c r="D2397" s="14" t="s">
        <v>1336</v>
      </c>
      <c r="E2397" s="14" t="s">
        <v>1330</v>
      </c>
      <c r="F2397" s="14" t="s">
        <v>1330</v>
      </c>
      <c r="G2397" s="30">
        <v>691.7954801868965</v>
      </c>
      <c r="H2397" s="30">
        <v>417.30322716619219</v>
      </c>
      <c r="I2397" s="26">
        <f t="shared" si="123"/>
        <v>691.7954801868965</v>
      </c>
      <c r="J2397" s="26">
        <f t="shared" si="123"/>
        <v>417.30322716619219</v>
      </c>
      <c r="K2397" s="26">
        <f t="shared" si="121"/>
        <v>274.49225302070431</v>
      </c>
      <c r="L2397" s="28">
        <f t="shared" si="122"/>
        <v>0.39678237410071987</v>
      </c>
    </row>
    <row r="2398" spans="1:12">
      <c r="A2398" s="14">
        <v>2014</v>
      </c>
      <c r="B2398" s="14" t="s">
        <v>964</v>
      </c>
      <c r="C2398" s="14" t="s">
        <v>1978</v>
      </c>
      <c r="D2398" s="14" t="s">
        <v>1336</v>
      </c>
      <c r="E2398" s="14" t="s">
        <v>1330</v>
      </c>
      <c r="F2398" s="14" t="s">
        <v>1330</v>
      </c>
      <c r="G2398" s="30">
        <v>805.86429067066854</v>
      </c>
      <c r="H2398" s="30">
        <v>417.83773592032918</v>
      </c>
      <c r="I2398" s="26">
        <f t="shared" si="123"/>
        <v>805.86429067066854</v>
      </c>
      <c r="J2398" s="26">
        <f t="shared" si="123"/>
        <v>417.83773592032918</v>
      </c>
      <c r="K2398" s="26">
        <f t="shared" si="121"/>
        <v>388.02655475033936</v>
      </c>
      <c r="L2398" s="28">
        <f t="shared" si="122"/>
        <v>0.48150359712230212</v>
      </c>
    </row>
    <row r="2399" spans="1:12">
      <c r="A2399" s="14">
        <v>2018</v>
      </c>
      <c r="B2399" s="14" t="s">
        <v>964</v>
      </c>
      <c r="C2399" s="14" t="s">
        <v>1978</v>
      </c>
      <c r="D2399" s="14" t="s">
        <v>1336</v>
      </c>
      <c r="E2399" s="14" t="s">
        <v>1330</v>
      </c>
      <c r="F2399" s="14" t="s">
        <v>1330</v>
      </c>
      <c r="G2399" s="30">
        <v>708.2805563391413</v>
      </c>
      <c r="H2399" s="30">
        <v>463.85582382119418</v>
      </c>
      <c r="I2399" s="26">
        <f t="shared" si="123"/>
        <v>708.2805563391413</v>
      </c>
      <c r="J2399" s="26">
        <f t="shared" si="123"/>
        <v>463.85582382119418</v>
      </c>
      <c r="K2399" s="26">
        <f t="shared" si="121"/>
        <v>244.42473251794712</v>
      </c>
      <c r="L2399" s="28">
        <f t="shared" si="122"/>
        <v>0.34509592326139027</v>
      </c>
    </row>
    <row r="2400" spans="1:12">
      <c r="A2400" s="14">
        <v>2019</v>
      </c>
      <c r="B2400" s="14" t="s">
        <v>964</v>
      </c>
      <c r="C2400" s="14" t="s">
        <v>1978</v>
      </c>
      <c r="D2400" s="14" t="s">
        <v>1336</v>
      </c>
      <c r="E2400" s="14" t="s">
        <v>1330</v>
      </c>
      <c r="F2400" s="14" t="s">
        <v>1330</v>
      </c>
      <c r="G2400" s="30">
        <v>808.80889800337491</v>
      </c>
      <c r="H2400" s="30">
        <v>523.20577180595694</v>
      </c>
      <c r="I2400" s="26">
        <f t="shared" si="123"/>
        <v>808.80889800337491</v>
      </c>
      <c r="J2400" s="26">
        <f t="shared" si="123"/>
        <v>523.20577180595694</v>
      </c>
      <c r="K2400" s="26">
        <f t="shared" si="121"/>
        <v>285.60312619741796</v>
      </c>
      <c r="L2400" s="28">
        <f t="shared" si="122"/>
        <v>0.35311570743405229</v>
      </c>
    </row>
    <row r="2401" spans="1:12">
      <c r="A2401" s="14">
        <v>2020</v>
      </c>
      <c r="B2401" s="14" t="s">
        <v>964</v>
      </c>
      <c r="C2401" s="14" t="s">
        <v>1978</v>
      </c>
      <c r="D2401" s="14" t="s">
        <v>1336</v>
      </c>
      <c r="E2401" s="14" t="s">
        <v>1330</v>
      </c>
      <c r="F2401" s="14" t="s">
        <v>1330</v>
      </c>
      <c r="G2401" s="30">
        <v>816.56988637487552</v>
      </c>
      <c r="H2401" s="30">
        <v>618.05381628241969</v>
      </c>
      <c r="I2401" s="26">
        <f t="shared" si="123"/>
        <v>816.56988637487552</v>
      </c>
      <c r="J2401" s="26">
        <f t="shared" si="123"/>
        <v>618.05381628241969</v>
      </c>
      <c r="K2401" s="26">
        <f t="shared" ref="K2401:K2464" si="124">IF(H2401="","",IF(G2401="","",G2401-H2401))</f>
        <v>198.51607009245583</v>
      </c>
      <c r="L2401" s="28">
        <f t="shared" ref="L2401:L2464" si="125">IF(H2401="","",IF(G2401="","",K2401/G2401))</f>
        <v>0.2431097122302156</v>
      </c>
    </row>
    <row r="2402" spans="1:12">
      <c r="A2402" s="14">
        <v>2014</v>
      </c>
      <c r="B2402" s="14" t="s">
        <v>964</v>
      </c>
      <c r="C2402" s="14" t="s">
        <v>1979</v>
      </c>
      <c r="D2402" s="14" t="s">
        <v>1817</v>
      </c>
      <c r="E2402" s="14" t="s">
        <v>1818</v>
      </c>
      <c r="F2402" s="14" t="s">
        <v>1980</v>
      </c>
      <c r="G2402" s="30">
        <v>979.32226705558276</v>
      </c>
      <c r="H2402" s="30">
        <v>181.09648199035809</v>
      </c>
      <c r="I2402" s="26">
        <f t="shared" si="123"/>
        <v>979.32226705558276</v>
      </c>
      <c r="J2402" s="26">
        <f t="shared" si="123"/>
        <v>181.09648199035809</v>
      </c>
      <c r="K2402" s="26">
        <f t="shared" si="124"/>
        <v>798.22578506522473</v>
      </c>
      <c r="L2402" s="28">
        <f t="shared" si="125"/>
        <v>0.81507978723404273</v>
      </c>
    </row>
    <row r="2403" spans="1:12">
      <c r="A2403" s="14">
        <v>2011</v>
      </c>
      <c r="B2403" s="14" t="s">
        <v>964</v>
      </c>
      <c r="C2403" s="14" t="s">
        <v>1979</v>
      </c>
      <c r="D2403" s="14" t="s">
        <v>1817</v>
      </c>
      <c r="E2403" s="14" t="s">
        <v>1818</v>
      </c>
      <c r="F2403" s="14" t="s">
        <v>1980</v>
      </c>
      <c r="G2403" s="30">
        <v>697.38607440268845</v>
      </c>
      <c r="H2403" s="30">
        <v>260.24602820261447</v>
      </c>
      <c r="I2403" s="26">
        <f t="shared" si="123"/>
        <v>697.38607440268845</v>
      </c>
      <c r="J2403" s="26">
        <f t="shared" si="123"/>
        <v>260.24602820261447</v>
      </c>
      <c r="K2403" s="26">
        <f t="shared" si="124"/>
        <v>437.14004620007398</v>
      </c>
      <c r="L2403" s="28">
        <f t="shared" si="125"/>
        <v>0.62682646276595744</v>
      </c>
    </row>
    <row r="2404" spans="1:12">
      <c r="A2404" s="14">
        <v>2021</v>
      </c>
      <c r="B2404" s="14" t="s">
        <v>964</v>
      </c>
      <c r="C2404" s="14" t="s">
        <v>1979</v>
      </c>
      <c r="D2404" s="14" t="s">
        <v>1817</v>
      </c>
      <c r="E2404" s="14" t="s">
        <v>1818</v>
      </c>
      <c r="F2404" s="14" t="s">
        <v>1980</v>
      </c>
      <c r="G2404" s="30">
        <v>850.96677295918369</v>
      </c>
      <c r="H2404" s="30">
        <v>293.08563058035708</v>
      </c>
      <c r="I2404" s="26">
        <f t="shared" si="123"/>
        <v>850.96677295918369</v>
      </c>
      <c r="J2404" s="26">
        <f t="shared" si="123"/>
        <v>293.08563058035708</v>
      </c>
      <c r="K2404" s="26">
        <f t="shared" si="124"/>
        <v>557.88114237882655</v>
      </c>
      <c r="L2404" s="28">
        <f t="shared" si="125"/>
        <v>0.65558510638297873</v>
      </c>
    </row>
    <row r="2405" spans="1:12">
      <c r="A2405" s="14">
        <v>2019</v>
      </c>
      <c r="B2405" s="14" t="s">
        <v>964</v>
      </c>
      <c r="C2405" s="14" t="s">
        <v>1979</v>
      </c>
      <c r="D2405" s="14" t="s">
        <v>1817</v>
      </c>
      <c r="E2405" s="14" t="s">
        <v>1818</v>
      </c>
      <c r="F2405" s="14" t="s">
        <v>1980</v>
      </c>
      <c r="G2405" s="30">
        <v>908.36210740089791</v>
      </c>
      <c r="H2405" s="30">
        <v>299.55314101851855</v>
      </c>
      <c r="I2405" s="26">
        <f t="shared" si="123"/>
        <v>908.36210740089791</v>
      </c>
      <c r="J2405" s="26">
        <f t="shared" si="123"/>
        <v>299.55314101851855</v>
      </c>
      <c r="K2405" s="26">
        <f t="shared" si="124"/>
        <v>608.80896638237937</v>
      </c>
      <c r="L2405" s="28">
        <f t="shared" si="125"/>
        <v>0.6702271719858155</v>
      </c>
    </row>
    <row r="2406" spans="1:12">
      <c r="A2406" s="14">
        <v>2015</v>
      </c>
      <c r="B2406" s="14" t="s">
        <v>964</v>
      </c>
      <c r="C2406" s="14" t="s">
        <v>1979</v>
      </c>
      <c r="D2406" s="14" t="s">
        <v>1817</v>
      </c>
      <c r="E2406" s="14" t="s">
        <v>1818</v>
      </c>
      <c r="F2406" s="14" t="s">
        <v>1980</v>
      </c>
      <c r="G2406" s="30">
        <v>752.64447893069826</v>
      </c>
      <c r="H2406" s="30">
        <v>311.9888183241261</v>
      </c>
      <c r="I2406" s="26">
        <f t="shared" si="123"/>
        <v>752.64447893069826</v>
      </c>
      <c r="J2406" s="26">
        <f t="shared" si="123"/>
        <v>311.9888183241261</v>
      </c>
      <c r="K2406" s="26">
        <f t="shared" si="124"/>
        <v>440.65566060657216</v>
      </c>
      <c r="L2406" s="28">
        <f t="shared" si="125"/>
        <v>0.58547650709219734</v>
      </c>
    </row>
    <row r="2407" spans="1:12">
      <c r="A2407" s="14">
        <v>2016</v>
      </c>
      <c r="B2407" s="14" t="s">
        <v>964</v>
      </c>
      <c r="C2407" s="14" t="s">
        <v>1979</v>
      </c>
      <c r="D2407" s="14" t="s">
        <v>1817</v>
      </c>
      <c r="E2407" s="14" t="s">
        <v>1818</v>
      </c>
      <c r="F2407" s="14" t="s">
        <v>1980</v>
      </c>
      <c r="G2407" s="30">
        <v>790.50029084622076</v>
      </c>
      <c r="H2407" s="30">
        <v>319.32742799442917</v>
      </c>
      <c r="I2407" s="26">
        <f t="shared" si="123"/>
        <v>790.50029084622076</v>
      </c>
      <c r="J2407" s="26">
        <f t="shared" si="123"/>
        <v>319.32742799442917</v>
      </c>
      <c r="K2407" s="26">
        <f t="shared" si="124"/>
        <v>471.17286285179159</v>
      </c>
      <c r="L2407" s="28">
        <f t="shared" si="125"/>
        <v>0.59604388297872335</v>
      </c>
    </row>
    <row r="2408" spans="1:12">
      <c r="A2408" s="14">
        <v>2020</v>
      </c>
      <c r="B2408" s="14" t="s">
        <v>964</v>
      </c>
      <c r="C2408" s="14" t="s">
        <v>1979</v>
      </c>
      <c r="D2408" s="14" t="s">
        <v>1817</v>
      </c>
      <c r="E2408" s="14" t="s">
        <v>1818</v>
      </c>
      <c r="F2408" s="14" t="s">
        <v>1980</v>
      </c>
      <c r="G2408" s="30">
        <v>889.12743820486503</v>
      </c>
      <c r="H2408" s="30">
        <v>338.46354284395323</v>
      </c>
      <c r="I2408" s="26">
        <f t="shared" si="123"/>
        <v>889.12743820486503</v>
      </c>
      <c r="J2408" s="26">
        <f t="shared" si="123"/>
        <v>338.46354284395323</v>
      </c>
      <c r="K2408" s="26">
        <f t="shared" si="124"/>
        <v>550.66389536091174</v>
      </c>
      <c r="L2408" s="28">
        <f t="shared" si="125"/>
        <v>0.61933067375886397</v>
      </c>
    </row>
    <row r="2409" spans="1:12">
      <c r="A2409" s="14">
        <v>2013</v>
      </c>
      <c r="B2409" s="14" t="s">
        <v>964</v>
      </c>
      <c r="C2409" s="14" t="s">
        <v>1979</v>
      </c>
      <c r="D2409" s="14" t="s">
        <v>1817</v>
      </c>
      <c r="E2409" s="14" t="s">
        <v>1818</v>
      </c>
      <c r="F2409" s="14" t="s">
        <v>1980</v>
      </c>
      <c r="G2409" s="30">
        <v>902.75881720430118</v>
      </c>
      <c r="H2409" s="30">
        <v>349.72600468750113</v>
      </c>
      <c r="I2409" s="26">
        <f t="shared" si="123"/>
        <v>902.75881720430118</v>
      </c>
      <c r="J2409" s="26">
        <f t="shared" si="123"/>
        <v>349.72600468750113</v>
      </c>
      <c r="K2409" s="26">
        <f t="shared" si="124"/>
        <v>553.03281251680005</v>
      </c>
      <c r="L2409" s="28">
        <f t="shared" si="125"/>
        <v>0.61260305851063712</v>
      </c>
    </row>
    <row r="2410" spans="1:12">
      <c r="A2410" s="14">
        <v>2017</v>
      </c>
      <c r="B2410" s="14" t="s">
        <v>964</v>
      </c>
      <c r="C2410" s="14" t="s">
        <v>1979</v>
      </c>
      <c r="D2410" s="14" t="s">
        <v>1817</v>
      </c>
      <c r="E2410" s="14" t="s">
        <v>1818</v>
      </c>
      <c r="F2410" s="14" t="s">
        <v>1980</v>
      </c>
      <c r="G2410" s="30">
        <v>729.9267948300128</v>
      </c>
      <c r="H2410" s="30">
        <v>350.00765116656788</v>
      </c>
      <c r="I2410" s="26">
        <f t="shared" si="123"/>
        <v>729.9267948300128</v>
      </c>
      <c r="J2410" s="26">
        <f t="shared" si="123"/>
        <v>350.00765116656788</v>
      </c>
      <c r="K2410" s="26">
        <f t="shared" si="124"/>
        <v>379.91914366344491</v>
      </c>
      <c r="L2410" s="28">
        <f t="shared" si="125"/>
        <v>0.52048937832446807</v>
      </c>
    </row>
    <row r="2411" spans="1:12">
      <c r="A2411" s="14">
        <v>2012</v>
      </c>
      <c r="B2411" s="14" t="s">
        <v>964</v>
      </c>
      <c r="C2411" s="14" t="s">
        <v>1979</v>
      </c>
      <c r="D2411" s="14" t="s">
        <v>1817</v>
      </c>
      <c r="E2411" s="14" t="s">
        <v>1818</v>
      </c>
      <c r="F2411" s="14" t="s">
        <v>1980</v>
      </c>
      <c r="G2411" s="30">
        <v>930.65515190691735</v>
      </c>
      <c r="H2411" s="30">
        <v>360.75005042016846</v>
      </c>
      <c r="I2411" s="26">
        <f t="shared" si="123"/>
        <v>930.65515190691735</v>
      </c>
      <c r="J2411" s="26">
        <f t="shared" si="123"/>
        <v>360.75005042016846</v>
      </c>
      <c r="K2411" s="26">
        <f t="shared" si="124"/>
        <v>569.90510148674889</v>
      </c>
      <c r="L2411" s="28">
        <f t="shared" si="125"/>
        <v>0.6123697916666665</v>
      </c>
    </row>
    <row r="2412" spans="1:12">
      <c r="A2412" s="14">
        <v>2018</v>
      </c>
      <c r="B2412" s="14" t="s">
        <v>964</v>
      </c>
      <c r="C2412" s="14" t="s">
        <v>1979</v>
      </c>
      <c r="D2412" s="14" t="s">
        <v>1817</v>
      </c>
      <c r="E2412" s="14" t="s">
        <v>1818</v>
      </c>
      <c r="F2412" s="14" t="s">
        <v>1980</v>
      </c>
      <c r="G2412" s="30">
        <v>823.2973511143407</v>
      </c>
      <c r="H2412" s="30">
        <v>360.98112823638161</v>
      </c>
      <c r="I2412" s="26">
        <f t="shared" si="123"/>
        <v>823.2973511143407</v>
      </c>
      <c r="J2412" s="26">
        <f t="shared" si="123"/>
        <v>360.98112823638161</v>
      </c>
      <c r="K2412" s="26">
        <f t="shared" si="124"/>
        <v>462.31622287795909</v>
      </c>
      <c r="L2412" s="28">
        <f t="shared" si="125"/>
        <v>0.56154222074467963</v>
      </c>
    </row>
    <row r="2413" spans="1:12">
      <c r="A2413" s="14">
        <v>2018</v>
      </c>
      <c r="B2413" s="14" t="s">
        <v>964</v>
      </c>
      <c r="C2413" s="14" t="s">
        <v>1981</v>
      </c>
      <c r="D2413" s="14" t="s">
        <v>1845</v>
      </c>
      <c r="E2413" s="14" t="s">
        <v>1852</v>
      </c>
      <c r="F2413" s="14" t="s">
        <v>1853</v>
      </c>
      <c r="G2413" s="30">
        <v>396.52746379261743</v>
      </c>
      <c r="H2413" s="30">
        <v>30.309349981684925</v>
      </c>
      <c r="I2413" s="26">
        <f t="shared" si="123"/>
        <v>396.52746379261743</v>
      </c>
      <c r="J2413" s="26">
        <f t="shared" si="123"/>
        <v>30.309349981684925</v>
      </c>
      <c r="K2413" s="26">
        <f t="shared" si="124"/>
        <v>366.21811381093249</v>
      </c>
      <c r="L2413" s="28">
        <f t="shared" si="125"/>
        <v>0.92356304985337256</v>
      </c>
    </row>
    <row r="2414" spans="1:12">
      <c r="A2414" s="14">
        <v>2019</v>
      </c>
      <c r="B2414" s="14" t="s">
        <v>964</v>
      </c>
      <c r="C2414" s="14" t="s">
        <v>1981</v>
      </c>
      <c r="D2414" s="14" t="s">
        <v>1845</v>
      </c>
      <c r="E2414" s="14" t="s">
        <v>1852</v>
      </c>
      <c r="F2414" s="14" t="s">
        <v>1853</v>
      </c>
      <c r="G2414" s="30">
        <v>229.38130970415273</v>
      </c>
      <c r="H2414" s="30">
        <v>43.807035604665458</v>
      </c>
      <c r="I2414" s="26">
        <f t="shared" si="123"/>
        <v>229.38130970415273</v>
      </c>
      <c r="J2414" s="26">
        <f t="shared" si="123"/>
        <v>43.807035604665458</v>
      </c>
      <c r="K2414" s="26">
        <f t="shared" si="124"/>
        <v>185.57427409948727</v>
      </c>
      <c r="L2414" s="28">
        <f t="shared" si="125"/>
        <v>0.80902090209020905</v>
      </c>
    </row>
    <row r="2415" spans="1:12">
      <c r="A2415" s="14">
        <v>2021</v>
      </c>
      <c r="B2415" s="14" t="s">
        <v>964</v>
      </c>
      <c r="C2415" s="14" t="s">
        <v>1981</v>
      </c>
      <c r="D2415" s="14" t="s">
        <v>1845</v>
      </c>
      <c r="E2415" s="14" t="s">
        <v>1852</v>
      </c>
      <c r="F2415" s="14" t="s">
        <v>1853</v>
      </c>
      <c r="G2415" s="30">
        <v>200.51522725331677</v>
      </c>
      <c r="H2415" s="30">
        <v>45.340926717033007</v>
      </c>
      <c r="I2415" s="26">
        <f t="shared" si="123"/>
        <v>200.51522725331677</v>
      </c>
      <c r="J2415" s="26">
        <f t="shared" si="123"/>
        <v>45.340926717033007</v>
      </c>
      <c r="K2415" s="26">
        <f t="shared" si="124"/>
        <v>155.17430053628377</v>
      </c>
      <c r="L2415" s="28">
        <f t="shared" si="125"/>
        <v>0.77387788778877886</v>
      </c>
    </row>
    <row r="2416" spans="1:12">
      <c r="A2416" s="14">
        <v>2014</v>
      </c>
      <c r="B2416" s="14" t="s">
        <v>964</v>
      </c>
      <c r="C2416" s="14" t="s">
        <v>1981</v>
      </c>
      <c r="D2416" s="14" t="s">
        <v>1845</v>
      </c>
      <c r="E2416" s="14" t="s">
        <v>1852</v>
      </c>
      <c r="F2416" s="14" t="s">
        <v>1853</v>
      </c>
      <c r="G2416" s="30">
        <v>367.00132161458362</v>
      </c>
      <c r="H2416" s="30">
        <v>48.663729495967772</v>
      </c>
      <c r="I2416" s="26">
        <f t="shared" si="123"/>
        <v>367.00132161458362</v>
      </c>
      <c r="J2416" s="26">
        <f t="shared" si="123"/>
        <v>48.663729495967772</v>
      </c>
      <c r="K2416" s="26">
        <f t="shared" si="124"/>
        <v>318.33759211861582</v>
      </c>
      <c r="L2416" s="28">
        <f t="shared" si="125"/>
        <v>0.86740175953079168</v>
      </c>
    </row>
    <row r="2417" spans="1:12">
      <c r="A2417" s="14">
        <v>2015</v>
      </c>
      <c r="B2417" s="14" t="s">
        <v>964</v>
      </c>
      <c r="C2417" s="14" t="s">
        <v>1981</v>
      </c>
      <c r="D2417" s="14" t="s">
        <v>1845</v>
      </c>
      <c r="E2417" s="14" t="s">
        <v>1852</v>
      </c>
      <c r="F2417" s="14" t="s">
        <v>1853</v>
      </c>
      <c r="G2417" s="30">
        <v>371.03720379146938</v>
      </c>
      <c r="H2417" s="30">
        <v>48.787039956011746</v>
      </c>
      <c r="I2417" s="26">
        <f t="shared" si="123"/>
        <v>371.03720379146938</v>
      </c>
      <c r="J2417" s="26">
        <f t="shared" si="123"/>
        <v>48.787039956011746</v>
      </c>
      <c r="K2417" s="26">
        <f t="shared" si="124"/>
        <v>322.25016383545761</v>
      </c>
      <c r="L2417" s="28">
        <f t="shared" si="125"/>
        <v>0.86851173020527861</v>
      </c>
    </row>
    <row r="2418" spans="1:12">
      <c r="A2418" s="14">
        <v>2011</v>
      </c>
      <c r="B2418" s="14" t="s">
        <v>964</v>
      </c>
      <c r="C2418" s="14" t="s">
        <v>1981</v>
      </c>
      <c r="D2418" s="14" t="s">
        <v>1845</v>
      </c>
      <c r="E2418" s="14" t="s">
        <v>1852</v>
      </c>
      <c r="F2418" s="14" t="s">
        <v>1853</v>
      </c>
      <c r="G2418" s="30">
        <v>329.25108410887788</v>
      </c>
      <c r="H2418" s="30">
        <v>52.073247522075128</v>
      </c>
      <c r="I2418" s="26">
        <f t="shared" si="123"/>
        <v>329.25108410887788</v>
      </c>
      <c r="J2418" s="26">
        <f t="shared" si="123"/>
        <v>52.073247522075128</v>
      </c>
      <c r="K2418" s="26">
        <f t="shared" si="124"/>
        <v>277.17783658680275</v>
      </c>
      <c r="L2418" s="28">
        <f t="shared" si="125"/>
        <v>0.8418433528836754</v>
      </c>
    </row>
    <row r="2419" spans="1:12">
      <c r="A2419" s="14">
        <v>2020</v>
      </c>
      <c r="B2419" s="14" t="s">
        <v>964</v>
      </c>
      <c r="C2419" s="14" t="s">
        <v>1981</v>
      </c>
      <c r="D2419" s="14" t="s">
        <v>1845</v>
      </c>
      <c r="E2419" s="14" t="s">
        <v>1852</v>
      </c>
      <c r="F2419" s="14" t="s">
        <v>1853</v>
      </c>
      <c r="G2419" s="30">
        <v>222.42470786935004</v>
      </c>
      <c r="H2419" s="30">
        <v>56.452621844453866</v>
      </c>
      <c r="I2419" s="26">
        <f t="shared" si="123"/>
        <v>222.42470786935004</v>
      </c>
      <c r="J2419" s="26">
        <f t="shared" si="123"/>
        <v>56.452621844453866</v>
      </c>
      <c r="K2419" s="26">
        <f t="shared" si="124"/>
        <v>165.97208602489619</v>
      </c>
      <c r="L2419" s="28">
        <f t="shared" si="125"/>
        <v>0.74619446560040648</v>
      </c>
    </row>
    <row r="2420" spans="1:12">
      <c r="A2420" s="14">
        <v>2013</v>
      </c>
      <c r="B2420" s="14" t="s">
        <v>964</v>
      </c>
      <c r="C2420" s="14" t="s">
        <v>1981</v>
      </c>
      <c r="D2420" s="14" t="s">
        <v>1845</v>
      </c>
      <c r="E2420" s="14" t="s">
        <v>1852</v>
      </c>
      <c r="F2420" s="14" t="s">
        <v>1853</v>
      </c>
      <c r="G2420" s="30">
        <v>413.78133136579834</v>
      </c>
      <c r="H2420" s="30">
        <v>64.554741433021903</v>
      </c>
      <c r="I2420" s="26">
        <f t="shared" si="123"/>
        <v>413.78133136579834</v>
      </c>
      <c r="J2420" s="26">
        <f t="shared" si="123"/>
        <v>64.554741433021903</v>
      </c>
      <c r="K2420" s="26">
        <f t="shared" si="124"/>
        <v>349.22658993277645</v>
      </c>
      <c r="L2420" s="28">
        <f t="shared" si="125"/>
        <v>0.84398826979472141</v>
      </c>
    </row>
    <row r="2421" spans="1:12">
      <c r="A2421" s="14">
        <v>2017</v>
      </c>
      <c r="B2421" s="14" t="s">
        <v>964</v>
      </c>
      <c r="C2421" s="14" t="s">
        <v>1981</v>
      </c>
      <c r="D2421" s="14" t="s">
        <v>1845</v>
      </c>
      <c r="E2421" s="14" t="s">
        <v>1852</v>
      </c>
      <c r="F2421" s="14" t="s">
        <v>1853</v>
      </c>
      <c r="G2421" s="30">
        <v>381.0210774928903</v>
      </c>
      <c r="H2421" s="30">
        <v>109.41121734092616</v>
      </c>
      <c r="I2421" s="26">
        <f t="shared" si="123"/>
        <v>381.0210774928903</v>
      </c>
      <c r="J2421" s="26">
        <f t="shared" si="123"/>
        <v>109.41121734092616</v>
      </c>
      <c r="K2421" s="26">
        <f t="shared" si="124"/>
        <v>271.60986015196414</v>
      </c>
      <c r="L2421" s="28">
        <f t="shared" si="125"/>
        <v>0.71284733626588481</v>
      </c>
    </row>
    <row r="2422" spans="1:12">
      <c r="A2422" s="14">
        <v>2012</v>
      </c>
      <c r="B2422" s="14" t="s">
        <v>964</v>
      </c>
      <c r="C2422" s="14" t="s">
        <v>1981</v>
      </c>
      <c r="D2422" s="14" t="s">
        <v>1845</v>
      </c>
      <c r="E2422" s="14" t="s">
        <v>1852</v>
      </c>
      <c r="F2422" s="14" t="s">
        <v>1853</v>
      </c>
      <c r="G2422" s="30">
        <v>548.77140109149639</v>
      </c>
      <c r="H2422" s="30">
        <v>124.29779521408828</v>
      </c>
      <c r="I2422" s="26">
        <f t="shared" si="123"/>
        <v>548.77140109149639</v>
      </c>
      <c r="J2422" s="26">
        <f t="shared" si="123"/>
        <v>124.29779521408828</v>
      </c>
      <c r="K2422" s="26">
        <f t="shared" si="124"/>
        <v>424.47360587740809</v>
      </c>
      <c r="L2422" s="28">
        <f t="shared" si="125"/>
        <v>0.77349804496578678</v>
      </c>
    </row>
    <row r="2423" spans="1:12">
      <c r="A2423" s="14">
        <v>2016</v>
      </c>
      <c r="B2423" s="14" t="s">
        <v>964</v>
      </c>
      <c r="C2423" s="14" t="s">
        <v>1981</v>
      </c>
      <c r="D2423" s="14" t="s">
        <v>1845</v>
      </c>
      <c r="E2423" s="14" t="s">
        <v>1852</v>
      </c>
      <c r="F2423" s="14" t="s">
        <v>1853</v>
      </c>
      <c r="G2423" s="30">
        <v>377.02438590785908</v>
      </c>
      <c r="H2423" s="30">
        <v>133.91644518518561</v>
      </c>
      <c r="I2423" s="26">
        <f t="shared" si="123"/>
        <v>377.02438590785908</v>
      </c>
      <c r="J2423" s="26">
        <f t="shared" si="123"/>
        <v>133.91644518518561</v>
      </c>
      <c r="K2423" s="26">
        <f t="shared" si="124"/>
        <v>243.10794072267348</v>
      </c>
      <c r="L2423" s="28">
        <f t="shared" si="125"/>
        <v>0.64480694037145536</v>
      </c>
    </row>
    <row r="2424" spans="1:12">
      <c r="A2424" s="14">
        <v>2021</v>
      </c>
      <c r="B2424" s="14" t="s">
        <v>964</v>
      </c>
      <c r="C2424" s="14" t="s">
        <v>1982</v>
      </c>
      <c r="D2424" s="14" t="s">
        <v>957</v>
      </c>
      <c r="E2424" s="14" t="s">
        <v>1873</v>
      </c>
      <c r="F2424" s="14" t="s">
        <v>1983</v>
      </c>
      <c r="G2424" s="30">
        <v>248.23788300835653</v>
      </c>
      <c r="H2424" s="30">
        <v>75.683349860724334</v>
      </c>
      <c r="I2424" s="26">
        <f t="shared" si="123"/>
        <v>248.23788300835653</v>
      </c>
      <c r="J2424" s="26">
        <f t="shared" si="123"/>
        <v>75.683349860724334</v>
      </c>
      <c r="K2424" s="26">
        <f t="shared" si="124"/>
        <v>172.55453314763218</v>
      </c>
      <c r="L2424" s="28">
        <f t="shared" si="125"/>
        <v>0.69511764705882306</v>
      </c>
    </row>
    <row r="2425" spans="1:12">
      <c r="A2425" s="14">
        <v>2020</v>
      </c>
      <c r="B2425" s="14" t="s">
        <v>964</v>
      </c>
      <c r="C2425" s="14" t="s">
        <v>1982</v>
      </c>
      <c r="D2425" s="14" t="s">
        <v>957</v>
      </c>
      <c r="E2425" s="14" t="s">
        <v>1873</v>
      </c>
      <c r="F2425" s="14" t="s">
        <v>1983</v>
      </c>
      <c r="G2425" s="30">
        <v>262.15379898398464</v>
      </c>
      <c r="H2425" s="30">
        <v>84.590862607449893</v>
      </c>
      <c r="I2425" s="26">
        <f t="shared" si="123"/>
        <v>262.15379898398464</v>
      </c>
      <c r="J2425" s="26">
        <f t="shared" si="123"/>
        <v>84.590862607449893</v>
      </c>
      <c r="K2425" s="26">
        <f t="shared" si="124"/>
        <v>177.56293637653476</v>
      </c>
      <c r="L2425" s="28">
        <f t="shared" si="125"/>
        <v>0.67732352941176466</v>
      </c>
    </row>
    <row r="2426" spans="1:12">
      <c r="A2426" s="14">
        <v>2019</v>
      </c>
      <c r="B2426" s="14" t="s">
        <v>964</v>
      </c>
      <c r="C2426" s="14" t="s">
        <v>1982</v>
      </c>
      <c r="D2426" s="14" t="s">
        <v>957</v>
      </c>
      <c r="E2426" s="14" t="s">
        <v>1873</v>
      </c>
      <c r="F2426" s="14" t="s">
        <v>1983</v>
      </c>
      <c r="G2426" s="30">
        <v>249.17780204399281</v>
      </c>
      <c r="H2426" s="30">
        <v>120.27063342644301</v>
      </c>
      <c r="I2426" s="26">
        <f t="shared" si="123"/>
        <v>249.17780204399281</v>
      </c>
      <c r="J2426" s="26">
        <f t="shared" si="123"/>
        <v>120.27063342644301</v>
      </c>
      <c r="K2426" s="26">
        <f t="shared" si="124"/>
        <v>128.90716861754981</v>
      </c>
      <c r="L2426" s="28">
        <f t="shared" si="125"/>
        <v>0.51733006535947779</v>
      </c>
    </row>
    <row r="2427" spans="1:12">
      <c r="A2427" s="14">
        <v>2020</v>
      </c>
      <c r="B2427" s="14" t="s">
        <v>964</v>
      </c>
      <c r="C2427" s="14" t="s">
        <v>1984</v>
      </c>
      <c r="D2427" s="14" t="s">
        <v>966</v>
      </c>
      <c r="E2427" s="14" t="s">
        <v>967</v>
      </c>
      <c r="F2427" s="14" t="s">
        <v>1985</v>
      </c>
      <c r="G2427" s="30">
        <v>172.58761504806287</v>
      </c>
      <c r="H2427" s="30">
        <v>45.973719521178538</v>
      </c>
      <c r="I2427" s="26">
        <f t="shared" si="123"/>
        <v>172.58761504806287</v>
      </c>
      <c r="J2427" s="26">
        <f t="shared" si="123"/>
        <v>45.973719521178538</v>
      </c>
      <c r="K2427" s="26">
        <f t="shared" si="124"/>
        <v>126.61389552688433</v>
      </c>
      <c r="L2427" s="28">
        <f t="shared" si="125"/>
        <v>0.73362098138747911</v>
      </c>
    </row>
    <row r="2428" spans="1:12">
      <c r="A2428" s="14">
        <v>2019</v>
      </c>
      <c r="B2428" s="14" t="s">
        <v>964</v>
      </c>
      <c r="C2428" s="14" t="s">
        <v>1984</v>
      </c>
      <c r="D2428" s="14" t="s">
        <v>966</v>
      </c>
      <c r="E2428" s="14" t="s">
        <v>967</v>
      </c>
      <c r="F2428" s="14" t="s">
        <v>1986</v>
      </c>
      <c r="G2428" s="30">
        <v>140.04883009708755</v>
      </c>
      <c r="H2428" s="30">
        <v>51.256450000000044</v>
      </c>
      <c r="I2428" s="26">
        <f t="shared" si="123"/>
        <v>140.04883009708755</v>
      </c>
      <c r="J2428" s="26">
        <f t="shared" si="123"/>
        <v>51.256450000000044</v>
      </c>
      <c r="K2428" s="26">
        <f t="shared" si="124"/>
        <v>88.792380097087502</v>
      </c>
      <c r="L2428" s="28">
        <f t="shared" si="125"/>
        <v>0.63401015228426405</v>
      </c>
    </row>
    <row r="2429" spans="1:12">
      <c r="A2429" s="14">
        <v>2021</v>
      </c>
      <c r="B2429" s="14" t="s">
        <v>964</v>
      </c>
      <c r="C2429" s="14" t="s">
        <v>1984</v>
      </c>
      <c r="D2429" s="14" t="s">
        <v>966</v>
      </c>
      <c r="E2429" s="14" t="s">
        <v>967</v>
      </c>
      <c r="F2429" s="14" t="s">
        <v>1985</v>
      </c>
      <c r="G2429" s="30">
        <v>145.95555241935483</v>
      </c>
      <c r="H2429" s="30">
        <v>61.782911249999941</v>
      </c>
      <c r="I2429" s="26">
        <f t="shared" si="123"/>
        <v>145.95555241935483</v>
      </c>
      <c r="J2429" s="26">
        <f t="shared" si="123"/>
        <v>61.782911249999941</v>
      </c>
      <c r="K2429" s="26">
        <f t="shared" si="124"/>
        <v>84.17264116935489</v>
      </c>
      <c r="L2429" s="28">
        <f t="shared" si="125"/>
        <v>0.57670050761421354</v>
      </c>
    </row>
    <row r="2430" spans="1:12">
      <c r="A2430" s="14">
        <v>2018</v>
      </c>
      <c r="B2430" s="14" t="s">
        <v>964</v>
      </c>
      <c r="C2430" s="14" t="s">
        <v>1984</v>
      </c>
      <c r="D2430" s="14" t="s">
        <v>966</v>
      </c>
      <c r="E2430" s="14" t="s">
        <v>967</v>
      </c>
      <c r="F2430" s="14" t="s">
        <v>1986</v>
      </c>
      <c r="G2430" s="30">
        <v>147.50166060606045</v>
      </c>
      <c r="H2430" s="30">
        <v>65.065453333333295</v>
      </c>
      <c r="I2430" s="26">
        <f t="shared" si="123"/>
        <v>147.50166060606045</v>
      </c>
      <c r="J2430" s="26">
        <f t="shared" si="123"/>
        <v>65.065453333333295</v>
      </c>
      <c r="K2430" s="26">
        <f t="shared" si="124"/>
        <v>82.43620727272716</v>
      </c>
      <c r="L2430" s="28">
        <f t="shared" si="125"/>
        <v>0.55888324873096429</v>
      </c>
    </row>
    <row r="2431" spans="1:12">
      <c r="A2431" s="14">
        <v>2020</v>
      </c>
      <c r="B2431" s="14" t="s">
        <v>964</v>
      </c>
      <c r="C2431" s="14" t="s">
        <v>1987</v>
      </c>
      <c r="D2431" s="14" t="s">
        <v>1374</v>
      </c>
      <c r="E2431" s="14" t="s">
        <v>1888</v>
      </c>
      <c r="F2431" s="14" t="s">
        <v>1958</v>
      </c>
      <c r="G2431" s="30">
        <v>136.18663859341768</v>
      </c>
      <c r="H2431" s="30">
        <v>37.200937622950839</v>
      </c>
      <c r="I2431" s="26">
        <f t="shared" si="123"/>
        <v>136.18663859341768</v>
      </c>
      <c r="J2431" s="26">
        <f t="shared" si="123"/>
        <v>37.200937622950839</v>
      </c>
      <c r="K2431" s="26">
        <f t="shared" si="124"/>
        <v>98.985700970466837</v>
      </c>
      <c r="L2431" s="28">
        <f t="shared" si="125"/>
        <v>0.7268385650224215</v>
      </c>
    </row>
    <row r="2432" spans="1:12">
      <c r="A2432" s="14">
        <v>2021</v>
      </c>
      <c r="B2432" s="14" t="s">
        <v>964</v>
      </c>
      <c r="C2432" s="14" t="s">
        <v>1987</v>
      </c>
      <c r="D2432" s="14" t="s">
        <v>1374</v>
      </c>
      <c r="E2432" s="14" t="s">
        <v>1888</v>
      </c>
      <c r="F2432" s="14" t="s">
        <v>1958</v>
      </c>
      <c r="G2432" s="30">
        <v>121.32588326848247</v>
      </c>
      <c r="H2432" s="30">
        <v>41.015040000000035</v>
      </c>
      <c r="I2432" s="26">
        <f t="shared" si="123"/>
        <v>121.32588326848247</v>
      </c>
      <c r="J2432" s="26">
        <f t="shared" si="123"/>
        <v>41.015040000000035</v>
      </c>
      <c r="K2432" s="26">
        <f t="shared" si="124"/>
        <v>80.310843268482444</v>
      </c>
      <c r="L2432" s="28">
        <f t="shared" si="125"/>
        <v>0.66194319880418506</v>
      </c>
    </row>
    <row r="2433" spans="1:12">
      <c r="A2433" s="14">
        <v>2021</v>
      </c>
      <c r="B2433" s="14" t="s">
        <v>964</v>
      </c>
      <c r="C2433" s="14" t="s">
        <v>1988</v>
      </c>
      <c r="D2433" s="14" t="s">
        <v>1125</v>
      </c>
      <c r="E2433" s="14" t="s">
        <v>1122</v>
      </c>
      <c r="F2433" s="14" t="s">
        <v>1122</v>
      </c>
      <c r="G2433" s="30">
        <v>927.77337526205463</v>
      </c>
      <c r="H2433" s="30">
        <v>161.73114163636342</v>
      </c>
      <c r="I2433" s="26">
        <f t="shared" si="123"/>
        <v>927.77337526205463</v>
      </c>
      <c r="J2433" s="26">
        <f t="shared" si="123"/>
        <v>161.73114163636342</v>
      </c>
      <c r="K2433" s="26">
        <f t="shared" si="124"/>
        <v>766.04223362569121</v>
      </c>
      <c r="L2433" s="28">
        <f t="shared" si="125"/>
        <v>0.82567818181818209</v>
      </c>
    </row>
    <row r="2434" spans="1:12">
      <c r="A2434" s="14">
        <v>2020</v>
      </c>
      <c r="B2434" s="14" t="s">
        <v>964</v>
      </c>
      <c r="C2434" s="14" t="s">
        <v>1988</v>
      </c>
      <c r="D2434" s="14" t="s">
        <v>1125</v>
      </c>
      <c r="E2434" s="14" t="s">
        <v>1122</v>
      </c>
      <c r="F2434" s="14" t="s">
        <v>1122</v>
      </c>
      <c r="G2434" s="30">
        <v>1063.4858031766835</v>
      </c>
      <c r="H2434" s="30">
        <v>268.32973913151375</v>
      </c>
      <c r="I2434" s="26">
        <f t="shared" si="123"/>
        <v>1063.4858031766835</v>
      </c>
      <c r="J2434" s="26">
        <f t="shared" si="123"/>
        <v>268.32973913151375</v>
      </c>
      <c r="K2434" s="26">
        <f t="shared" si="124"/>
        <v>795.15606404516973</v>
      </c>
      <c r="L2434" s="28">
        <f t="shared" si="125"/>
        <v>0.74768846153846169</v>
      </c>
    </row>
    <row r="2435" spans="1:12">
      <c r="A2435" s="14">
        <v>2014</v>
      </c>
      <c r="B2435" s="14" t="s">
        <v>964</v>
      </c>
      <c r="C2435" s="14" t="s">
        <v>1988</v>
      </c>
      <c r="D2435" s="14" t="s">
        <v>1125</v>
      </c>
      <c r="E2435" s="14" t="s">
        <v>1122</v>
      </c>
      <c r="F2435" s="14" t="s">
        <v>1122</v>
      </c>
      <c r="G2435" s="30">
        <v>996.60729456447473</v>
      </c>
      <c r="H2435" s="30">
        <v>372.85978110877619</v>
      </c>
      <c r="I2435" s="26">
        <f t="shared" si="123"/>
        <v>996.60729456447473</v>
      </c>
      <c r="J2435" s="26">
        <f t="shared" si="123"/>
        <v>372.85978110877619</v>
      </c>
      <c r="K2435" s="26">
        <f t="shared" si="124"/>
        <v>623.74751345569848</v>
      </c>
      <c r="L2435" s="28">
        <f t="shared" si="125"/>
        <v>0.62587090909090837</v>
      </c>
    </row>
    <row r="2436" spans="1:12">
      <c r="A2436" s="14">
        <v>2017</v>
      </c>
      <c r="B2436" s="14" t="s">
        <v>964</v>
      </c>
      <c r="C2436" s="14" t="s">
        <v>1988</v>
      </c>
      <c r="D2436" s="14" t="s">
        <v>1125</v>
      </c>
      <c r="E2436" s="14" t="s">
        <v>1122</v>
      </c>
      <c r="F2436" s="14" t="s">
        <v>1122</v>
      </c>
      <c r="G2436" s="30">
        <v>900.25012701100832</v>
      </c>
      <c r="H2436" s="30">
        <v>398.7780146550005</v>
      </c>
      <c r="I2436" s="26">
        <f t="shared" si="123"/>
        <v>900.25012701100832</v>
      </c>
      <c r="J2436" s="26">
        <f t="shared" si="123"/>
        <v>398.7780146550005</v>
      </c>
      <c r="K2436" s="26">
        <f t="shared" si="124"/>
        <v>501.47211235600781</v>
      </c>
      <c r="L2436" s="28">
        <f t="shared" si="125"/>
        <v>0.55703642499999984</v>
      </c>
    </row>
    <row r="2437" spans="1:12">
      <c r="A2437" s="14">
        <v>2019</v>
      </c>
      <c r="B2437" s="14" t="s">
        <v>964</v>
      </c>
      <c r="C2437" s="14" t="s">
        <v>1988</v>
      </c>
      <c r="D2437" s="14" t="s">
        <v>1125</v>
      </c>
      <c r="E2437" s="14" t="s">
        <v>1122</v>
      </c>
      <c r="F2437" s="14" t="s">
        <v>1122</v>
      </c>
      <c r="G2437" s="30">
        <v>1037.8565943684168</v>
      </c>
      <c r="H2437" s="30">
        <v>421.84589402624374</v>
      </c>
      <c r="I2437" s="26">
        <f t="shared" si="123"/>
        <v>1037.8565943684168</v>
      </c>
      <c r="J2437" s="26">
        <f t="shared" si="123"/>
        <v>421.84589402624374</v>
      </c>
      <c r="K2437" s="26">
        <f t="shared" si="124"/>
        <v>616.0107003421731</v>
      </c>
      <c r="L2437" s="28">
        <f t="shared" si="125"/>
        <v>0.59354125000000002</v>
      </c>
    </row>
    <row r="2438" spans="1:12">
      <c r="A2438" s="14">
        <v>2015</v>
      </c>
      <c r="B2438" s="14" t="s">
        <v>964</v>
      </c>
      <c r="C2438" s="14" t="s">
        <v>1988</v>
      </c>
      <c r="D2438" s="14" t="s">
        <v>1125</v>
      </c>
      <c r="E2438" s="14" t="s">
        <v>1122</v>
      </c>
      <c r="F2438" s="14" t="s">
        <v>1122</v>
      </c>
      <c r="G2438" s="30">
        <v>983.36295537260185</v>
      </c>
      <c r="H2438" s="30">
        <v>426.88195627289286</v>
      </c>
      <c r="I2438" s="26">
        <f t="shared" si="123"/>
        <v>983.36295537260185</v>
      </c>
      <c r="J2438" s="26">
        <f t="shared" si="123"/>
        <v>426.88195627289286</v>
      </c>
      <c r="K2438" s="26">
        <f t="shared" si="124"/>
        <v>556.48099909970892</v>
      </c>
      <c r="L2438" s="28">
        <f t="shared" si="125"/>
        <v>0.56589583333333426</v>
      </c>
    </row>
    <row r="2439" spans="1:12">
      <c r="A2439" s="14">
        <v>2018</v>
      </c>
      <c r="B2439" s="14" t="s">
        <v>964</v>
      </c>
      <c r="C2439" s="14" t="s">
        <v>1988</v>
      </c>
      <c r="D2439" s="14" t="s">
        <v>1125</v>
      </c>
      <c r="E2439" s="14" t="s">
        <v>1122</v>
      </c>
      <c r="F2439" s="14" t="s">
        <v>1122</v>
      </c>
      <c r="G2439" s="30">
        <v>887.52855659397574</v>
      </c>
      <c r="H2439" s="30">
        <v>454.58824374999909</v>
      </c>
      <c r="I2439" s="26">
        <f t="shared" si="123"/>
        <v>887.52855659397574</v>
      </c>
      <c r="J2439" s="26">
        <f t="shared" si="123"/>
        <v>454.58824374999909</v>
      </c>
      <c r="K2439" s="26">
        <f t="shared" si="124"/>
        <v>432.94031284397664</v>
      </c>
      <c r="L2439" s="28">
        <f t="shared" si="125"/>
        <v>0.48780437500000018</v>
      </c>
    </row>
    <row r="2440" spans="1:12">
      <c r="A2440" s="14">
        <v>2016</v>
      </c>
      <c r="B2440" s="14" t="s">
        <v>964</v>
      </c>
      <c r="C2440" s="14" t="s">
        <v>1988</v>
      </c>
      <c r="D2440" s="14" t="s">
        <v>1125</v>
      </c>
      <c r="E2440" s="14" t="s">
        <v>1122</v>
      </c>
      <c r="F2440" s="14" t="s">
        <v>1122</v>
      </c>
      <c r="G2440" s="30">
        <v>914.7069051167457</v>
      </c>
      <c r="H2440" s="30">
        <v>468.86198993625112</v>
      </c>
      <c r="I2440" s="26">
        <f t="shared" ref="I2440:J2503" si="126">IF(G2440&lt;0,"",IF(G2440="","",G2440))</f>
        <v>914.7069051167457</v>
      </c>
      <c r="J2440" s="26">
        <f t="shared" si="126"/>
        <v>468.86198993625112</v>
      </c>
      <c r="K2440" s="26">
        <f t="shared" si="124"/>
        <v>445.84491518049458</v>
      </c>
      <c r="L2440" s="28">
        <f t="shared" si="125"/>
        <v>0.48741833333333218</v>
      </c>
    </row>
    <row r="2441" spans="1:12">
      <c r="A2441" s="14">
        <v>2015</v>
      </c>
      <c r="B2441" s="14" t="s">
        <v>964</v>
      </c>
      <c r="C2441" s="14" t="s">
        <v>1989</v>
      </c>
      <c r="D2441" s="14" t="s">
        <v>1329</v>
      </c>
      <c r="E2441" s="14" t="s">
        <v>1330</v>
      </c>
      <c r="F2441" s="14" t="s">
        <v>1330</v>
      </c>
      <c r="G2441" s="30">
        <v>188.1324228447607</v>
      </c>
      <c r="H2441" s="30">
        <v>35.504650140845037</v>
      </c>
      <c r="I2441" s="26">
        <f t="shared" si="126"/>
        <v>188.1324228447607</v>
      </c>
      <c r="J2441" s="26">
        <f t="shared" si="126"/>
        <v>35.504650140845037</v>
      </c>
      <c r="K2441" s="26">
        <f t="shared" si="124"/>
        <v>152.62777270391567</v>
      </c>
      <c r="L2441" s="28">
        <f t="shared" si="125"/>
        <v>0.81127840909090909</v>
      </c>
    </row>
    <row r="2442" spans="1:12">
      <c r="A2442" s="14">
        <v>2018</v>
      </c>
      <c r="B2442" s="14" t="s">
        <v>964</v>
      </c>
      <c r="C2442" s="14" t="s">
        <v>1989</v>
      </c>
      <c r="D2442" s="14" t="s">
        <v>1329</v>
      </c>
      <c r="E2442" s="14" t="s">
        <v>1330</v>
      </c>
      <c r="F2442" s="14" t="s">
        <v>1330</v>
      </c>
      <c r="G2442" s="30">
        <v>210.45669635489324</v>
      </c>
      <c r="H2442" s="30">
        <v>37.293883215434157</v>
      </c>
      <c r="I2442" s="26">
        <f t="shared" si="126"/>
        <v>210.45669635489324</v>
      </c>
      <c r="J2442" s="26">
        <f t="shared" si="126"/>
        <v>37.293883215434157</v>
      </c>
      <c r="K2442" s="26">
        <f t="shared" si="124"/>
        <v>173.16281313945908</v>
      </c>
      <c r="L2442" s="28">
        <f t="shared" si="125"/>
        <v>0.82279545454545444</v>
      </c>
    </row>
    <row r="2443" spans="1:12">
      <c r="A2443" s="14">
        <v>2017</v>
      </c>
      <c r="B2443" s="14" t="s">
        <v>964</v>
      </c>
      <c r="C2443" s="14" t="s">
        <v>1989</v>
      </c>
      <c r="D2443" s="14" t="s">
        <v>1329</v>
      </c>
      <c r="E2443" s="14" t="s">
        <v>1330</v>
      </c>
      <c r="F2443" s="14" t="s">
        <v>1330</v>
      </c>
      <c r="G2443" s="30">
        <v>174.87624668042102</v>
      </c>
      <c r="H2443" s="30">
        <v>48.648648353382171</v>
      </c>
      <c r="I2443" s="26">
        <f t="shared" si="126"/>
        <v>174.87624668042102</v>
      </c>
      <c r="J2443" s="26">
        <f t="shared" si="126"/>
        <v>48.648648353382171</v>
      </c>
      <c r="K2443" s="26">
        <f t="shared" si="124"/>
        <v>126.22759832703885</v>
      </c>
      <c r="L2443" s="28">
        <f t="shared" si="125"/>
        <v>0.72181099905303014</v>
      </c>
    </row>
    <row r="2444" spans="1:12">
      <c r="A2444" s="14">
        <v>2014</v>
      </c>
      <c r="B2444" s="14" t="s">
        <v>964</v>
      </c>
      <c r="C2444" s="14" t="s">
        <v>1989</v>
      </c>
      <c r="D2444" s="14" t="s">
        <v>1329</v>
      </c>
      <c r="E2444" s="14" t="s">
        <v>1330</v>
      </c>
      <c r="F2444" s="14" t="s">
        <v>1330</v>
      </c>
      <c r="G2444" s="30">
        <v>229.75039999999962</v>
      </c>
      <c r="H2444" s="30">
        <v>49.93154999999993</v>
      </c>
      <c r="I2444" s="26">
        <f t="shared" si="126"/>
        <v>229.75039999999962</v>
      </c>
      <c r="J2444" s="26">
        <f t="shared" si="126"/>
        <v>49.93154999999993</v>
      </c>
      <c r="K2444" s="26">
        <f t="shared" si="124"/>
        <v>179.81884999999968</v>
      </c>
      <c r="L2444" s="28">
        <f t="shared" si="125"/>
        <v>0.78267045454545447</v>
      </c>
    </row>
    <row r="2445" spans="1:12">
      <c r="A2445" s="14">
        <v>2013</v>
      </c>
      <c r="B2445" s="14" t="s">
        <v>964</v>
      </c>
      <c r="C2445" s="14" t="s">
        <v>1989</v>
      </c>
      <c r="D2445" s="14" t="s">
        <v>1329</v>
      </c>
      <c r="E2445" s="14" t="s">
        <v>1330</v>
      </c>
      <c r="F2445" s="14" t="s">
        <v>1330</v>
      </c>
      <c r="G2445" s="30">
        <v>196.65671309192203</v>
      </c>
      <c r="H2445" s="30">
        <v>64.360378830083576</v>
      </c>
      <c r="I2445" s="26">
        <f t="shared" si="126"/>
        <v>196.65671309192203</v>
      </c>
      <c r="J2445" s="26">
        <f t="shared" si="126"/>
        <v>64.360378830083576</v>
      </c>
      <c r="K2445" s="26">
        <f t="shared" si="124"/>
        <v>132.29633426183847</v>
      </c>
      <c r="L2445" s="28">
        <f t="shared" si="125"/>
        <v>0.67272727272727284</v>
      </c>
    </row>
    <row r="2446" spans="1:12">
      <c r="A2446" s="14">
        <v>2016</v>
      </c>
      <c r="B2446" s="14" t="s">
        <v>964</v>
      </c>
      <c r="C2446" s="14" t="s">
        <v>1989</v>
      </c>
      <c r="D2446" s="14" t="s">
        <v>1329</v>
      </c>
      <c r="E2446" s="14" t="s">
        <v>1330</v>
      </c>
      <c r="F2446" s="14" t="s">
        <v>1330</v>
      </c>
      <c r="G2446" s="30">
        <v>189.06090027700779</v>
      </c>
      <c r="H2446" s="30">
        <v>74.378276904431942</v>
      </c>
      <c r="I2446" s="26">
        <f t="shared" si="126"/>
        <v>189.06090027700779</v>
      </c>
      <c r="J2446" s="26">
        <f t="shared" si="126"/>
        <v>74.378276904431942</v>
      </c>
      <c r="K2446" s="26">
        <f t="shared" si="124"/>
        <v>114.68262337257585</v>
      </c>
      <c r="L2446" s="28">
        <f t="shared" si="125"/>
        <v>0.60659090909090907</v>
      </c>
    </row>
    <row r="2447" spans="1:12">
      <c r="A2447" s="14">
        <v>2019</v>
      </c>
      <c r="B2447" s="14" t="s">
        <v>964</v>
      </c>
      <c r="C2447" s="14" t="s">
        <v>1989</v>
      </c>
      <c r="D2447" s="14" t="s">
        <v>1329</v>
      </c>
      <c r="E2447" s="14" t="s">
        <v>1330</v>
      </c>
      <c r="F2447" s="14" t="s">
        <v>1330</v>
      </c>
      <c r="G2447" s="30">
        <v>209.21589877330226</v>
      </c>
      <c r="H2447" s="30">
        <v>84.688852357609377</v>
      </c>
      <c r="I2447" s="26">
        <f t="shared" si="126"/>
        <v>209.21589877330226</v>
      </c>
      <c r="J2447" s="26">
        <f t="shared" si="126"/>
        <v>84.688852357609377</v>
      </c>
      <c r="K2447" s="26">
        <f t="shared" si="124"/>
        <v>124.52704641569288</v>
      </c>
      <c r="L2447" s="28">
        <f t="shared" si="125"/>
        <v>0.59520833333333456</v>
      </c>
    </row>
    <row r="2448" spans="1:12">
      <c r="A2448" s="14">
        <v>2020</v>
      </c>
      <c r="B2448" s="14" t="s">
        <v>964</v>
      </c>
      <c r="C2448" s="14" t="s">
        <v>1989</v>
      </c>
      <c r="D2448" s="14" t="s">
        <v>1329</v>
      </c>
      <c r="E2448" s="14" t="s">
        <v>1330</v>
      </c>
      <c r="F2448" s="14" t="s">
        <v>1330</v>
      </c>
      <c r="G2448" s="30">
        <v>186.65190027700839</v>
      </c>
      <c r="H2448" s="30">
        <v>119.62689972299172</v>
      </c>
      <c r="I2448" s="26">
        <f t="shared" si="126"/>
        <v>186.65190027700839</v>
      </c>
      <c r="J2448" s="26">
        <f t="shared" si="126"/>
        <v>119.62689972299172</v>
      </c>
      <c r="K2448" s="26">
        <f t="shared" si="124"/>
        <v>67.025000554016671</v>
      </c>
      <c r="L2448" s="28">
        <f t="shared" si="125"/>
        <v>0.35909090909090918</v>
      </c>
    </row>
    <row r="2449" spans="1:12">
      <c r="A2449" s="14">
        <v>2021</v>
      </c>
      <c r="B2449" s="14" t="s">
        <v>964</v>
      </c>
      <c r="C2449" s="14" t="s">
        <v>1989</v>
      </c>
      <c r="D2449" s="14" t="s">
        <v>1329</v>
      </c>
      <c r="E2449" s="14" t="s">
        <v>1330</v>
      </c>
      <c r="F2449" s="14" t="s">
        <v>1330</v>
      </c>
      <c r="G2449" s="30">
        <v>197.16452646915963</v>
      </c>
      <c r="H2449" s="30">
        <v>140.78219341692778</v>
      </c>
      <c r="I2449" s="26">
        <f t="shared" si="126"/>
        <v>197.16452646915963</v>
      </c>
      <c r="J2449" s="26">
        <f t="shared" si="126"/>
        <v>140.78219341692778</v>
      </c>
      <c r="K2449" s="26">
        <f t="shared" si="124"/>
        <v>56.382333052231843</v>
      </c>
      <c r="L2449" s="28">
        <f t="shared" si="125"/>
        <v>0.28596590909090908</v>
      </c>
    </row>
    <row r="2450" spans="1:12">
      <c r="A2450" s="14">
        <v>2021</v>
      </c>
      <c r="B2450" s="14" t="s">
        <v>964</v>
      </c>
      <c r="C2450" s="14" t="s">
        <v>1990</v>
      </c>
      <c r="D2450" s="14" t="s">
        <v>1128</v>
      </c>
      <c r="E2450" s="14" t="s">
        <v>1129</v>
      </c>
      <c r="F2450" s="14" t="s">
        <v>1991</v>
      </c>
      <c r="G2450" s="30">
        <v>399.92709187648501</v>
      </c>
      <c r="H2450" s="30">
        <v>206.56464138576712</v>
      </c>
      <c r="I2450" s="26">
        <f t="shared" si="126"/>
        <v>399.92709187648501</v>
      </c>
      <c r="J2450" s="26">
        <f t="shared" si="126"/>
        <v>206.56464138576712</v>
      </c>
      <c r="K2450" s="26">
        <f t="shared" si="124"/>
        <v>193.36245049071789</v>
      </c>
      <c r="L2450" s="28">
        <f t="shared" si="125"/>
        <v>0.48349425287356296</v>
      </c>
    </row>
    <row r="2451" spans="1:12">
      <c r="A2451" s="14">
        <v>2020</v>
      </c>
      <c r="B2451" s="14" t="s">
        <v>964</v>
      </c>
      <c r="C2451" s="14" t="s">
        <v>1990</v>
      </c>
      <c r="D2451" s="14" t="s">
        <v>1128</v>
      </c>
      <c r="E2451" s="14" t="s">
        <v>1129</v>
      </c>
      <c r="F2451" s="14" t="s">
        <v>1991</v>
      </c>
      <c r="G2451" s="30">
        <v>425.2448072886981</v>
      </c>
      <c r="H2451" s="30">
        <v>360.44016476954488</v>
      </c>
      <c r="I2451" s="26">
        <f t="shared" si="126"/>
        <v>425.2448072886981</v>
      </c>
      <c r="J2451" s="26">
        <f t="shared" si="126"/>
        <v>360.44016476954488</v>
      </c>
      <c r="K2451" s="26">
        <f t="shared" si="124"/>
        <v>64.804642519153219</v>
      </c>
      <c r="L2451" s="28">
        <f t="shared" si="125"/>
        <v>0.15239373040752369</v>
      </c>
    </row>
    <row r="2452" spans="1:12">
      <c r="A2452" s="14">
        <v>2021</v>
      </c>
      <c r="B2452" s="14" t="s">
        <v>964</v>
      </c>
      <c r="C2452" s="14" t="s">
        <v>1992</v>
      </c>
      <c r="D2452" s="14" t="s">
        <v>1190</v>
      </c>
      <c r="E2452" s="14" t="s">
        <v>1191</v>
      </c>
      <c r="F2452" s="14" t="s">
        <v>1993</v>
      </c>
      <c r="G2452" s="30">
        <v>789.3489252092553</v>
      </c>
      <c r="H2452" s="30">
        <v>196.90131841829626</v>
      </c>
      <c r="I2452" s="26">
        <f t="shared" si="126"/>
        <v>789.3489252092553</v>
      </c>
      <c r="J2452" s="26">
        <f t="shared" si="126"/>
        <v>196.90131841829626</v>
      </c>
      <c r="K2452" s="26">
        <f t="shared" si="124"/>
        <v>592.44760679095907</v>
      </c>
      <c r="L2452" s="28">
        <f t="shared" si="125"/>
        <v>0.75055224358974337</v>
      </c>
    </row>
    <row r="2453" spans="1:12">
      <c r="A2453" s="14">
        <v>2020</v>
      </c>
      <c r="B2453" s="14" t="s">
        <v>964</v>
      </c>
      <c r="C2453" s="14" t="s">
        <v>1992</v>
      </c>
      <c r="D2453" s="14" t="s">
        <v>1190</v>
      </c>
      <c r="E2453" s="14" t="s">
        <v>1191</v>
      </c>
      <c r="F2453" s="14" t="s">
        <v>1993</v>
      </c>
      <c r="G2453" s="30">
        <v>834.31301429459199</v>
      </c>
      <c r="H2453" s="30">
        <v>300.51235744444386</v>
      </c>
      <c r="I2453" s="26">
        <f t="shared" si="126"/>
        <v>834.31301429459199</v>
      </c>
      <c r="J2453" s="26">
        <f t="shared" si="126"/>
        <v>300.51235744444386</v>
      </c>
      <c r="K2453" s="26">
        <f t="shared" si="124"/>
        <v>533.80065685014813</v>
      </c>
      <c r="L2453" s="28">
        <f t="shared" si="125"/>
        <v>0.63980861823361856</v>
      </c>
    </row>
    <row r="2454" spans="1:12">
      <c r="A2454" s="14">
        <v>2014</v>
      </c>
      <c r="B2454" s="14" t="s">
        <v>964</v>
      </c>
      <c r="C2454" s="14" t="s">
        <v>1994</v>
      </c>
      <c r="D2454" s="14" t="s">
        <v>1351</v>
      </c>
      <c r="E2454" s="14" t="s">
        <v>1818</v>
      </c>
      <c r="F2454" s="14" t="s">
        <v>1995</v>
      </c>
      <c r="G2454" s="30">
        <v>1747.0422307343315</v>
      </c>
      <c r="H2454" s="30">
        <v>401.91249798122072</v>
      </c>
      <c r="I2454" s="26">
        <f t="shared" si="126"/>
        <v>1747.0422307343315</v>
      </c>
      <c r="J2454" s="26">
        <f t="shared" si="126"/>
        <v>401.91249798122072</v>
      </c>
      <c r="K2454" s="26">
        <f t="shared" si="124"/>
        <v>1345.1297327531108</v>
      </c>
      <c r="L2454" s="28">
        <f t="shared" si="125"/>
        <v>0.76994689028651275</v>
      </c>
    </row>
    <row r="2455" spans="1:12">
      <c r="A2455" s="14">
        <v>2016</v>
      </c>
      <c r="B2455" s="14" t="s">
        <v>964</v>
      </c>
      <c r="C2455" s="14" t="s">
        <v>1994</v>
      </c>
      <c r="D2455" s="14" t="s">
        <v>1351</v>
      </c>
      <c r="E2455" s="14" t="s">
        <v>1818</v>
      </c>
      <c r="F2455" s="14" t="s">
        <v>1995</v>
      </c>
      <c r="G2455" s="30">
        <v>1605.4790693614937</v>
      </c>
      <c r="H2455" s="30">
        <v>505.87862930751209</v>
      </c>
      <c r="I2455" s="26">
        <f t="shared" si="126"/>
        <v>1605.4790693614937</v>
      </c>
      <c r="J2455" s="26">
        <f t="shared" si="126"/>
        <v>505.87862930751209</v>
      </c>
      <c r="K2455" s="26">
        <f t="shared" si="124"/>
        <v>1099.6004400539816</v>
      </c>
      <c r="L2455" s="28">
        <f t="shared" si="125"/>
        <v>0.68490487421383683</v>
      </c>
    </row>
    <row r="2456" spans="1:12">
      <c r="A2456" s="14">
        <v>2015</v>
      </c>
      <c r="B2456" s="14" t="s">
        <v>964</v>
      </c>
      <c r="C2456" s="14" t="s">
        <v>1994</v>
      </c>
      <c r="D2456" s="14" t="s">
        <v>1351</v>
      </c>
      <c r="E2456" s="14" t="s">
        <v>1818</v>
      </c>
      <c r="F2456" s="14" t="s">
        <v>1995</v>
      </c>
      <c r="G2456" s="30">
        <v>1607.506786928034</v>
      </c>
      <c r="H2456" s="30">
        <v>536.27285770893388</v>
      </c>
      <c r="I2456" s="26">
        <f t="shared" si="126"/>
        <v>1607.506786928034</v>
      </c>
      <c r="J2456" s="26">
        <f t="shared" si="126"/>
        <v>536.27285770893388</v>
      </c>
      <c r="K2456" s="26">
        <f t="shared" si="124"/>
        <v>1071.2339292191</v>
      </c>
      <c r="L2456" s="28">
        <f t="shared" si="125"/>
        <v>0.6663946540880501</v>
      </c>
    </row>
    <row r="2457" spans="1:12">
      <c r="A2457" s="14">
        <v>2018</v>
      </c>
      <c r="B2457" s="14" t="s">
        <v>964</v>
      </c>
      <c r="C2457" s="14" t="s">
        <v>1994</v>
      </c>
      <c r="D2457" s="14" t="s">
        <v>1351</v>
      </c>
      <c r="E2457" s="14" t="s">
        <v>1818</v>
      </c>
      <c r="F2457" s="14" t="s">
        <v>1995</v>
      </c>
      <c r="G2457" s="30">
        <v>1871.6742426373637</v>
      </c>
      <c r="H2457" s="30">
        <v>630.78879865613544</v>
      </c>
      <c r="I2457" s="26">
        <f t="shared" si="126"/>
        <v>1871.6742426373637</v>
      </c>
      <c r="J2457" s="26">
        <f t="shared" si="126"/>
        <v>630.78879865613544</v>
      </c>
      <c r="K2457" s="26">
        <f t="shared" si="124"/>
        <v>1240.8854439812283</v>
      </c>
      <c r="L2457" s="28">
        <f t="shared" si="125"/>
        <v>0.66298152515723296</v>
      </c>
    </row>
    <row r="2458" spans="1:12">
      <c r="A2458" s="14">
        <v>2017</v>
      </c>
      <c r="B2458" s="14" t="s">
        <v>964</v>
      </c>
      <c r="C2458" s="14" t="s">
        <v>1994</v>
      </c>
      <c r="D2458" s="14" t="s">
        <v>1351</v>
      </c>
      <c r="E2458" s="14" t="s">
        <v>1818</v>
      </c>
      <c r="F2458" s="14" t="s">
        <v>1995</v>
      </c>
      <c r="G2458" s="30">
        <v>1660.4377107653015</v>
      </c>
      <c r="H2458" s="30">
        <v>633.1738942107819</v>
      </c>
      <c r="I2458" s="26">
        <f t="shared" si="126"/>
        <v>1660.4377107653015</v>
      </c>
      <c r="J2458" s="26">
        <f t="shared" si="126"/>
        <v>633.1738942107819</v>
      </c>
      <c r="K2458" s="26">
        <f t="shared" si="124"/>
        <v>1027.2638165545195</v>
      </c>
      <c r="L2458" s="28">
        <f t="shared" si="125"/>
        <v>0.61867049266247398</v>
      </c>
    </row>
    <row r="2459" spans="1:12">
      <c r="A2459" s="14">
        <v>2013</v>
      </c>
      <c r="B2459" s="14" t="s">
        <v>964</v>
      </c>
      <c r="C2459" s="14" t="s">
        <v>1994</v>
      </c>
      <c r="D2459" s="14" t="s">
        <v>1351</v>
      </c>
      <c r="E2459" s="14" t="s">
        <v>1818</v>
      </c>
      <c r="F2459" s="14" t="s">
        <v>1995</v>
      </c>
      <c r="G2459" s="30">
        <v>1794.0156488702798</v>
      </c>
      <c r="H2459" s="30">
        <v>688.50427928176828</v>
      </c>
      <c r="I2459" s="26">
        <f t="shared" si="126"/>
        <v>1794.0156488702798</v>
      </c>
      <c r="J2459" s="26">
        <f t="shared" si="126"/>
        <v>688.50427928176828</v>
      </c>
      <c r="K2459" s="26">
        <f t="shared" si="124"/>
        <v>1105.5113695885116</v>
      </c>
      <c r="L2459" s="28">
        <f t="shared" si="125"/>
        <v>0.61622169811320748</v>
      </c>
    </row>
    <row r="2460" spans="1:12">
      <c r="A2460" s="14">
        <v>2021</v>
      </c>
      <c r="B2460" s="14" t="s">
        <v>964</v>
      </c>
      <c r="C2460" s="14" t="s">
        <v>1994</v>
      </c>
      <c r="D2460" s="14" t="s">
        <v>1351</v>
      </c>
      <c r="E2460" s="14" t="s">
        <v>1818</v>
      </c>
      <c r="F2460" s="14" t="s">
        <v>1995</v>
      </c>
      <c r="G2460" s="30">
        <v>1769.6402794952007</v>
      </c>
      <c r="H2460" s="30">
        <v>773.54426858789589</v>
      </c>
      <c r="I2460" s="26">
        <f t="shared" si="126"/>
        <v>1769.6402794952007</v>
      </c>
      <c r="J2460" s="26">
        <f t="shared" si="126"/>
        <v>773.54426858789589</v>
      </c>
      <c r="K2460" s="26">
        <f t="shared" si="124"/>
        <v>996.09601090730484</v>
      </c>
      <c r="L2460" s="28">
        <f t="shared" si="125"/>
        <v>0.5628805031446541</v>
      </c>
    </row>
    <row r="2461" spans="1:12">
      <c r="A2461" s="14">
        <v>2020</v>
      </c>
      <c r="B2461" s="14" t="s">
        <v>964</v>
      </c>
      <c r="C2461" s="14" t="s">
        <v>1994</v>
      </c>
      <c r="D2461" s="14" t="s">
        <v>1351</v>
      </c>
      <c r="E2461" s="14" t="s">
        <v>1818</v>
      </c>
      <c r="F2461" s="14" t="s">
        <v>1995</v>
      </c>
      <c r="G2461" s="30">
        <v>1675.3113067161808</v>
      </c>
      <c r="H2461" s="30">
        <v>853.54345233050958</v>
      </c>
      <c r="I2461" s="26">
        <f t="shared" si="126"/>
        <v>1675.3113067161808</v>
      </c>
      <c r="J2461" s="26">
        <f t="shared" si="126"/>
        <v>853.54345233050958</v>
      </c>
      <c r="K2461" s="26">
        <f t="shared" si="124"/>
        <v>821.76785438567117</v>
      </c>
      <c r="L2461" s="28">
        <f t="shared" si="125"/>
        <v>0.4905165094339623</v>
      </c>
    </row>
    <row r="2462" spans="1:12">
      <c r="A2462" s="14">
        <v>2019</v>
      </c>
      <c r="B2462" s="14" t="s">
        <v>964</v>
      </c>
      <c r="C2462" s="14" t="s">
        <v>1994</v>
      </c>
      <c r="D2462" s="14" t="s">
        <v>1351</v>
      </c>
      <c r="E2462" s="14" t="s">
        <v>1818</v>
      </c>
      <c r="F2462" s="14" t="s">
        <v>1995</v>
      </c>
      <c r="G2462" s="30">
        <v>1896.8532677276398</v>
      </c>
      <c r="H2462" s="30">
        <v>1108.9717014348028</v>
      </c>
      <c r="I2462" s="26">
        <f t="shared" si="126"/>
        <v>1896.8532677276398</v>
      </c>
      <c r="J2462" s="26">
        <f t="shared" si="126"/>
        <v>1108.9717014348028</v>
      </c>
      <c r="K2462" s="26">
        <f t="shared" si="124"/>
        <v>787.88156629283708</v>
      </c>
      <c r="L2462" s="28">
        <f t="shared" si="125"/>
        <v>0.41536242138364771</v>
      </c>
    </row>
    <row r="2463" spans="1:12">
      <c r="A2463" s="14">
        <v>2019</v>
      </c>
      <c r="B2463" s="14" t="s">
        <v>964</v>
      </c>
      <c r="C2463" s="14" t="s">
        <v>1996</v>
      </c>
      <c r="D2463" s="14" t="s">
        <v>1128</v>
      </c>
      <c r="E2463" s="14" t="s">
        <v>1330</v>
      </c>
      <c r="F2463" s="14" t="s">
        <v>1997</v>
      </c>
      <c r="G2463" s="30">
        <v>114.66108817226807</v>
      </c>
      <c r="H2463" s="30">
        <v>10.339404374422942</v>
      </c>
      <c r="I2463" s="26">
        <f t="shared" si="126"/>
        <v>114.66108817226807</v>
      </c>
      <c r="J2463" s="26">
        <f t="shared" si="126"/>
        <v>10.339404374422942</v>
      </c>
      <c r="K2463" s="26">
        <f t="shared" si="124"/>
        <v>104.32168379784513</v>
      </c>
      <c r="L2463" s="28">
        <f t="shared" si="125"/>
        <v>0.90982638888888878</v>
      </c>
    </row>
    <row r="2464" spans="1:12">
      <c r="A2464" s="14">
        <v>2012</v>
      </c>
      <c r="B2464" s="14" t="s">
        <v>964</v>
      </c>
      <c r="C2464" s="14" t="s">
        <v>1996</v>
      </c>
      <c r="D2464" s="14" t="s">
        <v>1128</v>
      </c>
      <c r="E2464" s="14" t="s">
        <v>1330</v>
      </c>
      <c r="F2464" s="14" t="s">
        <v>1997</v>
      </c>
      <c r="G2464" s="30">
        <v>112.11093341087521</v>
      </c>
      <c r="H2464" s="30">
        <v>12.720293356353585</v>
      </c>
      <c r="I2464" s="26">
        <f t="shared" si="126"/>
        <v>112.11093341087521</v>
      </c>
      <c r="J2464" s="26">
        <f t="shared" si="126"/>
        <v>12.720293356353585</v>
      </c>
      <c r="K2464" s="26">
        <f t="shared" si="124"/>
        <v>99.390640054521626</v>
      </c>
      <c r="L2464" s="28">
        <f t="shared" si="125"/>
        <v>0.88653833333333343</v>
      </c>
    </row>
    <row r="2465" spans="1:12">
      <c r="A2465" s="14">
        <v>2015</v>
      </c>
      <c r="B2465" s="14" t="s">
        <v>964</v>
      </c>
      <c r="C2465" s="14" t="s">
        <v>1996</v>
      </c>
      <c r="D2465" s="14" t="s">
        <v>1128</v>
      </c>
      <c r="E2465" s="14" t="s">
        <v>1330</v>
      </c>
      <c r="F2465" s="14" t="s">
        <v>1997</v>
      </c>
      <c r="G2465" s="30">
        <v>92.921007031642375</v>
      </c>
      <c r="H2465" s="30">
        <v>19.181993218232037</v>
      </c>
      <c r="I2465" s="26">
        <f t="shared" si="126"/>
        <v>92.921007031642375</v>
      </c>
      <c r="J2465" s="26">
        <f t="shared" si="126"/>
        <v>19.181993218232037</v>
      </c>
      <c r="K2465" s="26">
        <f t="shared" ref="K2465:K2528" si="127">IF(H2465="","",IF(G2465="","",G2465-H2465))</f>
        <v>73.739013813410338</v>
      </c>
      <c r="L2465" s="28">
        <f t="shared" ref="L2465:L2528" si="128">IF(H2465="","",IF(G2465="","",K2465/G2465))</f>
        <v>0.79356666666666675</v>
      </c>
    </row>
    <row r="2466" spans="1:12">
      <c r="A2466" s="14">
        <v>2020</v>
      </c>
      <c r="B2466" s="14" t="s">
        <v>964</v>
      </c>
      <c r="C2466" s="14" t="s">
        <v>1996</v>
      </c>
      <c r="D2466" s="14" t="s">
        <v>1128</v>
      </c>
      <c r="E2466" s="14" t="s">
        <v>1330</v>
      </c>
      <c r="F2466" s="14" t="s">
        <v>1997</v>
      </c>
      <c r="G2466" s="30">
        <v>84.038364624506201</v>
      </c>
      <c r="H2466" s="30">
        <v>19.852312843276568</v>
      </c>
      <c r="I2466" s="26">
        <f t="shared" si="126"/>
        <v>84.038364624506201</v>
      </c>
      <c r="J2466" s="26">
        <f t="shared" si="126"/>
        <v>19.852312843276568</v>
      </c>
      <c r="K2466" s="26">
        <f t="shared" si="127"/>
        <v>64.186051781229637</v>
      </c>
      <c r="L2466" s="28">
        <f t="shared" si="128"/>
        <v>0.76377083333333351</v>
      </c>
    </row>
    <row r="2467" spans="1:12">
      <c r="A2467" s="14">
        <v>2021</v>
      </c>
      <c r="B2467" s="14" t="s">
        <v>964</v>
      </c>
      <c r="C2467" s="14" t="s">
        <v>1996</v>
      </c>
      <c r="D2467" s="14" t="s">
        <v>1128</v>
      </c>
      <c r="E2467" s="14" t="s">
        <v>1330</v>
      </c>
      <c r="F2467" s="14" t="s">
        <v>1997</v>
      </c>
      <c r="G2467" s="30">
        <v>87.361566513398174</v>
      </c>
      <c r="H2467" s="30">
        <v>22.870199185128705</v>
      </c>
      <c r="I2467" s="26">
        <f t="shared" si="126"/>
        <v>87.361566513398174</v>
      </c>
      <c r="J2467" s="26">
        <f t="shared" si="126"/>
        <v>22.870199185128705</v>
      </c>
      <c r="K2467" s="26">
        <f t="shared" si="127"/>
        <v>64.491367328269462</v>
      </c>
      <c r="L2467" s="28">
        <f t="shared" si="128"/>
        <v>0.73821212121212099</v>
      </c>
    </row>
    <row r="2468" spans="1:12">
      <c r="A2468" s="14">
        <v>2016</v>
      </c>
      <c r="B2468" s="14" t="s">
        <v>964</v>
      </c>
      <c r="C2468" s="14" t="s">
        <v>1996</v>
      </c>
      <c r="D2468" s="14" t="s">
        <v>1128</v>
      </c>
      <c r="E2468" s="14" t="s">
        <v>1330</v>
      </c>
      <c r="F2468" s="14" t="s">
        <v>1997</v>
      </c>
      <c r="G2468" s="30">
        <v>84.950100000000006</v>
      </c>
      <c r="H2468" s="30">
        <v>24.836105625000009</v>
      </c>
      <c r="I2468" s="26">
        <f t="shared" si="126"/>
        <v>84.950100000000006</v>
      </c>
      <c r="J2468" s="26">
        <f t="shared" si="126"/>
        <v>24.836105625000009</v>
      </c>
      <c r="K2468" s="26">
        <f t="shared" si="127"/>
        <v>60.113994374999997</v>
      </c>
      <c r="L2468" s="28">
        <f t="shared" si="128"/>
        <v>0.70763888888888882</v>
      </c>
    </row>
    <row r="2469" spans="1:12">
      <c r="A2469" s="14">
        <v>2017</v>
      </c>
      <c r="B2469" s="14" t="s">
        <v>964</v>
      </c>
      <c r="C2469" s="14" t="s">
        <v>1996</v>
      </c>
      <c r="D2469" s="14" t="s">
        <v>1128</v>
      </c>
      <c r="E2469" s="14" t="s">
        <v>1330</v>
      </c>
      <c r="F2469" s="14" t="s">
        <v>1997</v>
      </c>
      <c r="G2469" s="30">
        <v>90.502191666666718</v>
      </c>
      <c r="H2469" s="30">
        <v>26.112021438545483</v>
      </c>
      <c r="I2469" s="26">
        <f t="shared" si="126"/>
        <v>90.502191666666718</v>
      </c>
      <c r="J2469" s="26">
        <f t="shared" si="126"/>
        <v>26.112021438545483</v>
      </c>
      <c r="K2469" s="26">
        <f t="shared" si="127"/>
        <v>64.390170228121235</v>
      </c>
      <c r="L2469" s="28">
        <f t="shared" si="128"/>
        <v>0.71147636363636346</v>
      </c>
    </row>
    <row r="2470" spans="1:12">
      <c r="A2470" s="14">
        <v>2018</v>
      </c>
      <c r="B2470" s="14" t="s">
        <v>964</v>
      </c>
      <c r="C2470" s="14" t="s">
        <v>1996</v>
      </c>
      <c r="D2470" s="14" t="s">
        <v>1128</v>
      </c>
      <c r="E2470" s="14" t="s">
        <v>1330</v>
      </c>
      <c r="F2470" s="14" t="s">
        <v>1997</v>
      </c>
      <c r="G2470" s="30">
        <v>98.726658130601791</v>
      </c>
      <c r="H2470" s="30">
        <v>31.885968169014085</v>
      </c>
      <c r="I2470" s="26">
        <f t="shared" si="126"/>
        <v>98.726658130601791</v>
      </c>
      <c r="J2470" s="26">
        <f t="shared" si="126"/>
        <v>31.885968169014085</v>
      </c>
      <c r="K2470" s="26">
        <f t="shared" si="127"/>
        <v>66.840689961587714</v>
      </c>
      <c r="L2470" s="28">
        <f t="shared" si="128"/>
        <v>0.67702777777777789</v>
      </c>
    </row>
    <row r="2471" spans="1:12">
      <c r="A2471" s="14">
        <v>2014</v>
      </c>
      <c r="B2471" s="14" t="s">
        <v>964</v>
      </c>
      <c r="C2471" s="14" t="s">
        <v>1996</v>
      </c>
      <c r="D2471" s="14" t="s">
        <v>1128</v>
      </c>
      <c r="E2471" s="14" t="s">
        <v>1330</v>
      </c>
      <c r="F2471" s="14" t="s">
        <v>1997</v>
      </c>
      <c r="G2471" s="30">
        <v>112.23976052848907</v>
      </c>
      <c r="H2471" s="30">
        <v>38.858340426300622</v>
      </c>
      <c r="I2471" s="26">
        <f t="shared" si="126"/>
        <v>112.23976052848907</v>
      </c>
      <c r="J2471" s="26">
        <f t="shared" si="126"/>
        <v>38.858340426300622</v>
      </c>
      <c r="K2471" s="26">
        <f t="shared" si="127"/>
        <v>73.381420102188457</v>
      </c>
      <c r="L2471" s="28">
        <f t="shared" si="128"/>
        <v>0.65379166666666699</v>
      </c>
    </row>
    <row r="2472" spans="1:12">
      <c r="A2472" s="14">
        <v>2011</v>
      </c>
      <c r="B2472" s="14" t="s">
        <v>964</v>
      </c>
      <c r="C2472" s="14" t="s">
        <v>1996</v>
      </c>
      <c r="D2472" s="14" t="s">
        <v>1128</v>
      </c>
      <c r="E2472" s="14" t="s">
        <v>1330</v>
      </c>
      <c r="F2472" s="14" t="s">
        <v>1997</v>
      </c>
      <c r="G2472" s="30">
        <v>79.995164835164886</v>
      </c>
      <c r="H2472" s="30">
        <v>39.146840188383116</v>
      </c>
      <c r="I2472" s="26">
        <f t="shared" si="126"/>
        <v>79.995164835164886</v>
      </c>
      <c r="J2472" s="26">
        <f t="shared" si="126"/>
        <v>39.146840188383116</v>
      </c>
      <c r="K2472" s="26">
        <f t="shared" si="127"/>
        <v>40.848324646781769</v>
      </c>
      <c r="L2472" s="28">
        <f t="shared" si="128"/>
        <v>0.51063492063492011</v>
      </c>
    </row>
    <row r="2473" spans="1:12">
      <c r="A2473" s="14">
        <v>2013</v>
      </c>
      <c r="B2473" s="14" t="s">
        <v>964</v>
      </c>
      <c r="C2473" s="14" t="s">
        <v>1996</v>
      </c>
      <c r="D2473" s="14" t="s">
        <v>1128</v>
      </c>
      <c r="E2473" s="14" t="s">
        <v>1330</v>
      </c>
      <c r="F2473" s="14" t="s">
        <v>1997</v>
      </c>
      <c r="G2473" s="30">
        <v>95.839485213581568</v>
      </c>
      <c r="H2473" s="30">
        <v>39.650924799196666</v>
      </c>
      <c r="I2473" s="26">
        <f t="shared" si="126"/>
        <v>95.839485213581568</v>
      </c>
      <c r="J2473" s="26">
        <f t="shared" si="126"/>
        <v>39.650924799196666</v>
      </c>
      <c r="K2473" s="26">
        <f t="shared" si="127"/>
        <v>56.188560414384902</v>
      </c>
      <c r="L2473" s="28">
        <f t="shared" si="128"/>
        <v>0.5862777777777789</v>
      </c>
    </row>
    <row r="2474" spans="1:12">
      <c r="A2474" s="14">
        <v>2017</v>
      </c>
      <c r="B2474" s="14" t="s">
        <v>964</v>
      </c>
      <c r="C2474" s="14" t="s">
        <v>1998</v>
      </c>
      <c r="D2474" s="14" t="s">
        <v>1928</v>
      </c>
      <c r="E2474" s="14" t="s">
        <v>1830</v>
      </c>
      <c r="F2474" s="14" t="s">
        <v>1846</v>
      </c>
      <c r="G2474" s="30">
        <v>10698.126306184471</v>
      </c>
      <c r="H2474" s="30">
        <v>6671.8502778914562</v>
      </c>
      <c r="I2474" s="26">
        <f t="shared" si="126"/>
        <v>10698.126306184471</v>
      </c>
      <c r="J2474" s="26">
        <f t="shared" si="126"/>
        <v>6671.8502778914562</v>
      </c>
      <c r="K2474" s="26">
        <f t="shared" si="127"/>
        <v>4026.2760282930149</v>
      </c>
      <c r="L2474" s="28">
        <f t="shared" si="128"/>
        <v>0.37635338311209399</v>
      </c>
    </row>
    <row r="2475" spans="1:12">
      <c r="A2475" s="14">
        <v>2015</v>
      </c>
      <c r="B2475" s="14" t="s">
        <v>964</v>
      </c>
      <c r="C2475" s="14" t="s">
        <v>1998</v>
      </c>
      <c r="D2475" s="14" t="s">
        <v>1928</v>
      </c>
      <c r="E2475" s="14" t="s">
        <v>1830</v>
      </c>
      <c r="F2475" s="14" t="s">
        <v>1846</v>
      </c>
      <c r="G2475" s="30">
        <v>10749.312050753813</v>
      </c>
      <c r="H2475" s="30">
        <v>7224.425546889519</v>
      </c>
      <c r="I2475" s="26">
        <f t="shared" si="126"/>
        <v>10749.312050753813</v>
      </c>
      <c r="J2475" s="26">
        <f t="shared" si="126"/>
        <v>7224.425546889519</v>
      </c>
      <c r="K2475" s="26">
        <f t="shared" si="127"/>
        <v>3524.8865038642944</v>
      </c>
      <c r="L2475" s="28">
        <f t="shared" si="128"/>
        <v>0.3279174041297932</v>
      </c>
    </row>
    <row r="2476" spans="1:12">
      <c r="A2476" s="14">
        <v>2018</v>
      </c>
      <c r="B2476" s="14" t="s">
        <v>964</v>
      </c>
      <c r="C2476" s="14" t="s">
        <v>1998</v>
      </c>
      <c r="D2476" s="14" t="s">
        <v>1928</v>
      </c>
      <c r="E2476" s="14" t="s">
        <v>1830</v>
      </c>
      <c r="F2476" s="14" t="s">
        <v>1846</v>
      </c>
      <c r="G2476" s="30">
        <v>12035.49103158176</v>
      </c>
      <c r="H2476" s="30">
        <v>7564.8271187499922</v>
      </c>
      <c r="I2476" s="26">
        <f t="shared" si="126"/>
        <v>12035.49103158176</v>
      </c>
      <c r="J2476" s="26">
        <f t="shared" si="126"/>
        <v>7564.8271187499922</v>
      </c>
      <c r="K2476" s="26">
        <f t="shared" si="127"/>
        <v>4470.6639128317674</v>
      </c>
      <c r="L2476" s="28">
        <f t="shared" si="128"/>
        <v>0.37145671091445381</v>
      </c>
    </row>
    <row r="2477" spans="1:12">
      <c r="A2477" s="14">
        <v>2019</v>
      </c>
      <c r="B2477" s="14" t="s">
        <v>964</v>
      </c>
      <c r="C2477" s="14" t="s">
        <v>1998</v>
      </c>
      <c r="D2477" s="14" t="s">
        <v>1928</v>
      </c>
      <c r="E2477" s="14" t="s">
        <v>1830</v>
      </c>
      <c r="F2477" s="14" t="s">
        <v>1846</v>
      </c>
      <c r="G2477" s="30">
        <v>12465.427407631898</v>
      </c>
      <c r="H2477" s="30">
        <v>7574.7070536196452</v>
      </c>
      <c r="I2477" s="26">
        <f t="shared" si="126"/>
        <v>12465.427407631898</v>
      </c>
      <c r="J2477" s="26">
        <f t="shared" si="126"/>
        <v>7574.7070536196452</v>
      </c>
      <c r="K2477" s="26">
        <f t="shared" si="127"/>
        <v>4890.7203540122528</v>
      </c>
      <c r="L2477" s="28">
        <f t="shared" si="128"/>
        <v>0.39234277286135677</v>
      </c>
    </row>
    <row r="2478" spans="1:12">
      <c r="A2478" s="14">
        <v>2016</v>
      </c>
      <c r="B2478" s="14" t="s">
        <v>964</v>
      </c>
      <c r="C2478" s="14" t="s">
        <v>1998</v>
      </c>
      <c r="D2478" s="14" t="s">
        <v>1928</v>
      </c>
      <c r="E2478" s="14" t="s">
        <v>1830</v>
      </c>
      <c r="F2478" s="14" t="s">
        <v>1846</v>
      </c>
      <c r="G2478" s="30">
        <v>11201.843524585573</v>
      </c>
      <c r="H2478" s="30">
        <v>8308.5174301675852</v>
      </c>
      <c r="I2478" s="26">
        <f t="shared" si="126"/>
        <v>11201.843524585573</v>
      </c>
      <c r="J2478" s="26">
        <f t="shared" si="126"/>
        <v>8308.5174301675852</v>
      </c>
      <c r="K2478" s="26">
        <f t="shared" si="127"/>
        <v>2893.3260944179874</v>
      </c>
      <c r="L2478" s="28">
        <f t="shared" si="128"/>
        <v>0.25829017233348917</v>
      </c>
    </row>
    <row r="2479" spans="1:12">
      <c r="A2479" s="14">
        <v>2014</v>
      </c>
      <c r="B2479" s="14" t="s">
        <v>964</v>
      </c>
      <c r="C2479" s="14" t="s">
        <v>1998</v>
      </c>
      <c r="D2479" s="14" t="s">
        <v>1928</v>
      </c>
      <c r="E2479" s="14" t="s">
        <v>1830</v>
      </c>
      <c r="F2479" s="14" t="s">
        <v>1846</v>
      </c>
      <c r="G2479" s="30">
        <v>12336.700595625865</v>
      </c>
      <c r="H2479" s="30">
        <v>8518.7828928571398</v>
      </c>
      <c r="I2479" s="26">
        <f t="shared" si="126"/>
        <v>12336.700595625865</v>
      </c>
      <c r="J2479" s="26">
        <f t="shared" si="126"/>
        <v>8518.7828928571398</v>
      </c>
      <c r="K2479" s="26">
        <f t="shared" si="127"/>
        <v>3817.9177027687256</v>
      </c>
      <c r="L2479" s="28">
        <f t="shared" si="128"/>
        <v>0.30947640117994085</v>
      </c>
    </row>
    <row r="2480" spans="1:12">
      <c r="A2480" s="14">
        <v>2021</v>
      </c>
      <c r="B2480" s="14" t="s">
        <v>964</v>
      </c>
      <c r="C2480" s="14" t="s">
        <v>1998</v>
      </c>
      <c r="D2480" s="14" t="s">
        <v>1928</v>
      </c>
      <c r="E2480" s="14" t="s">
        <v>1830</v>
      </c>
      <c r="F2480" s="14" t="s">
        <v>1846</v>
      </c>
      <c r="G2480" s="30">
        <v>12048.283718724271</v>
      </c>
      <c r="H2480" s="30">
        <v>9506.074993251319</v>
      </c>
      <c r="I2480" s="26">
        <f t="shared" si="126"/>
        <v>12048.283718724271</v>
      </c>
      <c r="J2480" s="26">
        <f t="shared" si="126"/>
        <v>9506.074993251319</v>
      </c>
      <c r="K2480" s="26">
        <f t="shared" si="127"/>
        <v>2542.2087254729522</v>
      </c>
      <c r="L2480" s="28">
        <f t="shared" si="128"/>
        <v>0.21100173143516687</v>
      </c>
    </row>
    <row r="2481" spans="1:12">
      <c r="A2481" s="14">
        <v>2020</v>
      </c>
      <c r="B2481" s="14" t="s">
        <v>964</v>
      </c>
      <c r="C2481" s="14" t="s">
        <v>1998</v>
      </c>
      <c r="D2481" s="14" t="s">
        <v>1928</v>
      </c>
      <c r="E2481" s="14" t="s">
        <v>1830</v>
      </c>
      <c r="F2481" s="14" t="s">
        <v>1846</v>
      </c>
      <c r="G2481" s="30">
        <v>11872.586976375815</v>
      </c>
      <c r="H2481" s="30">
        <v>9823.4263748698177</v>
      </c>
      <c r="I2481" s="26">
        <f t="shared" si="126"/>
        <v>11872.586976375815</v>
      </c>
      <c r="J2481" s="26">
        <f t="shared" si="126"/>
        <v>9823.4263748698177</v>
      </c>
      <c r="K2481" s="26">
        <f t="shared" si="127"/>
        <v>2049.160601505997</v>
      </c>
      <c r="L2481" s="28">
        <f t="shared" si="128"/>
        <v>0.17259596460177012</v>
      </c>
    </row>
    <row r="2482" spans="1:12">
      <c r="A2482" s="14">
        <v>2020</v>
      </c>
      <c r="B2482" s="14" t="s">
        <v>964</v>
      </c>
      <c r="C2482" s="14" t="s">
        <v>1999</v>
      </c>
      <c r="D2482" s="14" t="s">
        <v>957</v>
      </c>
      <c r="E2482" s="14" t="s">
        <v>1339</v>
      </c>
      <c r="F2482" s="14" t="s">
        <v>2000</v>
      </c>
      <c r="G2482" s="30">
        <v>363.10574992640591</v>
      </c>
      <c r="H2482" s="30">
        <v>48.243550319767508</v>
      </c>
      <c r="I2482" s="26">
        <f t="shared" si="126"/>
        <v>363.10574992640591</v>
      </c>
      <c r="J2482" s="26">
        <f t="shared" si="126"/>
        <v>48.243550319767508</v>
      </c>
      <c r="K2482" s="26">
        <f t="shared" si="127"/>
        <v>314.8621996066384</v>
      </c>
      <c r="L2482" s="28">
        <f t="shared" si="128"/>
        <v>0.86713636363636359</v>
      </c>
    </row>
    <row r="2483" spans="1:12">
      <c r="A2483" s="14">
        <v>2021</v>
      </c>
      <c r="B2483" s="14" t="s">
        <v>964</v>
      </c>
      <c r="C2483" s="14" t="s">
        <v>1999</v>
      </c>
      <c r="D2483" s="14" t="s">
        <v>957</v>
      </c>
      <c r="E2483" s="14" t="s">
        <v>1339</v>
      </c>
      <c r="F2483" s="14" t="s">
        <v>2000</v>
      </c>
      <c r="G2483" s="30">
        <v>314.49789247854682</v>
      </c>
      <c r="H2483" s="30">
        <v>86.850545772642818</v>
      </c>
      <c r="I2483" s="26">
        <f t="shared" si="126"/>
        <v>314.49789247854682</v>
      </c>
      <c r="J2483" s="26">
        <f t="shared" si="126"/>
        <v>86.850545772642818</v>
      </c>
      <c r="K2483" s="26">
        <f t="shared" si="127"/>
        <v>227.647346705904</v>
      </c>
      <c r="L2483" s="28">
        <f t="shared" si="128"/>
        <v>0.72384379084967243</v>
      </c>
    </row>
    <row r="2484" spans="1:12">
      <c r="A2484" s="14">
        <v>2021</v>
      </c>
      <c r="B2484" s="14" t="s">
        <v>964</v>
      </c>
      <c r="C2484" s="14" t="s">
        <v>2001</v>
      </c>
      <c r="D2484" s="14" t="s">
        <v>1329</v>
      </c>
      <c r="E2484" s="14" t="s">
        <v>1330</v>
      </c>
      <c r="F2484" s="14" t="s">
        <v>2002</v>
      </c>
      <c r="G2484" s="30">
        <v>225.4431454639271</v>
      </c>
      <c r="H2484" s="30">
        <v>28.995456862745087</v>
      </c>
      <c r="I2484" s="26">
        <f t="shared" si="126"/>
        <v>225.4431454639271</v>
      </c>
      <c r="J2484" s="26">
        <f t="shared" si="126"/>
        <v>28.995456862745087</v>
      </c>
      <c r="K2484" s="26">
        <f t="shared" si="127"/>
        <v>196.44768860118199</v>
      </c>
      <c r="L2484" s="28">
        <f t="shared" si="128"/>
        <v>0.87138461538461531</v>
      </c>
    </row>
    <row r="2485" spans="1:12">
      <c r="A2485" s="14">
        <v>2017</v>
      </c>
      <c r="B2485" s="14" t="s">
        <v>964</v>
      </c>
      <c r="C2485" s="14" t="s">
        <v>2001</v>
      </c>
      <c r="D2485" s="14" t="s">
        <v>1329</v>
      </c>
      <c r="E2485" s="14" t="s">
        <v>1330</v>
      </c>
      <c r="F2485" s="14" t="s">
        <v>2003</v>
      </c>
      <c r="G2485" s="30">
        <v>225.52401587516979</v>
      </c>
      <c r="H2485" s="30">
        <v>59.361142750000063</v>
      </c>
      <c r="I2485" s="26">
        <f t="shared" si="126"/>
        <v>225.52401587516979</v>
      </c>
      <c r="J2485" s="26">
        <f t="shared" si="126"/>
        <v>59.361142750000063</v>
      </c>
      <c r="K2485" s="26">
        <f t="shared" si="127"/>
        <v>166.16287312516974</v>
      </c>
      <c r="L2485" s="28">
        <f t="shared" si="128"/>
        <v>0.73678571428571427</v>
      </c>
    </row>
    <row r="2486" spans="1:12">
      <c r="A2486" s="14">
        <v>2015</v>
      </c>
      <c r="B2486" s="14" t="s">
        <v>964</v>
      </c>
      <c r="C2486" s="14" t="s">
        <v>2001</v>
      </c>
      <c r="D2486" s="14" t="s">
        <v>1329</v>
      </c>
      <c r="E2486" s="14" t="s">
        <v>1330</v>
      </c>
      <c r="F2486" s="14" t="s">
        <v>2003</v>
      </c>
      <c r="G2486" s="30">
        <v>221.81757321110251</v>
      </c>
      <c r="H2486" s="30">
        <v>62.720340732959876</v>
      </c>
      <c r="I2486" s="26">
        <f t="shared" si="126"/>
        <v>221.81757321110251</v>
      </c>
      <c r="J2486" s="26">
        <f t="shared" si="126"/>
        <v>62.720340732959876</v>
      </c>
      <c r="K2486" s="26">
        <f t="shared" si="127"/>
        <v>159.09723247814264</v>
      </c>
      <c r="L2486" s="28">
        <f t="shared" si="128"/>
        <v>0.71724358974358948</v>
      </c>
    </row>
    <row r="2487" spans="1:12">
      <c r="A2487" s="14">
        <v>2014</v>
      </c>
      <c r="B2487" s="14" t="s">
        <v>964</v>
      </c>
      <c r="C2487" s="14" t="s">
        <v>2001</v>
      </c>
      <c r="D2487" s="14" t="s">
        <v>1329</v>
      </c>
      <c r="E2487" s="14" t="s">
        <v>1330</v>
      </c>
      <c r="F2487" s="14" t="s">
        <v>2003</v>
      </c>
      <c r="G2487" s="30">
        <v>240.40206456961047</v>
      </c>
      <c r="H2487" s="30">
        <v>69.180317196531675</v>
      </c>
      <c r="I2487" s="26">
        <f t="shared" si="126"/>
        <v>240.40206456961047</v>
      </c>
      <c r="J2487" s="26">
        <f t="shared" si="126"/>
        <v>69.180317196531675</v>
      </c>
      <c r="K2487" s="26">
        <f t="shared" si="127"/>
        <v>171.22174737307881</v>
      </c>
      <c r="L2487" s="28">
        <f t="shared" si="128"/>
        <v>0.71223076923076967</v>
      </c>
    </row>
    <row r="2488" spans="1:12">
      <c r="A2488" s="14">
        <v>2016</v>
      </c>
      <c r="B2488" s="14" t="s">
        <v>964</v>
      </c>
      <c r="C2488" s="14" t="s">
        <v>2001</v>
      </c>
      <c r="D2488" s="14" t="s">
        <v>1329</v>
      </c>
      <c r="E2488" s="14" t="s">
        <v>1330</v>
      </c>
      <c r="F2488" s="14" t="s">
        <v>2003</v>
      </c>
      <c r="G2488" s="30">
        <v>233.63178599936134</v>
      </c>
      <c r="H2488" s="30">
        <v>69.781449928160896</v>
      </c>
      <c r="I2488" s="26">
        <f t="shared" si="126"/>
        <v>233.63178599936134</v>
      </c>
      <c r="J2488" s="26">
        <f t="shared" si="126"/>
        <v>69.781449928160896</v>
      </c>
      <c r="K2488" s="26">
        <f t="shared" si="127"/>
        <v>163.85033607120045</v>
      </c>
      <c r="L2488" s="28">
        <f t="shared" si="128"/>
        <v>0.70131868131868136</v>
      </c>
    </row>
    <row r="2489" spans="1:12">
      <c r="A2489" s="14">
        <v>2020</v>
      </c>
      <c r="B2489" s="14" t="s">
        <v>964</v>
      </c>
      <c r="C2489" s="14" t="s">
        <v>2001</v>
      </c>
      <c r="D2489" s="14" t="s">
        <v>1329</v>
      </c>
      <c r="E2489" s="14" t="s">
        <v>1330</v>
      </c>
      <c r="F2489" s="14" t="s">
        <v>2003</v>
      </c>
      <c r="G2489" s="30">
        <v>237.26166908098642</v>
      </c>
      <c r="H2489" s="30">
        <v>95.851976127992572</v>
      </c>
      <c r="I2489" s="26">
        <f t="shared" si="126"/>
        <v>237.26166908098642</v>
      </c>
      <c r="J2489" s="26">
        <f t="shared" si="126"/>
        <v>95.851976127992572</v>
      </c>
      <c r="K2489" s="26">
        <f t="shared" si="127"/>
        <v>141.40969295299385</v>
      </c>
      <c r="L2489" s="28">
        <f t="shared" si="128"/>
        <v>0.59600732600732631</v>
      </c>
    </row>
    <row r="2490" spans="1:12">
      <c r="A2490" s="14">
        <v>2019</v>
      </c>
      <c r="B2490" s="14" t="s">
        <v>964</v>
      </c>
      <c r="C2490" s="14" t="s">
        <v>2001</v>
      </c>
      <c r="D2490" s="14" t="s">
        <v>1329</v>
      </c>
      <c r="E2490" s="14" t="s">
        <v>1330</v>
      </c>
      <c r="F2490" s="14" t="s">
        <v>2003</v>
      </c>
      <c r="G2490" s="30">
        <v>248.28739009473477</v>
      </c>
      <c r="H2490" s="30">
        <v>97.271814565923762</v>
      </c>
      <c r="I2490" s="26">
        <f t="shared" si="126"/>
        <v>248.28739009473477</v>
      </c>
      <c r="J2490" s="26">
        <f t="shared" si="126"/>
        <v>97.271814565923762</v>
      </c>
      <c r="K2490" s="26">
        <f t="shared" si="127"/>
        <v>151.01557552881101</v>
      </c>
      <c r="L2490" s="28">
        <f t="shared" si="128"/>
        <v>0.60822893772893816</v>
      </c>
    </row>
    <row r="2491" spans="1:12">
      <c r="A2491" s="14">
        <v>2018</v>
      </c>
      <c r="B2491" s="14" t="s">
        <v>964</v>
      </c>
      <c r="C2491" s="14" t="s">
        <v>2001</v>
      </c>
      <c r="D2491" s="14" t="s">
        <v>1329</v>
      </c>
      <c r="E2491" s="14" t="s">
        <v>1330</v>
      </c>
      <c r="F2491" s="14" t="s">
        <v>2003</v>
      </c>
      <c r="G2491" s="30">
        <v>235.71813172043031</v>
      </c>
      <c r="H2491" s="30">
        <v>109.11107383333348</v>
      </c>
      <c r="I2491" s="26">
        <f t="shared" si="126"/>
        <v>235.71813172043031</v>
      </c>
      <c r="J2491" s="26">
        <f t="shared" si="126"/>
        <v>109.11107383333348</v>
      </c>
      <c r="K2491" s="26">
        <f t="shared" si="127"/>
        <v>126.60705788709683</v>
      </c>
      <c r="L2491" s="28">
        <f t="shared" si="128"/>
        <v>0.53711208791208764</v>
      </c>
    </row>
    <row r="2492" spans="1:12">
      <c r="A2492" s="14">
        <v>2013</v>
      </c>
      <c r="B2492" s="14" t="s">
        <v>964</v>
      </c>
      <c r="C2492" s="14" t="s">
        <v>2001</v>
      </c>
      <c r="D2492" s="14" t="s">
        <v>1329</v>
      </c>
      <c r="E2492" s="14" t="s">
        <v>1330</v>
      </c>
      <c r="F2492" s="14" t="s">
        <v>2003</v>
      </c>
      <c r="G2492" s="30">
        <v>221.62325335001614</v>
      </c>
      <c r="H2492" s="30">
        <v>136.76238369120657</v>
      </c>
      <c r="I2492" s="26">
        <f t="shared" si="126"/>
        <v>221.62325335001614</v>
      </c>
      <c r="J2492" s="26">
        <f t="shared" si="126"/>
        <v>136.76238369120657</v>
      </c>
      <c r="K2492" s="26">
        <f t="shared" si="127"/>
        <v>84.860869658809577</v>
      </c>
      <c r="L2492" s="28">
        <f t="shared" si="128"/>
        <v>0.38290598290598282</v>
      </c>
    </row>
    <row r="2493" spans="1:12">
      <c r="A2493" s="14">
        <v>2015</v>
      </c>
      <c r="B2493" s="14" t="s">
        <v>964</v>
      </c>
      <c r="C2493" s="14" t="s">
        <v>2004</v>
      </c>
      <c r="D2493" s="14" t="s">
        <v>1336</v>
      </c>
      <c r="E2493" s="14" t="s">
        <v>1330</v>
      </c>
      <c r="F2493" s="14" t="s">
        <v>2005</v>
      </c>
      <c r="G2493" s="30">
        <v>2577.3736167286534</v>
      </c>
      <c r="H2493" s="30">
        <v>325.44076283658245</v>
      </c>
      <c r="I2493" s="26">
        <f t="shared" si="126"/>
        <v>2577.3736167286534</v>
      </c>
      <c r="J2493" s="26">
        <f t="shared" si="126"/>
        <v>325.44076283658245</v>
      </c>
      <c r="K2493" s="26">
        <f t="shared" si="127"/>
        <v>2251.9328538920709</v>
      </c>
      <c r="L2493" s="28">
        <f t="shared" si="128"/>
        <v>0.87373163101993334</v>
      </c>
    </row>
    <row r="2494" spans="1:12">
      <c r="A2494" s="14">
        <v>2016</v>
      </c>
      <c r="B2494" s="14" t="s">
        <v>964</v>
      </c>
      <c r="C2494" s="14" t="s">
        <v>2004</v>
      </c>
      <c r="D2494" s="14" t="s">
        <v>1336</v>
      </c>
      <c r="E2494" s="14" t="s">
        <v>1330</v>
      </c>
      <c r="F2494" s="14" t="s">
        <v>2005</v>
      </c>
      <c r="G2494" s="30">
        <v>2656.3276860518795</v>
      </c>
      <c r="H2494" s="30">
        <v>368.09105319444393</v>
      </c>
      <c r="I2494" s="26">
        <f t="shared" si="126"/>
        <v>2656.3276860518795</v>
      </c>
      <c r="J2494" s="26">
        <f t="shared" si="126"/>
        <v>368.09105319444393</v>
      </c>
      <c r="K2494" s="26">
        <f t="shared" si="127"/>
        <v>2288.2366328574353</v>
      </c>
      <c r="L2494" s="28">
        <f t="shared" si="128"/>
        <v>0.86142859741015587</v>
      </c>
    </row>
    <row r="2495" spans="1:12">
      <c r="A2495" s="14">
        <v>2014</v>
      </c>
      <c r="B2495" s="14" t="s">
        <v>964</v>
      </c>
      <c r="C2495" s="14" t="s">
        <v>2004</v>
      </c>
      <c r="D2495" s="14" t="s">
        <v>1336</v>
      </c>
      <c r="E2495" s="14" t="s">
        <v>1330</v>
      </c>
      <c r="F2495" s="14" t="s">
        <v>2005</v>
      </c>
      <c r="G2495" s="30">
        <v>3085.0447351982275</v>
      </c>
      <c r="H2495" s="30">
        <v>458.35933578206351</v>
      </c>
      <c r="I2495" s="26">
        <f t="shared" si="126"/>
        <v>3085.0447351982275</v>
      </c>
      <c r="J2495" s="26">
        <f t="shared" si="126"/>
        <v>458.35933578206351</v>
      </c>
      <c r="K2495" s="26">
        <f t="shared" si="127"/>
        <v>2626.6853994161638</v>
      </c>
      <c r="L2495" s="28">
        <f t="shared" si="128"/>
        <v>0.8514253843542362</v>
      </c>
    </row>
    <row r="2496" spans="1:12">
      <c r="A2496" s="14">
        <v>2017</v>
      </c>
      <c r="B2496" s="14" t="s">
        <v>964</v>
      </c>
      <c r="C2496" s="14" t="s">
        <v>2004</v>
      </c>
      <c r="D2496" s="14" t="s">
        <v>1336</v>
      </c>
      <c r="E2496" s="14" t="s">
        <v>1330</v>
      </c>
      <c r="F2496" s="14" t="s">
        <v>2005</v>
      </c>
      <c r="G2496" s="30">
        <v>2656.028924349157</v>
      </c>
      <c r="H2496" s="30">
        <v>676.22919569999988</v>
      </c>
      <c r="I2496" s="26">
        <f t="shared" si="126"/>
        <v>2656.028924349157</v>
      </c>
      <c r="J2496" s="26">
        <f t="shared" si="126"/>
        <v>676.22919569999988</v>
      </c>
      <c r="K2496" s="26">
        <f t="shared" si="127"/>
        <v>1979.7997286491573</v>
      </c>
      <c r="L2496" s="28">
        <f t="shared" si="128"/>
        <v>0.74539840680925362</v>
      </c>
    </row>
    <row r="2497" spans="1:12">
      <c r="A2497" s="14">
        <v>2019</v>
      </c>
      <c r="B2497" s="14" t="s">
        <v>964</v>
      </c>
      <c r="C2497" s="14" t="s">
        <v>2004</v>
      </c>
      <c r="D2497" s="14" t="s">
        <v>1336</v>
      </c>
      <c r="E2497" s="14" t="s">
        <v>1330</v>
      </c>
      <c r="F2497" s="14" t="s">
        <v>2005</v>
      </c>
      <c r="G2497" s="30">
        <v>2974.9439760348982</v>
      </c>
      <c r="H2497" s="30">
        <v>1255.5422521468142</v>
      </c>
      <c r="I2497" s="26">
        <f t="shared" si="126"/>
        <v>2974.9439760348982</v>
      </c>
      <c r="J2497" s="26">
        <f t="shared" si="126"/>
        <v>1255.5422521468142</v>
      </c>
      <c r="K2497" s="26">
        <f t="shared" si="127"/>
        <v>1719.401723888084</v>
      </c>
      <c r="L2497" s="28">
        <f t="shared" si="128"/>
        <v>0.57796104321257114</v>
      </c>
    </row>
    <row r="2498" spans="1:12">
      <c r="A2498" s="14">
        <v>2021</v>
      </c>
      <c r="B2498" s="14" t="s">
        <v>964</v>
      </c>
      <c r="C2498" s="14" t="s">
        <v>2004</v>
      </c>
      <c r="D2498" s="14" t="s">
        <v>1336</v>
      </c>
      <c r="E2498" s="14" t="s">
        <v>1330</v>
      </c>
      <c r="F2498" s="14" t="s">
        <v>2005</v>
      </c>
      <c r="G2498" s="30">
        <v>2591.6964700369963</v>
      </c>
      <c r="H2498" s="30">
        <v>1285.2894192493113</v>
      </c>
      <c r="I2498" s="26">
        <f t="shared" si="126"/>
        <v>2591.6964700369963</v>
      </c>
      <c r="J2498" s="26">
        <f t="shared" si="126"/>
        <v>1285.2894192493113</v>
      </c>
      <c r="K2498" s="26">
        <f t="shared" si="127"/>
        <v>1306.407050787685</v>
      </c>
      <c r="L2498" s="28">
        <f t="shared" si="128"/>
        <v>0.50407409428197281</v>
      </c>
    </row>
    <row r="2499" spans="1:12">
      <c r="A2499" s="14">
        <v>2020</v>
      </c>
      <c r="B2499" s="14" t="s">
        <v>964</v>
      </c>
      <c r="C2499" s="14" t="s">
        <v>2004</v>
      </c>
      <c r="D2499" s="14" t="s">
        <v>1336</v>
      </c>
      <c r="E2499" s="14" t="s">
        <v>1330</v>
      </c>
      <c r="F2499" s="14" t="s">
        <v>2005</v>
      </c>
      <c r="G2499" s="30">
        <v>2905.8013142702994</v>
      </c>
      <c r="H2499" s="30">
        <v>1304.7472800000003</v>
      </c>
      <c r="I2499" s="26">
        <f t="shared" si="126"/>
        <v>2905.8013142702994</v>
      </c>
      <c r="J2499" s="26">
        <f t="shared" si="126"/>
        <v>1304.7472800000003</v>
      </c>
      <c r="K2499" s="26">
        <f t="shared" si="127"/>
        <v>1601.0540342702991</v>
      </c>
      <c r="L2499" s="28">
        <f t="shared" si="128"/>
        <v>0.55098537756438226</v>
      </c>
    </row>
    <row r="2500" spans="1:12">
      <c r="A2500" s="14">
        <v>2018</v>
      </c>
      <c r="B2500" s="14" t="s">
        <v>964</v>
      </c>
      <c r="C2500" s="14" t="s">
        <v>2004</v>
      </c>
      <c r="D2500" s="14" t="s">
        <v>1336</v>
      </c>
      <c r="E2500" s="14" t="s">
        <v>1330</v>
      </c>
      <c r="F2500" s="14" t="s">
        <v>2005</v>
      </c>
      <c r="G2500" s="30">
        <v>3184.7139995595999</v>
      </c>
      <c r="H2500" s="30">
        <v>1448.0208311063222</v>
      </c>
      <c r="I2500" s="26">
        <f t="shared" si="126"/>
        <v>3184.7139995595999</v>
      </c>
      <c r="J2500" s="26">
        <f t="shared" si="126"/>
        <v>1448.0208311063222</v>
      </c>
      <c r="K2500" s="26">
        <f t="shared" si="127"/>
        <v>1736.6931684532776</v>
      </c>
      <c r="L2500" s="28">
        <f t="shared" si="128"/>
        <v>0.54532154808671585</v>
      </c>
    </row>
    <row r="2501" spans="1:12">
      <c r="A2501" s="14">
        <v>2015</v>
      </c>
      <c r="B2501" s="14" t="s">
        <v>964</v>
      </c>
      <c r="C2501" s="14" t="s">
        <v>2006</v>
      </c>
      <c r="D2501" s="14" t="s">
        <v>1121</v>
      </c>
      <c r="E2501" s="14" t="s">
        <v>2007</v>
      </c>
      <c r="F2501" s="14" t="s">
        <v>2007</v>
      </c>
      <c r="G2501" s="30">
        <v>4767.5477732225199</v>
      </c>
      <c r="H2501" s="30">
        <v>1073.4049816988968</v>
      </c>
      <c r="I2501" s="26">
        <f t="shared" si="126"/>
        <v>4767.5477732225199</v>
      </c>
      <c r="J2501" s="26">
        <f t="shared" si="126"/>
        <v>1073.4049816988968</v>
      </c>
      <c r="K2501" s="26">
        <f t="shared" si="127"/>
        <v>3694.1427915236231</v>
      </c>
      <c r="L2501" s="28">
        <f t="shared" si="128"/>
        <v>0.77485176179506809</v>
      </c>
    </row>
    <row r="2502" spans="1:12">
      <c r="A2502" s="14">
        <v>2017</v>
      </c>
      <c r="B2502" s="14" t="s">
        <v>964</v>
      </c>
      <c r="C2502" s="14" t="s">
        <v>2006</v>
      </c>
      <c r="D2502" s="14" t="s">
        <v>1121</v>
      </c>
      <c r="E2502" s="14" t="s">
        <v>2007</v>
      </c>
      <c r="F2502" s="14" t="s">
        <v>2007</v>
      </c>
      <c r="G2502" s="30">
        <v>4444.1880982262819</v>
      </c>
      <c r="H2502" s="30">
        <v>1190.6924888084595</v>
      </c>
      <c r="I2502" s="26">
        <f t="shared" si="126"/>
        <v>4444.1880982262819</v>
      </c>
      <c r="J2502" s="26">
        <f t="shared" si="126"/>
        <v>1190.6924888084595</v>
      </c>
      <c r="K2502" s="26">
        <f t="shared" si="127"/>
        <v>3253.4956094178224</v>
      </c>
      <c r="L2502" s="28">
        <f t="shared" si="128"/>
        <v>0.73207873688251934</v>
      </c>
    </row>
    <row r="2503" spans="1:12">
      <c r="A2503" s="14">
        <v>2016</v>
      </c>
      <c r="B2503" s="14" t="s">
        <v>964</v>
      </c>
      <c r="C2503" s="14" t="s">
        <v>2006</v>
      </c>
      <c r="D2503" s="14" t="s">
        <v>1121</v>
      </c>
      <c r="E2503" s="14" t="s">
        <v>2007</v>
      </c>
      <c r="F2503" s="14" t="s">
        <v>2007</v>
      </c>
      <c r="G2503" s="30">
        <v>4782.7343880906019</v>
      </c>
      <c r="H2503" s="30">
        <v>1204.1036741575547</v>
      </c>
      <c r="I2503" s="26">
        <f t="shared" si="126"/>
        <v>4782.7343880906019</v>
      </c>
      <c r="J2503" s="26">
        <f t="shared" si="126"/>
        <v>1204.1036741575547</v>
      </c>
      <c r="K2503" s="26">
        <f t="shared" si="127"/>
        <v>3578.6307139330474</v>
      </c>
      <c r="L2503" s="28">
        <f t="shared" si="128"/>
        <v>0.74823948468560775</v>
      </c>
    </row>
    <row r="2504" spans="1:12">
      <c r="A2504" s="14">
        <v>2018</v>
      </c>
      <c r="B2504" s="14" t="s">
        <v>964</v>
      </c>
      <c r="C2504" s="14" t="s">
        <v>2006</v>
      </c>
      <c r="D2504" s="14" t="s">
        <v>1121</v>
      </c>
      <c r="E2504" s="14" t="s">
        <v>2007</v>
      </c>
      <c r="F2504" s="14" t="s">
        <v>2007</v>
      </c>
      <c r="G2504" s="30">
        <v>5094.3505891156365</v>
      </c>
      <c r="H2504" s="30">
        <v>1219.764144749998</v>
      </c>
      <c r="I2504" s="26">
        <f t="shared" ref="I2504:J2567" si="129">IF(G2504&lt;0,"",IF(G2504="","",G2504))</f>
        <v>5094.3505891156365</v>
      </c>
      <c r="J2504" s="26">
        <f t="shared" si="129"/>
        <v>1219.764144749998</v>
      </c>
      <c r="K2504" s="26">
        <f t="shared" si="127"/>
        <v>3874.5864443656383</v>
      </c>
      <c r="L2504" s="28">
        <f t="shared" si="128"/>
        <v>0.76056533145636029</v>
      </c>
    </row>
    <row r="2505" spans="1:12">
      <c r="A2505" s="14">
        <v>2020</v>
      </c>
      <c r="B2505" s="14" t="s">
        <v>964</v>
      </c>
      <c r="C2505" s="14" t="s">
        <v>2006</v>
      </c>
      <c r="D2505" s="14" t="s">
        <v>1121</v>
      </c>
      <c r="E2505" s="14" t="s">
        <v>2007</v>
      </c>
      <c r="F2505" s="14" t="s">
        <v>2007</v>
      </c>
      <c r="G2505" s="30">
        <v>4961.7520257630549</v>
      </c>
      <c r="H2505" s="30">
        <v>1282.9564241071441</v>
      </c>
      <c r="I2505" s="26">
        <f t="shared" si="129"/>
        <v>4961.7520257630549</v>
      </c>
      <c r="J2505" s="26">
        <f t="shared" si="129"/>
        <v>1282.9564241071441</v>
      </c>
      <c r="K2505" s="26">
        <f t="shared" si="127"/>
        <v>3678.795601655911</v>
      </c>
      <c r="L2505" s="28">
        <f t="shared" si="128"/>
        <v>0.74143076529306373</v>
      </c>
    </row>
    <row r="2506" spans="1:12">
      <c r="A2506" s="14">
        <v>2014</v>
      </c>
      <c r="B2506" s="14" t="s">
        <v>964</v>
      </c>
      <c r="C2506" s="14" t="s">
        <v>2006</v>
      </c>
      <c r="D2506" s="14" t="s">
        <v>1121</v>
      </c>
      <c r="E2506" s="14" t="s">
        <v>2007</v>
      </c>
      <c r="F2506" s="14" t="s">
        <v>2007</v>
      </c>
      <c r="G2506" s="30">
        <v>5248.4248595041272</v>
      </c>
      <c r="H2506" s="30">
        <v>1423.4339288888859</v>
      </c>
      <c r="I2506" s="26">
        <f t="shared" si="129"/>
        <v>5248.4248595041272</v>
      </c>
      <c r="J2506" s="26">
        <f t="shared" si="129"/>
        <v>1423.4339288888859</v>
      </c>
      <c r="K2506" s="26">
        <f t="shared" si="127"/>
        <v>3824.9909306152413</v>
      </c>
      <c r="L2506" s="28">
        <f t="shared" si="128"/>
        <v>0.72878835707988543</v>
      </c>
    </row>
    <row r="2507" spans="1:12">
      <c r="A2507" s="14">
        <v>2019</v>
      </c>
      <c r="B2507" s="14" t="s">
        <v>964</v>
      </c>
      <c r="C2507" s="14" t="s">
        <v>2006</v>
      </c>
      <c r="D2507" s="14" t="s">
        <v>1121</v>
      </c>
      <c r="E2507" s="14" t="s">
        <v>2007</v>
      </c>
      <c r="F2507" s="14" t="s">
        <v>2007</v>
      </c>
      <c r="G2507" s="30">
        <v>5476.458824430174</v>
      </c>
      <c r="H2507" s="30">
        <v>1449.7448275782669</v>
      </c>
      <c r="I2507" s="26">
        <f t="shared" si="129"/>
        <v>5476.458824430174</v>
      </c>
      <c r="J2507" s="26">
        <f t="shared" si="129"/>
        <v>1449.7448275782669</v>
      </c>
      <c r="K2507" s="26">
        <f t="shared" si="127"/>
        <v>4026.7139968519068</v>
      </c>
      <c r="L2507" s="28">
        <f t="shared" si="128"/>
        <v>0.73527696015698374</v>
      </c>
    </row>
    <row r="2508" spans="1:12">
      <c r="A2508" s="14">
        <v>2021</v>
      </c>
      <c r="B2508" s="14" t="s">
        <v>964</v>
      </c>
      <c r="C2508" s="14" t="s">
        <v>2006</v>
      </c>
      <c r="D2508" s="14" t="s">
        <v>1121</v>
      </c>
      <c r="E2508" s="14" t="s">
        <v>2007</v>
      </c>
      <c r="F2508" s="14" t="s">
        <v>2007</v>
      </c>
      <c r="G2508" s="30">
        <v>5071.96264528544</v>
      </c>
      <c r="H2508" s="30">
        <v>1745.5723500000004</v>
      </c>
      <c r="I2508" s="26">
        <f t="shared" si="129"/>
        <v>5071.96264528544</v>
      </c>
      <c r="J2508" s="26">
        <f t="shared" si="129"/>
        <v>1745.5723500000004</v>
      </c>
      <c r="K2508" s="26">
        <f t="shared" si="127"/>
        <v>3326.3902952854396</v>
      </c>
      <c r="L2508" s="28">
        <f t="shared" si="128"/>
        <v>0.6558388789352444</v>
      </c>
    </row>
    <row r="2509" spans="1:12">
      <c r="A2509" s="14">
        <v>2021</v>
      </c>
      <c r="B2509" s="14" t="s">
        <v>964</v>
      </c>
      <c r="C2509" s="14" t="s">
        <v>2008</v>
      </c>
      <c r="D2509" s="14" t="s">
        <v>1190</v>
      </c>
      <c r="E2509" s="14" t="s">
        <v>1191</v>
      </c>
      <c r="F2509" s="14" t="s">
        <v>2009</v>
      </c>
      <c r="G2509" s="30">
        <v>288.24978052250702</v>
      </c>
      <c r="H2509" s="30">
        <v>108.09821900826422</v>
      </c>
      <c r="I2509" s="26">
        <f t="shared" si="129"/>
        <v>288.24978052250702</v>
      </c>
      <c r="J2509" s="26">
        <f t="shared" si="129"/>
        <v>108.09821900826422</v>
      </c>
      <c r="K2509" s="26">
        <f t="shared" si="127"/>
        <v>180.15156151424281</v>
      </c>
      <c r="L2509" s="28">
        <f t="shared" si="128"/>
        <v>0.6249842105263157</v>
      </c>
    </row>
    <row r="2510" spans="1:12">
      <c r="A2510" s="14">
        <v>2020</v>
      </c>
      <c r="B2510" s="14" t="s">
        <v>964</v>
      </c>
      <c r="C2510" s="14" t="s">
        <v>2008</v>
      </c>
      <c r="D2510" s="14" t="s">
        <v>1190</v>
      </c>
      <c r="E2510" s="14" t="s">
        <v>1191</v>
      </c>
      <c r="F2510" s="14" t="s">
        <v>2009</v>
      </c>
      <c r="G2510" s="30">
        <v>318.39884641873226</v>
      </c>
      <c r="H2510" s="30">
        <v>180.79718782231373</v>
      </c>
      <c r="I2510" s="26">
        <f t="shared" si="129"/>
        <v>318.39884641873226</v>
      </c>
      <c r="J2510" s="26">
        <f t="shared" si="129"/>
        <v>180.79718782231373</v>
      </c>
      <c r="K2510" s="26">
        <f t="shared" si="127"/>
        <v>137.60165859641853</v>
      </c>
      <c r="L2510" s="28">
        <f t="shared" si="128"/>
        <v>0.43216757894736851</v>
      </c>
    </row>
    <row r="2511" spans="1:12">
      <c r="A2511" s="14">
        <v>2015</v>
      </c>
      <c r="B2511" s="14" t="s">
        <v>964</v>
      </c>
      <c r="C2511" s="14" t="s">
        <v>2010</v>
      </c>
      <c r="D2511" s="14" t="s">
        <v>1928</v>
      </c>
      <c r="E2511" s="14" t="s">
        <v>1929</v>
      </c>
      <c r="F2511" s="14" t="s">
        <v>1846</v>
      </c>
      <c r="G2511" s="30">
        <v>2676.663330591351</v>
      </c>
      <c r="H2511" s="30">
        <v>410.98749898122651</v>
      </c>
      <c r="I2511" s="26">
        <f t="shared" si="129"/>
        <v>2676.663330591351</v>
      </c>
      <c r="J2511" s="26">
        <f t="shared" si="129"/>
        <v>410.98749898122651</v>
      </c>
      <c r="K2511" s="26">
        <f t="shared" si="127"/>
        <v>2265.6758316101245</v>
      </c>
      <c r="L2511" s="28">
        <f t="shared" si="128"/>
        <v>0.8464552884615385</v>
      </c>
    </row>
    <row r="2512" spans="1:12">
      <c r="A2512" s="14">
        <v>2016</v>
      </c>
      <c r="B2512" s="14" t="s">
        <v>964</v>
      </c>
      <c r="C2512" s="14" t="s">
        <v>2010</v>
      </c>
      <c r="D2512" s="14" t="s">
        <v>1928</v>
      </c>
      <c r="E2512" s="14" t="s">
        <v>1929</v>
      </c>
      <c r="F2512" s="14" t="s">
        <v>1846</v>
      </c>
      <c r="G2512" s="30">
        <v>2692.9549367088566</v>
      </c>
      <c r="H2512" s="30">
        <v>733.69211999999879</v>
      </c>
      <c r="I2512" s="26">
        <f t="shared" si="129"/>
        <v>2692.9549367088566</v>
      </c>
      <c r="J2512" s="26">
        <f t="shared" si="129"/>
        <v>733.69211999999879</v>
      </c>
      <c r="K2512" s="26">
        <f t="shared" si="127"/>
        <v>1959.2628167088578</v>
      </c>
      <c r="L2512" s="28">
        <f t="shared" si="128"/>
        <v>0.72755128205128206</v>
      </c>
    </row>
    <row r="2513" spans="1:12">
      <c r="A2513" s="14">
        <v>2014</v>
      </c>
      <c r="B2513" s="14" t="s">
        <v>964</v>
      </c>
      <c r="C2513" s="14" t="s">
        <v>2010</v>
      </c>
      <c r="D2513" s="14" t="s">
        <v>1928</v>
      </c>
      <c r="E2513" s="14" t="s">
        <v>1929</v>
      </c>
      <c r="F2513" s="14" t="s">
        <v>1846</v>
      </c>
      <c r="G2513" s="30">
        <v>3241.1119923857877</v>
      </c>
      <c r="H2513" s="30">
        <v>737.82113888888875</v>
      </c>
      <c r="I2513" s="26">
        <f t="shared" si="129"/>
        <v>3241.1119923857877</v>
      </c>
      <c r="J2513" s="26">
        <f t="shared" si="129"/>
        <v>737.82113888888875</v>
      </c>
      <c r="K2513" s="26">
        <f t="shared" si="127"/>
        <v>2503.2908534968992</v>
      </c>
      <c r="L2513" s="28">
        <f t="shared" si="128"/>
        <v>0.77235555555555568</v>
      </c>
    </row>
    <row r="2514" spans="1:12">
      <c r="A2514" s="14">
        <v>2017</v>
      </c>
      <c r="B2514" s="14" t="s">
        <v>964</v>
      </c>
      <c r="C2514" s="14" t="s">
        <v>2010</v>
      </c>
      <c r="D2514" s="14" t="s">
        <v>1928</v>
      </c>
      <c r="E2514" s="14" t="s">
        <v>1929</v>
      </c>
      <c r="F2514" s="14" t="s">
        <v>1846</v>
      </c>
      <c r="G2514" s="30">
        <v>2556.5966077999342</v>
      </c>
      <c r="H2514" s="30">
        <v>863.64637883241721</v>
      </c>
      <c r="I2514" s="26">
        <f t="shared" si="129"/>
        <v>2556.5966077999342</v>
      </c>
      <c r="J2514" s="26">
        <f t="shared" si="129"/>
        <v>863.64637883241721</v>
      </c>
      <c r="K2514" s="26">
        <f t="shared" si="127"/>
        <v>1692.950228967517</v>
      </c>
      <c r="L2514" s="28">
        <f t="shared" si="128"/>
        <v>0.66218903044871691</v>
      </c>
    </row>
    <row r="2515" spans="1:12">
      <c r="A2515" s="14">
        <v>2018</v>
      </c>
      <c r="B2515" s="14" t="s">
        <v>964</v>
      </c>
      <c r="C2515" s="14" t="s">
        <v>2010</v>
      </c>
      <c r="D2515" s="14" t="s">
        <v>1928</v>
      </c>
      <c r="E2515" s="14" t="s">
        <v>1929</v>
      </c>
      <c r="F2515" s="14" t="s">
        <v>1846</v>
      </c>
      <c r="G2515" s="30">
        <v>2824.8806662700822</v>
      </c>
      <c r="H2515" s="30">
        <v>1052.6878417500018</v>
      </c>
      <c r="I2515" s="26">
        <f t="shared" si="129"/>
        <v>2824.8806662700822</v>
      </c>
      <c r="J2515" s="26">
        <f t="shared" si="129"/>
        <v>1052.6878417500018</v>
      </c>
      <c r="K2515" s="26">
        <f t="shared" si="127"/>
        <v>1772.1928245200804</v>
      </c>
      <c r="L2515" s="28">
        <f t="shared" si="128"/>
        <v>0.62735139423076924</v>
      </c>
    </row>
    <row r="2516" spans="1:12">
      <c r="A2516" s="14">
        <v>2019</v>
      </c>
      <c r="B2516" s="14" t="s">
        <v>964</v>
      </c>
      <c r="C2516" s="14" t="s">
        <v>2010</v>
      </c>
      <c r="D2516" s="14" t="s">
        <v>1928</v>
      </c>
      <c r="E2516" s="14" t="s">
        <v>1929</v>
      </c>
      <c r="F2516" s="14" t="s">
        <v>1846</v>
      </c>
      <c r="G2516" s="30">
        <v>3024.3958611513631</v>
      </c>
      <c r="H2516" s="30">
        <v>1406.1574740881847</v>
      </c>
      <c r="I2516" s="26">
        <f t="shared" si="129"/>
        <v>3024.3958611513631</v>
      </c>
      <c r="J2516" s="26">
        <f t="shared" si="129"/>
        <v>1406.1574740881847</v>
      </c>
      <c r="K2516" s="26">
        <f t="shared" si="127"/>
        <v>1618.2383870631784</v>
      </c>
      <c r="L2516" s="28">
        <f t="shared" si="128"/>
        <v>0.53506169871794762</v>
      </c>
    </row>
    <row r="2517" spans="1:12">
      <c r="A2517" s="14">
        <v>2020</v>
      </c>
      <c r="B2517" s="14" t="s">
        <v>964</v>
      </c>
      <c r="C2517" s="14" t="s">
        <v>2010</v>
      </c>
      <c r="D2517" s="14" t="s">
        <v>1928</v>
      </c>
      <c r="E2517" s="14" t="s">
        <v>1929</v>
      </c>
      <c r="F2517" s="14" t="s">
        <v>1846</v>
      </c>
      <c r="G2517" s="30">
        <v>2856.6423480238172</v>
      </c>
      <c r="H2517" s="30">
        <v>1716.6506927486193</v>
      </c>
      <c r="I2517" s="26">
        <f t="shared" si="129"/>
        <v>2856.6423480238172</v>
      </c>
      <c r="J2517" s="26">
        <f t="shared" si="129"/>
        <v>1716.6506927486193</v>
      </c>
      <c r="K2517" s="26">
        <f t="shared" si="127"/>
        <v>1139.9916552751979</v>
      </c>
      <c r="L2517" s="28">
        <f t="shared" si="128"/>
        <v>0.39906698717948613</v>
      </c>
    </row>
    <row r="2518" spans="1:12">
      <c r="A2518" s="14">
        <v>2021</v>
      </c>
      <c r="B2518" s="14" t="s">
        <v>964</v>
      </c>
      <c r="C2518" s="14" t="s">
        <v>2010</v>
      </c>
      <c r="D2518" s="14" t="s">
        <v>1928</v>
      </c>
      <c r="E2518" s="14" t="s">
        <v>1929</v>
      </c>
      <c r="F2518" s="14" t="s">
        <v>1846</v>
      </c>
      <c r="G2518" s="30">
        <v>2738.3533243987745</v>
      </c>
      <c r="H2518" s="30">
        <v>1840.6298262167134</v>
      </c>
      <c r="I2518" s="26">
        <f t="shared" si="129"/>
        <v>2738.3533243987745</v>
      </c>
      <c r="J2518" s="26">
        <f t="shared" si="129"/>
        <v>1840.6298262167134</v>
      </c>
      <c r="K2518" s="26">
        <f t="shared" si="127"/>
        <v>897.72349818206112</v>
      </c>
      <c r="L2518" s="28">
        <f t="shared" si="128"/>
        <v>0.32783333333333198</v>
      </c>
    </row>
    <row r="2519" spans="1:12">
      <c r="A2519" s="14">
        <v>2018</v>
      </c>
      <c r="B2519" s="14" t="s">
        <v>964</v>
      </c>
      <c r="C2519" s="14" t="s">
        <v>2011</v>
      </c>
      <c r="D2519" s="14" t="s">
        <v>2012</v>
      </c>
      <c r="E2519" s="14" t="s">
        <v>2007</v>
      </c>
      <c r="F2519" s="14" t="s">
        <v>2007</v>
      </c>
      <c r="G2519" s="30">
        <v>4535.3801916914808</v>
      </c>
      <c r="H2519" s="30">
        <v>996.59025731575048</v>
      </c>
      <c r="I2519" s="26">
        <f t="shared" si="129"/>
        <v>4535.3801916914808</v>
      </c>
      <c r="J2519" s="26">
        <f t="shared" si="129"/>
        <v>996.59025731575048</v>
      </c>
      <c r="K2519" s="26">
        <f t="shared" si="127"/>
        <v>3538.7899343757304</v>
      </c>
      <c r="L2519" s="28">
        <f t="shared" si="128"/>
        <v>0.7802631278538813</v>
      </c>
    </row>
    <row r="2520" spans="1:12">
      <c r="A2520" s="14">
        <v>2016</v>
      </c>
      <c r="B2520" s="14" t="s">
        <v>964</v>
      </c>
      <c r="C2520" s="14" t="s">
        <v>2011</v>
      </c>
      <c r="D2520" s="14" t="s">
        <v>2012</v>
      </c>
      <c r="E2520" s="14" t="s">
        <v>2007</v>
      </c>
      <c r="F2520" s="14" t="s">
        <v>2007</v>
      </c>
      <c r="G2520" s="30">
        <v>4048.9524489795913</v>
      </c>
      <c r="H2520" s="30">
        <v>1090.1357666666634</v>
      </c>
      <c r="I2520" s="26">
        <f t="shared" si="129"/>
        <v>4048.9524489795913</v>
      </c>
      <c r="J2520" s="26">
        <f t="shared" si="129"/>
        <v>1090.1357666666634</v>
      </c>
      <c r="K2520" s="26">
        <f t="shared" si="127"/>
        <v>2958.8166823129277</v>
      </c>
      <c r="L2520" s="28">
        <f t="shared" si="128"/>
        <v>0.73076103500761103</v>
      </c>
    </row>
    <row r="2521" spans="1:12">
      <c r="A2521" s="14">
        <v>2017</v>
      </c>
      <c r="B2521" s="14" t="s">
        <v>964</v>
      </c>
      <c r="C2521" s="14" t="s">
        <v>2011</v>
      </c>
      <c r="D2521" s="14" t="s">
        <v>2012</v>
      </c>
      <c r="E2521" s="14" t="s">
        <v>2007</v>
      </c>
      <c r="F2521" s="14" t="s">
        <v>2007</v>
      </c>
      <c r="G2521" s="30">
        <v>3789.4350709947139</v>
      </c>
      <c r="H2521" s="30">
        <v>1132.4052840062261</v>
      </c>
      <c r="I2521" s="26">
        <f t="shared" si="129"/>
        <v>3789.4350709947139</v>
      </c>
      <c r="J2521" s="26">
        <f t="shared" si="129"/>
        <v>1132.4052840062261</v>
      </c>
      <c r="K2521" s="26">
        <f t="shared" si="127"/>
        <v>2657.029786988488</v>
      </c>
      <c r="L2521" s="28">
        <f t="shared" si="128"/>
        <v>0.70116778285134373</v>
      </c>
    </row>
    <row r="2522" spans="1:12">
      <c r="A2522" s="14">
        <v>2020</v>
      </c>
      <c r="B2522" s="14" t="s">
        <v>964</v>
      </c>
      <c r="C2522" s="14" t="s">
        <v>2011</v>
      </c>
      <c r="D2522" s="14" t="s">
        <v>2012</v>
      </c>
      <c r="E2522" s="14" t="s">
        <v>2007</v>
      </c>
      <c r="F2522" s="14" t="s">
        <v>2007</v>
      </c>
      <c r="G2522" s="30">
        <v>3996.1972501383043</v>
      </c>
      <c r="H2522" s="30">
        <v>1320.1141211317431</v>
      </c>
      <c r="I2522" s="26">
        <f t="shared" si="129"/>
        <v>3996.1972501383043</v>
      </c>
      <c r="J2522" s="26">
        <f t="shared" si="129"/>
        <v>1320.1141211317431</v>
      </c>
      <c r="K2522" s="26">
        <f t="shared" si="127"/>
        <v>2676.0831290065612</v>
      </c>
      <c r="L2522" s="28">
        <f t="shared" si="128"/>
        <v>0.66965741716426652</v>
      </c>
    </row>
    <row r="2523" spans="1:12">
      <c r="A2523" s="14">
        <v>2019</v>
      </c>
      <c r="B2523" s="14" t="s">
        <v>964</v>
      </c>
      <c r="C2523" s="14" t="s">
        <v>2011</v>
      </c>
      <c r="D2523" s="14" t="s">
        <v>2012</v>
      </c>
      <c r="E2523" s="14" t="s">
        <v>2007</v>
      </c>
      <c r="F2523" s="14" t="s">
        <v>2007</v>
      </c>
      <c r="G2523" s="30">
        <v>5690.6021443366581</v>
      </c>
      <c r="H2523" s="30">
        <v>1348.4850424851227</v>
      </c>
      <c r="I2523" s="26">
        <f t="shared" si="129"/>
        <v>5690.6021443366581</v>
      </c>
      <c r="J2523" s="26">
        <f t="shared" si="129"/>
        <v>1348.4850424851227</v>
      </c>
      <c r="K2523" s="26">
        <f t="shared" si="127"/>
        <v>4342.1171018515352</v>
      </c>
      <c r="L2523" s="28">
        <f t="shared" si="128"/>
        <v>0.76303297818366234</v>
      </c>
    </row>
    <row r="2524" spans="1:12">
      <c r="A2524" s="14">
        <v>2015</v>
      </c>
      <c r="B2524" s="14" t="s">
        <v>964</v>
      </c>
      <c r="C2524" s="14" t="s">
        <v>2011</v>
      </c>
      <c r="D2524" s="14" t="s">
        <v>2012</v>
      </c>
      <c r="E2524" s="14" t="s">
        <v>2007</v>
      </c>
      <c r="F2524" s="14" t="s">
        <v>2007</v>
      </c>
      <c r="G2524" s="30">
        <v>3984.5895553863343</v>
      </c>
      <c r="H2524" s="30">
        <v>1374.5560352982959</v>
      </c>
      <c r="I2524" s="26">
        <f t="shared" si="129"/>
        <v>3984.5895553863343</v>
      </c>
      <c r="J2524" s="26">
        <f t="shared" si="129"/>
        <v>1374.5560352982959</v>
      </c>
      <c r="K2524" s="26">
        <f t="shared" si="127"/>
        <v>2610.0335200880381</v>
      </c>
      <c r="L2524" s="28">
        <f t="shared" si="128"/>
        <v>0.65503196347031956</v>
      </c>
    </row>
    <row r="2525" spans="1:12">
      <c r="A2525" s="14">
        <v>2014</v>
      </c>
      <c r="B2525" s="14" t="s">
        <v>964</v>
      </c>
      <c r="C2525" s="14" t="s">
        <v>2011</v>
      </c>
      <c r="D2525" s="14" t="s">
        <v>2012</v>
      </c>
      <c r="E2525" s="14" t="s">
        <v>2007</v>
      </c>
      <c r="F2525" s="14" t="s">
        <v>2007</v>
      </c>
      <c r="G2525" s="30">
        <v>4581.1261710342396</v>
      </c>
      <c r="H2525" s="30">
        <v>1705.3364195583626</v>
      </c>
      <c r="I2525" s="26">
        <f t="shared" si="129"/>
        <v>4581.1261710342396</v>
      </c>
      <c r="J2525" s="26">
        <f t="shared" si="129"/>
        <v>1705.3364195583626</v>
      </c>
      <c r="K2525" s="26">
        <f t="shared" si="127"/>
        <v>2875.789751475877</v>
      </c>
      <c r="L2525" s="28">
        <f t="shared" si="128"/>
        <v>0.62774733637747326</v>
      </c>
    </row>
    <row r="2526" spans="1:12">
      <c r="A2526" s="14">
        <v>2021</v>
      </c>
      <c r="B2526" s="14" t="s">
        <v>964</v>
      </c>
      <c r="C2526" s="14" t="s">
        <v>2011</v>
      </c>
      <c r="D2526" s="14" t="s">
        <v>2012</v>
      </c>
      <c r="E2526" s="14" t="s">
        <v>2007</v>
      </c>
      <c r="F2526" s="14" t="s">
        <v>2007</v>
      </c>
      <c r="G2526" s="30">
        <v>4121.5387516762012</v>
      </c>
      <c r="H2526" s="30">
        <v>1711.2744952464768</v>
      </c>
      <c r="I2526" s="26">
        <f t="shared" si="129"/>
        <v>4121.5387516762012</v>
      </c>
      <c r="J2526" s="26">
        <f t="shared" si="129"/>
        <v>1711.2744952464768</v>
      </c>
      <c r="K2526" s="26">
        <f t="shared" si="127"/>
        <v>2410.2642564297244</v>
      </c>
      <c r="L2526" s="28">
        <f t="shared" si="128"/>
        <v>0.58479718417047188</v>
      </c>
    </row>
    <row r="2527" spans="1:12">
      <c r="A2527" s="14">
        <v>2017</v>
      </c>
      <c r="B2527" s="14" t="s">
        <v>964</v>
      </c>
      <c r="C2527" s="14" t="s">
        <v>2013</v>
      </c>
      <c r="D2527" s="14" t="s">
        <v>1374</v>
      </c>
      <c r="E2527" s="14" t="s">
        <v>1888</v>
      </c>
      <c r="F2527" s="14" t="s">
        <v>2014</v>
      </c>
      <c r="G2527" s="30">
        <v>49.565710049423423</v>
      </c>
      <c r="H2527" s="30">
        <v>22.034319010000019</v>
      </c>
      <c r="I2527" s="26">
        <f t="shared" si="129"/>
        <v>49.565710049423423</v>
      </c>
      <c r="J2527" s="26">
        <f t="shared" si="129"/>
        <v>22.034319010000019</v>
      </c>
      <c r="K2527" s="26">
        <f t="shared" si="127"/>
        <v>27.531391039423404</v>
      </c>
      <c r="L2527" s="28">
        <f t="shared" si="128"/>
        <v>0.5554523684210525</v>
      </c>
    </row>
    <row r="2528" spans="1:12">
      <c r="A2528" s="14">
        <v>2019</v>
      </c>
      <c r="B2528" s="14" t="s">
        <v>964</v>
      </c>
      <c r="C2528" s="14" t="s">
        <v>2013</v>
      </c>
      <c r="D2528" s="14" t="s">
        <v>1374</v>
      </c>
      <c r="E2528" s="14" t="s">
        <v>1888</v>
      </c>
      <c r="F2528" s="14" t="s">
        <v>2014</v>
      </c>
      <c r="G2528" s="30">
        <v>62.545158027299223</v>
      </c>
      <c r="H2528" s="30">
        <v>29.846110497237568</v>
      </c>
      <c r="I2528" s="26">
        <f t="shared" si="129"/>
        <v>62.545158027299223</v>
      </c>
      <c r="J2528" s="26">
        <f t="shared" si="129"/>
        <v>29.846110497237568</v>
      </c>
      <c r="K2528" s="26">
        <f t="shared" si="127"/>
        <v>32.699047530061655</v>
      </c>
      <c r="L2528" s="28">
        <f t="shared" si="128"/>
        <v>0.52280701754385894</v>
      </c>
    </row>
    <row r="2529" spans="1:12">
      <c r="A2529" s="14">
        <v>2018</v>
      </c>
      <c r="B2529" s="14" t="s">
        <v>964</v>
      </c>
      <c r="C2529" s="14" t="s">
        <v>2013</v>
      </c>
      <c r="D2529" s="14" t="s">
        <v>1374</v>
      </c>
      <c r="E2529" s="14" t="s">
        <v>1888</v>
      </c>
      <c r="F2529" s="14" t="s">
        <v>2014</v>
      </c>
      <c r="G2529" s="30">
        <v>55.1933333333333</v>
      </c>
      <c r="H2529" s="30">
        <v>30.335635833333331</v>
      </c>
      <c r="I2529" s="26">
        <f t="shared" si="129"/>
        <v>55.1933333333333</v>
      </c>
      <c r="J2529" s="26">
        <f t="shared" si="129"/>
        <v>30.335635833333331</v>
      </c>
      <c r="K2529" s="26">
        <f t="shared" ref="K2529:K2592" si="130">IF(H2529="","",IF(G2529="","",G2529-H2529))</f>
        <v>24.857697499999968</v>
      </c>
      <c r="L2529" s="28">
        <f t="shared" ref="L2529:L2592" si="131">IF(H2529="","",IF(G2529="","",K2529/G2529))</f>
        <v>0.45037499999999969</v>
      </c>
    </row>
    <row r="2530" spans="1:12">
      <c r="A2530" s="14">
        <v>2020</v>
      </c>
      <c r="B2530" s="14" t="s">
        <v>964</v>
      </c>
      <c r="C2530" s="14" t="s">
        <v>2013</v>
      </c>
      <c r="D2530" s="14" t="s">
        <v>1374</v>
      </c>
      <c r="E2530" s="14" t="s">
        <v>1888</v>
      </c>
      <c r="F2530" s="14" t="s">
        <v>2014</v>
      </c>
      <c r="G2530" s="30">
        <v>48.324870853115904</v>
      </c>
      <c r="H2530" s="30">
        <v>36.944681693989047</v>
      </c>
      <c r="I2530" s="26">
        <f t="shared" si="129"/>
        <v>48.324870853115904</v>
      </c>
      <c r="J2530" s="26">
        <f t="shared" si="129"/>
        <v>36.944681693989047</v>
      </c>
      <c r="K2530" s="26">
        <f t="shared" si="130"/>
        <v>11.380189159126857</v>
      </c>
      <c r="L2530" s="28">
        <f t="shared" si="131"/>
        <v>0.23549342105263138</v>
      </c>
    </row>
    <row r="2531" spans="1:12">
      <c r="A2531" s="14">
        <v>2021</v>
      </c>
      <c r="B2531" s="14" t="s">
        <v>964</v>
      </c>
      <c r="C2531" s="14" t="s">
        <v>2013</v>
      </c>
      <c r="D2531" s="14" t="s">
        <v>1374</v>
      </c>
      <c r="E2531" s="14" t="s">
        <v>1888</v>
      </c>
      <c r="F2531" s="14" t="s">
        <v>2014</v>
      </c>
      <c r="G2531" s="30">
        <v>53.470222222222198</v>
      </c>
      <c r="H2531" s="30">
        <v>58.03278000000001</v>
      </c>
      <c r="I2531" s="26">
        <f t="shared" si="129"/>
        <v>53.470222222222198</v>
      </c>
      <c r="J2531" s="26">
        <f t="shared" si="129"/>
        <v>58.03278000000001</v>
      </c>
      <c r="K2531" s="26">
        <f t="shared" si="130"/>
        <v>-4.5625577777778119</v>
      </c>
      <c r="L2531" s="28">
        <f t="shared" si="131"/>
        <v>-8.5328947368421726E-2</v>
      </c>
    </row>
    <row r="2532" spans="1:12">
      <c r="A2532" s="14">
        <v>2020</v>
      </c>
      <c r="B2532" s="14" t="s">
        <v>964</v>
      </c>
      <c r="C2532" s="14" t="s">
        <v>2015</v>
      </c>
      <c r="D2532" s="14" t="s">
        <v>1368</v>
      </c>
      <c r="E2532" s="14" t="s">
        <v>2016</v>
      </c>
      <c r="F2532" s="14" t="s">
        <v>2017</v>
      </c>
      <c r="G2532" s="30">
        <v>139.14959557562372</v>
      </c>
      <c r="H2532" s="30">
        <v>76.429087192800097</v>
      </c>
      <c r="I2532" s="26">
        <f t="shared" si="129"/>
        <v>139.14959557562372</v>
      </c>
      <c r="J2532" s="26">
        <f t="shared" si="129"/>
        <v>76.429087192800097</v>
      </c>
      <c r="K2532" s="26">
        <f t="shared" si="130"/>
        <v>62.720508382823624</v>
      </c>
      <c r="L2532" s="28">
        <f t="shared" si="131"/>
        <v>0.45074157868275561</v>
      </c>
    </row>
    <row r="2533" spans="1:12">
      <c r="A2533" s="14">
        <v>2021</v>
      </c>
      <c r="B2533" s="14" t="s">
        <v>964</v>
      </c>
      <c r="C2533" s="14" t="s">
        <v>2015</v>
      </c>
      <c r="D2533" s="14" t="s">
        <v>1368</v>
      </c>
      <c r="E2533" s="14" t="s">
        <v>2016</v>
      </c>
      <c r="F2533" s="14" t="s">
        <v>2017</v>
      </c>
      <c r="G2533" s="30">
        <v>158.33834359269915</v>
      </c>
      <c r="H2533" s="30">
        <v>80.785284569032996</v>
      </c>
      <c r="I2533" s="26">
        <f t="shared" si="129"/>
        <v>158.33834359269915</v>
      </c>
      <c r="J2533" s="26">
        <f t="shared" si="129"/>
        <v>80.785284569032996</v>
      </c>
      <c r="K2533" s="26">
        <f t="shared" si="130"/>
        <v>77.553059023666151</v>
      </c>
      <c r="L2533" s="28">
        <f t="shared" si="131"/>
        <v>0.48979329494035495</v>
      </c>
    </row>
    <row r="2534" spans="1:12">
      <c r="A2534" s="14">
        <v>2021</v>
      </c>
      <c r="B2534" s="14" t="s">
        <v>964</v>
      </c>
      <c r="C2534" s="14" t="s">
        <v>2018</v>
      </c>
      <c r="D2534" s="14" t="s">
        <v>1845</v>
      </c>
      <c r="E2534" s="14" t="s">
        <v>1195</v>
      </c>
      <c r="F2534" s="14" t="s">
        <v>2019</v>
      </c>
      <c r="G2534" s="30">
        <v>4320.1678866588009</v>
      </c>
      <c r="H2534" s="30">
        <v>2057.2807816144455</v>
      </c>
      <c r="I2534" s="26">
        <f t="shared" si="129"/>
        <v>4320.1678866588009</v>
      </c>
      <c r="J2534" s="26">
        <f t="shared" si="129"/>
        <v>2057.2807816144455</v>
      </c>
      <c r="K2534" s="26">
        <f t="shared" si="130"/>
        <v>2262.8871050443554</v>
      </c>
      <c r="L2534" s="28">
        <f t="shared" si="131"/>
        <v>0.523796103395061</v>
      </c>
    </row>
    <row r="2535" spans="1:12">
      <c r="A2535" s="14">
        <v>2020</v>
      </c>
      <c r="B2535" s="14" t="s">
        <v>964</v>
      </c>
      <c r="C2535" s="14" t="s">
        <v>2018</v>
      </c>
      <c r="D2535" s="14" t="s">
        <v>1845</v>
      </c>
      <c r="E2535" s="14" t="s">
        <v>1195</v>
      </c>
      <c r="F2535" s="14" t="s">
        <v>2019</v>
      </c>
      <c r="G2535" s="30">
        <v>4523.8001084948619</v>
      </c>
      <c r="H2535" s="30">
        <v>2797.3186247383546</v>
      </c>
      <c r="I2535" s="26">
        <f t="shared" si="129"/>
        <v>4523.8001084948619</v>
      </c>
      <c r="J2535" s="26">
        <f t="shared" si="129"/>
        <v>2797.3186247383546</v>
      </c>
      <c r="K2535" s="26">
        <f t="shared" si="130"/>
        <v>1726.4814837565073</v>
      </c>
      <c r="L2535" s="28">
        <f t="shared" si="131"/>
        <v>0.38164406966490266</v>
      </c>
    </row>
    <row r="2536" spans="1:12">
      <c r="A2536" s="14">
        <v>2018</v>
      </c>
      <c r="B2536" s="14" t="s">
        <v>964</v>
      </c>
      <c r="C2536" s="14" t="s">
        <v>2018</v>
      </c>
      <c r="D2536" s="14" t="s">
        <v>1845</v>
      </c>
      <c r="E2536" s="14" t="s">
        <v>1195</v>
      </c>
      <c r="F2536" s="14" t="s">
        <v>2019</v>
      </c>
      <c r="G2536" s="30">
        <v>10861.254893973215</v>
      </c>
      <c r="H2536" s="30">
        <v>4292.9042923645866</v>
      </c>
      <c r="I2536" s="26">
        <f t="shared" si="129"/>
        <v>10861.254893973215</v>
      </c>
      <c r="J2536" s="26">
        <f t="shared" si="129"/>
        <v>4292.9042923645866</v>
      </c>
      <c r="K2536" s="26">
        <f t="shared" si="130"/>
        <v>6568.3506016086285</v>
      </c>
      <c r="L2536" s="28">
        <f t="shared" si="131"/>
        <v>0.6047506172839503</v>
      </c>
    </row>
    <row r="2537" spans="1:12">
      <c r="A2537" s="14">
        <v>2015</v>
      </c>
      <c r="B2537" s="14" t="s">
        <v>964</v>
      </c>
      <c r="C2537" s="14" t="s">
        <v>2018</v>
      </c>
      <c r="D2537" s="14" t="s">
        <v>1845</v>
      </c>
      <c r="E2537" s="14" t="s">
        <v>1195</v>
      </c>
      <c r="F2537" s="14" t="s">
        <v>2019</v>
      </c>
      <c r="G2537" s="30">
        <v>9882.1325147452935</v>
      </c>
      <c r="H2537" s="30">
        <v>4653.7619360069402</v>
      </c>
      <c r="I2537" s="26">
        <f t="shared" si="129"/>
        <v>9882.1325147452935</v>
      </c>
      <c r="J2537" s="26">
        <f t="shared" si="129"/>
        <v>4653.7619360069402</v>
      </c>
      <c r="K2537" s="26">
        <f t="shared" si="130"/>
        <v>5228.3705787383533</v>
      </c>
      <c r="L2537" s="28">
        <f t="shared" si="131"/>
        <v>0.52907310956790099</v>
      </c>
    </row>
    <row r="2538" spans="1:12">
      <c r="A2538" s="14">
        <v>2011</v>
      </c>
      <c r="B2538" s="14" t="s">
        <v>964</v>
      </c>
      <c r="C2538" s="14" t="s">
        <v>2018</v>
      </c>
      <c r="D2538" s="14" t="s">
        <v>1845</v>
      </c>
      <c r="E2538" s="14" t="s">
        <v>1195</v>
      </c>
      <c r="F2538" s="14" t="s">
        <v>2019</v>
      </c>
      <c r="G2538" s="30">
        <v>9301.2730043722713</v>
      </c>
      <c r="H2538" s="30">
        <v>4868.6977067499993</v>
      </c>
      <c r="I2538" s="26">
        <f t="shared" si="129"/>
        <v>9301.2730043722713</v>
      </c>
      <c r="J2538" s="26">
        <f t="shared" si="129"/>
        <v>4868.6977067499993</v>
      </c>
      <c r="K2538" s="26">
        <f t="shared" si="130"/>
        <v>4432.575297622272</v>
      </c>
      <c r="L2538" s="28">
        <f t="shared" si="131"/>
        <v>0.47655576774691388</v>
      </c>
    </row>
    <row r="2539" spans="1:12">
      <c r="A2539" s="14">
        <v>2016</v>
      </c>
      <c r="B2539" s="14" t="s">
        <v>964</v>
      </c>
      <c r="C2539" s="14" t="s">
        <v>2018</v>
      </c>
      <c r="D2539" s="14" t="s">
        <v>1845</v>
      </c>
      <c r="E2539" s="14" t="s">
        <v>1195</v>
      </c>
      <c r="F2539" s="14" t="s">
        <v>2019</v>
      </c>
      <c r="G2539" s="30">
        <v>10600.819631336399</v>
      </c>
      <c r="H2539" s="30">
        <v>4927.3525766666617</v>
      </c>
      <c r="I2539" s="26">
        <f t="shared" si="129"/>
        <v>10600.819631336399</v>
      </c>
      <c r="J2539" s="26">
        <f t="shared" si="129"/>
        <v>4927.3525766666617</v>
      </c>
      <c r="K2539" s="26">
        <f t="shared" si="130"/>
        <v>5673.4670546697371</v>
      </c>
      <c r="L2539" s="28">
        <f t="shared" si="131"/>
        <v>0.53519135802469153</v>
      </c>
    </row>
    <row r="2540" spans="1:12">
      <c r="A2540" s="14">
        <v>2014</v>
      </c>
      <c r="B2540" s="14" t="s">
        <v>964</v>
      </c>
      <c r="C2540" s="14" t="s">
        <v>2018</v>
      </c>
      <c r="D2540" s="14" t="s">
        <v>1845</v>
      </c>
      <c r="E2540" s="14" t="s">
        <v>1195</v>
      </c>
      <c r="F2540" s="14" t="s">
        <v>2019</v>
      </c>
      <c r="G2540" s="30">
        <v>10962.295422904199</v>
      </c>
      <c r="H2540" s="30">
        <v>5401.2599835576848</v>
      </c>
      <c r="I2540" s="26">
        <f t="shared" si="129"/>
        <v>10962.295422904199</v>
      </c>
      <c r="J2540" s="26">
        <f t="shared" si="129"/>
        <v>5401.2599835576848</v>
      </c>
      <c r="K2540" s="26">
        <f t="shared" si="130"/>
        <v>5561.0354393465141</v>
      </c>
      <c r="L2540" s="28">
        <f t="shared" si="131"/>
        <v>0.5072875</v>
      </c>
    </row>
    <row r="2541" spans="1:12">
      <c r="A2541" s="14">
        <v>2017</v>
      </c>
      <c r="B2541" s="14" t="s">
        <v>964</v>
      </c>
      <c r="C2541" s="14" t="s">
        <v>2018</v>
      </c>
      <c r="D2541" s="14" t="s">
        <v>1845</v>
      </c>
      <c r="E2541" s="14" t="s">
        <v>1195</v>
      </c>
      <c r="F2541" s="14" t="s">
        <v>2019</v>
      </c>
      <c r="G2541" s="30">
        <v>9833.5954168542903</v>
      </c>
      <c r="H2541" s="30">
        <v>5432.4681400774152</v>
      </c>
      <c r="I2541" s="26">
        <f t="shared" si="129"/>
        <v>9833.5954168542903</v>
      </c>
      <c r="J2541" s="26">
        <f t="shared" si="129"/>
        <v>5432.4681400774152</v>
      </c>
      <c r="K2541" s="26">
        <f t="shared" si="130"/>
        <v>4401.1272767768751</v>
      </c>
      <c r="L2541" s="28">
        <f t="shared" si="131"/>
        <v>0.44756033680555568</v>
      </c>
    </row>
    <row r="2542" spans="1:12">
      <c r="A2542" s="14">
        <v>2019</v>
      </c>
      <c r="B2542" s="14" t="s">
        <v>964</v>
      </c>
      <c r="C2542" s="14" t="s">
        <v>2018</v>
      </c>
      <c r="D2542" s="14" t="s">
        <v>1845</v>
      </c>
      <c r="E2542" s="14" t="s">
        <v>1195</v>
      </c>
      <c r="F2542" s="14" t="s">
        <v>2019</v>
      </c>
      <c r="G2542" s="30">
        <v>11194.385284333193</v>
      </c>
      <c r="H2542" s="30">
        <v>6015.7188350452689</v>
      </c>
      <c r="I2542" s="26">
        <f t="shared" si="129"/>
        <v>11194.385284333193</v>
      </c>
      <c r="J2542" s="26">
        <f t="shared" si="129"/>
        <v>6015.7188350452689</v>
      </c>
      <c r="K2542" s="26">
        <f t="shared" si="130"/>
        <v>5178.6664492879245</v>
      </c>
      <c r="L2542" s="28">
        <f t="shared" si="131"/>
        <v>0.46261284722222223</v>
      </c>
    </row>
    <row r="2543" spans="1:12">
      <c r="A2543" s="14">
        <v>2013</v>
      </c>
      <c r="B2543" s="14" t="s">
        <v>964</v>
      </c>
      <c r="C2543" s="14" t="s">
        <v>2018</v>
      </c>
      <c r="D2543" s="14" t="s">
        <v>1845</v>
      </c>
      <c r="E2543" s="14" t="s">
        <v>1195</v>
      </c>
      <c r="F2543" s="14" t="s">
        <v>2019</v>
      </c>
      <c r="G2543" s="30">
        <v>11258.005423131517</v>
      </c>
      <c r="H2543" s="30">
        <v>6375.9199025000007</v>
      </c>
      <c r="I2543" s="26">
        <f t="shared" si="129"/>
        <v>11258.005423131517</v>
      </c>
      <c r="J2543" s="26">
        <f t="shared" si="129"/>
        <v>6375.9199025000007</v>
      </c>
      <c r="K2543" s="26">
        <f t="shared" si="130"/>
        <v>4882.0855206315164</v>
      </c>
      <c r="L2543" s="28">
        <f t="shared" si="131"/>
        <v>0.43365457175925926</v>
      </c>
    </row>
    <row r="2544" spans="1:12">
      <c r="A2544" s="14">
        <v>2012</v>
      </c>
      <c r="B2544" s="14" t="s">
        <v>964</v>
      </c>
      <c r="C2544" s="14" t="s">
        <v>2018</v>
      </c>
      <c r="D2544" s="14" t="s">
        <v>1845</v>
      </c>
      <c r="E2544" s="14" t="s">
        <v>1195</v>
      </c>
      <c r="F2544" s="14" t="s">
        <v>2019</v>
      </c>
      <c r="G2544" s="30">
        <v>11142.831205442893</v>
      </c>
      <c r="H2544" s="30">
        <v>7038.3669665055131</v>
      </c>
      <c r="I2544" s="26">
        <f t="shared" si="129"/>
        <v>11142.831205442893</v>
      </c>
      <c r="J2544" s="26">
        <f t="shared" si="129"/>
        <v>7038.3669665055131</v>
      </c>
      <c r="K2544" s="26">
        <f t="shared" si="130"/>
        <v>4104.4642389373803</v>
      </c>
      <c r="L2544" s="28">
        <f t="shared" si="131"/>
        <v>0.36835021219135844</v>
      </c>
    </row>
    <row r="2545" spans="1:12">
      <c r="A2545" s="14">
        <v>2014</v>
      </c>
      <c r="B2545" s="14" t="s">
        <v>964</v>
      </c>
      <c r="C2545" s="14" t="s">
        <v>2020</v>
      </c>
      <c r="D2545" s="14" t="s">
        <v>1355</v>
      </c>
      <c r="E2545" s="14" t="s">
        <v>1976</v>
      </c>
      <c r="F2545" s="14" t="s">
        <v>1977</v>
      </c>
      <c r="G2545" s="30">
        <v>11710.525090508932</v>
      </c>
      <c r="H2545" s="30">
        <v>6382.1845861111105</v>
      </c>
      <c r="I2545" s="26">
        <f t="shared" si="129"/>
        <v>11710.525090508932</v>
      </c>
      <c r="J2545" s="26">
        <f t="shared" si="129"/>
        <v>6382.1845861111105</v>
      </c>
      <c r="K2545" s="26">
        <f t="shared" si="130"/>
        <v>5328.3405043978219</v>
      </c>
      <c r="L2545" s="28">
        <f t="shared" si="131"/>
        <v>0.45500440528634362</v>
      </c>
    </row>
    <row r="2546" spans="1:12">
      <c r="A2546" s="14">
        <v>2021</v>
      </c>
      <c r="B2546" s="14" t="s">
        <v>964</v>
      </c>
      <c r="C2546" s="14" t="s">
        <v>2021</v>
      </c>
      <c r="D2546" s="14" t="s">
        <v>966</v>
      </c>
      <c r="E2546" s="14" t="s">
        <v>1530</v>
      </c>
      <c r="F2546" s="14" t="s">
        <v>2022</v>
      </c>
      <c r="G2546" s="30">
        <v>912.92550662771544</v>
      </c>
      <c r="H2546" s="30">
        <v>309.06590030211487</v>
      </c>
      <c r="I2546" s="26">
        <f t="shared" si="129"/>
        <v>912.92550662771544</v>
      </c>
      <c r="J2546" s="26">
        <f t="shared" si="129"/>
        <v>309.06590030211487</v>
      </c>
      <c r="K2546" s="26">
        <f t="shared" si="130"/>
        <v>603.85960632560057</v>
      </c>
      <c r="L2546" s="28">
        <f t="shared" si="131"/>
        <v>0.66145550972304057</v>
      </c>
    </row>
    <row r="2547" spans="1:12">
      <c r="A2547" s="14">
        <v>2020</v>
      </c>
      <c r="B2547" s="14" t="s">
        <v>964</v>
      </c>
      <c r="C2547" s="14" t="s">
        <v>2021</v>
      </c>
      <c r="D2547" s="14" t="s">
        <v>966</v>
      </c>
      <c r="E2547" s="14" t="s">
        <v>1530</v>
      </c>
      <c r="F2547" s="14" t="s">
        <v>2022</v>
      </c>
      <c r="G2547" s="30">
        <v>945.81640081075989</v>
      </c>
      <c r="H2547" s="30">
        <v>552.09036661821676</v>
      </c>
      <c r="I2547" s="26">
        <f t="shared" si="129"/>
        <v>945.81640081075989</v>
      </c>
      <c r="J2547" s="26">
        <f t="shared" si="129"/>
        <v>552.09036661821676</v>
      </c>
      <c r="K2547" s="26">
        <f t="shared" si="130"/>
        <v>393.72603419254312</v>
      </c>
      <c r="L2547" s="28">
        <f t="shared" si="131"/>
        <v>0.41628167354154427</v>
      </c>
    </row>
    <row r="2548" spans="1:12">
      <c r="A2548" s="14">
        <v>2019</v>
      </c>
      <c r="B2548" s="14" t="s">
        <v>964</v>
      </c>
      <c r="C2548" s="14" t="s">
        <v>2021</v>
      </c>
      <c r="D2548" s="14" t="s">
        <v>966</v>
      </c>
      <c r="E2548" s="14" t="s">
        <v>1530</v>
      </c>
      <c r="F2548" s="14" t="s">
        <v>2022</v>
      </c>
      <c r="G2548" s="30">
        <v>1273.9642531337029</v>
      </c>
      <c r="H2548" s="30">
        <v>592.25449533426115</v>
      </c>
      <c r="I2548" s="26">
        <f t="shared" si="129"/>
        <v>1273.9642531337029</v>
      </c>
      <c r="J2548" s="26">
        <f t="shared" si="129"/>
        <v>592.25449533426115</v>
      </c>
      <c r="K2548" s="26">
        <f t="shared" si="130"/>
        <v>681.70975779944172</v>
      </c>
      <c r="L2548" s="28">
        <f t="shared" si="131"/>
        <v>0.53510901591043003</v>
      </c>
    </row>
    <row r="2549" spans="1:12">
      <c r="A2549" s="14">
        <v>2021</v>
      </c>
      <c r="B2549" s="14" t="s">
        <v>964</v>
      </c>
      <c r="C2549" s="14" t="s">
        <v>2023</v>
      </c>
      <c r="D2549" s="14" t="s">
        <v>1329</v>
      </c>
      <c r="E2549" s="14" t="s">
        <v>1330</v>
      </c>
      <c r="F2549" s="14" t="s">
        <v>2024</v>
      </c>
      <c r="G2549" s="30">
        <v>79.258814102564202</v>
      </c>
      <c r="H2549" s="30">
        <v>11.324643465909112</v>
      </c>
      <c r="I2549" s="26">
        <f t="shared" si="129"/>
        <v>79.258814102564202</v>
      </c>
      <c r="J2549" s="26">
        <f t="shared" si="129"/>
        <v>11.324643465909112</v>
      </c>
      <c r="K2549" s="26">
        <f t="shared" si="130"/>
        <v>67.934170636655097</v>
      </c>
      <c r="L2549" s="28">
        <f t="shared" si="131"/>
        <v>0.85711818181818178</v>
      </c>
    </row>
    <row r="2550" spans="1:12">
      <c r="A2550" s="14">
        <v>2020</v>
      </c>
      <c r="B2550" s="14" t="s">
        <v>964</v>
      </c>
      <c r="C2550" s="14" t="s">
        <v>2023</v>
      </c>
      <c r="D2550" s="14" t="s">
        <v>1329</v>
      </c>
      <c r="E2550" s="14" t="s">
        <v>1330</v>
      </c>
      <c r="F2550" s="14" t="s">
        <v>2024</v>
      </c>
      <c r="G2550" s="30">
        <v>73.447041573227509</v>
      </c>
      <c r="H2550" s="30">
        <v>24.035544354838699</v>
      </c>
      <c r="I2550" s="26">
        <f t="shared" si="129"/>
        <v>73.447041573227509</v>
      </c>
      <c r="J2550" s="26">
        <f t="shared" si="129"/>
        <v>24.035544354838699</v>
      </c>
      <c r="K2550" s="26">
        <f t="shared" si="130"/>
        <v>49.41149721838881</v>
      </c>
      <c r="L2550" s="28">
        <f t="shared" si="131"/>
        <v>0.67275000000000007</v>
      </c>
    </row>
    <row r="2551" spans="1:12">
      <c r="A2551" s="14">
        <v>2011</v>
      </c>
      <c r="B2551" s="14" t="s">
        <v>964</v>
      </c>
      <c r="C2551" s="14" t="s">
        <v>2025</v>
      </c>
      <c r="D2551" s="14" t="s">
        <v>1374</v>
      </c>
      <c r="E2551" s="14" t="s">
        <v>1375</v>
      </c>
      <c r="F2551" s="14" t="s">
        <v>2026</v>
      </c>
      <c r="G2551" s="30">
        <v>220.66603506787331</v>
      </c>
      <c r="H2551" s="30">
        <v>14.857880689102576</v>
      </c>
      <c r="I2551" s="26">
        <f t="shared" si="129"/>
        <v>220.66603506787331</v>
      </c>
      <c r="J2551" s="26">
        <f t="shared" si="129"/>
        <v>14.857880689102576</v>
      </c>
      <c r="K2551" s="26">
        <f t="shared" si="130"/>
        <v>205.80815437877072</v>
      </c>
      <c r="L2551" s="28">
        <f t="shared" si="131"/>
        <v>0.93266802168021667</v>
      </c>
    </row>
    <row r="2552" spans="1:12">
      <c r="A2552" s="14">
        <v>2015</v>
      </c>
      <c r="B2552" s="14" t="s">
        <v>964</v>
      </c>
      <c r="C2552" s="14" t="s">
        <v>2025</v>
      </c>
      <c r="D2552" s="14" t="s">
        <v>1374</v>
      </c>
      <c r="E2552" s="14" t="s">
        <v>1375</v>
      </c>
      <c r="F2552" s="14" t="s">
        <v>2026</v>
      </c>
      <c r="G2552" s="30">
        <v>171.97348066298332</v>
      </c>
      <c r="H2552" s="30">
        <v>33.961267034990868</v>
      </c>
      <c r="I2552" s="26">
        <f t="shared" si="129"/>
        <v>171.97348066298332</v>
      </c>
      <c r="J2552" s="26">
        <f t="shared" si="129"/>
        <v>33.961267034990868</v>
      </c>
      <c r="K2552" s="26">
        <f t="shared" si="130"/>
        <v>138.01221362799245</v>
      </c>
      <c r="L2552" s="28">
        <f t="shared" si="131"/>
        <v>0.80252032520325145</v>
      </c>
    </row>
    <row r="2553" spans="1:12">
      <c r="A2553" s="14">
        <v>2021</v>
      </c>
      <c r="B2553" s="14" t="s">
        <v>964</v>
      </c>
      <c r="C2553" s="14" t="s">
        <v>2025</v>
      </c>
      <c r="D2553" s="14" t="s">
        <v>1374</v>
      </c>
      <c r="E2553" s="14" t="s">
        <v>1375</v>
      </c>
      <c r="F2553" s="14" t="s">
        <v>2026</v>
      </c>
      <c r="G2553" s="30">
        <v>195.35073913043573</v>
      </c>
      <c r="H2553" s="30">
        <v>37.624870000000172</v>
      </c>
      <c r="I2553" s="26">
        <f t="shared" si="129"/>
        <v>195.35073913043573</v>
      </c>
      <c r="J2553" s="26">
        <f t="shared" si="129"/>
        <v>37.624870000000172</v>
      </c>
      <c r="K2553" s="26">
        <f t="shared" si="130"/>
        <v>157.72586913043557</v>
      </c>
      <c r="L2553" s="28">
        <f t="shared" si="131"/>
        <v>0.80739837398373993</v>
      </c>
    </row>
    <row r="2554" spans="1:12">
      <c r="A2554" s="14">
        <v>2012</v>
      </c>
      <c r="B2554" s="14" t="s">
        <v>964</v>
      </c>
      <c r="C2554" s="14" t="s">
        <v>2025</v>
      </c>
      <c r="D2554" s="14" t="s">
        <v>1374</v>
      </c>
      <c r="E2554" s="14" t="s">
        <v>1375</v>
      </c>
      <c r="F2554" s="14" t="s">
        <v>2026</v>
      </c>
      <c r="G2554" s="30">
        <v>263.49058038798881</v>
      </c>
      <c r="H2554" s="30">
        <v>38.791668779342771</v>
      </c>
      <c r="I2554" s="26">
        <f t="shared" si="129"/>
        <v>263.49058038798881</v>
      </c>
      <c r="J2554" s="26">
        <f t="shared" si="129"/>
        <v>38.791668779342771</v>
      </c>
      <c r="K2554" s="26">
        <f t="shared" si="130"/>
        <v>224.69891160864603</v>
      </c>
      <c r="L2554" s="28">
        <f t="shared" si="131"/>
        <v>0.85277777777777786</v>
      </c>
    </row>
    <row r="2555" spans="1:12">
      <c r="A2555" s="14">
        <v>2014</v>
      </c>
      <c r="B2555" s="14" t="s">
        <v>964</v>
      </c>
      <c r="C2555" s="14" t="s">
        <v>2025</v>
      </c>
      <c r="D2555" s="14" t="s">
        <v>1374</v>
      </c>
      <c r="E2555" s="14" t="s">
        <v>1375</v>
      </c>
      <c r="F2555" s="14" t="s">
        <v>2026</v>
      </c>
      <c r="G2555" s="30">
        <v>272.7414705237772</v>
      </c>
      <c r="H2555" s="30">
        <v>41.005460517568672</v>
      </c>
      <c r="I2555" s="26">
        <f t="shared" si="129"/>
        <v>272.7414705237772</v>
      </c>
      <c r="J2555" s="26">
        <f t="shared" si="129"/>
        <v>41.005460517568672</v>
      </c>
      <c r="K2555" s="26">
        <f t="shared" si="130"/>
        <v>231.73601000620852</v>
      </c>
      <c r="L2555" s="28">
        <f t="shared" si="131"/>
        <v>0.84965447154471552</v>
      </c>
    </row>
    <row r="2556" spans="1:12">
      <c r="A2556" s="14">
        <v>2020</v>
      </c>
      <c r="B2556" s="14" t="s">
        <v>964</v>
      </c>
      <c r="C2556" s="14" t="s">
        <v>2025</v>
      </c>
      <c r="D2556" s="14" t="s">
        <v>1374</v>
      </c>
      <c r="E2556" s="14" t="s">
        <v>1375</v>
      </c>
      <c r="F2556" s="14" t="s">
        <v>2026</v>
      </c>
      <c r="G2556" s="30">
        <v>172.84194318824265</v>
      </c>
      <c r="H2556" s="30">
        <v>45.166082308743221</v>
      </c>
      <c r="I2556" s="26">
        <f t="shared" si="129"/>
        <v>172.84194318824265</v>
      </c>
      <c r="J2556" s="26">
        <f t="shared" si="129"/>
        <v>45.166082308743221</v>
      </c>
      <c r="K2556" s="26">
        <f t="shared" si="130"/>
        <v>127.67586087949942</v>
      </c>
      <c r="L2556" s="28">
        <f t="shared" si="131"/>
        <v>0.73868563685636934</v>
      </c>
    </row>
    <row r="2557" spans="1:12">
      <c r="A2557" s="14">
        <v>2018</v>
      </c>
      <c r="B2557" s="14" t="s">
        <v>964</v>
      </c>
      <c r="C2557" s="14" t="s">
        <v>2025</v>
      </c>
      <c r="D2557" s="14" t="s">
        <v>1374</v>
      </c>
      <c r="E2557" s="14" t="s">
        <v>1375</v>
      </c>
      <c r="F2557" s="14" t="s">
        <v>2026</v>
      </c>
      <c r="G2557" s="30">
        <v>172.64196610169498</v>
      </c>
      <c r="H2557" s="30">
        <v>48.624445999999864</v>
      </c>
      <c r="I2557" s="26">
        <f t="shared" si="129"/>
        <v>172.64196610169498</v>
      </c>
      <c r="J2557" s="26">
        <f t="shared" si="129"/>
        <v>48.624445999999864</v>
      </c>
      <c r="K2557" s="26">
        <f t="shared" si="130"/>
        <v>124.01752010169511</v>
      </c>
      <c r="L2557" s="28">
        <f t="shared" si="131"/>
        <v>0.718350948509486</v>
      </c>
    </row>
    <row r="2558" spans="1:12">
      <c r="A2558" s="14">
        <v>2016</v>
      </c>
      <c r="B2558" s="14" t="s">
        <v>964</v>
      </c>
      <c r="C2558" s="14" t="s">
        <v>2025</v>
      </c>
      <c r="D2558" s="14" t="s">
        <v>1374</v>
      </c>
      <c r="E2558" s="14" t="s">
        <v>1375</v>
      </c>
      <c r="F2558" s="14" t="s">
        <v>2026</v>
      </c>
      <c r="G2558" s="30">
        <v>207.64173392181576</v>
      </c>
      <c r="H2558" s="30">
        <v>56.385221370023295</v>
      </c>
      <c r="I2558" s="26">
        <f t="shared" si="129"/>
        <v>207.64173392181576</v>
      </c>
      <c r="J2558" s="26">
        <f t="shared" si="129"/>
        <v>56.385221370023295</v>
      </c>
      <c r="K2558" s="26">
        <f t="shared" si="130"/>
        <v>151.25651255179247</v>
      </c>
      <c r="L2558" s="28">
        <f t="shared" si="131"/>
        <v>0.72844947735191679</v>
      </c>
    </row>
    <row r="2559" spans="1:12">
      <c r="A2559" s="14">
        <v>2017</v>
      </c>
      <c r="B2559" s="14" t="s">
        <v>964</v>
      </c>
      <c r="C2559" s="14" t="s">
        <v>2025</v>
      </c>
      <c r="D2559" s="14" t="s">
        <v>1374</v>
      </c>
      <c r="E2559" s="14" t="s">
        <v>1375</v>
      </c>
      <c r="F2559" s="14" t="s">
        <v>2026</v>
      </c>
      <c r="G2559" s="30">
        <v>155.3440325820923</v>
      </c>
      <c r="H2559" s="30">
        <v>70.415357064958357</v>
      </c>
      <c r="I2559" s="26">
        <f t="shared" si="129"/>
        <v>155.3440325820923</v>
      </c>
      <c r="J2559" s="26">
        <f t="shared" si="129"/>
        <v>70.415357064958357</v>
      </c>
      <c r="K2559" s="26">
        <f t="shared" si="130"/>
        <v>84.928675517133939</v>
      </c>
      <c r="L2559" s="28">
        <f t="shared" si="131"/>
        <v>0.54671347270615611</v>
      </c>
    </row>
    <row r="2560" spans="1:12">
      <c r="A2560" s="14">
        <v>2019</v>
      </c>
      <c r="B2560" s="14" t="s">
        <v>964</v>
      </c>
      <c r="C2560" s="14" t="s">
        <v>2025</v>
      </c>
      <c r="D2560" s="14" t="s">
        <v>1374</v>
      </c>
      <c r="E2560" s="14" t="s">
        <v>1375</v>
      </c>
      <c r="F2560" s="14" t="s">
        <v>2026</v>
      </c>
      <c r="G2560" s="30">
        <v>212.94811282051344</v>
      </c>
      <c r="H2560" s="30">
        <v>72.021475555555767</v>
      </c>
      <c r="I2560" s="26">
        <f t="shared" si="129"/>
        <v>212.94811282051344</v>
      </c>
      <c r="J2560" s="26">
        <f t="shared" si="129"/>
        <v>72.021475555555767</v>
      </c>
      <c r="K2560" s="26">
        <f t="shared" si="130"/>
        <v>140.92663726495766</v>
      </c>
      <c r="L2560" s="28">
        <f t="shared" si="131"/>
        <v>0.66178861788617882</v>
      </c>
    </row>
    <row r="2561" spans="1:12">
      <c r="A2561" s="14">
        <v>2013</v>
      </c>
      <c r="B2561" s="14" t="s">
        <v>964</v>
      </c>
      <c r="C2561" s="14" t="s">
        <v>2025</v>
      </c>
      <c r="D2561" s="14" t="s">
        <v>1374</v>
      </c>
      <c r="E2561" s="14" t="s">
        <v>1375</v>
      </c>
      <c r="F2561" s="14" t="s">
        <v>2026</v>
      </c>
      <c r="G2561" s="30">
        <v>301.96439790209848</v>
      </c>
      <c r="H2561" s="30">
        <v>76.385419120879035</v>
      </c>
      <c r="I2561" s="26">
        <f t="shared" si="129"/>
        <v>301.96439790209848</v>
      </c>
      <c r="J2561" s="26">
        <f t="shared" si="129"/>
        <v>76.385419120879035</v>
      </c>
      <c r="K2561" s="26">
        <f t="shared" si="130"/>
        <v>225.57897878121946</v>
      </c>
      <c r="L2561" s="28">
        <f t="shared" si="131"/>
        <v>0.74703832752613319</v>
      </c>
    </row>
    <row r="2562" spans="1:12">
      <c r="A2562" s="14">
        <v>2021</v>
      </c>
      <c r="B2562" s="14" t="s">
        <v>964</v>
      </c>
      <c r="C2562" s="14" t="s">
        <v>2027</v>
      </c>
      <c r="D2562" s="14" t="s">
        <v>1295</v>
      </c>
      <c r="E2562" s="14" t="s">
        <v>967</v>
      </c>
      <c r="F2562" s="14" t="s">
        <v>2028</v>
      </c>
      <c r="G2562" s="30">
        <v>194.74891666666704</v>
      </c>
      <c r="H2562" s="30">
        <v>21.786397500000039</v>
      </c>
      <c r="I2562" s="26">
        <f t="shared" si="129"/>
        <v>194.74891666666704</v>
      </c>
      <c r="J2562" s="26">
        <f t="shared" si="129"/>
        <v>21.786397500000039</v>
      </c>
      <c r="K2562" s="26">
        <f t="shared" si="130"/>
        <v>172.96251916666699</v>
      </c>
      <c r="L2562" s="28">
        <f t="shared" si="131"/>
        <v>0.88813084112149532</v>
      </c>
    </row>
    <row r="2563" spans="1:12">
      <c r="A2563" s="14">
        <v>2020</v>
      </c>
      <c r="B2563" s="14" t="s">
        <v>964</v>
      </c>
      <c r="C2563" s="14" t="s">
        <v>2027</v>
      </c>
      <c r="D2563" s="14" t="s">
        <v>1295</v>
      </c>
      <c r="E2563" s="14" t="s">
        <v>967</v>
      </c>
      <c r="F2563" s="14" t="s">
        <v>2028</v>
      </c>
      <c r="G2563" s="30">
        <v>224.01497938144357</v>
      </c>
      <c r="H2563" s="30">
        <v>33.69028538461545</v>
      </c>
      <c r="I2563" s="26">
        <f t="shared" si="129"/>
        <v>224.01497938144357</v>
      </c>
      <c r="J2563" s="26">
        <f t="shared" si="129"/>
        <v>33.69028538461545</v>
      </c>
      <c r="K2563" s="26">
        <f t="shared" si="130"/>
        <v>190.3246939968281</v>
      </c>
      <c r="L2563" s="28">
        <f t="shared" si="131"/>
        <v>0.84960699736400658</v>
      </c>
    </row>
    <row r="2564" spans="1:12">
      <c r="A2564" s="14">
        <v>2019</v>
      </c>
      <c r="B2564" s="14" t="s">
        <v>964</v>
      </c>
      <c r="C2564" s="14" t="s">
        <v>2027</v>
      </c>
      <c r="D2564" s="14" t="s">
        <v>1295</v>
      </c>
      <c r="E2564" s="14" t="s">
        <v>967</v>
      </c>
      <c r="F2564" s="14" t="s">
        <v>2028</v>
      </c>
      <c r="G2564" s="30">
        <v>192.35564060814926</v>
      </c>
      <c r="H2564" s="30">
        <v>55.299084025853993</v>
      </c>
      <c r="I2564" s="26">
        <f t="shared" si="129"/>
        <v>192.35564060814926</v>
      </c>
      <c r="J2564" s="26">
        <f t="shared" si="129"/>
        <v>55.299084025853993</v>
      </c>
      <c r="K2564" s="26">
        <f t="shared" si="130"/>
        <v>137.05655658229526</v>
      </c>
      <c r="L2564" s="28">
        <f t="shared" si="131"/>
        <v>0.71251644167532036</v>
      </c>
    </row>
    <row r="2565" spans="1:12">
      <c r="A2565" s="14">
        <v>2021</v>
      </c>
      <c r="B2565" s="14" t="s">
        <v>964</v>
      </c>
      <c r="C2565" s="14" t="s">
        <v>2029</v>
      </c>
      <c r="D2565" s="14" t="s">
        <v>2030</v>
      </c>
      <c r="E2565" s="14" t="s">
        <v>1129</v>
      </c>
      <c r="F2565" s="14" t="s">
        <v>1327</v>
      </c>
      <c r="G2565" s="30">
        <v>1358.2578624907921</v>
      </c>
      <c r="H2565" s="30">
        <v>799.0314773444743</v>
      </c>
      <c r="I2565" s="26">
        <f t="shared" si="129"/>
        <v>1358.2578624907921</v>
      </c>
      <c r="J2565" s="26">
        <f t="shared" si="129"/>
        <v>799.0314773444743</v>
      </c>
      <c r="K2565" s="26">
        <f t="shared" si="130"/>
        <v>559.22638514631785</v>
      </c>
      <c r="L2565" s="28">
        <f t="shared" si="131"/>
        <v>0.4117232821467352</v>
      </c>
    </row>
    <row r="2566" spans="1:12">
      <c r="A2566" s="14">
        <v>2020</v>
      </c>
      <c r="B2566" s="14" t="s">
        <v>964</v>
      </c>
      <c r="C2566" s="14" t="s">
        <v>2029</v>
      </c>
      <c r="D2566" s="14" t="s">
        <v>2030</v>
      </c>
      <c r="E2566" s="14" t="s">
        <v>1129</v>
      </c>
      <c r="F2566" s="14" t="s">
        <v>1327</v>
      </c>
      <c r="G2566" s="30">
        <v>1409.3091293134439</v>
      </c>
      <c r="H2566" s="30">
        <v>913.7738589133088</v>
      </c>
      <c r="I2566" s="26">
        <f t="shared" si="129"/>
        <v>1409.3091293134439</v>
      </c>
      <c r="J2566" s="26">
        <f t="shared" si="129"/>
        <v>913.7738589133088</v>
      </c>
      <c r="K2566" s="26">
        <f t="shared" si="130"/>
        <v>495.53527040013512</v>
      </c>
      <c r="L2566" s="28">
        <f t="shared" si="131"/>
        <v>0.35161573858642287</v>
      </c>
    </row>
    <row r="2567" spans="1:12">
      <c r="A2567" s="14">
        <v>2021</v>
      </c>
      <c r="B2567" s="14" t="s">
        <v>964</v>
      </c>
      <c r="C2567" s="14" t="s">
        <v>2031</v>
      </c>
      <c r="D2567" s="14" t="s">
        <v>2032</v>
      </c>
      <c r="E2567" s="14" t="s">
        <v>1187</v>
      </c>
      <c r="F2567" s="14" t="s">
        <v>1342</v>
      </c>
      <c r="G2567" s="30">
        <v>1235.4292159539773</v>
      </c>
      <c r="H2567" s="30">
        <v>175.62058919667621</v>
      </c>
      <c r="I2567" s="26">
        <f t="shared" si="129"/>
        <v>1235.4292159539773</v>
      </c>
      <c r="J2567" s="26">
        <f t="shared" si="129"/>
        <v>175.62058919667621</v>
      </c>
      <c r="K2567" s="26">
        <f t="shared" si="130"/>
        <v>1059.808626757301</v>
      </c>
      <c r="L2567" s="28">
        <f t="shared" si="131"/>
        <v>0.85784649826249648</v>
      </c>
    </row>
    <row r="2568" spans="1:12">
      <c r="A2568" s="14">
        <v>2019</v>
      </c>
      <c r="B2568" s="14" t="s">
        <v>964</v>
      </c>
      <c r="C2568" s="14" t="s">
        <v>2031</v>
      </c>
      <c r="D2568" s="14" t="s">
        <v>2032</v>
      </c>
      <c r="E2568" s="14" t="s">
        <v>1187</v>
      </c>
      <c r="F2568" s="14" t="s">
        <v>1342</v>
      </c>
      <c r="G2568" s="30">
        <v>1379.3540701943468</v>
      </c>
      <c r="H2568" s="30">
        <v>198.91541158818112</v>
      </c>
      <c r="I2568" s="26">
        <f t="shared" ref="I2568:J2631" si="132">IF(G2568&lt;0,"",IF(G2568="","",G2568))</f>
        <v>1379.3540701943468</v>
      </c>
      <c r="J2568" s="26">
        <f t="shared" si="132"/>
        <v>198.91541158818112</v>
      </c>
      <c r="K2568" s="26">
        <f t="shared" si="130"/>
        <v>1180.4386586061657</v>
      </c>
      <c r="L2568" s="28">
        <f t="shared" si="131"/>
        <v>0.8557908981555733</v>
      </c>
    </row>
    <row r="2569" spans="1:12">
      <c r="A2569" s="14">
        <v>2020</v>
      </c>
      <c r="B2569" s="14" t="s">
        <v>964</v>
      </c>
      <c r="C2569" s="14" t="s">
        <v>2031</v>
      </c>
      <c r="D2569" s="14" t="s">
        <v>2032</v>
      </c>
      <c r="E2569" s="14" t="s">
        <v>1187</v>
      </c>
      <c r="F2569" s="14" t="s">
        <v>1342</v>
      </c>
      <c r="G2569" s="30">
        <v>1394.3266480282364</v>
      </c>
      <c r="H2569" s="30">
        <v>232.1753271468134</v>
      </c>
      <c r="I2569" s="26">
        <f t="shared" si="132"/>
        <v>1394.3266480282364</v>
      </c>
      <c r="J2569" s="26">
        <f t="shared" si="132"/>
        <v>232.1753271468134</v>
      </c>
      <c r="K2569" s="26">
        <f t="shared" si="130"/>
        <v>1162.1513208814231</v>
      </c>
      <c r="L2569" s="28">
        <f t="shared" si="131"/>
        <v>0.83348569901095981</v>
      </c>
    </row>
    <row r="2570" spans="1:12">
      <c r="A2570" s="14">
        <v>2018</v>
      </c>
      <c r="B2570" s="14" t="s">
        <v>964</v>
      </c>
      <c r="C2570" s="14" t="s">
        <v>2031</v>
      </c>
      <c r="D2570" s="14" t="s">
        <v>2032</v>
      </c>
      <c r="E2570" s="14" t="s">
        <v>1187</v>
      </c>
      <c r="F2570" s="14" t="s">
        <v>1342</v>
      </c>
      <c r="G2570" s="30">
        <v>1233.731100616013</v>
      </c>
      <c r="H2570" s="30">
        <v>266.84686899999912</v>
      </c>
      <c r="I2570" s="26">
        <f t="shared" si="132"/>
        <v>1233.731100616013</v>
      </c>
      <c r="J2570" s="26">
        <f t="shared" si="132"/>
        <v>266.84686899999912</v>
      </c>
      <c r="K2570" s="26">
        <f t="shared" si="130"/>
        <v>966.88423161601395</v>
      </c>
      <c r="L2570" s="28">
        <f t="shared" si="131"/>
        <v>0.78370743116813701</v>
      </c>
    </row>
    <row r="2571" spans="1:12">
      <c r="A2571" s="14">
        <v>2012</v>
      </c>
      <c r="B2571" s="14" t="s">
        <v>964</v>
      </c>
      <c r="C2571" s="14" t="s">
        <v>2031</v>
      </c>
      <c r="D2571" s="14" t="s">
        <v>2032</v>
      </c>
      <c r="E2571" s="14" t="s">
        <v>1187</v>
      </c>
      <c r="F2571" s="14" t="s">
        <v>1342</v>
      </c>
      <c r="G2571" s="30">
        <v>1348.4128766790564</v>
      </c>
      <c r="H2571" s="30">
        <v>314.69473097497712</v>
      </c>
      <c r="I2571" s="26">
        <f t="shared" si="132"/>
        <v>1348.4128766790564</v>
      </c>
      <c r="J2571" s="26">
        <f t="shared" si="132"/>
        <v>314.69473097497712</v>
      </c>
      <c r="K2571" s="26">
        <f t="shared" si="130"/>
        <v>1033.7181457040792</v>
      </c>
      <c r="L2571" s="28">
        <f t="shared" si="131"/>
        <v>0.76661841753541826</v>
      </c>
    </row>
    <row r="2572" spans="1:12">
      <c r="A2572" s="14">
        <v>2011</v>
      </c>
      <c r="B2572" s="14" t="s">
        <v>964</v>
      </c>
      <c r="C2572" s="14" t="s">
        <v>2031</v>
      </c>
      <c r="D2572" s="14" t="s">
        <v>2032</v>
      </c>
      <c r="E2572" s="14" t="s">
        <v>1187</v>
      </c>
      <c r="F2572" s="14" t="s">
        <v>1342</v>
      </c>
      <c r="G2572" s="30">
        <v>1134.1526152679442</v>
      </c>
      <c r="H2572" s="30">
        <v>319.21575743801509</v>
      </c>
      <c r="I2572" s="26">
        <f t="shared" si="132"/>
        <v>1134.1526152679442</v>
      </c>
      <c r="J2572" s="26">
        <f t="shared" si="132"/>
        <v>319.21575743801509</v>
      </c>
      <c r="K2572" s="26">
        <f t="shared" si="130"/>
        <v>814.93685782992907</v>
      </c>
      <c r="L2572" s="28">
        <f t="shared" si="131"/>
        <v>0.71854250200481162</v>
      </c>
    </row>
    <row r="2573" spans="1:12">
      <c r="A2573" s="14">
        <v>2016</v>
      </c>
      <c r="B2573" s="14" t="s">
        <v>964</v>
      </c>
      <c r="C2573" s="14" t="s">
        <v>2031</v>
      </c>
      <c r="D2573" s="14" t="s">
        <v>2032</v>
      </c>
      <c r="E2573" s="14" t="s">
        <v>1187</v>
      </c>
      <c r="F2573" s="14" t="s">
        <v>1342</v>
      </c>
      <c r="G2573" s="30">
        <v>1199.8855891001663</v>
      </c>
      <c r="H2573" s="30">
        <v>360.79558957736253</v>
      </c>
      <c r="I2573" s="26">
        <f t="shared" si="132"/>
        <v>1199.8855891001663</v>
      </c>
      <c r="J2573" s="26">
        <f t="shared" si="132"/>
        <v>360.79558957736253</v>
      </c>
      <c r="K2573" s="26">
        <f t="shared" si="130"/>
        <v>839.08999952280374</v>
      </c>
      <c r="L2573" s="28">
        <f t="shared" si="131"/>
        <v>0.69930834001603848</v>
      </c>
    </row>
    <row r="2574" spans="1:12">
      <c r="A2574" s="14">
        <v>2017</v>
      </c>
      <c r="B2574" s="14" t="s">
        <v>964</v>
      </c>
      <c r="C2574" s="14" t="s">
        <v>2031</v>
      </c>
      <c r="D2574" s="14" t="s">
        <v>2032</v>
      </c>
      <c r="E2574" s="14" t="s">
        <v>1187</v>
      </c>
      <c r="F2574" s="14" t="s">
        <v>1342</v>
      </c>
      <c r="G2574" s="30">
        <v>1156.6979086353263</v>
      </c>
      <c r="H2574" s="30">
        <v>441.98268098929458</v>
      </c>
      <c r="I2574" s="26">
        <f t="shared" si="132"/>
        <v>1156.6979086353263</v>
      </c>
      <c r="J2574" s="26">
        <f t="shared" si="132"/>
        <v>441.98268098929458</v>
      </c>
      <c r="K2574" s="26">
        <f t="shared" si="130"/>
        <v>714.71522764603174</v>
      </c>
      <c r="L2574" s="28">
        <f t="shared" si="131"/>
        <v>0.61789272921678717</v>
      </c>
    </row>
    <row r="2575" spans="1:12">
      <c r="A2575" s="14">
        <v>2015</v>
      </c>
      <c r="B2575" s="14" t="s">
        <v>964</v>
      </c>
      <c r="C2575" s="14" t="s">
        <v>2031</v>
      </c>
      <c r="D2575" s="14" t="s">
        <v>2032</v>
      </c>
      <c r="E2575" s="14" t="s">
        <v>1187</v>
      </c>
      <c r="F2575" s="14" t="s">
        <v>1342</v>
      </c>
      <c r="G2575" s="30">
        <v>1110.1833587943549</v>
      </c>
      <c r="H2575" s="30">
        <v>452.58445250737589</v>
      </c>
      <c r="I2575" s="26">
        <f t="shared" si="132"/>
        <v>1110.1833587943549</v>
      </c>
      <c r="J2575" s="26">
        <f t="shared" si="132"/>
        <v>452.58445250737589</v>
      </c>
      <c r="K2575" s="26">
        <f t="shared" si="130"/>
        <v>657.59890628697906</v>
      </c>
      <c r="L2575" s="28">
        <f t="shared" si="131"/>
        <v>0.59233360064154006</v>
      </c>
    </row>
    <row r="2576" spans="1:12">
      <c r="A2576" s="14">
        <v>2014</v>
      </c>
      <c r="B2576" s="14" t="s">
        <v>964</v>
      </c>
      <c r="C2576" s="14" t="s">
        <v>2031</v>
      </c>
      <c r="D2576" s="14" t="s">
        <v>2032</v>
      </c>
      <c r="E2576" s="14" t="s">
        <v>1187</v>
      </c>
      <c r="F2576" s="14" t="s">
        <v>1342</v>
      </c>
      <c r="G2576" s="30">
        <v>1184.9877825393803</v>
      </c>
      <c r="H2576" s="30">
        <v>542.88595045197894</v>
      </c>
      <c r="I2576" s="26">
        <f t="shared" si="132"/>
        <v>1184.9877825393803</v>
      </c>
      <c r="J2576" s="26">
        <f t="shared" si="132"/>
        <v>542.88595045197894</v>
      </c>
      <c r="K2576" s="26">
        <f t="shared" si="130"/>
        <v>642.10183208740136</v>
      </c>
      <c r="L2576" s="28">
        <f t="shared" si="131"/>
        <v>0.54186367281475545</v>
      </c>
    </row>
    <row r="2577" spans="1:12">
      <c r="A2577" s="14">
        <v>2013</v>
      </c>
      <c r="B2577" s="14" t="s">
        <v>964</v>
      </c>
      <c r="C2577" s="14" t="s">
        <v>2031</v>
      </c>
      <c r="D2577" s="14" t="s">
        <v>2032</v>
      </c>
      <c r="E2577" s="14" t="s">
        <v>1187</v>
      </c>
      <c r="F2577" s="14" t="s">
        <v>1342</v>
      </c>
      <c r="G2577" s="30">
        <v>1214.4260954665328</v>
      </c>
      <c r="H2577" s="30">
        <v>560.36950708215147</v>
      </c>
      <c r="I2577" s="26">
        <f t="shared" si="132"/>
        <v>1214.4260954665328</v>
      </c>
      <c r="J2577" s="26">
        <f t="shared" si="132"/>
        <v>560.36950708215147</v>
      </c>
      <c r="K2577" s="26">
        <f t="shared" si="130"/>
        <v>654.05658838438137</v>
      </c>
      <c r="L2577" s="28">
        <f t="shared" si="131"/>
        <v>0.53857257417802729</v>
      </c>
    </row>
    <row r="2578" spans="1:12">
      <c r="A2578" s="14">
        <v>2018</v>
      </c>
      <c r="B2578" s="14" t="s">
        <v>964</v>
      </c>
      <c r="C2578" s="14" t="s">
        <v>2033</v>
      </c>
      <c r="D2578" s="14" t="s">
        <v>2034</v>
      </c>
      <c r="E2578" s="14" t="s">
        <v>1936</v>
      </c>
      <c r="F2578" s="14" t="s">
        <v>2035</v>
      </c>
      <c r="G2578" s="30">
        <v>495.67097415507067</v>
      </c>
      <c r="H2578" s="30">
        <v>182.8365000000006</v>
      </c>
      <c r="I2578" s="26">
        <f t="shared" si="132"/>
        <v>495.67097415507067</v>
      </c>
      <c r="J2578" s="26">
        <f t="shared" si="132"/>
        <v>182.8365000000006</v>
      </c>
      <c r="K2578" s="26">
        <f t="shared" si="130"/>
        <v>312.8344741550701</v>
      </c>
      <c r="L2578" s="28">
        <f t="shared" si="131"/>
        <v>0.63113333333333299</v>
      </c>
    </row>
    <row r="2579" spans="1:12">
      <c r="A2579" s="14">
        <v>2021</v>
      </c>
      <c r="B2579" s="14" t="s">
        <v>964</v>
      </c>
      <c r="C2579" s="14" t="s">
        <v>2033</v>
      </c>
      <c r="D2579" s="14" t="s">
        <v>2034</v>
      </c>
      <c r="E2579" s="14" t="s">
        <v>1936</v>
      </c>
      <c r="F2579" s="14" t="s">
        <v>2035</v>
      </c>
      <c r="G2579" s="30">
        <v>531.05678621488835</v>
      </c>
      <c r="H2579" s="30">
        <v>239.52254228650111</v>
      </c>
      <c r="I2579" s="26">
        <f t="shared" si="132"/>
        <v>531.05678621488835</v>
      </c>
      <c r="J2579" s="26">
        <f t="shared" si="132"/>
        <v>239.52254228650111</v>
      </c>
      <c r="K2579" s="26">
        <f t="shared" si="130"/>
        <v>291.53424392838724</v>
      </c>
      <c r="L2579" s="28">
        <f t="shared" si="131"/>
        <v>0.54896999999999996</v>
      </c>
    </row>
    <row r="2580" spans="1:12">
      <c r="A2580" s="14">
        <v>2019</v>
      </c>
      <c r="B2580" s="14" t="s">
        <v>964</v>
      </c>
      <c r="C2580" s="14" t="s">
        <v>2033</v>
      </c>
      <c r="D2580" s="14" t="s">
        <v>2034</v>
      </c>
      <c r="E2580" s="14" t="s">
        <v>1936</v>
      </c>
      <c r="F2580" s="14" t="s">
        <v>2035</v>
      </c>
      <c r="G2580" s="30">
        <v>625.09764286002371</v>
      </c>
      <c r="H2580" s="30">
        <v>271.90184720303904</v>
      </c>
      <c r="I2580" s="26">
        <f t="shared" si="132"/>
        <v>625.09764286002371</v>
      </c>
      <c r="J2580" s="26">
        <f t="shared" si="132"/>
        <v>271.90184720303904</v>
      </c>
      <c r="K2580" s="26">
        <f t="shared" si="130"/>
        <v>353.19579565698467</v>
      </c>
      <c r="L2580" s="28">
        <f t="shared" si="131"/>
        <v>0.56502499999999967</v>
      </c>
    </row>
    <row r="2581" spans="1:12">
      <c r="A2581" s="14">
        <v>2020</v>
      </c>
      <c r="B2581" s="14" t="s">
        <v>964</v>
      </c>
      <c r="C2581" s="14" t="s">
        <v>2033</v>
      </c>
      <c r="D2581" s="14" t="s">
        <v>2034</v>
      </c>
      <c r="E2581" s="14" t="s">
        <v>1936</v>
      </c>
      <c r="F2581" s="14" t="s">
        <v>2035</v>
      </c>
      <c r="G2581" s="30">
        <v>546.40948947255413</v>
      </c>
      <c r="H2581" s="30">
        <v>278.04229008307402</v>
      </c>
      <c r="I2581" s="26">
        <f t="shared" si="132"/>
        <v>546.40948947255413</v>
      </c>
      <c r="J2581" s="26">
        <f t="shared" si="132"/>
        <v>278.04229008307402</v>
      </c>
      <c r="K2581" s="26">
        <f t="shared" si="130"/>
        <v>268.36719938948011</v>
      </c>
      <c r="L2581" s="28">
        <f t="shared" si="131"/>
        <v>0.49114666666666679</v>
      </c>
    </row>
    <row r="2582" spans="1:12">
      <c r="A2582" s="14">
        <v>2011</v>
      </c>
      <c r="B2582" s="14" t="s">
        <v>964</v>
      </c>
      <c r="C2582" s="14" t="s">
        <v>2036</v>
      </c>
      <c r="D2582" s="14" t="s">
        <v>2037</v>
      </c>
      <c r="E2582" s="14" t="s">
        <v>2007</v>
      </c>
      <c r="F2582" s="14" t="s">
        <v>2007</v>
      </c>
      <c r="G2582" s="30">
        <v>9935.8159886805388</v>
      </c>
      <c r="H2582" s="30">
        <v>2125.6842116219855</v>
      </c>
      <c r="I2582" s="26">
        <f t="shared" si="132"/>
        <v>9935.8159886805388</v>
      </c>
      <c r="J2582" s="26">
        <f t="shared" si="132"/>
        <v>2125.6842116219855</v>
      </c>
      <c r="K2582" s="26">
        <f t="shared" si="130"/>
        <v>7810.1317770585538</v>
      </c>
      <c r="L2582" s="28">
        <f t="shared" si="131"/>
        <v>0.78605841593245196</v>
      </c>
    </row>
    <row r="2583" spans="1:12">
      <c r="A2583" s="14">
        <v>2021</v>
      </c>
      <c r="B2583" s="14" t="s">
        <v>964</v>
      </c>
      <c r="C2583" s="14" t="s">
        <v>2036</v>
      </c>
      <c r="D2583" s="14" t="s">
        <v>2037</v>
      </c>
      <c r="E2583" s="14" t="s">
        <v>2007</v>
      </c>
      <c r="F2583" s="14" t="s">
        <v>2007</v>
      </c>
      <c r="G2583" s="30">
        <v>10669.345862389639</v>
      </c>
      <c r="H2583" s="30">
        <v>2381.8046575845424</v>
      </c>
      <c r="I2583" s="26">
        <f t="shared" si="132"/>
        <v>10669.345862389639</v>
      </c>
      <c r="J2583" s="26">
        <f t="shared" si="132"/>
        <v>2381.8046575845424</v>
      </c>
      <c r="K2583" s="26">
        <f t="shared" si="130"/>
        <v>8287.5412048050966</v>
      </c>
      <c r="L2583" s="28">
        <f t="shared" si="131"/>
        <v>0.7767618850954483</v>
      </c>
    </row>
    <row r="2584" spans="1:12">
      <c r="A2584" s="14">
        <v>2017</v>
      </c>
      <c r="B2584" s="14" t="s">
        <v>964</v>
      </c>
      <c r="C2584" s="14" t="s">
        <v>2036</v>
      </c>
      <c r="D2584" s="14" t="s">
        <v>2037</v>
      </c>
      <c r="E2584" s="14" t="s">
        <v>2007</v>
      </c>
      <c r="F2584" s="14" t="s">
        <v>2007</v>
      </c>
      <c r="G2584" s="30">
        <v>10252.448418661073</v>
      </c>
      <c r="H2584" s="30">
        <v>2667.4712782775082</v>
      </c>
      <c r="I2584" s="26">
        <f t="shared" si="132"/>
        <v>10252.448418661073</v>
      </c>
      <c r="J2584" s="26">
        <f t="shared" si="132"/>
        <v>2667.4712782775082</v>
      </c>
      <c r="K2584" s="26">
        <f t="shared" si="130"/>
        <v>7584.9771403835657</v>
      </c>
      <c r="L2584" s="28">
        <f t="shared" si="131"/>
        <v>0.73982104865582266</v>
      </c>
    </row>
    <row r="2585" spans="1:12">
      <c r="A2585" s="14">
        <v>2020</v>
      </c>
      <c r="B2585" s="14" t="s">
        <v>964</v>
      </c>
      <c r="C2585" s="14" t="s">
        <v>2036</v>
      </c>
      <c r="D2585" s="14" t="s">
        <v>2037</v>
      </c>
      <c r="E2585" s="14" t="s">
        <v>2007</v>
      </c>
      <c r="F2585" s="14" t="s">
        <v>2007</v>
      </c>
      <c r="G2585" s="30">
        <v>10637.995743110951</v>
      </c>
      <c r="H2585" s="30">
        <v>2971.8868710914503</v>
      </c>
      <c r="I2585" s="26">
        <f t="shared" si="132"/>
        <v>10637.995743110951</v>
      </c>
      <c r="J2585" s="26">
        <f t="shared" si="132"/>
        <v>2971.8868710914503</v>
      </c>
      <c r="K2585" s="26">
        <f t="shared" si="130"/>
        <v>7666.1088720195003</v>
      </c>
      <c r="L2585" s="28">
        <f t="shared" si="131"/>
        <v>0.72063470010166042</v>
      </c>
    </row>
    <row r="2586" spans="1:12">
      <c r="A2586" s="14">
        <v>2019</v>
      </c>
      <c r="B2586" s="14" t="s">
        <v>964</v>
      </c>
      <c r="C2586" s="14" t="s">
        <v>2036</v>
      </c>
      <c r="D2586" s="14" t="s">
        <v>2037</v>
      </c>
      <c r="E2586" s="14" t="s">
        <v>2007</v>
      </c>
      <c r="F2586" s="14" t="s">
        <v>2007</v>
      </c>
      <c r="G2586" s="30">
        <v>12361.77484309729</v>
      </c>
      <c r="H2586" s="30">
        <v>3143.4892588512898</v>
      </c>
      <c r="I2586" s="26">
        <f t="shared" si="132"/>
        <v>12361.77484309729</v>
      </c>
      <c r="J2586" s="26">
        <f t="shared" si="132"/>
        <v>3143.4892588512898</v>
      </c>
      <c r="K2586" s="26">
        <f t="shared" si="130"/>
        <v>9218.2855842459994</v>
      </c>
      <c r="L2586" s="28">
        <f t="shared" si="131"/>
        <v>0.74570890517338717</v>
      </c>
    </row>
    <row r="2587" spans="1:12">
      <c r="A2587" s="14">
        <v>2018</v>
      </c>
      <c r="B2587" s="14" t="s">
        <v>964</v>
      </c>
      <c r="C2587" s="14" t="s">
        <v>2036</v>
      </c>
      <c r="D2587" s="14" t="s">
        <v>2037</v>
      </c>
      <c r="E2587" s="14" t="s">
        <v>2007</v>
      </c>
      <c r="F2587" s="14" t="s">
        <v>2007</v>
      </c>
      <c r="G2587" s="30">
        <v>11567.156434204067</v>
      </c>
      <c r="H2587" s="30">
        <v>3912.9522600000073</v>
      </c>
      <c r="I2587" s="26">
        <f t="shared" si="132"/>
        <v>11567.156434204067</v>
      </c>
      <c r="J2587" s="26">
        <f t="shared" si="132"/>
        <v>3912.9522600000073</v>
      </c>
      <c r="K2587" s="26">
        <f t="shared" si="130"/>
        <v>7654.2041742040601</v>
      </c>
      <c r="L2587" s="28">
        <f t="shared" si="131"/>
        <v>0.66171873941036952</v>
      </c>
    </row>
    <row r="2588" spans="1:12">
      <c r="A2588" s="14">
        <v>2013</v>
      </c>
      <c r="B2588" s="14" t="s">
        <v>964</v>
      </c>
      <c r="C2588" s="14" t="s">
        <v>2036</v>
      </c>
      <c r="D2588" s="14" t="s">
        <v>2037</v>
      </c>
      <c r="E2588" s="14" t="s">
        <v>2007</v>
      </c>
      <c r="F2588" s="14" t="s">
        <v>2007</v>
      </c>
      <c r="G2588" s="30">
        <v>10957.861692230699</v>
      </c>
      <c r="H2588" s="30">
        <v>4776.0705996527731</v>
      </c>
      <c r="I2588" s="26">
        <f t="shared" si="132"/>
        <v>10957.861692230699</v>
      </c>
      <c r="J2588" s="26">
        <f t="shared" si="132"/>
        <v>4776.0705996527731</v>
      </c>
      <c r="K2588" s="26">
        <f t="shared" si="130"/>
        <v>6181.7910925779261</v>
      </c>
      <c r="L2588" s="28">
        <f t="shared" si="131"/>
        <v>0.56414209872359644</v>
      </c>
    </row>
    <row r="2589" spans="1:12">
      <c r="A2589" s="14">
        <v>2016</v>
      </c>
      <c r="B2589" s="14" t="s">
        <v>964</v>
      </c>
      <c r="C2589" s="14" t="s">
        <v>2036</v>
      </c>
      <c r="D2589" s="14" t="s">
        <v>2037</v>
      </c>
      <c r="E2589" s="14" t="s">
        <v>2007</v>
      </c>
      <c r="F2589" s="14" t="s">
        <v>2007</v>
      </c>
      <c r="G2589" s="30">
        <v>11376.810517199779</v>
      </c>
      <c r="H2589" s="30">
        <v>5492.3651467554664</v>
      </c>
      <c r="I2589" s="26">
        <f t="shared" si="132"/>
        <v>11376.810517199779</v>
      </c>
      <c r="J2589" s="26">
        <f t="shared" si="132"/>
        <v>5492.3651467554664</v>
      </c>
      <c r="K2589" s="26">
        <f t="shared" si="130"/>
        <v>5884.4453704443131</v>
      </c>
      <c r="L2589" s="28">
        <f t="shared" si="131"/>
        <v>0.51723155286343603</v>
      </c>
    </row>
    <row r="2590" spans="1:12">
      <c r="A2590" s="14">
        <v>2015</v>
      </c>
      <c r="B2590" s="14" t="s">
        <v>964</v>
      </c>
      <c r="C2590" s="14" t="s">
        <v>2036</v>
      </c>
      <c r="D2590" s="14" t="s">
        <v>2037</v>
      </c>
      <c r="E2590" s="14" t="s">
        <v>2007</v>
      </c>
      <c r="F2590" s="14" t="s">
        <v>2007</v>
      </c>
      <c r="G2590" s="30">
        <v>10469.080846259929</v>
      </c>
      <c r="H2590" s="30">
        <v>5506.7481288665786</v>
      </c>
      <c r="I2590" s="26">
        <f t="shared" si="132"/>
        <v>10469.080846259929</v>
      </c>
      <c r="J2590" s="26">
        <f t="shared" si="132"/>
        <v>5506.7481288665786</v>
      </c>
      <c r="K2590" s="26">
        <f t="shared" si="130"/>
        <v>4962.3327173933503</v>
      </c>
      <c r="L2590" s="28">
        <f t="shared" si="131"/>
        <v>0.4739988916186601</v>
      </c>
    </row>
    <row r="2591" spans="1:12">
      <c r="A2591" s="14">
        <v>2012</v>
      </c>
      <c r="B2591" s="14" t="s">
        <v>964</v>
      </c>
      <c r="C2591" s="14" t="s">
        <v>2036</v>
      </c>
      <c r="D2591" s="14" t="s">
        <v>2037</v>
      </c>
      <c r="E2591" s="14" t="s">
        <v>2007</v>
      </c>
      <c r="F2591" s="14" t="s">
        <v>2007</v>
      </c>
      <c r="G2591" s="30">
        <v>12130.330288598205</v>
      </c>
      <c r="H2591" s="30">
        <v>5840.3226796616109</v>
      </c>
      <c r="I2591" s="26">
        <f t="shared" si="132"/>
        <v>12130.330288598205</v>
      </c>
      <c r="J2591" s="26">
        <f t="shared" si="132"/>
        <v>5840.3226796616109</v>
      </c>
      <c r="K2591" s="26">
        <f t="shared" si="130"/>
        <v>6290.0076089365939</v>
      </c>
      <c r="L2591" s="28">
        <f t="shared" si="131"/>
        <v>0.51853555997966772</v>
      </c>
    </row>
    <row r="2592" spans="1:12">
      <c r="A2592" s="14">
        <v>2014</v>
      </c>
      <c r="B2592" s="14" t="s">
        <v>964</v>
      </c>
      <c r="C2592" s="14" t="s">
        <v>2036</v>
      </c>
      <c r="D2592" s="14" t="s">
        <v>2037</v>
      </c>
      <c r="E2592" s="14" t="s">
        <v>2007</v>
      </c>
      <c r="F2592" s="14" t="s">
        <v>2007</v>
      </c>
      <c r="G2592" s="30">
        <v>11044.006203573026</v>
      </c>
      <c r="H2592" s="30">
        <v>6427.7621953435573</v>
      </c>
      <c r="I2592" s="26">
        <f t="shared" si="132"/>
        <v>11044.006203573026</v>
      </c>
      <c r="J2592" s="26">
        <f t="shared" si="132"/>
        <v>6427.7621953435573</v>
      </c>
      <c r="K2592" s="26">
        <f t="shared" si="130"/>
        <v>4616.2440082294688</v>
      </c>
      <c r="L2592" s="28">
        <f t="shared" si="131"/>
        <v>0.41798636501453545</v>
      </c>
    </row>
    <row r="2593" spans="1:12">
      <c r="A2593" s="14">
        <v>2021</v>
      </c>
      <c r="B2593" s="14" t="s">
        <v>964</v>
      </c>
      <c r="C2593" s="14" t="s">
        <v>2038</v>
      </c>
      <c r="D2593" s="14" t="s">
        <v>1918</v>
      </c>
      <c r="E2593" s="14" t="s">
        <v>1919</v>
      </c>
      <c r="F2593" s="14" t="s">
        <v>1921</v>
      </c>
      <c r="G2593" s="30">
        <v>1216.5319902896745</v>
      </c>
      <c r="H2593" s="30">
        <v>564.68673723599738</v>
      </c>
      <c r="I2593" s="26">
        <f t="shared" si="132"/>
        <v>1216.5319902896745</v>
      </c>
      <c r="J2593" s="26">
        <f t="shared" si="132"/>
        <v>564.68673723599738</v>
      </c>
      <c r="K2593" s="26">
        <f t="shared" ref="K2593:K2656" si="133">IF(H2593="","",IF(G2593="","",G2593-H2593))</f>
        <v>651.84525305367708</v>
      </c>
      <c r="L2593" s="28">
        <f t="shared" ref="L2593:L2656" si="134">IF(H2593="","",IF(G2593="","",K2593/G2593))</f>
        <v>0.53582253344481556</v>
      </c>
    </row>
    <row r="2594" spans="1:12">
      <c r="A2594" s="14">
        <v>2020</v>
      </c>
      <c r="B2594" s="14" t="s">
        <v>964</v>
      </c>
      <c r="C2594" s="14" t="s">
        <v>2038</v>
      </c>
      <c r="D2594" s="14" t="s">
        <v>1918</v>
      </c>
      <c r="E2594" s="14" t="s">
        <v>1919</v>
      </c>
      <c r="F2594" s="14" t="s">
        <v>1921</v>
      </c>
      <c r="G2594" s="30">
        <v>1229.5241448189756</v>
      </c>
      <c r="H2594" s="30">
        <v>789.14169871794832</v>
      </c>
      <c r="I2594" s="26">
        <f t="shared" si="132"/>
        <v>1229.5241448189756</v>
      </c>
      <c r="J2594" s="26">
        <f t="shared" si="132"/>
        <v>789.14169871794832</v>
      </c>
      <c r="K2594" s="26">
        <f t="shared" si="133"/>
        <v>440.38244610102731</v>
      </c>
      <c r="L2594" s="28">
        <f t="shared" si="134"/>
        <v>0.35817307692307693</v>
      </c>
    </row>
    <row r="2595" spans="1:12">
      <c r="A2595" s="14">
        <v>2020</v>
      </c>
      <c r="B2595" s="14" t="s">
        <v>964</v>
      </c>
      <c r="C2595" s="14" t="s">
        <v>2039</v>
      </c>
      <c r="D2595" s="14" t="s">
        <v>2032</v>
      </c>
      <c r="E2595" s="14" t="s">
        <v>2016</v>
      </c>
      <c r="F2595" s="14" t="s">
        <v>2040</v>
      </c>
      <c r="G2595" s="30">
        <v>376.49698583279672</v>
      </c>
      <c r="H2595" s="30">
        <v>139.33134389534877</v>
      </c>
      <c r="I2595" s="26">
        <f t="shared" si="132"/>
        <v>376.49698583279672</v>
      </c>
      <c r="J2595" s="26">
        <f t="shared" si="132"/>
        <v>139.33134389534877</v>
      </c>
      <c r="K2595" s="26">
        <f t="shared" si="133"/>
        <v>237.16564193744796</v>
      </c>
      <c r="L2595" s="28">
        <f t="shared" si="134"/>
        <v>0.62992706678075194</v>
      </c>
    </row>
    <row r="2596" spans="1:12">
      <c r="A2596" s="14">
        <v>2021</v>
      </c>
      <c r="B2596" s="14" t="s">
        <v>964</v>
      </c>
      <c r="C2596" s="14" t="s">
        <v>2039</v>
      </c>
      <c r="D2596" s="14" t="s">
        <v>2032</v>
      </c>
      <c r="E2596" s="14" t="s">
        <v>2016</v>
      </c>
      <c r="F2596" s="14" t="s">
        <v>2040</v>
      </c>
      <c r="G2596" s="30">
        <v>380.87402353328503</v>
      </c>
      <c r="H2596" s="30">
        <v>175.75792857142864</v>
      </c>
      <c r="I2596" s="26">
        <f t="shared" si="132"/>
        <v>380.87402353328503</v>
      </c>
      <c r="J2596" s="26">
        <f t="shared" si="132"/>
        <v>175.75792857142864</v>
      </c>
      <c r="K2596" s="26">
        <f t="shared" si="133"/>
        <v>205.11609496185639</v>
      </c>
      <c r="L2596" s="28">
        <f t="shared" si="134"/>
        <v>0.53854052071873848</v>
      </c>
    </row>
    <row r="2597" spans="1:12">
      <c r="A2597" s="14">
        <v>2019</v>
      </c>
      <c r="B2597" s="14" t="s">
        <v>964</v>
      </c>
      <c r="C2597" s="14" t="s">
        <v>2041</v>
      </c>
      <c r="D2597" s="14" t="s">
        <v>991</v>
      </c>
      <c r="E2597" s="14" t="s">
        <v>1324</v>
      </c>
      <c r="F2597" s="14" t="s">
        <v>2042</v>
      </c>
      <c r="G2597" s="30">
        <v>158.60884387063641</v>
      </c>
      <c r="H2597" s="30">
        <v>56.467660341643636</v>
      </c>
      <c r="I2597" s="26">
        <f t="shared" si="132"/>
        <v>158.60884387063641</v>
      </c>
      <c r="J2597" s="26">
        <f t="shared" si="132"/>
        <v>56.467660341643636</v>
      </c>
      <c r="K2597" s="26">
        <f t="shared" si="133"/>
        <v>102.14118352899277</v>
      </c>
      <c r="L2597" s="28">
        <f t="shared" si="134"/>
        <v>0.64398164084911025</v>
      </c>
    </row>
    <row r="2598" spans="1:12">
      <c r="A2598" s="14">
        <v>2020</v>
      </c>
      <c r="B2598" s="14" t="s">
        <v>964</v>
      </c>
      <c r="C2598" s="14" t="s">
        <v>2041</v>
      </c>
      <c r="D2598" s="14" t="s">
        <v>991</v>
      </c>
      <c r="E2598" s="14" t="s">
        <v>1324</v>
      </c>
      <c r="F2598" s="14" t="s">
        <v>2042</v>
      </c>
      <c r="G2598" s="30">
        <v>161.07057816738015</v>
      </c>
      <c r="H2598" s="30">
        <v>95.190586267605582</v>
      </c>
      <c r="I2598" s="26">
        <f t="shared" si="132"/>
        <v>161.07057816738015</v>
      </c>
      <c r="J2598" s="26">
        <f t="shared" si="132"/>
        <v>95.190586267605582</v>
      </c>
      <c r="K2598" s="26">
        <f t="shared" si="133"/>
        <v>65.879991899774566</v>
      </c>
      <c r="L2598" s="28">
        <f t="shared" si="134"/>
        <v>0.40901319563970195</v>
      </c>
    </row>
    <row r="2599" spans="1:12">
      <c r="A2599" s="14">
        <v>2021</v>
      </c>
      <c r="B2599" s="14" t="s">
        <v>964</v>
      </c>
      <c r="C2599" s="14" t="s">
        <v>2041</v>
      </c>
      <c r="D2599" s="14" t="s">
        <v>991</v>
      </c>
      <c r="E2599" s="14" t="s">
        <v>1324</v>
      </c>
      <c r="F2599" s="14" t="s">
        <v>2042</v>
      </c>
      <c r="G2599" s="30">
        <v>161.79130348841224</v>
      </c>
      <c r="H2599" s="30">
        <v>137.2427452112677</v>
      </c>
      <c r="I2599" s="26">
        <f t="shared" si="132"/>
        <v>161.79130348841224</v>
      </c>
      <c r="J2599" s="26">
        <f t="shared" si="132"/>
        <v>137.2427452112677</v>
      </c>
      <c r="K2599" s="26">
        <f t="shared" si="133"/>
        <v>24.548558277144537</v>
      </c>
      <c r="L2599" s="28">
        <f t="shared" si="134"/>
        <v>0.15172977624784847</v>
      </c>
    </row>
    <row r="2600" spans="1:12">
      <c r="A2600" s="14">
        <v>2011</v>
      </c>
      <c r="B2600" s="14" t="s">
        <v>964</v>
      </c>
      <c r="C2600" s="14" t="s">
        <v>2043</v>
      </c>
      <c r="D2600" s="14" t="s">
        <v>1665</v>
      </c>
      <c r="E2600" s="14" t="s">
        <v>1375</v>
      </c>
      <c r="F2600" s="14" t="s">
        <v>2044</v>
      </c>
      <c r="G2600" s="30">
        <v>344.96576686244759</v>
      </c>
      <c r="H2600" s="30">
        <v>74.305382390109855</v>
      </c>
      <c r="I2600" s="26">
        <f t="shared" si="132"/>
        <v>344.96576686244759</v>
      </c>
      <c r="J2600" s="26">
        <f t="shared" si="132"/>
        <v>74.305382390109855</v>
      </c>
      <c r="K2600" s="26">
        <f t="shared" si="133"/>
        <v>270.66038447233774</v>
      </c>
      <c r="L2600" s="28">
        <f t="shared" si="134"/>
        <v>0.78460070671378079</v>
      </c>
    </row>
    <row r="2601" spans="1:12">
      <c r="A2601" s="14">
        <v>2020</v>
      </c>
      <c r="B2601" s="14" t="s">
        <v>964</v>
      </c>
      <c r="C2601" s="14" t="s">
        <v>2043</v>
      </c>
      <c r="D2601" s="14" t="s">
        <v>1665</v>
      </c>
      <c r="E2601" s="14" t="s">
        <v>1375</v>
      </c>
      <c r="F2601" s="14" t="s">
        <v>2044</v>
      </c>
      <c r="G2601" s="30">
        <v>492.2360050639428</v>
      </c>
      <c r="H2601" s="30">
        <v>84.438187499999913</v>
      </c>
      <c r="I2601" s="26">
        <f t="shared" si="132"/>
        <v>492.2360050639428</v>
      </c>
      <c r="J2601" s="26">
        <f t="shared" si="132"/>
        <v>84.438187499999913</v>
      </c>
      <c r="K2601" s="26">
        <f t="shared" si="133"/>
        <v>407.79781756394289</v>
      </c>
      <c r="L2601" s="28">
        <f t="shared" si="134"/>
        <v>0.82845995288574803</v>
      </c>
    </row>
    <row r="2602" spans="1:12">
      <c r="A2602" s="14">
        <v>2012</v>
      </c>
      <c r="B2602" s="14" t="s">
        <v>964</v>
      </c>
      <c r="C2602" s="14" t="s">
        <v>2043</v>
      </c>
      <c r="D2602" s="14" t="s">
        <v>1665</v>
      </c>
      <c r="E2602" s="14" t="s">
        <v>1375</v>
      </c>
      <c r="F2602" s="14" t="s">
        <v>2044</v>
      </c>
      <c r="G2602" s="30">
        <v>474.96052674443064</v>
      </c>
      <c r="H2602" s="30">
        <v>93.006909406713575</v>
      </c>
      <c r="I2602" s="26">
        <f t="shared" si="132"/>
        <v>474.96052674443064</v>
      </c>
      <c r="J2602" s="26">
        <f t="shared" si="132"/>
        <v>93.006909406713575</v>
      </c>
      <c r="K2602" s="26">
        <f t="shared" si="133"/>
        <v>381.95361733771705</v>
      </c>
      <c r="L2602" s="28">
        <f t="shared" si="134"/>
        <v>0.80417970721857635</v>
      </c>
    </row>
    <row r="2603" spans="1:12">
      <c r="A2603" s="14">
        <v>2013</v>
      </c>
      <c r="B2603" s="14" t="s">
        <v>964</v>
      </c>
      <c r="C2603" s="14" t="s">
        <v>2043</v>
      </c>
      <c r="D2603" s="14" t="s">
        <v>1665</v>
      </c>
      <c r="E2603" s="14" t="s">
        <v>1375</v>
      </c>
      <c r="F2603" s="14" t="s">
        <v>2044</v>
      </c>
      <c r="G2603" s="30">
        <v>432.6619883656353</v>
      </c>
      <c r="H2603" s="30">
        <v>110.28294180478827</v>
      </c>
      <c r="I2603" s="26">
        <f t="shared" si="132"/>
        <v>432.6619883656353</v>
      </c>
      <c r="J2603" s="26">
        <f t="shared" si="132"/>
        <v>110.28294180478827</v>
      </c>
      <c r="K2603" s="26">
        <f t="shared" si="133"/>
        <v>322.37904656084703</v>
      </c>
      <c r="L2603" s="28">
        <f t="shared" si="134"/>
        <v>0.74510600706713803</v>
      </c>
    </row>
    <row r="2604" spans="1:12">
      <c r="A2604" s="14">
        <v>2018</v>
      </c>
      <c r="B2604" s="14" t="s">
        <v>964</v>
      </c>
      <c r="C2604" s="14" t="s">
        <v>2043</v>
      </c>
      <c r="D2604" s="14" t="s">
        <v>1665</v>
      </c>
      <c r="E2604" s="14" t="s">
        <v>1375</v>
      </c>
      <c r="F2604" s="14" t="s">
        <v>2044</v>
      </c>
      <c r="G2604" s="30">
        <v>407.2999254521967</v>
      </c>
      <c r="H2604" s="30">
        <v>126.84166421064822</v>
      </c>
      <c r="I2604" s="26">
        <f t="shared" si="132"/>
        <v>407.2999254521967</v>
      </c>
      <c r="J2604" s="26">
        <f t="shared" si="132"/>
        <v>126.84166421064822</v>
      </c>
      <c r="K2604" s="26">
        <f t="shared" si="133"/>
        <v>280.45826124154848</v>
      </c>
      <c r="L2604" s="28">
        <f t="shared" si="134"/>
        <v>0.68857921083627804</v>
      </c>
    </row>
    <row r="2605" spans="1:12">
      <c r="A2605" s="14">
        <v>2014</v>
      </c>
      <c r="B2605" s="14" t="s">
        <v>964</v>
      </c>
      <c r="C2605" s="14" t="s">
        <v>2043</v>
      </c>
      <c r="D2605" s="14" t="s">
        <v>1665</v>
      </c>
      <c r="E2605" s="14" t="s">
        <v>1375</v>
      </c>
      <c r="F2605" s="14" t="s">
        <v>2044</v>
      </c>
      <c r="G2605" s="30">
        <v>463.2243195876286</v>
      </c>
      <c r="H2605" s="30">
        <v>130.45848166666667</v>
      </c>
      <c r="I2605" s="26">
        <f t="shared" si="132"/>
        <v>463.2243195876286</v>
      </c>
      <c r="J2605" s="26">
        <f t="shared" si="132"/>
        <v>130.45848166666667</v>
      </c>
      <c r="K2605" s="26">
        <f t="shared" si="133"/>
        <v>332.76583792096193</v>
      </c>
      <c r="L2605" s="28">
        <f t="shared" si="134"/>
        <v>0.71836866902237906</v>
      </c>
    </row>
    <row r="2606" spans="1:12">
      <c r="A2606" s="14">
        <v>2021</v>
      </c>
      <c r="B2606" s="14" t="s">
        <v>964</v>
      </c>
      <c r="C2606" s="14" t="s">
        <v>2043</v>
      </c>
      <c r="D2606" s="14" t="s">
        <v>1665</v>
      </c>
      <c r="E2606" s="14" t="s">
        <v>1375</v>
      </c>
      <c r="F2606" s="14" t="s">
        <v>2044</v>
      </c>
      <c r="G2606" s="30">
        <v>439.67465310447142</v>
      </c>
      <c r="H2606" s="30">
        <v>131.78587438016532</v>
      </c>
      <c r="I2606" s="26">
        <f t="shared" si="132"/>
        <v>439.67465310447142</v>
      </c>
      <c r="J2606" s="26">
        <f t="shared" si="132"/>
        <v>131.78587438016532</v>
      </c>
      <c r="K2606" s="26">
        <f t="shared" si="133"/>
        <v>307.88877872430612</v>
      </c>
      <c r="L2606" s="28">
        <f t="shared" si="134"/>
        <v>0.70026501766784455</v>
      </c>
    </row>
    <row r="2607" spans="1:12">
      <c r="A2607" s="14">
        <v>2015</v>
      </c>
      <c r="B2607" s="14" t="s">
        <v>964</v>
      </c>
      <c r="C2607" s="14" t="s">
        <v>2043</v>
      </c>
      <c r="D2607" s="14" t="s">
        <v>1665</v>
      </c>
      <c r="E2607" s="14" t="s">
        <v>1375</v>
      </c>
      <c r="F2607" s="14" t="s">
        <v>2044</v>
      </c>
      <c r="G2607" s="30">
        <v>376.26947619512617</v>
      </c>
      <c r="H2607" s="30">
        <v>199.14804373177802</v>
      </c>
      <c r="I2607" s="26">
        <f t="shared" si="132"/>
        <v>376.26947619512617</v>
      </c>
      <c r="J2607" s="26">
        <f t="shared" si="132"/>
        <v>199.14804373177802</v>
      </c>
      <c r="K2607" s="26">
        <f t="shared" si="133"/>
        <v>177.12143246334816</v>
      </c>
      <c r="L2607" s="28">
        <f t="shared" si="134"/>
        <v>0.47073027090695063</v>
      </c>
    </row>
    <row r="2608" spans="1:12">
      <c r="A2608" s="14">
        <v>2016</v>
      </c>
      <c r="B2608" s="14" t="s">
        <v>964</v>
      </c>
      <c r="C2608" s="14" t="s">
        <v>2043</v>
      </c>
      <c r="D2608" s="14" t="s">
        <v>1665</v>
      </c>
      <c r="E2608" s="14" t="s">
        <v>1375</v>
      </c>
      <c r="F2608" s="14" t="s">
        <v>2044</v>
      </c>
      <c r="G2608" s="30">
        <v>353.89452193727112</v>
      </c>
      <c r="H2608" s="30">
        <v>211.91987626962199</v>
      </c>
      <c r="I2608" s="26">
        <f t="shared" si="132"/>
        <v>353.89452193727112</v>
      </c>
      <c r="J2608" s="26">
        <f t="shared" si="132"/>
        <v>211.91987626962199</v>
      </c>
      <c r="K2608" s="26">
        <f t="shared" si="133"/>
        <v>141.97464566764913</v>
      </c>
      <c r="L2608" s="28">
        <f t="shared" si="134"/>
        <v>0.40117785630152974</v>
      </c>
    </row>
    <row r="2609" spans="1:12">
      <c r="A2609" s="14">
        <v>2017</v>
      </c>
      <c r="B2609" s="14" t="s">
        <v>964</v>
      </c>
      <c r="C2609" s="14" t="s">
        <v>2043</v>
      </c>
      <c r="D2609" s="14" t="s">
        <v>1665</v>
      </c>
      <c r="E2609" s="14" t="s">
        <v>1375</v>
      </c>
      <c r="F2609" s="14" t="s">
        <v>2044</v>
      </c>
      <c r="G2609" s="30">
        <v>347.77533741089417</v>
      </c>
      <c r="H2609" s="30">
        <v>213.10959921431072</v>
      </c>
      <c r="I2609" s="26">
        <f t="shared" si="132"/>
        <v>347.77533741089417</v>
      </c>
      <c r="J2609" s="26">
        <f t="shared" si="132"/>
        <v>213.10959921431072</v>
      </c>
      <c r="K2609" s="26">
        <f t="shared" si="133"/>
        <v>134.66573819658345</v>
      </c>
      <c r="L2609" s="28">
        <f t="shared" si="134"/>
        <v>0.38722049469964803</v>
      </c>
    </row>
    <row r="2610" spans="1:12">
      <c r="A2610" s="14">
        <v>2019</v>
      </c>
      <c r="B2610" s="14" t="s">
        <v>964</v>
      </c>
      <c r="C2610" s="14" t="s">
        <v>2043</v>
      </c>
      <c r="D2610" s="14" t="s">
        <v>1665</v>
      </c>
      <c r="E2610" s="14" t="s">
        <v>1375</v>
      </c>
      <c r="F2610" s="14" t="s">
        <v>2044</v>
      </c>
      <c r="G2610" s="30">
        <v>424.94061644708916</v>
      </c>
      <c r="H2610" s="30">
        <v>217.00000501841694</v>
      </c>
      <c r="I2610" s="26">
        <f t="shared" si="132"/>
        <v>424.94061644708916</v>
      </c>
      <c r="J2610" s="26">
        <f t="shared" si="132"/>
        <v>217.00000501841694</v>
      </c>
      <c r="K2610" s="26">
        <f t="shared" si="133"/>
        <v>207.94061142867221</v>
      </c>
      <c r="L2610" s="28">
        <f t="shared" si="134"/>
        <v>0.48934040047114119</v>
      </c>
    </row>
    <row r="2611" spans="1:12">
      <c r="A2611" s="14">
        <v>2018</v>
      </c>
      <c r="B2611" s="14" t="s">
        <v>964</v>
      </c>
      <c r="C2611" s="14" t="s">
        <v>2045</v>
      </c>
      <c r="D2611" s="14" t="s">
        <v>1121</v>
      </c>
      <c r="E2611" s="14" t="s">
        <v>1122</v>
      </c>
      <c r="F2611" s="14" t="s">
        <v>1123</v>
      </c>
      <c r="G2611" s="30">
        <v>1196.7082188325694</v>
      </c>
      <c r="H2611" s="30">
        <v>382.14278056629712</v>
      </c>
      <c r="I2611" s="26">
        <f t="shared" si="132"/>
        <v>1196.7082188325694</v>
      </c>
      <c r="J2611" s="26">
        <f t="shared" si="132"/>
        <v>382.14278056629712</v>
      </c>
      <c r="K2611" s="26">
        <f t="shared" si="133"/>
        <v>814.56543826627228</v>
      </c>
      <c r="L2611" s="28">
        <f t="shared" si="134"/>
        <v>0.68067171717171737</v>
      </c>
    </row>
    <row r="2612" spans="1:12">
      <c r="A2612" s="14">
        <v>2017</v>
      </c>
      <c r="B2612" s="14" t="s">
        <v>964</v>
      </c>
      <c r="C2612" s="14" t="s">
        <v>2045</v>
      </c>
      <c r="D2612" s="14" t="s">
        <v>1121</v>
      </c>
      <c r="E2612" s="14" t="s">
        <v>1122</v>
      </c>
      <c r="F2612" s="14" t="s">
        <v>1123</v>
      </c>
      <c r="G2612" s="30">
        <v>1054.1662534435241</v>
      </c>
      <c r="H2612" s="30">
        <v>382.35488484274367</v>
      </c>
      <c r="I2612" s="26">
        <f t="shared" si="132"/>
        <v>1054.1662534435241</v>
      </c>
      <c r="J2612" s="26">
        <f t="shared" si="132"/>
        <v>382.35488484274367</v>
      </c>
      <c r="K2612" s="26">
        <f t="shared" si="133"/>
        <v>671.81136860078038</v>
      </c>
      <c r="L2612" s="28">
        <f t="shared" si="134"/>
        <v>0.63729166666666781</v>
      </c>
    </row>
    <row r="2613" spans="1:12">
      <c r="A2613" s="14">
        <v>2015</v>
      </c>
      <c r="B2613" s="14" t="s">
        <v>964</v>
      </c>
      <c r="C2613" s="14" t="s">
        <v>2045</v>
      </c>
      <c r="D2613" s="14" t="s">
        <v>1121</v>
      </c>
      <c r="E2613" s="14" t="s">
        <v>1122</v>
      </c>
      <c r="F2613" s="14" t="s">
        <v>1123</v>
      </c>
      <c r="G2613" s="30">
        <v>1075.8259023138335</v>
      </c>
      <c r="H2613" s="30">
        <v>390.16619390581701</v>
      </c>
      <c r="I2613" s="26">
        <f t="shared" si="132"/>
        <v>1075.8259023138335</v>
      </c>
      <c r="J2613" s="26">
        <f t="shared" si="132"/>
        <v>390.16619390581701</v>
      </c>
      <c r="K2613" s="26">
        <f t="shared" si="133"/>
        <v>685.65970840801651</v>
      </c>
      <c r="L2613" s="28">
        <f t="shared" si="134"/>
        <v>0.63733333333333331</v>
      </c>
    </row>
    <row r="2614" spans="1:12">
      <c r="A2614" s="14">
        <v>2016</v>
      </c>
      <c r="B2614" s="14" t="s">
        <v>964</v>
      </c>
      <c r="C2614" s="14" t="s">
        <v>2045</v>
      </c>
      <c r="D2614" s="14" t="s">
        <v>1121</v>
      </c>
      <c r="E2614" s="14" t="s">
        <v>1122</v>
      </c>
      <c r="F2614" s="14" t="s">
        <v>1123</v>
      </c>
      <c r="G2614" s="30">
        <v>1196.4050442612961</v>
      </c>
      <c r="H2614" s="30">
        <v>411.45457113095171</v>
      </c>
      <c r="I2614" s="26">
        <f t="shared" si="132"/>
        <v>1196.4050442612961</v>
      </c>
      <c r="J2614" s="26">
        <f t="shared" si="132"/>
        <v>411.45457113095171</v>
      </c>
      <c r="K2614" s="26">
        <f t="shared" si="133"/>
        <v>784.95047313034434</v>
      </c>
      <c r="L2614" s="28">
        <f t="shared" si="134"/>
        <v>0.65609090909091017</v>
      </c>
    </row>
    <row r="2615" spans="1:12">
      <c r="A2615" s="14">
        <v>2014</v>
      </c>
      <c r="B2615" s="14" t="s">
        <v>964</v>
      </c>
      <c r="C2615" s="14" t="s">
        <v>2045</v>
      </c>
      <c r="D2615" s="14" t="s">
        <v>1121</v>
      </c>
      <c r="E2615" s="14" t="s">
        <v>1122</v>
      </c>
      <c r="F2615" s="14" t="s">
        <v>1123</v>
      </c>
      <c r="G2615" s="30">
        <v>1202.6206353240207</v>
      </c>
      <c r="H2615" s="30">
        <v>459.40303500000209</v>
      </c>
      <c r="I2615" s="26">
        <f t="shared" si="132"/>
        <v>1202.6206353240207</v>
      </c>
      <c r="J2615" s="26">
        <f t="shared" si="132"/>
        <v>459.40303500000209</v>
      </c>
      <c r="K2615" s="26">
        <f t="shared" si="133"/>
        <v>743.21760032401858</v>
      </c>
      <c r="L2615" s="28">
        <f t="shared" si="134"/>
        <v>0.61799837662337664</v>
      </c>
    </row>
    <row r="2616" spans="1:12">
      <c r="A2616" s="14">
        <v>2021</v>
      </c>
      <c r="B2616" s="14" t="s">
        <v>964</v>
      </c>
      <c r="C2616" s="14" t="s">
        <v>2045</v>
      </c>
      <c r="D2616" s="14" t="s">
        <v>1121</v>
      </c>
      <c r="E2616" s="14" t="s">
        <v>1122</v>
      </c>
      <c r="F2616" s="14" t="s">
        <v>1123</v>
      </c>
      <c r="G2616" s="30">
        <v>1140.98486098735</v>
      </c>
      <c r="H2616" s="30">
        <v>634.67900308471803</v>
      </c>
      <c r="I2616" s="26">
        <f t="shared" si="132"/>
        <v>1140.98486098735</v>
      </c>
      <c r="J2616" s="26">
        <f t="shared" si="132"/>
        <v>634.67900308471803</v>
      </c>
      <c r="K2616" s="26">
        <f t="shared" si="133"/>
        <v>506.30585790263194</v>
      </c>
      <c r="L2616" s="28">
        <f t="shared" si="134"/>
        <v>0.4437445887445875</v>
      </c>
    </row>
    <row r="2617" spans="1:12">
      <c r="A2617" s="14">
        <v>2020</v>
      </c>
      <c r="B2617" s="14" t="s">
        <v>964</v>
      </c>
      <c r="C2617" s="14" t="s">
        <v>2045</v>
      </c>
      <c r="D2617" s="14" t="s">
        <v>1121</v>
      </c>
      <c r="E2617" s="14" t="s">
        <v>1122</v>
      </c>
      <c r="F2617" s="14" t="s">
        <v>1123</v>
      </c>
      <c r="G2617" s="30">
        <v>1130.6022356761739</v>
      </c>
      <c r="H2617" s="30">
        <v>661.08793795155248</v>
      </c>
      <c r="I2617" s="26">
        <f t="shared" si="132"/>
        <v>1130.6022356761739</v>
      </c>
      <c r="J2617" s="26">
        <f t="shared" si="132"/>
        <v>661.08793795155248</v>
      </c>
      <c r="K2617" s="26">
        <f t="shared" si="133"/>
        <v>469.51429772462143</v>
      </c>
      <c r="L2617" s="28">
        <f t="shared" si="134"/>
        <v>0.41527805527805384</v>
      </c>
    </row>
    <row r="2618" spans="1:12">
      <c r="A2618" s="14">
        <v>2019</v>
      </c>
      <c r="B2618" s="14" t="s">
        <v>964</v>
      </c>
      <c r="C2618" s="14" t="s">
        <v>2045</v>
      </c>
      <c r="D2618" s="14" t="s">
        <v>1121</v>
      </c>
      <c r="E2618" s="14" t="s">
        <v>1122</v>
      </c>
      <c r="F2618" s="14" t="s">
        <v>1123</v>
      </c>
      <c r="G2618" s="30">
        <v>1247.5567633017631</v>
      </c>
      <c r="H2618" s="30">
        <v>668.01354007491034</v>
      </c>
      <c r="I2618" s="26">
        <f t="shared" si="132"/>
        <v>1247.5567633017631</v>
      </c>
      <c r="J2618" s="26">
        <f t="shared" si="132"/>
        <v>668.01354007491034</v>
      </c>
      <c r="K2618" s="26">
        <f t="shared" si="133"/>
        <v>579.54322322685277</v>
      </c>
      <c r="L2618" s="28">
        <f t="shared" si="134"/>
        <v>0.46454256854256737</v>
      </c>
    </row>
    <row r="2619" spans="1:12">
      <c r="A2619" s="14">
        <v>2021</v>
      </c>
      <c r="B2619" s="14" t="s">
        <v>964</v>
      </c>
      <c r="C2619" s="14" t="s">
        <v>2046</v>
      </c>
      <c r="D2619" s="14" t="s">
        <v>1363</v>
      </c>
      <c r="E2619" s="14" t="s">
        <v>2047</v>
      </c>
      <c r="F2619" s="14" t="s">
        <v>2047</v>
      </c>
      <c r="G2619" s="30">
        <v>459.49211925362226</v>
      </c>
      <c r="H2619" s="30">
        <v>183.75507569060764</v>
      </c>
      <c r="I2619" s="26">
        <f t="shared" si="132"/>
        <v>459.49211925362226</v>
      </c>
      <c r="J2619" s="26">
        <f t="shared" si="132"/>
        <v>183.75507569060764</v>
      </c>
      <c r="K2619" s="26">
        <f t="shared" si="133"/>
        <v>275.73704356301459</v>
      </c>
      <c r="L2619" s="28">
        <f t="shared" si="134"/>
        <v>0.60009090909090912</v>
      </c>
    </row>
    <row r="2620" spans="1:12">
      <c r="A2620" s="14">
        <v>2020</v>
      </c>
      <c r="B2620" s="14" t="s">
        <v>964</v>
      </c>
      <c r="C2620" s="14" t="s">
        <v>2046</v>
      </c>
      <c r="D2620" s="14" t="s">
        <v>1363</v>
      </c>
      <c r="E2620" s="14" t="s">
        <v>2047</v>
      </c>
      <c r="F2620" s="14" t="s">
        <v>2047</v>
      </c>
      <c r="G2620" s="30">
        <v>438.46129143646402</v>
      </c>
      <c r="H2620" s="30">
        <v>436.38856533149158</v>
      </c>
      <c r="I2620" s="26">
        <f t="shared" si="132"/>
        <v>438.46129143646402</v>
      </c>
      <c r="J2620" s="26">
        <f t="shared" si="132"/>
        <v>436.38856533149158</v>
      </c>
      <c r="K2620" s="26">
        <f t="shared" si="133"/>
        <v>2.0727261049724461</v>
      </c>
      <c r="L2620" s="28">
        <f t="shared" si="134"/>
        <v>4.7272727272728889E-3</v>
      </c>
    </row>
    <row r="2621" spans="1:12">
      <c r="A2621" s="14">
        <v>2017</v>
      </c>
      <c r="B2621" s="14" t="s">
        <v>964</v>
      </c>
      <c r="C2621" s="14" t="s">
        <v>2048</v>
      </c>
      <c r="D2621" s="14" t="s">
        <v>1845</v>
      </c>
      <c r="E2621" s="14" t="s">
        <v>1195</v>
      </c>
      <c r="F2621" s="14" t="s">
        <v>2049</v>
      </c>
      <c r="G2621" s="30">
        <v>1219.9048926703881</v>
      </c>
      <c r="H2621" s="30">
        <v>267.04590286344546</v>
      </c>
      <c r="I2621" s="26">
        <f t="shared" si="132"/>
        <v>1219.9048926703881</v>
      </c>
      <c r="J2621" s="26">
        <f t="shared" si="132"/>
        <v>267.04590286344546</v>
      </c>
      <c r="K2621" s="26">
        <f t="shared" si="133"/>
        <v>952.85898980694265</v>
      </c>
      <c r="L2621" s="28">
        <f t="shared" si="134"/>
        <v>0.78109285037878784</v>
      </c>
    </row>
    <row r="2622" spans="1:12">
      <c r="A2622" s="14">
        <v>2014</v>
      </c>
      <c r="B2622" s="14" t="s">
        <v>964</v>
      </c>
      <c r="C2622" s="14" t="s">
        <v>2048</v>
      </c>
      <c r="D2622" s="14" t="s">
        <v>1845</v>
      </c>
      <c r="E2622" s="14" t="s">
        <v>1195</v>
      </c>
      <c r="F2622" s="14" t="s">
        <v>2049</v>
      </c>
      <c r="G2622" s="30">
        <v>1427.4911020408138</v>
      </c>
      <c r="H2622" s="30">
        <v>295.68531599999937</v>
      </c>
      <c r="I2622" s="26">
        <f t="shared" si="132"/>
        <v>1427.4911020408138</v>
      </c>
      <c r="J2622" s="26">
        <f t="shared" si="132"/>
        <v>295.68531599999937</v>
      </c>
      <c r="K2622" s="26">
        <f t="shared" si="133"/>
        <v>1131.8057860408144</v>
      </c>
      <c r="L2622" s="28">
        <f t="shared" si="134"/>
        <v>0.79286363636363644</v>
      </c>
    </row>
    <row r="2623" spans="1:12">
      <c r="A2623" s="14">
        <v>2018</v>
      </c>
      <c r="B2623" s="14" t="s">
        <v>964</v>
      </c>
      <c r="C2623" s="14" t="s">
        <v>2048</v>
      </c>
      <c r="D2623" s="14" t="s">
        <v>1845</v>
      </c>
      <c r="E2623" s="14" t="s">
        <v>1195</v>
      </c>
      <c r="F2623" s="14" t="s">
        <v>2049</v>
      </c>
      <c r="G2623" s="30">
        <v>1355.2259516527026</v>
      </c>
      <c r="H2623" s="30">
        <v>347.30860572293324</v>
      </c>
      <c r="I2623" s="26">
        <f t="shared" si="132"/>
        <v>1355.2259516527026</v>
      </c>
      <c r="J2623" s="26">
        <f t="shared" si="132"/>
        <v>347.30860572293324</v>
      </c>
      <c r="K2623" s="26">
        <f t="shared" si="133"/>
        <v>1007.9173459297695</v>
      </c>
      <c r="L2623" s="28">
        <f t="shared" si="134"/>
        <v>0.74372642045454551</v>
      </c>
    </row>
    <row r="2624" spans="1:12">
      <c r="A2624" s="14">
        <v>2019</v>
      </c>
      <c r="B2624" s="14" t="s">
        <v>964</v>
      </c>
      <c r="C2624" s="14" t="s">
        <v>2048</v>
      </c>
      <c r="D2624" s="14" t="s">
        <v>1845</v>
      </c>
      <c r="E2624" s="14" t="s">
        <v>1195</v>
      </c>
      <c r="F2624" s="14" t="s">
        <v>2049</v>
      </c>
      <c r="G2624" s="30">
        <v>1504.3936781264654</v>
      </c>
      <c r="H2624" s="30">
        <v>354.18403838951394</v>
      </c>
      <c r="I2624" s="26">
        <f t="shared" si="132"/>
        <v>1504.3936781264654</v>
      </c>
      <c r="J2624" s="26">
        <f t="shared" si="132"/>
        <v>354.18403838951394</v>
      </c>
      <c r="K2624" s="26">
        <f t="shared" si="133"/>
        <v>1150.2096397369514</v>
      </c>
      <c r="L2624" s="28">
        <f t="shared" si="134"/>
        <v>0.76456691919191921</v>
      </c>
    </row>
    <row r="2625" spans="1:12">
      <c r="A2625" s="14">
        <v>2016</v>
      </c>
      <c r="B2625" s="14" t="s">
        <v>964</v>
      </c>
      <c r="C2625" s="14" t="s">
        <v>2048</v>
      </c>
      <c r="D2625" s="14" t="s">
        <v>1845</v>
      </c>
      <c r="E2625" s="14" t="s">
        <v>1195</v>
      </c>
      <c r="F2625" s="14" t="s">
        <v>2049</v>
      </c>
      <c r="G2625" s="30">
        <v>1247.07088879548</v>
      </c>
      <c r="H2625" s="30">
        <v>359.37961331967256</v>
      </c>
      <c r="I2625" s="26">
        <f t="shared" si="132"/>
        <v>1247.07088879548</v>
      </c>
      <c r="J2625" s="26">
        <f t="shared" si="132"/>
        <v>359.37961331967256</v>
      </c>
      <c r="K2625" s="26">
        <f t="shared" si="133"/>
        <v>887.6912754758074</v>
      </c>
      <c r="L2625" s="28">
        <f t="shared" si="134"/>
        <v>0.71182102272727266</v>
      </c>
    </row>
    <row r="2626" spans="1:12">
      <c r="A2626" s="14">
        <v>2015</v>
      </c>
      <c r="B2626" s="14" t="s">
        <v>964</v>
      </c>
      <c r="C2626" s="14" t="s">
        <v>2048</v>
      </c>
      <c r="D2626" s="14" t="s">
        <v>1845</v>
      </c>
      <c r="E2626" s="14" t="s">
        <v>1195</v>
      </c>
      <c r="F2626" s="14" t="s">
        <v>2049</v>
      </c>
      <c r="G2626" s="30">
        <v>1205.4245663889162</v>
      </c>
      <c r="H2626" s="30">
        <v>365.42628370165812</v>
      </c>
      <c r="I2626" s="26">
        <f t="shared" si="132"/>
        <v>1205.4245663889162</v>
      </c>
      <c r="J2626" s="26">
        <f t="shared" si="132"/>
        <v>365.42628370165812</v>
      </c>
      <c r="K2626" s="26">
        <f t="shared" si="133"/>
        <v>839.9982826872581</v>
      </c>
      <c r="L2626" s="28">
        <f t="shared" si="134"/>
        <v>0.69684848484848483</v>
      </c>
    </row>
    <row r="2627" spans="1:12">
      <c r="A2627" s="14">
        <v>2012</v>
      </c>
      <c r="B2627" s="14" t="s">
        <v>964</v>
      </c>
      <c r="C2627" s="14" t="s">
        <v>2048</v>
      </c>
      <c r="D2627" s="14" t="s">
        <v>1845</v>
      </c>
      <c r="E2627" s="14" t="s">
        <v>1195</v>
      </c>
      <c r="F2627" s="14" t="s">
        <v>2049</v>
      </c>
      <c r="G2627" s="30">
        <v>1456.8358585082158</v>
      </c>
      <c r="H2627" s="30">
        <v>443.5577737765467</v>
      </c>
      <c r="I2627" s="26">
        <f t="shared" si="132"/>
        <v>1456.8358585082158</v>
      </c>
      <c r="J2627" s="26">
        <f t="shared" si="132"/>
        <v>443.5577737765467</v>
      </c>
      <c r="K2627" s="26">
        <f t="shared" si="133"/>
        <v>1013.2780847316691</v>
      </c>
      <c r="L2627" s="28">
        <f t="shared" si="134"/>
        <v>0.69553345959595947</v>
      </c>
    </row>
    <row r="2628" spans="1:12">
      <c r="A2628" s="14">
        <v>2021</v>
      </c>
      <c r="B2628" s="14" t="s">
        <v>964</v>
      </c>
      <c r="C2628" s="14" t="s">
        <v>2048</v>
      </c>
      <c r="D2628" s="14" t="s">
        <v>1845</v>
      </c>
      <c r="E2628" s="14" t="s">
        <v>1195</v>
      </c>
      <c r="F2628" s="14" t="s">
        <v>2049</v>
      </c>
      <c r="G2628" s="30">
        <v>678.73466601216023</v>
      </c>
      <c r="H2628" s="30">
        <v>447.3594173943672</v>
      </c>
      <c r="I2628" s="26">
        <f t="shared" si="132"/>
        <v>678.73466601216023</v>
      </c>
      <c r="J2628" s="26">
        <f t="shared" si="132"/>
        <v>447.3594173943672</v>
      </c>
      <c r="K2628" s="26">
        <f t="shared" si="133"/>
        <v>231.37524861779303</v>
      </c>
      <c r="L2628" s="28">
        <f t="shared" si="134"/>
        <v>0.34089204545454543</v>
      </c>
    </row>
    <row r="2629" spans="1:12">
      <c r="A2629" s="14">
        <v>2013</v>
      </c>
      <c r="B2629" s="14" t="s">
        <v>964</v>
      </c>
      <c r="C2629" s="14" t="s">
        <v>2048</v>
      </c>
      <c r="D2629" s="14" t="s">
        <v>1845</v>
      </c>
      <c r="E2629" s="14" t="s">
        <v>1195</v>
      </c>
      <c r="F2629" s="14" t="s">
        <v>2049</v>
      </c>
      <c r="G2629" s="30">
        <v>1376.9809287402861</v>
      </c>
      <c r="H2629" s="30">
        <v>455.17173846064674</v>
      </c>
      <c r="I2629" s="26">
        <f t="shared" si="132"/>
        <v>1376.9809287402861</v>
      </c>
      <c r="J2629" s="26">
        <f t="shared" si="132"/>
        <v>455.17173846064674</v>
      </c>
      <c r="K2629" s="26">
        <f t="shared" si="133"/>
        <v>921.80919027963932</v>
      </c>
      <c r="L2629" s="28">
        <f t="shared" si="134"/>
        <v>0.66944223484848475</v>
      </c>
    </row>
    <row r="2630" spans="1:12">
      <c r="A2630" s="14">
        <v>2011</v>
      </c>
      <c r="B2630" s="14" t="s">
        <v>964</v>
      </c>
      <c r="C2630" s="14" t="s">
        <v>2048</v>
      </c>
      <c r="D2630" s="14" t="s">
        <v>1845</v>
      </c>
      <c r="E2630" s="14" t="s">
        <v>1195</v>
      </c>
      <c r="F2630" s="14" t="s">
        <v>2049</v>
      </c>
      <c r="G2630" s="30">
        <v>1168.8777395536165</v>
      </c>
      <c r="H2630" s="30">
        <v>460.24206789548032</v>
      </c>
      <c r="I2630" s="26">
        <f t="shared" si="132"/>
        <v>1168.8777395536165</v>
      </c>
      <c r="J2630" s="26">
        <f t="shared" si="132"/>
        <v>460.24206789548032</v>
      </c>
      <c r="K2630" s="26">
        <f t="shared" si="133"/>
        <v>708.63567165813618</v>
      </c>
      <c r="L2630" s="28">
        <f t="shared" si="134"/>
        <v>0.60625303030303024</v>
      </c>
    </row>
    <row r="2631" spans="1:12">
      <c r="A2631" s="14">
        <v>2020</v>
      </c>
      <c r="B2631" s="14" t="s">
        <v>964</v>
      </c>
      <c r="C2631" s="14" t="s">
        <v>2048</v>
      </c>
      <c r="D2631" s="14" t="s">
        <v>1845</v>
      </c>
      <c r="E2631" s="14" t="s">
        <v>1195</v>
      </c>
      <c r="F2631" s="14" t="s">
        <v>2049</v>
      </c>
      <c r="G2631" s="30">
        <v>690.1477923035477</v>
      </c>
      <c r="H2631" s="30">
        <v>552.48840402234669</v>
      </c>
      <c r="I2631" s="26">
        <f t="shared" si="132"/>
        <v>690.1477923035477</v>
      </c>
      <c r="J2631" s="26">
        <f t="shared" si="132"/>
        <v>552.48840402234669</v>
      </c>
      <c r="K2631" s="26">
        <f t="shared" si="133"/>
        <v>137.65938828120102</v>
      </c>
      <c r="L2631" s="28">
        <f t="shared" si="134"/>
        <v>0.19946363636363598</v>
      </c>
    </row>
    <row r="2632" spans="1:12">
      <c r="A2632" s="14">
        <v>2021</v>
      </c>
      <c r="B2632" s="14" t="s">
        <v>964</v>
      </c>
      <c r="C2632" s="14" t="s">
        <v>2050</v>
      </c>
      <c r="D2632" s="14" t="s">
        <v>1368</v>
      </c>
      <c r="E2632" s="14" t="s">
        <v>1794</v>
      </c>
      <c r="F2632" s="14" t="s">
        <v>2051</v>
      </c>
      <c r="G2632" s="30">
        <v>78.47714304062238</v>
      </c>
      <c r="H2632" s="30">
        <v>33.666171183473431</v>
      </c>
      <c r="I2632" s="26">
        <f t="shared" ref="I2632:J2695" si="135">IF(G2632&lt;0,"",IF(G2632="","",G2632))</f>
        <v>78.47714304062238</v>
      </c>
      <c r="J2632" s="26">
        <f t="shared" si="135"/>
        <v>33.666171183473431</v>
      </c>
      <c r="K2632" s="26">
        <f t="shared" si="133"/>
        <v>44.810971857148949</v>
      </c>
      <c r="L2632" s="28">
        <f t="shared" si="134"/>
        <v>0.57100666666666622</v>
      </c>
    </row>
    <row r="2633" spans="1:12">
      <c r="A2633" s="14">
        <v>2020</v>
      </c>
      <c r="B2633" s="14" t="s">
        <v>964</v>
      </c>
      <c r="C2633" s="14" t="s">
        <v>2050</v>
      </c>
      <c r="D2633" s="14" t="s">
        <v>1368</v>
      </c>
      <c r="E2633" s="14" t="s">
        <v>1794</v>
      </c>
      <c r="F2633" s="14" t="s">
        <v>2051</v>
      </c>
      <c r="G2633" s="30">
        <v>89.836209325015147</v>
      </c>
      <c r="H2633" s="30">
        <v>37.032641552795035</v>
      </c>
      <c r="I2633" s="26">
        <f t="shared" si="135"/>
        <v>89.836209325015147</v>
      </c>
      <c r="J2633" s="26">
        <f t="shared" si="135"/>
        <v>37.032641552795035</v>
      </c>
      <c r="K2633" s="26">
        <f t="shared" si="133"/>
        <v>52.803567772220113</v>
      </c>
      <c r="L2633" s="28">
        <f t="shared" si="134"/>
        <v>0.58777600000000008</v>
      </c>
    </row>
    <row r="2634" spans="1:12">
      <c r="A2634" s="14">
        <v>2016</v>
      </c>
      <c r="B2634" s="14" t="s">
        <v>964</v>
      </c>
      <c r="C2634" s="14" t="s">
        <v>2052</v>
      </c>
      <c r="D2634" s="14" t="s">
        <v>966</v>
      </c>
      <c r="E2634" s="14" t="s">
        <v>1352</v>
      </c>
      <c r="F2634" s="14" t="s">
        <v>2053</v>
      </c>
      <c r="G2634" s="30">
        <v>758.86613092600624</v>
      </c>
      <c r="H2634" s="30">
        <v>313.59896475409755</v>
      </c>
      <c r="I2634" s="26">
        <f t="shared" si="135"/>
        <v>758.86613092600624</v>
      </c>
      <c r="J2634" s="26">
        <f t="shared" si="135"/>
        <v>313.59896475409755</v>
      </c>
      <c r="K2634" s="26">
        <f t="shared" si="133"/>
        <v>445.26716617190868</v>
      </c>
      <c r="L2634" s="28">
        <f t="shared" si="134"/>
        <v>0.58675324675324692</v>
      </c>
    </row>
    <row r="2635" spans="1:12">
      <c r="A2635" s="14">
        <v>2018</v>
      </c>
      <c r="B2635" s="14" t="s">
        <v>964</v>
      </c>
      <c r="C2635" s="14" t="s">
        <v>2052</v>
      </c>
      <c r="D2635" s="14" t="s">
        <v>966</v>
      </c>
      <c r="E2635" s="14" t="s">
        <v>1352</v>
      </c>
      <c r="F2635" s="14" t="s">
        <v>2053</v>
      </c>
      <c r="G2635" s="30">
        <v>779.01886670959402</v>
      </c>
      <c r="H2635" s="30">
        <v>353.51774999999992</v>
      </c>
      <c r="I2635" s="26">
        <f t="shared" si="135"/>
        <v>779.01886670959402</v>
      </c>
      <c r="J2635" s="26">
        <f t="shared" si="135"/>
        <v>353.51774999999992</v>
      </c>
      <c r="K2635" s="26">
        <f t="shared" si="133"/>
        <v>425.5011167095941</v>
      </c>
      <c r="L2635" s="28">
        <f t="shared" si="134"/>
        <v>0.54620129870129863</v>
      </c>
    </row>
    <row r="2636" spans="1:12">
      <c r="A2636" s="14">
        <v>2017</v>
      </c>
      <c r="B2636" s="14" t="s">
        <v>964</v>
      </c>
      <c r="C2636" s="14" t="s">
        <v>2052</v>
      </c>
      <c r="D2636" s="14" t="s">
        <v>966</v>
      </c>
      <c r="E2636" s="14" t="s">
        <v>1352</v>
      </c>
      <c r="F2636" s="14" t="s">
        <v>2053</v>
      </c>
      <c r="G2636" s="30">
        <v>699.75727245557289</v>
      </c>
      <c r="H2636" s="30">
        <v>386.17831754249954</v>
      </c>
      <c r="I2636" s="26">
        <f t="shared" si="135"/>
        <v>699.75727245557289</v>
      </c>
      <c r="J2636" s="26">
        <f t="shared" si="135"/>
        <v>386.17831754249954</v>
      </c>
      <c r="K2636" s="26">
        <f t="shared" si="133"/>
        <v>313.57895491307335</v>
      </c>
      <c r="L2636" s="28">
        <f t="shared" si="134"/>
        <v>0.44812532467532484</v>
      </c>
    </row>
    <row r="2637" spans="1:12">
      <c r="A2637" s="14">
        <v>2021</v>
      </c>
      <c r="B2637" s="14" t="s">
        <v>964</v>
      </c>
      <c r="C2637" s="14" t="s">
        <v>2052</v>
      </c>
      <c r="D2637" s="14" t="s">
        <v>966</v>
      </c>
      <c r="E2637" s="14" t="s">
        <v>1352</v>
      </c>
      <c r="F2637" s="14" t="s">
        <v>2053</v>
      </c>
      <c r="G2637" s="30">
        <v>778.85409287549169</v>
      </c>
      <c r="H2637" s="30">
        <v>407.915980528847</v>
      </c>
      <c r="I2637" s="26">
        <f t="shared" si="135"/>
        <v>778.85409287549169</v>
      </c>
      <c r="J2637" s="26">
        <f t="shared" si="135"/>
        <v>407.915980528847</v>
      </c>
      <c r="K2637" s="26">
        <f t="shared" si="133"/>
        <v>370.93811234664469</v>
      </c>
      <c r="L2637" s="28">
        <f t="shared" si="134"/>
        <v>0.47626136363636362</v>
      </c>
    </row>
    <row r="2638" spans="1:12">
      <c r="A2638" s="14">
        <v>2019</v>
      </c>
      <c r="B2638" s="14" t="s">
        <v>964</v>
      </c>
      <c r="C2638" s="14" t="s">
        <v>2052</v>
      </c>
      <c r="D2638" s="14" t="s">
        <v>966</v>
      </c>
      <c r="E2638" s="14" t="s">
        <v>1352</v>
      </c>
      <c r="F2638" s="14" t="s">
        <v>2053</v>
      </c>
      <c r="G2638" s="30">
        <v>828.87961745098255</v>
      </c>
      <c r="H2638" s="30">
        <v>457.75325401662008</v>
      </c>
      <c r="I2638" s="26">
        <f t="shared" si="135"/>
        <v>828.87961745098255</v>
      </c>
      <c r="J2638" s="26">
        <f t="shared" si="135"/>
        <v>457.75325401662008</v>
      </c>
      <c r="K2638" s="26">
        <f t="shared" si="133"/>
        <v>371.12636343436247</v>
      </c>
      <c r="L2638" s="28">
        <f t="shared" si="134"/>
        <v>0.44774458874458906</v>
      </c>
    </row>
    <row r="2639" spans="1:12">
      <c r="A2639" s="14">
        <v>2020</v>
      </c>
      <c r="B2639" s="14" t="s">
        <v>964</v>
      </c>
      <c r="C2639" s="14" t="s">
        <v>2052</v>
      </c>
      <c r="D2639" s="14" t="s">
        <v>966</v>
      </c>
      <c r="E2639" s="14" t="s">
        <v>1352</v>
      </c>
      <c r="F2639" s="14" t="s">
        <v>2053</v>
      </c>
      <c r="G2639" s="30">
        <v>799.3214748490293</v>
      </c>
      <c r="H2639" s="30">
        <v>525.97775231353569</v>
      </c>
      <c r="I2639" s="26">
        <f t="shared" si="135"/>
        <v>799.3214748490293</v>
      </c>
      <c r="J2639" s="26">
        <f t="shared" si="135"/>
        <v>525.97775231353569</v>
      </c>
      <c r="K2639" s="26">
        <f t="shared" si="133"/>
        <v>273.34372253549361</v>
      </c>
      <c r="L2639" s="28">
        <f t="shared" si="134"/>
        <v>0.3419696969696967</v>
      </c>
    </row>
    <row r="2640" spans="1:12">
      <c r="A2640" s="14">
        <v>2019</v>
      </c>
      <c r="B2640" s="14" t="s">
        <v>964</v>
      </c>
      <c r="C2640" s="14" t="s">
        <v>2054</v>
      </c>
      <c r="D2640" s="14" t="s">
        <v>1295</v>
      </c>
      <c r="E2640" s="14" t="s">
        <v>1195</v>
      </c>
      <c r="F2640" s="14" t="s">
        <v>2055</v>
      </c>
      <c r="G2640" s="30">
        <v>445.77755473705713</v>
      </c>
      <c r="H2640" s="30">
        <v>57.865355662983411</v>
      </c>
      <c r="I2640" s="26">
        <f t="shared" si="135"/>
        <v>445.77755473705713</v>
      </c>
      <c r="J2640" s="26">
        <f t="shared" si="135"/>
        <v>57.865355662983411</v>
      </c>
      <c r="K2640" s="26">
        <f t="shared" si="133"/>
        <v>387.91219907407373</v>
      </c>
      <c r="L2640" s="28">
        <f t="shared" si="134"/>
        <v>0.8701923076923076</v>
      </c>
    </row>
    <row r="2641" spans="1:12">
      <c r="A2641" s="14">
        <v>2021</v>
      </c>
      <c r="B2641" s="14" t="s">
        <v>964</v>
      </c>
      <c r="C2641" s="14" t="s">
        <v>2054</v>
      </c>
      <c r="D2641" s="14" t="s">
        <v>1295</v>
      </c>
      <c r="E2641" s="14" t="s">
        <v>1195</v>
      </c>
      <c r="F2641" s="14" t="s">
        <v>2055</v>
      </c>
      <c r="G2641" s="30">
        <v>351.68893604749758</v>
      </c>
      <c r="H2641" s="30">
        <v>77.272038576388866</v>
      </c>
      <c r="I2641" s="26">
        <f t="shared" si="135"/>
        <v>351.68893604749758</v>
      </c>
      <c r="J2641" s="26">
        <f t="shared" si="135"/>
        <v>77.272038576388866</v>
      </c>
      <c r="K2641" s="26">
        <f t="shared" si="133"/>
        <v>274.41689747110871</v>
      </c>
      <c r="L2641" s="28">
        <f t="shared" si="134"/>
        <v>0.78028299825174818</v>
      </c>
    </row>
    <row r="2642" spans="1:12">
      <c r="A2642" s="14">
        <v>2020</v>
      </c>
      <c r="B2642" s="14" t="s">
        <v>964</v>
      </c>
      <c r="C2642" s="14" t="s">
        <v>2054</v>
      </c>
      <c r="D2642" s="14" t="s">
        <v>1295</v>
      </c>
      <c r="E2642" s="14" t="s">
        <v>1195</v>
      </c>
      <c r="F2642" s="14" t="s">
        <v>2055</v>
      </c>
      <c r="G2642" s="30">
        <v>337.9887113615024</v>
      </c>
      <c r="H2642" s="30">
        <v>107.62140550379205</v>
      </c>
      <c r="I2642" s="26">
        <f t="shared" si="135"/>
        <v>337.9887113615024</v>
      </c>
      <c r="J2642" s="26">
        <f t="shared" si="135"/>
        <v>107.62140550379205</v>
      </c>
      <c r="K2642" s="26">
        <f t="shared" si="133"/>
        <v>230.36730585771033</v>
      </c>
      <c r="L2642" s="28">
        <f t="shared" si="134"/>
        <v>0.68158284023668625</v>
      </c>
    </row>
    <row r="2643" spans="1:12">
      <c r="A2643" s="14">
        <v>2021</v>
      </c>
      <c r="B2643" s="14" t="s">
        <v>1135</v>
      </c>
      <c r="C2643" s="14" t="s">
        <v>2056</v>
      </c>
      <c r="D2643" s="14" t="s">
        <v>1382</v>
      </c>
      <c r="E2643" s="14" t="s">
        <v>2057</v>
      </c>
      <c r="F2643" s="14" t="s">
        <v>2058</v>
      </c>
      <c r="G2643" s="30">
        <v>1090.1932214345147</v>
      </c>
      <c r="H2643" s="30">
        <v>3514.1684923294215</v>
      </c>
      <c r="I2643" s="26">
        <f t="shared" si="135"/>
        <v>1090.1932214345147</v>
      </c>
      <c r="J2643" s="26">
        <f t="shared" si="135"/>
        <v>3514.1684923294215</v>
      </c>
      <c r="K2643" s="26">
        <f t="shared" si="133"/>
        <v>-2423.9752708949068</v>
      </c>
      <c r="L2643" s="28">
        <f t="shared" si="134"/>
        <v>-2.2234363810346891</v>
      </c>
    </row>
    <row r="2644" spans="1:12">
      <c r="A2644" s="14">
        <v>2020</v>
      </c>
      <c r="B2644" s="14" t="s">
        <v>1135</v>
      </c>
      <c r="C2644" s="14" t="s">
        <v>2059</v>
      </c>
      <c r="D2644" s="14" t="s">
        <v>2060</v>
      </c>
      <c r="E2644" s="14" t="s">
        <v>2061</v>
      </c>
      <c r="F2644" s="14" t="s">
        <v>2062</v>
      </c>
      <c r="G2644" s="30">
        <v>128.29166347711893</v>
      </c>
      <c r="H2644" s="30">
        <v>199.63354210012147</v>
      </c>
      <c r="I2644" s="26">
        <f t="shared" si="135"/>
        <v>128.29166347711893</v>
      </c>
      <c r="J2644" s="26">
        <f t="shared" si="135"/>
        <v>199.63354210012147</v>
      </c>
      <c r="K2644" s="26">
        <f t="shared" si="133"/>
        <v>-71.341878623002543</v>
      </c>
      <c r="L2644" s="28">
        <f t="shared" si="134"/>
        <v>-0.5560913054629345</v>
      </c>
    </row>
    <row r="2645" spans="1:12">
      <c r="A2645" s="14">
        <v>2019</v>
      </c>
      <c r="B2645" s="14" t="s">
        <v>1135</v>
      </c>
      <c r="C2645" s="14" t="s">
        <v>2063</v>
      </c>
      <c r="D2645" s="14" t="s">
        <v>1137</v>
      </c>
      <c r="E2645" s="14" t="s">
        <v>1138</v>
      </c>
      <c r="F2645" s="14" t="s">
        <v>2064</v>
      </c>
      <c r="G2645" s="30">
        <v>210.82121271997516</v>
      </c>
      <c r="H2645" s="30">
        <v>44.311167599999905</v>
      </c>
      <c r="I2645" s="26">
        <f t="shared" si="135"/>
        <v>210.82121271997516</v>
      </c>
      <c r="J2645" s="26">
        <f t="shared" si="135"/>
        <v>44.311167599999905</v>
      </c>
      <c r="K2645" s="26">
        <f t="shared" si="133"/>
        <v>166.51004511997525</v>
      </c>
      <c r="L2645" s="28">
        <f t="shared" si="134"/>
        <v>0.78981637080867872</v>
      </c>
    </row>
    <row r="2646" spans="1:12">
      <c r="A2646" s="14">
        <v>2017</v>
      </c>
      <c r="B2646" s="14" t="s">
        <v>1135</v>
      </c>
      <c r="C2646" s="14" t="s">
        <v>2063</v>
      </c>
      <c r="D2646" s="14" t="s">
        <v>1137</v>
      </c>
      <c r="E2646" s="14" t="s">
        <v>1138</v>
      </c>
      <c r="F2646" s="14" t="s">
        <v>2064</v>
      </c>
      <c r="G2646" s="30">
        <v>199.60511297878207</v>
      </c>
      <c r="H2646" s="30">
        <v>52.236434970760158</v>
      </c>
      <c r="I2646" s="26">
        <f t="shared" si="135"/>
        <v>199.60511297878207</v>
      </c>
      <c r="J2646" s="26">
        <f t="shared" si="135"/>
        <v>52.236434970760158</v>
      </c>
      <c r="K2646" s="26">
        <f t="shared" si="133"/>
        <v>147.3686780080219</v>
      </c>
      <c r="L2646" s="28">
        <f t="shared" si="134"/>
        <v>0.73830111768573348</v>
      </c>
    </row>
    <row r="2647" spans="1:12">
      <c r="A2647" s="14">
        <v>2016</v>
      </c>
      <c r="B2647" s="14" t="s">
        <v>1135</v>
      </c>
      <c r="C2647" s="14" t="s">
        <v>2063</v>
      </c>
      <c r="D2647" s="14" t="s">
        <v>1137</v>
      </c>
      <c r="E2647" s="14" t="s">
        <v>1138</v>
      </c>
      <c r="F2647" s="14" t="s">
        <v>2065</v>
      </c>
      <c r="G2647" s="30">
        <v>194.45724816043241</v>
      </c>
      <c r="H2647" s="30">
        <v>80.676601465163884</v>
      </c>
      <c r="I2647" s="26">
        <f t="shared" si="135"/>
        <v>194.45724816043241</v>
      </c>
      <c r="J2647" s="26">
        <f t="shared" si="135"/>
        <v>80.676601465163884</v>
      </c>
      <c r="K2647" s="26">
        <f t="shared" si="133"/>
        <v>113.78064669526853</v>
      </c>
      <c r="L2647" s="28">
        <f t="shared" si="134"/>
        <v>0.58511908284023673</v>
      </c>
    </row>
    <row r="2648" spans="1:12">
      <c r="A2648" s="14">
        <v>2020</v>
      </c>
      <c r="B2648" s="14" t="s">
        <v>1135</v>
      </c>
      <c r="C2648" s="14" t="s">
        <v>2056</v>
      </c>
      <c r="D2648" s="14" t="s">
        <v>1382</v>
      </c>
      <c r="E2648" s="14" t="s">
        <v>2057</v>
      </c>
      <c r="F2648" s="14" t="s">
        <v>2058</v>
      </c>
      <c r="G2648" s="30">
        <v>1213.5653617587748</v>
      </c>
      <c r="H2648" s="30">
        <v>2599.6392128416041</v>
      </c>
      <c r="I2648" s="26">
        <f t="shared" si="135"/>
        <v>1213.5653617587748</v>
      </c>
      <c r="J2648" s="26">
        <f t="shared" si="135"/>
        <v>2599.6392128416041</v>
      </c>
      <c r="K2648" s="26">
        <f t="shared" si="133"/>
        <v>-1386.0738510828294</v>
      </c>
      <c r="L2648" s="28">
        <f t="shared" si="134"/>
        <v>-1.1421501426787961</v>
      </c>
    </row>
    <row r="2649" spans="1:12">
      <c r="A2649" s="14">
        <v>2020</v>
      </c>
      <c r="B2649" s="14" t="s">
        <v>1135</v>
      </c>
      <c r="C2649" s="14" t="s">
        <v>2066</v>
      </c>
      <c r="D2649" s="14" t="s">
        <v>2060</v>
      </c>
      <c r="E2649" s="14" t="s">
        <v>2067</v>
      </c>
      <c r="F2649" s="14" t="s">
        <v>2068</v>
      </c>
      <c r="G2649" s="30">
        <v>1103.2072974574689</v>
      </c>
      <c r="H2649" s="30">
        <v>897.85987417517549</v>
      </c>
      <c r="I2649" s="26">
        <f t="shared" si="135"/>
        <v>1103.2072974574689</v>
      </c>
      <c r="J2649" s="26">
        <f t="shared" si="135"/>
        <v>897.85987417517549</v>
      </c>
      <c r="K2649" s="26">
        <f t="shared" si="133"/>
        <v>205.34742328229345</v>
      </c>
      <c r="L2649" s="28">
        <f t="shared" si="134"/>
        <v>0.18613675213674885</v>
      </c>
    </row>
    <row r="2650" spans="1:12">
      <c r="A2650" s="14">
        <v>2013</v>
      </c>
      <c r="B2650" s="14" t="s">
        <v>1135</v>
      </c>
      <c r="C2650" s="14" t="s">
        <v>2063</v>
      </c>
      <c r="D2650" s="14" t="s">
        <v>1137</v>
      </c>
      <c r="E2650" s="14" t="s">
        <v>1138</v>
      </c>
      <c r="F2650" s="14" t="s">
        <v>2065</v>
      </c>
      <c r="G2650" s="30">
        <v>192.48170821870696</v>
      </c>
      <c r="H2650" s="30">
        <v>108.75951133894226</v>
      </c>
      <c r="I2650" s="26">
        <f t="shared" si="135"/>
        <v>192.48170821870696</v>
      </c>
      <c r="J2650" s="26">
        <f t="shared" si="135"/>
        <v>108.75951133894226</v>
      </c>
      <c r="K2650" s="26">
        <f t="shared" si="133"/>
        <v>83.722196879764695</v>
      </c>
      <c r="L2650" s="28">
        <f t="shared" si="134"/>
        <v>0.43496183431952667</v>
      </c>
    </row>
    <row r="2651" spans="1:12">
      <c r="A2651" s="14">
        <v>2012</v>
      </c>
      <c r="B2651" s="14" t="s">
        <v>1135</v>
      </c>
      <c r="C2651" s="14" t="s">
        <v>2063</v>
      </c>
      <c r="D2651" s="14" t="s">
        <v>1137</v>
      </c>
      <c r="E2651" s="14" t="s">
        <v>1138</v>
      </c>
      <c r="F2651" s="14" t="s">
        <v>2065</v>
      </c>
      <c r="G2651" s="30">
        <v>208.3727774474585</v>
      </c>
      <c r="H2651" s="30">
        <v>126.96372182938715</v>
      </c>
      <c r="I2651" s="26">
        <f t="shared" si="135"/>
        <v>208.3727774474585</v>
      </c>
      <c r="J2651" s="26">
        <f t="shared" si="135"/>
        <v>126.96372182938715</v>
      </c>
      <c r="K2651" s="26">
        <f t="shared" si="133"/>
        <v>81.409055618071349</v>
      </c>
      <c r="L2651" s="28">
        <f t="shared" si="134"/>
        <v>0.3906894970414202</v>
      </c>
    </row>
    <row r="2652" spans="1:12">
      <c r="A2652" s="14">
        <v>2018</v>
      </c>
      <c r="B2652" s="14" t="s">
        <v>1135</v>
      </c>
      <c r="C2652" s="14" t="s">
        <v>2063</v>
      </c>
      <c r="D2652" s="14" t="s">
        <v>1137</v>
      </c>
      <c r="E2652" s="14" t="s">
        <v>1138</v>
      </c>
      <c r="F2652" s="14" t="s">
        <v>2064</v>
      </c>
      <c r="G2652" s="30">
        <v>214.31766874576917</v>
      </c>
      <c r="H2652" s="30">
        <v>132.06242066595433</v>
      </c>
      <c r="I2652" s="26">
        <f t="shared" si="135"/>
        <v>214.31766874576917</v>
      </c>
      <c r="J2652" s="26">
        <f t="shared" si="135"/>
        <v>132.06242066595433</v>
      </c>
      <c r="K2652" s="26">
        <f t="shared" si="133"/>
        <v>82.255248079814834</v>
      </c>
      <c r="L2652" s="28">
        <f t="shared" si="134"/>
        <v>0.38380059171597641</v>
      </c>
    </row>
    <row r="2653" spans="1:12">
      <c r="A2653" s="14">
        <v>2011</v>
      </c>
      <c r="B2653" s="14" t="s">
        <v>1135</v>
      </c>
      <c r="C2653" s="14" t="s">
        <v>2063</v>
      </c>
      <c r="D2653" s="14" t="s">
        <v>1137</v>
      </c>
      <c r="E2653" s="14" t="s">
        <v>1138</v>
      </c>
      <c r="F2653" s="14" t="s">
        <v>2065</v>
      </c>
      <c r="G2653" s="30">
        <v>178.53180719284376</v>
      </c>
      <c r="H2653" s="30">
        <v>132.06540504184508</v>
      </c>
      <c r="I2653" s="26">
        <f t="shared" si="135"/>
        <v>178.53180719284376</v>
      </c>
      <c r="J2653" s="26">
        <f t="shared" si="135"/>
        <v>132.06540504184508</v>
      </c>
      <c r="K2653" s="26">
        <f t="shared" si="133"/>
        <v>46.466402150998675</v>
      </c>
      <c r="L2653" s="28">
        <f t="shared" si="134"/>
        <v>0.26026960059171589</v>
      </c>
    </row>
    <row r="2654" spans="1:12">
      <c r="A2654" s="14">
        <v>2015</v>
      </c>
      <c r="B2654" s="14" t="s">
        <v>1135</v>
      </c>
      <c r="C2654" s="14" t="s">
        <v>2063</v>
      </c>
      <c r="D2654" s="14" t="s">
        <v>1137</v>
      </c>
      <c r="E2654" s="14" t="s">
        <v>1138</v>
      </c>
      <c r="F2654" s="14" t="s">
        <v>2065</v>
      </c>
      <c r="G2654" s="30">
        <v>205.15320647625447</v>
      </c>
      <c r="H2654" s="30">
        <v>168.37346505803569</v>
      </c>
      <c r="I2654" s="26">
        <f t="shared" si="135"/>
        <v>205.15320647625447</v>
      </c>
      <c r="J2654" s="26">
        <f t="shared" si="135"/>
        <v>168.37346505803569</v>
      </c>
      <c r="K2654" s="26">
        <f t="shared" si="133"/>
        <v>36.779741418218777</v>
      </c>
      <c r="L2654" s="28">
        <f t="shared" si="134"/>
        <v>0.17927938856015815</v>
      </c>
    </row>
    <row r="2655" spans="1:12">
      <c r="A2655" s="14">
        <v>2014</v>
      </c>
      <c r="B2655" s="14" t="s">
        <v>1135</v>
      </c>
      <c r="C2655" s="14" t="s">
        <v>2063</v>
      </c>
      <c r="D2655" s="14" t="s">
        <v>1137</v>
      </c>
      <c r="E2655" s="14" t="s">
        <v>1138</v>
      </c>
      <c r="F2655" s="14" t="s">
        <v>2065</v>
      </c>
      <c r="G2655" s="30">
        <v>210.65378797894962</v>
      </c>
      <c r="H2655" s="30">
        <v>209.0609420336128</v>
      </c>
      <c r="I2655" s="26">
        <f t="shared" si="135"/>
        <v>210.65378797894962</v>
      </c>
      <c r="J2655" s="26">
        <f t="shared" si="135"/>
        <v>209.0609420336128</v>
      </c>
      <c r="K2655" s="26">
        <f t="shared" si="133"/>
        <v>1.5928459453368191</v>
      </c>
      <c r="L2655" s="28">
        <f t="shared" si="134"/>
        <v>7.5614398422115736E-3</v>
      </c>
    </row>
    <row r="2656" spans="1:12">
      <c r="A2656" s="14">
        <v>2020</v>
      </c>
      <c r="B2656" s="14" t="s">
        <v>1135</v>
      </c>
      <c r="C2656" s="14" t="s">
        <v>2069</v>
      </c>
      <c r="D2656" s="14" t="s">
        <v>2070</v>
      </c>
      <c r="E2656" s="14" t="s">
        <v>2071</v>
      </c>
      <c r="F2656" s="14" t="s">
        <v>2072</v>
      </c>
      <c r="G2656" s="30">
        <v>76.927825970548895</v>
      </c>
      <c r="H2656" s="30">
        <v>67.205199955555543</v>
      </c>
      <c r="I2656" s="26">
        <f t="shared" si="135"/>
        <v>76.927825970548895</v>
      </c>
      <c r="J2656" s="26">
        <f t="shared" si="135"/>
        <v>67.205199955555543</v>
      </c>
      <c r="K2656" s="26">
        <f t="shared" si="133"/>
        <v>9.7226260149933523</v>
      </c>
      <c r="L2656" s="28">
        <f t="shared" si="134"/>
        <v>0.12638633540372726</v>
      </c>
    </row>
    <row r="2657" spans="1:12">
      <c r="A2657" s="14">
        <v>2020</v>
      </c>
      <c r="B2657" s="14" t="s">
        <v>1135</v>
      </c>
      <c r="C2657" s="14" t="s">
        <v>2073</v>
      </c>
      <c r="D2657" s="14" t="s">
        <v>2070</v>
      </c>
      <c r="E2657" s="14" t="s">
        <v>2071</v>
      </c>
      <c r="F2657" s="14" t="s">
        <v>2074</v>
      </c>
      <c r="G2657" s="30">
        <v>815.41004933468878</v>
      </c>
      <c r="H2657" s="30">
        <v>290.05606048508832</v>
      </c>
      <c r="I2657" s="26">
        <f t="shared" si="135"/>
        <v>815.41004933468878</v>
      </c>
      <c r="J2657" s="26">
        <f t="shared" si="135"/>
        <v>290.05606048508832</v>
      </c>
      <c r="K2657" s="26">
        <f t="shared" ref="K2657:K2720" si="136">IF(H2657="","",IF(G2657="","",G2657-H2657))</f>
        <v>525.35398884960046</v>
      </c>
      <c r="L2657" s="28">
        <f t="shared" ref="L2657:L2720" si="137">IF(H2657="","",IF(G2657="","",K2657/G2657))</f>
        <v>0.64428196497976509</v>
      </c>
    </row>
    <row r="2658" spans="1:12">
      <c r="A2658" s="14">
        <v>2021</v>
      </c>
      <c r="B2658" s="14" t="s">
        <v>1135</v>
      </c>
      <c r="C2658" s="14" t="s">
        <v>2066</v>
      </c>
      <c r="D2658" s="14" t="s">
        <v>2060</v>
      </c>
      <c r="E2658" s="14" t="s">
        <v>2067</v>
      </c>
      <c r="F2658" s="14" t="s">
        <v>2068</v>
      </c>
      <c r="G2658" s="30">
        <v>978.26850916041201</v>
      </c>
      <c r="H2658" s="30">
        <v>569.1429522790022</v>
      </c>
      <c r="I2658" s="26">
        <f t="shared" si="135"/>
        <v>978.26850916041201</v>
      </c>
      <c r="J2658" s="26">
        <f t="shared" si="135"/>
        <v>569.1429522790022</v>
      </c>
      <c r="K2658" s="26">
        <f t="shared" si="136"/>
        <v>409.12555688140981</v>
      </c>
      <c r="L2658" s="28">
        <f t="shared" si="137"/>
        <v>0.4182139699381075</v>
      </c>
    </row>
    <row r="2659" spans="1:12">
      <c r="A2659" s="14">
        <v>2020</v>
      </c>
      <c r="B2659" s="14" t="s">
        <v>1135</v>
      </c>
      <c r="C2659" s="14" t="s">
        <v>2075</v>
      </c>
      <c r="D2659" s="14" t="s">
        <v>2076</v>
      </c>
      <c r="E2659" s="14" t="s">
        <v>2077</v>
      </c>
      <c r="F2659" s="14" t="s">
        <v>2078</v>
      </c>
      <c r="G2659" s="30">
        <v>335.36991892312375</v>
      </c>
      <c r="H2659" s="30">
        <v>270.54354636871591</v>
      </c>
      <c r="I2659" s="26">
        <f t="shared" si="135"/>
        <v>335.36991892312375</v>
      </c>
      <c r="J2659" s="26">
        <f t="shared" si="135"/>
        <v>270.54354636871591</v>
      </c>
      <c r="K2659" s="26">
        <f t="shared" si="136"/>
        <v>64.82637255440784</v>
      </c>
      <c r="L2659" s="28">
        <f t="shared" si="137"/>
        <v>0.19329811320754703</v>
      </c>
    </row>
    <row r="2660" spans="1:12">
      <c r="A2660" s="14">
        <v>2021</v>
      </c>
      <c r="B2660" s="14" t="s">
        <v>1135</v>
      </c>
      <c r="C2660" s="14" t="s">
        <v>2079</v>
      </c>
      <c r="D2660" s="14" t="s">
        <v>2070</v>
      </c>
      <c r="E2660" s="14" t="s">
        <v>2080</v>
      </c>
      <c r="F2660" s="14" t="s">
        <v>2081</v>
      </c>
      <c r="G2660" s="30">
        <v>400.16911633514195</v>
      </c>
      <c r="H2660" s="30">
        <v>374.45884433333288</v>
      </c>
      <c r="I2660" s="26">
        <f t="shared" si="135"/>
        <v>400.16911633514195</v>
      </c>
      <c r="J2660" s="26">
        <f t="shared" si="135"/>
        <v>374.45884433333288</v>
      </c>
      <c r="K2660" s="26">
        <f t="shared" si="136"/>
        <v>25.710272001809074</v>
      </c>
      <c r="L2660" s="28">
        <f t="shared" si="137"/>
        <v>6.4248516320476623E-2</v>
      </c>
    </row>
    <row r="2661" spans="1:12">
      <c r="A2661" s="14">
        <v>2013</v>
      </c>
      <c r="B2661" s="14" t="s">
        <v>1135</v>
      </c>
      <c r="C2661" s="14" t="s">
        <v>2082</v>
      </c>
      <c r="D2661" s="14" t="s">
        <v>1137</v>
      </c>
      <c r="E2661" s="14" t="s">
        <v>2083</v>
      </c>
      <c r="F2661" s="14" t="s">
        <v>2084</v>
      </c>
      <c r="G2661" s="30">
        <v>180.20823610137316</v>
      </c>
      <c r="H2661" s="30">
        <v>42.308870437442188</v>
      </c>
      <c r="I2661" s="26">
        <f t="shared" si="135"/>
        <v>180.20823610137316</v>
      </c>
      <c r="J2661" s="26">
        <f t="shared" si="135"/>
        <v>42.308870437442188</v>
      </c>
      <c r="K2661" s="26">
        <f t="shared" si="136"/>
        <v>137.89936566393098</v>
      </c>
      <c r="L2661" s="28">
        <f t="shared" si="137"/>
        <v>0.76522232638888921</v>
      </c>
    </row>
    <row r="2662" spans="1:12">
      <c r="A2662" s="14">
        <v>2016</v>
      </c>
      <c r="B2662" s="14" t="s">
        <v>1135</v>
      </c>
      <c r="C2662" s="14" t="s">
        <v>2082</v>
      </c>
      <c r="D2662" s="14" t="s">
        <v>1137</v>
      </c>
      <c r="E2662" s="14" t="s">
        <v>2083</v>
      </c>
      <c r="F2662" s="14" t="s">
        <v>2084</v>
      </c>
      <c r="G2662" s="30">
        <v>197.40399472394972</v>
      </c>
      <c r="H2662" s="30">
        <v>43.767241623975451</v>
      </c>
      <c r="I2662" s="26">
        <f t="shared" si="135"/>
        <v>197.40399472394972</v>
      </c>
      <c r="J2662" s="26">
        <f t="shared" si="135"/>
        <v>43.767241623975451</v>
      </c>
      <c r="K2662" s="26">
        <f t="shared" si="136"/>
        <v>153.63675309997427</v>
      </c>
      <c r="L2662" s="28">
        <f t="shared" si="137"/>
        <v>0.77828593750000008</v>
      </c>
    </row>
    <row r="2663" spans="1:12">
      <c r="A2663" s="14">
        <v>2012</v>
      </c>
      <c r="B2663" s="14" t="s">
        <v>1135</v>
      </c>
      <c r="C2663" s="14" t="s">
        <v>2082</v>
      </c>
      <c r="D2663" s="14" t="s">
        <v>1137</v>
      </c>
      <c r="E2663" s="14" t="s">
        <v>2083</v>
      </c>
      <c r="F2663" s="14" t="s">
        <v>2084</v>
      </c>
      <c r="G2663" s="30">
        <v>199.58519084811735</v>
      </c>
      <c r="H2663" s="30">
        <v>50.789961194175888</v>
      </c>
      <c r="I2663" s="26">
        <f t="shared" si="135"/>
        <v>199.58519084811735</v>
      </c>
      <c r="J2663" s="26">
        <f t="shared" si="135"/>
        <v>50.789961194175888</v>
      </c>
      <c r="K2663" s="26">
        <f t="shared" si="136"/>
        <v>148.79522965394148</v>
      </c>
      <c r="L2663" s="28">
        <f t="shared" si="137"/>
        <v>0.74552239583333313</v>
      </c>
    </row>
    <row r="2664" spans="1:12">
      <c r="A2664" s="14">
        <v>2014</v>
      </c>
      <c r="B2664" s="14" t="s">
        <v>1135</v>
      </c>
      <c r="C2664" s="14" t="s">
        <v>2082</v>
      </c>
      <c r="D2664" s="14" t="s">
        <v>1137</v>
      </c>
      <c r="E2664" s="14" t="s">
        <v>2083</v>
      </c>
      <c r="F2664" s="14" t="s">
        <v>2084</v>
      </c>
      <c r="G2664" s="30">
        <v>214.2645088349135</v>
      </c>
      <c r="H2664" s="30">
        <v>51.52242322117764</v>
      </c>
      <c r="I2664" s="26">
        <f t="shared" si="135"/>
        <v>214.2645088349135</v>
      </c>
      <c r="J2664" s="26">
        <f t="shared" si="135"/>
        <v>51.52242322117764</v>
      </c>
      <c r="K2664" s="26">
        <f t="shared" si="136"/>
        <v>162.74208561373587</v>
      </c>
      <c r="L2664" s="28">
        <f t="shared" si="137"/>
        <v>0.75953822916666691</v>
      </c>
    </row>
    <row r="2665" spans="1:12">
      <c r="A2665" s="14">
        <v>2017</v>
      </c>
      <c r="B2665" s="14" t="s">
        <v>1135</v>
      </c>
      <c r="C2665" s="14" t="s">
        <v>2082</v>
      </c>
      <c r="D2665" s="14" t="s">
        <v>1137</v>
      </c>
      <c r="E2665" s="14" t="s">
        <v>2083</v>
      </c>
      <c r="F2665" s="14" t="s">
        <v>2085</v>
      </c>
      <c r="G2665" s="30">
        <v>197.44263932233642</v>
      </c>
      <c r="H2665" s="30">
        <v>53.287181488889011</v>
      </c>
      <c r="I2665" s="26">
        <f t="shared" si="135"/>
        <v>197.44263932233642</v>
      </c>
      <c r="J2665" s="26">
        <f t="shared" si="135"/>
        <v>53.287181488889011</v>
      </c>
      <c r="K2665" s="26">
        <f t="shared" si="136"/>
        <v>144.1554578334474</v>
      </c>
      <c r="L2665" s="28">
        <f t="shared" si="137"/>
        <v>0.73011310185185152</v>
      </c>
    </row>
    <row r="2666" spans="1:12">
      <c r="A2666" s="14">
        <v>2011</v>
      </c>
      <c r="B2666" s="14" t="s">
        <v>1135</v>
      </c>
      <c r="C2666" s="14" t="s">
        <v>2082</v>
      </c>
      <c r="D2666" s="14" t="s">
        <v>1137</v>
      </c>
      <c r="E2666" s="14" t="s">
        <v>2083</v>
      </c>
      <c r="F2666" s="14" t="s">
        <v>2084</v>
      </c>
      <c r="G2666" s="30">
        <v>180.62951845327891</v>
      </c>
      <c r="H2666" s="30">
        <v>55.217565731008278</v>
      </c>
      <c r="I2666" s="26">
        <f t="shared" si="135"/>
        <v>180.62951845327891</v>
      </c>
      <c r="J2666" s="26">
        <f t="shared" si="135"/>
        <v>55.217565731008278</v>
      </c>
      <c r="K2666" s="26">
        <f t="shared" si="136"/>
        <v>125.41195272227063</v>
      </c>
      <c r="L2666" s="28">
        <f t="shared" si="137"/>
        <v>0.69430486111111078</v>
      </c>
    </row>
    <row r="2667" spans="1:12">
      <c r="A2667" s="14">
        <v>2020</v>
      </c>
      <c r="B2667" s="14" t="s">
        <v>1135</v>
      </c>
      <c r="C2667" s="14" t="s">
        <v>2086</v>
      </c>
      <c r="D2667" s="14" t="s">
        <v>2070</v>
      </c>
      <c r="E2667" s="14" t="s">
        <v>2080</v>
      </c>
      <c r="F2667" s="14" t="s">
        <v>2087</v>
      </c>
      <c r="G2667" s="30">
        <v>423.34927293686138</v>
      </c>
      <c r="H2667" s="30">
        <v>352.91167310918917</v>
      </c>
      <c r="I2667" s="26">
        <f t="shared" si="135"/>
        <v>423.34927293686138</v>
      </c>
      <c r="J2667" s="26">
        <f t="shared" si="135"/>
        <v>352.91167310918917</v>
      </c>
      <c r="K2667" s="26">
        <f t="shared" si="136"/>
        <v>70.437599827672216</v>
      </c>
      <c r="L2667" s="28">
        <f t="shared" si="137"/>
        <v>0.16638176638176802</v>
      </c>
    </row>
    <row r="2668" spans="1:12">
      <c r="A2668" s="14">
        <v>2018</v>
      </c>
      <c r="B2668" s="14" t="s">
        <v>1135</v>
      </c>
      <c r="C2668" s="14" t="s">
        <v>2082</v>
      </c>
      <c r="D2668" s="14" t="s">
        <v>1137</v>
      </c>
      <c r="E2668" s="14" t="s">
        <v>2083</v>
      </c>
      <c r="F2668" s="14" t="s">
        <v>2085</v>
      </c>
      <c r="G2668" s="30">
        <v>196.73514146341435</v>
      </c>
      <c r="H2668" s="30">
        <v>72.651282066666496</v>
      </c>
      <c r="I2668" s="26">
        <f t="shared" si="135"/>
        <v>196.73514146341435</v>
      </c>
      <c r="J2668" s="26">
        <f t="shared" si="135"/>
        <v>72.651282066666496</v>
      </c>
      <c r="K2668" s="26">
        <f t="shared" si="136"/>
        <v>124.08385939674785</v>
      </c>
      <c r="L2668" s="28">
        <f t="shared" si="137"/>
        <v>0.63071527777777814</v>
      </c>
    </row>
    <row r="2669" spans="1:12">
      <c r="A2669" s="14">
        <v>2019</v>
      </c>
      <c r="B2669" s="14" t="s">
        <v>1135</v>
      </c>
      <c r="C2669" s="14" t="s">
        <v>2082</v>
      </c>
      <c r="D2669" s="14" t="s">
        <v>1137</v>
      </c>
      <c r="E2669" s="14" t="s">
        <v>2083</v>
      </c>
      <c r="F2669" s="14" t="s">
        <v>2085</v>
      </c>
      <c r="G2669" s="30">
        <v>198.19987872400151</v>
      </c>
      <c r="H2669" s="30">
        <v>80.135170202414116</v>
      </c>
      <c r="I2669" s="26">
        <f t="shared" si="135"/>
        <v>198.19987872400151</v>
      </c>
      <c r="J2669" s="26">
        <f t="shared" si="135"/>
        <v>80.135170202414116</v>
      </c>
      <c r="K2669" s="26">
        <f t="shared" si="136"/>
        <v>118.06470852158739</v>
      </c>
      <c r="L2669" s="28">
        <f t="shared" si="137"/>
        <v>0.59568506944444488</v>
      </c>
    </row>
    <row r="2670" spans="1:12">
      <c r="A2670" s="14">
        <v>2015</v>
      </c>
      <c r="B2670" s="14" t="s">
        <v>1135</v>
      </c>
      <c r="C2670" s="14" t="s">
        <v>2082</v>
      </c>
      <c r="D2670" s="14" t="s">
        <v>1137</v>
      </c>
      <c r="E2670" s="14" t="s">
        <v>2083</v>
      </c>
      <c r="F2670" s="14" t="s">
        <v>2084</v>
      </c>
      <c r="G2670" s="30">
        <v>188.86598362340635</v>
      </c>
      <c r="H2670" s="30">
        <v>80.522701669378719</v>
      </c>
      <c r="I2670" s="26">
        <f t="shared" si="135"/>
        <v>188.86598362340635</v>
      </c>
      <c r="J2670" s="26">
        <f t="shared" si="135"/>
        <v>80.522701669378719</v>
      </c>
      <c r="K2670" s="26">
        <f t="shared" si="136"/>
        <v>108.34328195402763</v>
      </c>
      <c r="L2670" s="28">
        <f t="shared" si="137"/>
        <v>0.57365164375</v>
      </c>
    </row>
    <row r="2671" spans="1:12">
      <c r="A2671" s="14">
        <v>2021</v>
      </c>
      <c r="B2671" s="14" t="s">
        <v>1135</v>
      </c>
      <c r="C2671" s="14" t="s">
        <v>2069</v>
      </c>
      <c r="D2671" s="14" t="s">
        <v>2070</v>
      </c>
      <c r="E2671" s="14" t="s">
        <v>2071</v>
      </c>
      <c r="F2671" s="14" t="s">
        <v>2072</v>
      </c>
      <c r="G2671" s="30">
        <v>66.855633766968396</v>
      </c>
      <c r="H2671" s="30">
        <v>42.997496815684364</v>
      </c>
      <c r="I2671" s="26">
        <f t="shared" si="135"/>
        <v>66.855633766968396</v>
      </c>
      <c r="J2671" s="26">
        <f t="shared" si="135"/>
        <v>42.997496815684364</v>
      </c>
      <c r="K2671" s="26">
        <f t="shared" si="136"/>
        <v>23.858136951284031</v>
      </c>
      <c r="L2671" s="28">
        <f t="shared" si="137"/>
        <v>0.35686053077357421</v>
      </c>
    </row>
    <row r="2672" spans="1:12">
      <c r="A2672" s="14">
        <v>2020</v>
      </c>
      <c r="B2672" s="14" t="s">
        <v>1135</v>
      </c>
      <c r="C2672" s="14" t="s">
        <v>2088</v>
      </c>
      <c r="D2672" s="14" t="s">
        <v>1137</v>
      </c>
      <c r="E2672" s="14" t="s">
        <v>2089</v>
      </c>
      <c r="F2672" s="14" t="s">
        <v>2090</v>
      </c>
      <c r="G2672" s="30">
        <v>1839.2550566899999</v>
      </c>
      <c r="H2672" s="30">
        <v>834.72126646231209</v>
      </c>
      <c r="I2672" s="26">
        <f t="shared" si="135"/>
        <v>1839.2550566899999</v>
      </c>
      <c r="J2672" s="26">
        <f t="shared" si="135"/>
        <v>834.72126646231209</v>
      </c>
      <c r="K2672" s="26">
        <f t="shared" si="136"/>
        <v>1004.5337902276879</v>
      </c>
      <c r="L2672" s="28">
        <f t="shared" si="137"/>
        <v>0.54616339728079299</v>
      </c>
    </row>
    <row r="2673" spans="1:12">
      <c r="A2673" s="14">
        <v>2021</v>
      </c>
      <c r="B2673" s="14" t="s">
        <v>1135</v>
      </c>
      <c r="C2673" s="14" t="s">
        <v>2059</v>
      </c>
      <c r="D2673" s="14" t="s">
        <v>2060</v>
      </c>
      <c r="E2673" s="14" t="s">
        <v>2061</v>
      </c>
      <c r="F2673" s="14" t="s">
        <v>2062</v>
      </c>
      <c r="G2673" s="30">
        <v>97.462316806996498</v>
      </c>
      <c r="H2673" s="30">
        <v>72.179912471224739</v>
      </c>
      <c r="I2673" s="26">
        <f t="shared" si="135"/>
        <v>97.462316806996498</v>
      </c>
      <c r="J2673" s="26">
        <f t="shared" si="135"/>
        <v>72.179912471224739</v>
      </c>
      <c r="K2673" s="26">
        <f t="shared" si="136"/>
        <v>25.282404335771758</v>
      </c>
      <c r="L2673" s="28">
        <f t="shared" si="137"/>
        <v>0.25940697044826272</v>
      </c>
    </row>
    <row r="2674" spans="1:12">
      <c r="A2674" s="14">
        <v>2020</v>
      </c>
      <c r="B2674" s="14" t="s">
        <v>1135</v>
      </c>
      <c r="C2674" s="14" t="s">
        <v>2091</v>
      </c>
      <c r="D2674" s="14" t="s">
        <v>1382</v>
      </c>
      <c r="E2674" s="14" t="s">
        <v>2057</v>
      </c>
      <c r="F2674" s="14" t="s">
        <v>2092</v>
      </c>
      <c r="G2674" s="30">
        <v>501.65150350822648</v>
      </c>
      <c r="H2674" s="30">
        <v>378.18820433333275</v>
      </c>
      <c r="I2674" s="26">
        <f t="shared" si="135"/>
        <v>501.65150350822648</v>
      </c>
      <c r="J2674" s="26">
        <f t="shared" si="135"/>
        <v>378.18820433333275</v>
      </c>
      <c r="K2674" s="26">
        <f t="shared" si="136"/>
        <v>123.46329917489373</v>
      </c>
      <c r="L2674" s="28">
        <f t="shared" si="137"/>
        <v>0.24611368312757201</v>
      </c>
    </row>
    <row r="2675" spans="1:12">
      <c r="A2675" s="14">
        <v>2021</v>
      </c>
      <c r="B2675" s="14" t="s">
        <v>1135</v>
      </c>
      <c r="C2675" s="14" t="s">
        <v>2075</v>
      </c>
      <c r="D2675" s="14" t="s">
        <v>2076</v>
      </c>
      <c r="E2675" s="14" t="s">
        <v>2077</v>
      </c>
      <c r="F2675" s="14" t="s">
        <v>2078</v>
      </c>
      <c r="G2675" s="30">
        <v>258.5105784094327</v>
      </c>
      <c r="H2675" s="30">
        <v>177.44019775280964</v>
      </c>
      <c r="I2675" s="26">
        <f t="shared" si="135"/>
        <v>258.5105784094327</v>
      </c>
      <c r="J2675" s="26">
        <f t="shared" si="135"/>
        <v>177.44019775280964</v>
      </c>
      <c r="K2675" s="26">
        <f t="shared" si="136"/>
        <v>81.070380656623058</v>
      </c>
      <c r="L2675" s="28">
        <f t="shared" si="137"/>
        <v>0.31360566037735849</v>
      </c>
    </row>
    <row r="2676" spans="1:12">
      <c r="A2676" s="14">
        <v>2011</v>
      </c>
      <c r="B2676" s="14" t="s">
        <v>1135</v>
      </c>
      <c r="C2676" s="14" t="s">
        <v>2088</v>
      </c>
      <c r="D2676" s="14" t="s">
        <v>1137</v>
      </c>
      <c r="E2676" s="14" t="s">
        <v>2089</v>
      </c>
      <c r="F2676" s="14" t="s">
        <v>2093</v>
      </c>
      <c r="G2676" s="30">
        <v>2946.4005186335803</v>
      </c>
      <c r="H2676" s="30">
        <v>481.60247262874447</v>
      </c>
      <c r="I2676" s="26">
        <f t="shared" si="135"/>
        <v>2946.4005186335803</v>
      </c>
      <c r="J2676" s="26">
        <f t="shared" si="135"/>
        <v>481.60247262874447</v>
      </c>
      <c r="K2676" s="26">
        <f t="shared" si="136"/>
        <v>2464.7980460048357</v>
      </c>
      <c r="L2676" s="28">
        <f t="shared" si="137"/>
        <v>0.83654548335061651</v>
      </c>
    </row>
    <row r="2677" spans="1:12">
      <c r="A2677" s="14">
        <v>2018</v>
      </c>
      <c r="B2677" s="14" t="s">
        <v>1135</v>
      </c>
      <c r="C2677" s="14" t="s">
        <v>2088</v>
      </c>
      <c r="D2677" s="14" t="s">
        <v>1137</v>
      </c>
      <c r="E2677" s="14" t="s">
        <v>2089</v>
      </c>
      <c r="F2677" s="14" t="s">
        <v>2090</v>
      </c>
      <c r="G2677" s="30">
        <v>2029.6243290422447</v>
      </c>
      <c r="H2677" s="30">
        <v>616.94910966666259</v>
      </c>
      <c r="I2677" s="26">
        <f t="shared" si="135"/>
        <v>2029.6243290422447</v>
      </c>
      <c r="J2677" s="26">
        <f t="shared" si="135"/>
        <v>616.94910966666259</v>
      </c>
      <c r="K2677" s="26">
        <f t="shared" si="136"/>
        <v>1412.6752193755819</v>
      </c>
      <c r="L2677" s="28">
        <f t="shared" si="137"/>
        <v>0.69602792948496361</v>
      </c>
    </row>
    <row r="2678" spans="1:12">
      <c r="A2678" s="14">
        <v>2017</v>
      </c>
      <c r="B2678" s="14" t="s">
        <v>1135</v>
      </c>
      <c r="C2678" s="14" t="s">
        <v>2088</v>
      </c>
      <c r="D2678" s="14" t="s">
        <v>1137</v>
      </c>
      <c r="E2678" s="14" t="s">
        <v>2089</v>
      </c>
      <c r="F2678" s="14" t="s">
        <v>2090</v>
      </c>
      <c r="G2678" s="30">
        <v>1436.7443888600781</v>
      </c>
      <c r="H2678" s="30">
        <v>641.70256521977967</v>
      </c>
      <c r="I2678" s="26">
        <f t="shared" si="135"/>
        <v>1436.7443888600781</v>
      </c>
      <c r="J2678" s="26">
        <f t="shared" si="135"/>
        <v>641.70256521977967</v>
      </c>
      <c r="K2678" s="26">
        <f t="shared" si="136"/>
        <v>795.04182364029839</v>
      </c>
      <c r="L2678" s="28">
        <f t="shared" si="137"/>
        <v>0.55336344432922369</v>
      </c>
    </row>
    <row r="2679" spans="1:12">
      <c r="A2679" s="14">
        <v>2016</v>
      </c>
      <c r="B2679" s="14" t="s">
        <v>1135</v>
      </c>
      <c r="C2679" s="14" t="s">
        <v>2088</v>
      </c>
      <c r="D2679" s="14" t="s">
        <v>1137</v>
      </c>
      <c r="E2679" s="14" t="s">
        <v>2089</v>
      </c>
      <c r="F2679" s="14" t="s">
        <v>2093</v>
      </c>
      <c r="G2679" s="30">
        <v>3374.670295996882</v>
      </c>
      <c r="H2679" s="30">
        <v>675.52143808126232</v>
      </c>
      <c r="I2679" s="26">
        <f t="shared" si="135"/>
        <v>3374.670295996882</v>
      </c>
      <c r="J2679" s="26">
        <f t="shared" si="135"/>
        <v>675.52143808126232</v>
      </c>
      <c r="K2679" s="26">
        <f t="shared" si="136"/>
        <v>2699.1488579156198</v>
      </c>
      <c r="L2679" s="28">
        <f t="shared" si="137"/>
        <v>0.79982594480930991</v>
      </c>
    </row>
    <row r="2680" spans="1:12">
      <c r="A2680" s="14">
        <v>2021</v>
      </c>
      <c r="B2680" s="14" t="s">
        <v>1135</v>
      </c>
      <c r="C2680" s="14" t="s">
        <v>2088</v>
      </c>
      <c r="D2680" s="14" t="s">
        <v>1137</v>
      </c>
      <c r="E2680" s="14" t="s">
        <v>2089</v>
      </c>
      <c r="F2680" s="14" t="s">
        <v>2090</v>
      </c>
      <c r="G2680" s="30">
        <v>1765.7214346025837</v>
      </c>
      <c r="H2680" s="30">
        <v>724.034949083328</v>
      </c>
      <c r="I2680" s="26">
        <f t="shared" si="135"/>
        <v>1765.7214346025837</v>
      </c>
      <c r="J2680" s="26">
        <f t="shared" si="135"/>
        <v>724.034949083328</v>
      </c>
      <c r="K2680" s="26">
        <f t="shared" si="136"/>
        <v>1041.6864855192557</v>
      </c>
      <c r="L2680" s="28">
        <f t="shared" si="137"/>
        <v>0.58994950455121553</v>
      </c>
    </row>
    <row r="2681" spans="1:12">
      <c r="A2681" s="14">
        <v>2015</v>
      </c>
      <c r="B2681" s="14" t="s">
        <v>1135</v>
      </c>
      <c r="C2681" s="14" t="s">
        <v>2088</v>
      </c>
      <c r="D2681" s="14" t="s">
        <v>1137</v>
      </c>
      <c r="E2681" s="14" t="s">
        <v>2089</v>
      </c>
      <c r="F2681" s="14" t="s">
        <v>2093</v>
      </c>
      <c r="G2681" s="30">
        <v>3030.9983808591278</v>
      </c>
      <c r="H2681" s="30">
        <v>753.0323224149829</v>
      </c>
      <c r="I2681" s="26">
        <f t="shared" si="135"/>
        <v>3030.9983808591278</v>
      </c>
      <c r="J2681" s="26">
        <f t="shared" si="135"/>
        <v>753.0323224149829</v>
      </c>
      <c r="K2681" s="26">
        <f t="shared" si="136"/>
        <v>2277.9660584441449</v>
      </c>
      <c r="L2681" s="28">
        <f t="shared" si="137"/>
        <v>0.75155634289664708</v>
      </c>
    </row>
    <row r="2682" spans="1:12">
      <c r="A2682" s="14">
        <v>2019</v>
      </c>
      <c r="B2682" s="14" t="s">
        <v>1135</v>
      </c>
      <c r="C2682" s="14" t="s">
        <v>2088</v>
      </c>
      <c r="D2682" s="14" t="s">
        <v>1137</v>
      </c>
      <c r="E2682" s="14" t="s">
        <v>2089</v>
      </c>
      <c r="F2682" s="14" t="s">
        <v>2090</v>
      </c>
      <c r="G2682" s="30">
        <v>1842.7670054002622</v>
      </c>
      <c r="H2682" s="30">
        <v>778.36895426666274</v>
      </c>
      <c r="I2682" s="26">
        <f t="shared" si="135"/>
        <v>1842.7670054002622</v>
      </c>
      <c r="J2682" s="26">
        <f t="shared" si="135"/>
        <v>778.36895426666274</v>
      </c>
      <c r="K2682" s="26">
        <f t="shared" si="136"/>
        <v>1064.3980511335994</v>
      </c>
      <c r="L2682" s="28">
        <f t="shared" si="137"/>
        <v>0.57760858969927376</v>
      </c>
    </row>
    <row r="2683" spans="1:12">
      <c r="A2683" s="14">
        <v>2012</v>
      </c>
      <c r="B2683" s="14" t="s">
        <v>1135</v>
      </c>
      <c r="C2683" s="14" t="s">
        <v>2088</v>
      </c>
      <c r="D2683" s="14" t="s">
        <v>1137</v>
      </c>
      <c r="E2683" s="14" t="s">
        <v>2089</v>
      </c>
      <c r="F2683" s="14" t="s">
        <v>2093</v>
      </c>
      <c r="G2683" s="30">
        <v>3291.3749284037503</v>
      </c>
      <c r="H2683" s="30">
        <v>897.43154416666505</v>
      </c>
      <c r="I2683" s="26">
        <f t="shared" si="135"/>
        <v>3291.3749284037503</v>
      </c>
      <c r="J2683" s="26">
        <f t="shared" si="135"/>
        <v>897.43154416666505</v>
      </c>
      <c r="K2683" s="26">
        <f t="shared" si="136"/>
        <v>2393.9433842370854</v>
      </c>
      <c r="L2683" s="28">
        <f t="shared" si="137"/>
        <v>0.72733840304182518</v>
      </c>
    </row>
    <row r="2684" spans="1:12">
      <c r="A2684" s="14">
        <v>2014</v>
      </c>
      <c r="B2684" s="14" t="s">
        <v>1135</v>
      </c>
      <c r="C2684" s="14" t="s">
        <v>2088</v>
      </c>
      <c r="D2684" s="14" t="s">
        <v>1137</v>
      </c>
      <c r="E2684" s="14" t="s">
        <v>2089</v>
      </c>
      <c r="F2684" s="14" t="s">
        <v>2093</v>
      </c>
      <c r="G2684" s="30">
        <v>3556.3770984187154</v>
      </c>
      <c r="H2684" s="30">
        <v>949.592637664834</v>
      </c>
      <c r="I2684" s="26">
        <f t="shared" si="135"/>
        <v>3556.3770984187154</v>
      </c>
      <c r="J2684" s="26">
        <f t="shared" si="135"/>
        <v>949.592637664834</v>
      </c>
      <c r="K2684" s="26">
        <f t="shared" si="136"/>
        <v>2606.7844607538814</v>
      </c>
      <c r="L2684" s="28">
        <f t="shared" si="137"/>
        <v>0.73298876598686491</v>
      </c>
    </row>
    <row r="2685" spans="1:12">
      <c r="A2685" s="14">
        <v>2013</v>
      </c>
      <c r="B2685" s="14" t="s">
        <v>1135</v>
      </c>
      <c r="C2685" s="14" t="s">
        <v>2088</v>
      </c>
      <c r="D2685" s="14" t="s">
        <v>1137</v>
      </c>
      <c r="E2685" s="14" t="s">
        <v>2089</v>
      </c>
      <c r="F2685" s="14" t="s">
        <v>2093</v>
      </c>
      <c r="G2685" s="30">
        <v>3267.5816755363412</v>
      </c>
      <c r="H2685" s="30">
        <v>1213.2627896428583</v>
      </c>
      <c r="I2685" s="26">
        <f t="shared" si="135"/>
        <v>3267.5816755363412</v>
      </c>
      <c r="J2685" s="26">
        <f t="shared" si="135"/>
        <v>1213.2627896428583</v>
      </c>
      <c r="K2685" s="26">
        <f t="shared" si="136"/>
        <v>2054.3188858934827</v>
      </c>
      <c r="L2685" s="28">
        <f t="shared" si="137"/>
        <v>0.62869702730729338</v>
      </c>
    </row>
    <row r="2686" spans="1:12">
      <c r="A2686" s="14">
        <v>2020</v>
      </c>
      <c r="B2686" s="14" t="s">
        <v>1135</v>
      </c>
      <c r="C2686" s="14" t="s">
        <v>2079</v>
      </c>
      <c r="D2686" s="14" t="s">
        <v>2070</v>
      </c>
      <c r="E2686" s="14" t="s">
        <v>2080</v>
      </c>
      <c r="F2686" s="14" t="s">
        <v>2081</v>
      </c>
      <c r="G2686" s="30">
        <v>403.89854015887994</v>
      </c>
      <c r="H2686" s="30">
        <v>203.58719651346371</v>
      </c>
      <c r="I2686" s="26">
        <f t="shared" si="135"/>
        <v>403.89854015887994</v>
      </c>
      <c r="J2686" s="26">
        <f t="shared" si="135"/>
        <v>203.58719651346371</v>
      </c>
      <c r="K2686" s="26">
        <f t="shared" si="136"/>
        <v>200.31134364541623</v>
      </c>
      <c r="L2686" s="28">
        <f t="shared" si="137"/>
        <v>0.49594470820969189</v>
      </c>
    </row>
    <row r="2687" spans="1:12">
      <c r="A2687" s="14">
        <v>2021</v>
      </c>
      <c r="B2687" s="14" t="s">
        <v>1135</v>
      </c>
      <c r="C2687" s="14" t="s">
        <v>2073</v>
      </c>
      <c r="D2687" s="14" t="s">
        <v>2070</v>
      </c>
      <c r="E2687" s="14" t="s">
        <v>2071</v>
      </c>
      <c r="F2687" s="14" t="s">
        <v>2074</v>
      </c>
      <c r="G2687" s="30">
        <v>426.33410085470035</v>
      </c>
      <c r="H2687" s="30">
        <v>148.1987259673655</v>
      </c>
      <c r="I2687" s="26">
        <f t="shared" si="135"/>
        <v>426.33410085470035</v>
      </c>
      <c r="J2687" s="26">
        <f t="shared" si="135"/>
        <v>148.1987259673655</v>
      </c>
      <c r="K2687" s="26">
        <f t="shared" si="136"/>
        <v>278.13537488733482</v>
      </c>
      <c r="L2687" s="28">
        <f t="shared" si="137"/>
        <v>0.65238828967642593</v>
      </c>
    </row>
    <row r="2688" spans="1:12">
      <c r="A2688" s="14">
        <v>2020</v>
      </c>
      <c r="B2688" s="14" t="s">
        <v>1135</v>
      </c>
      <c r="C2688" s="14" t="s">
        <v>2094</v>
      </c>
      <c r="D2688" s="14" t="s">
        <v>2070</v>
      </c>
      <c r="E2688" s="14" t="s">
        <v>2080</v>
      </c>
      <c r="F2688" s="14" t="s">
        <v>2087</v>
      </c>
      <c r="G2688" s="30">
        <v>2984.8593782574326</v>
      </c>
      <c r="H2688" s="30">
        <v>1752.469224015927</v>
      </c>
      <c r="I2688" s="26">
        <f t="shared" si="135"/>
        <v>2984.8593782574326</v>
      </c>
      <c r="J2688" s="26">
        <f t="shared" si="135"/>
        <v>1752.469224015927</v>
      </c>
      <c r="K2688" s="26">
        <f t="shared" si="136"/>
        <v>1232.3901542415056</v>
      </c>
      <c r="L2688" s="28">
        <f t="shared" si="137"/>
        <v>0.4128804737732662</v>
      </c>
    </row>
    <row r="2689" spans="1:12">
      <c r="A2689" s="14">
        <v>2021</v>
      </c>
      <c r="B2689" s="14" t="s">
        <v>1135</v>
      </c>
      <c r="C2689" s="14" t="s">
        <v>2086</v>
      </c>
      <c r="D2689" s="14" t="s">
        <v>2070</v>
      </c>
      <c r="E2689" s="14" t="s">
        <v>2080</v>
      </c>
      <c r="F2689" s="14" t="s">
        <v>2087</v>
      </c>
      <c r="G2689" s="30">
        <v>412.98048488956874</v>
      </c>
      <c r="H2689" s="30">
        <v>195.3409334185082</v>
      </c>
      <c r="I2689" s="26">
        <f t="shared" si="135"/>
        <v>412.98048488956874</v>
      </c>
      <c r="J2689" s="26">
        <f t="shared" si="135"/>
        <v>195.3409334185082</v>
      </c>
      <c r="K2689" s="26">
        <f t="shared" si="136"/>
        <v>217.63955147106054</v>
      </c>
      <c r="L2689" s="28">
        <f t="shared" si="137"/>
        <v>0.52699718130569173</v>
      </c>
    </row>
    <row r="2690" spans="1:12">
      <c r="A2690" s="14">
        <v>2021</v>
      </c>
      <c r="B2690" s="14" t="s">
        <v>1135</v>
      </c>
      <c r="C2690" s="14" t="s">
        <v>2063</v>
      </c>
      <c r="D2690" s="14" t="s">
        <v>1137</v>
      </c>
      <c r="E2690" s="14" t="s">
        <v>1138</v>
      </c>
      <c r="F2690" s="14" t="s">
        <v>2064</v>
      </c>
      <c r="G2690" s="30">
        <v>207.49939161852592</v>
      </c>
      <c r="H2690" s="30">
        <v>104.32185389502764</v>
      </c>
      <c r="I2690" s="26">
        <f t="shared" si="135"/>
        <v>207.49939161852592</v>
      </c>
      <c r="J2690" s="26">
        <f t="shared" si="135"/>
        <v>104.32185389502764</v>
      </c>
      <c r="K2690" s="26">
        <f t="shared" si="136"/>
        <v>103.17753772349828</v>
      </c>
      <c r="L2690" s="28">
        <f t="shared" si="137"/>
        <v>0.49724260355029593</v>
      </c>
    </row>
    <row r="2691" spans="1:12">
      <c r="A2691" s="14">
        <v>2021</v>
      </c>
      <c r="B2691" s="14" t="s">
        <v>1135</v>
      </c>
      <c r="C2691" s="14" t="s">
        <v>2091</v>
      </c>
      <c r="D2691" s="14" t="s">
        <v>1382</v>
      </c>
      <c r="E2691" s="14" t="s">
        <v>2057</v>
      </c>
      <c r="F2691" s="14" t="s">
        <v>2092</v>
      </c>
      <c r="G2691" s="30">
        <v>465.82547516493128</v>
      </c>
      <c r="H2691" s="30">
        <v>255.63726499999984</v>
      </c>
      <c r="I2691" s="26">
        <f t="shared" si="135"/>
        <v>465.82547516493128</v>
      </c>
      <c r="J2691" s="26">
        <f t="shared" si="135"/>
        <v>255.63726499999984</v>
      </c>
      <c r="K2691" s="26">
        <f t="shared" si="136"/>
        <v>210.18821016493143</v>
      </c>
      <c r="L2691" s="28">
        <f t="shared" si="137"/>
        <v>0.45121664951989088</v>
      </c>
    </row>
    <row r="2692" spans="1:12">
      <c r="A2692" s="14">
        <v>2021</v>
      </c>
      <c r="B2692" s="14" t="s">
        <v>1135</v>
      </c>
      <c r="C2692" s="14" t="s">
        <v>2082</v>
      </c>
      <c r="D2692" s="14" t="s">
        <v>1137</v>
      </c>
      <c r="E2692" s="14" t="s">
        <v>2083</v>
      </c>
      <c r="F2692" s="14" t="s">
        <v>2085</v>
      </c>
      <c r="G2692" s="30">
        <v>181.40553174856979</v>
      </c>
      <c r="H2692" s="30">
        <v>83.375683068502838</v>
      </c>
      <c r="I2692" s="26">
        <f t="shared" si="135"/>
        <v>181.40553174856979</v>
      </c>
      <c r="J2692" s="26">
        <f t="shared" si="135"/>
        <v>83.375683068502838</v>
      </c>
      <c r="K2692" s="26">
        <f t="shared" si="136"/>
        <v>98.029848680066948</v>
      </c>
      <c r="L2692" s="28">
        <f t="shared" si="137"/>
        <v>0.5403906249999999</v>
      </c>
    </row>
    <row r="2693" spans="1:12">
      <c r="A2693" s="14">
        <v>2020</v>
      </c>
      <c r="B2693" s="14" t="s">
        <v>1135</v>
      </c>
      <c r="C2693" s="14" t="s">
        <v>2063</v>
      </c>
      <c r="D2693" s="14" t="s">
        <v>1137</v>
      </c>
      <c r="E2693" s="14" t="s">
        <v>1138</v>
      </c>
      <c r="F2693" s="14" t="s">
        <v>2064</v>
      </c>
      <c r="G2693" s="30">
        <v>240.65800218635863</v>
      </c>
      <c r="H2693" s="30">
        <v>102.23131166037068</v>
      </c>
      <c r="I2693" s="26">
        <f t="shared" si="135"/>
        <v>240.65800218635863</v>
      </c>
      <c r="J2693" s="26">
        <f t="shared" si="135"/>
        <v>102.23131166037068</v>
      </c>
      <c r="K2693" s="26">
        <f t="shared" si="136"/>
        <v>138.42669052598796</v>
      </c>
      <c r="L2693" s="28">
        <f t="shared" si="137"/>
        <v>0.57520086291913253</v>
      </c>
    </row>
    <row r="2694" spans="1:12">
      <c r="A2694" s="14">
        <v>2021</v>
      </c>
      <c r="B2694" s="14" t="s">
        <v>1135</v>
      </c>
      <c r="C2694" s="14" t="s">
        <v>2094</v>
      </c>
      <c r="D2694" s="14" t="s">
        <v>2070</v>
      </c>
      <c r="E2694" s="14" t="s">
        <v>2080</v>
      </c>
      <c r="F2694" s="14" t="s">
        <v>2087</v>
      </c>
      <c r="G2694" s="30">
        <v>2819.2424889376312</v>
      </c>
      <c r="H2694" s="30">
        <v>1446.2020231519623</v>
      </c>
      <c r="I2694" s="26">
        <f t="shared" si="135"/>
        <v>2819.2424889376312</v>
      </c>
      <c r="J2694" s="26">
        <f t="shared" si="135"/>
        <v>1446.2020231519623</v>
      </c>
      <c r="K2694" s="26">
        <f t="shared" si="136"/>
        <v>1373.0404657856689</v>
      </c>
      <c r="L2694" s="28">
        <f t="shared" si="137"/>
        <v>0.48702460720328766</v>
      </c>
    </row>
    <row r="2695" spans="1:12">
      <c r="A2695" s="14">
        <v>2020</v>
      </c>
      <c r="B2695" s="14" t="s">
        <v>1135</v>
      </c>
      <c r="C2695" s="14" t="s">
        <v>2095</v>
      </c>
      <c r="D2695" s="14" t="s">
        <v>1137</v>
      </c>
      <c r="E2695" s="14" t="s">
        <v>2096</v>
      </c>
      <c r="F2695" s="14" t="s">
        <v>2097</v>
      </c>
      <c r="G2695" s="30">
        <v>1917.8225867300496</v>
      </c>
      <c r="H2695" s="30">
        <v>625.04159184733817</v>
      </c>
      <c r="I2695" s="26">
        <f t="shared" si="135"/>
        <v>1917.8225867300496</v>
      </c>
      <c r="J2695" s="26">
        <f t="shared" si="135"/>
        <v>625.04159184733817</v>
      </c>
      <c r="K2695" s="26">
        <f t="shared" si="136"/>
        <v>1292.7809948827114</v>
      </c>
      <c r="L2695" s="28">
        <f t="shared" si="137"/>
        <v>0.67408789729968999</v>
      </c>
    </row>
    <row r="2696" spans="1:12">
      <c r="A2696" s="14">
        <v>2021</v>
      </c>
      <c r="B2696" s="14" t="s">
        <v>1135</v>
      </c>
      <c r="C2696" s="14" t="s">
        <v>2095</v>
      </c>
      <c r="D2696" s="14" t="s">
        <v>1137</v>
      </c>
      <c r="E2696" s="14" t="s">
        <v>2096</v>
      </c>
      <c r="F2696" s="14" t="s">
        <v>2097</v>
      </c>
      <c r="G2696" s="30">
        <v>1646.3628699074038</v>
      </c>
      <c r="H2696" s="30">
        <v>562.47451781192353</v>
      </c>
      <c r="I2696" s="26">
        <f t="shared" ref="I2696:J2759" si="138">IF(G2696&lt;0,"",IF(G2696="","",G2696))</f>
        <v>1646.3628699074038</v>
      </c>
      <c r="J2696" s="26">
        <f t="shared" si="138"/>
        <v>562.47451781192353</v>
      </c>
      <c r="K2696" s="26">
        <f t="shared" si="136"/>
        <v>1083.8883520954803</v>
      </c>
      <c r="L2696" s="28">
        <f t="shared" si="137"/>
        <v>0.65835325365205866</v>
      </c>
    </row>
    <row r="2697" spans="1:12">
      <c r="A2697" s="14">
        <v>2020</v>
      </c>
      <c r="B2697" s="14" t="s">
        <v>1135</v>
      </c>
      <c r="C2697" s="14" t="s">
        <v>2082</v>
      </c>
      <c r="D2697" s="14" t="s">
        <v>1137</v>
      </c>
      <c r="E2697" s="14" t="s">
        <v>2083</v>
      </c>
      <c r="F2697" s="14" t="s">
        <v>2085</v>
      </c>
      <c r="G2697" s="30">
        <v>195.27845887805242</v>
      </c>
      <c r="H2697" s="30">
        <v>60.261711919398998</v>
      </c>
      <c r="I2697" s="26">
        <f t="shared" si="138"/>
        <v>195.27845887805242</v>
      </c>
      <c r="J2697" s="26">
        <f t="shared" si="138"/>
        <v>60.261711919398998</v>
      </c>
      <c r="K2697" s="26">
        <f t="shared" si="136"/>
        <v>135.01674695865341</v>
      </c>
      <c r="L2697" s="28">
        <f t="shared" si="137"/>
        <v>0.69140624999999989</v>
      </c>
    </row>
    <row r="2698" spans="1:12">
      <c r="A2698" s="14">
        <v>2020</v>
      </c>
      <c r="B2698" s="14" t="s">
        <v>1135</v>
      </c>
      <c r="C2698" s="14" t="s">
        <v>2098</v>
      </c>
      <c r="D2698" s="14" t="s">
        <v>1137</v>
      </c>
      <c r="E2698" s="14" t="s">
        <v>1138</v>
      </c>
      <c r="F2698" s="14" t="s">
        <v>2099</v>
      </c>
      <c r="G2698" s="30">
        <v>2447.9220747102258</v>
      </c>
      <c r="H2698" s="30">
        <v>552.8776643269232</v>
      </c>
      <c r="I2698" s="26">
        <f t="shared" si="138"/>
        <v>2447.9220747102258</v>
      </c>
      <c r="J2698" s="26">
        <f t="shared" si="138"/>
        <v>552.8776643269232</v>
      </c>
      <c r="K2698" s="26">
        <f t="shared" si="136"/>
        <v>1895.0444103833026</v>
      </c>
      <c r="L2698" s="28">
        <f t="shared" si="137"/>
        <v>0.77414409141583052</v>
      </c>
    </row>
    <row r="2699" spans="1:12">
      <c r="A2699" s="14">
        <v>2021</v>
      </c>
      <c r="B2699" s="14" t="s">
        <v>1135</v>
      </c>
      <c r="C2699" s="14" t="s">
        <v>2098</v>
      </c>
      <c r="D2699" s="14" t="s">
        <v>1137</v>
      </c>
      <c r="E2699" s="14" t="s">
        <v>1138</v>
      </c>
      <c r="F2699" s="14" t="s">
        <v>2099</v>
      </c>
      <c r="G2699" s="30">
        <v>2049.4205299327405</v>
      </c>
      <c r="H2699" s="30">
        <v>575.55740336317638</v>
      </c>
      <c r="I2699" s="26">
        <f t="shared" si="138"/>
        <v>2049.4205299327405</v>
      </c>
      <c r="J2699" s="26">
        <f t="shared" si="138"/>
        <v>575.55740336317638</v>
      </c>
      <c r="K2699" s="26">
        <f t="shared" si="136"/>
        <v>1473.863126569564</v>
      </c>
      <c r="L2699" s="28">
        <f t="shared" si="137"/>
        <v>0.71916090672612443</v>
      </c>
    </row>
    <row r="2700" spans="1:12">
      <c r="A2700" s="14">
        <v>2018</v>
      </c>
      <c r="B2700" s="14" t="s">
        <v>981</v>
      </c>
      <c r="C2700" s="14" t="s">
        <v>2100</v>
      </c>
      <c r="D2700" s="14" t="s">
        <v>1387</v>
      </c>
      <c r="E2700" s="14" t="s">
        <v>1395</v>
      </c>
      <c r="F2700" s="14" t="s">
        <v>2101</v>
      </c>
      <c r="G2700" s="30">
        <v>6642.4687554764514</v>
      </c>
      <c r="H2700" s="30">
        <v>3503.5885963781498</v>
      </c>
      <c r="I2700" s="26">
        <f t="shared" si="138"/>
        <v>6642.4687554764514</v>
      </c>
      <c r="J2700" s="26">
        <f t="shared" si="138"/>
        <v>3503.5885963781498</v>
      </c>
      <c r="K2700" s="26">
        <f t="shared" si="136"/>
        <v>3138.8801590983016</v>
      </c>
      <c r="L2700" s="28">
        <f t="shared" si="137"/>
        <v>0.47254722222222267</v>
      </c>
    </row>
    <row r="2701" spans="1:12">
      <c r="A2701" s="14">
        <v>2019</v>
      </c>
      <c r="B2701" s="14" t="s">
        <v>981</v>
      </c>
      <c r="C2701" s="14" t="s">
        <v>2100</v>
      </c>
      <c r="D2701" s="14" t="s">
        <v>1387</v>
      </c>
      <c r="E2701" s="14" t="s">
        <v>1395</v>
      </c>
      <c r="F2701" s="14" t="s">
        <v>2101</v>
      </c>
      <c r="G2701" s="30">
        <v>6552.2585605520744</v>
      </c>
      <c r="H2701" s="30">
        <v>3642.8428112637353</v>
      </c>
      <c r="I2701" s="26">
        <f t="shared" si="138"/>
        <v>6552.2585605520744</v>
      </c>
      <c r="J2701" s="26">
        <f t="shared" si="138"/>
        <v>3642.8428112637353</v>
      </c>
      <c r="K2701" s="26">
        <f t="shared" si="136"/>
        <v>2909.4157492883392</v>
      </c>
      <c r="L2701" s="28">
        <f t="shared" si="137"/>
        <v>0.44403250000000005</v>
      </c>
    </row>
    <row r="2702" spans="1:12">
      <c r="A2702" s="14">
        <v>2020</v>
      </c>
      <c r="B2702" s="14" t="s">
        <v>981</v>
      </c>
      <c r="C2702" s="14" t="s">
        <v>2100</v>
      </c>
      <c r="D2702" s="14" t="s">
        <v>1387</v>
      </c>
      <c r="E2702" s="14" t="s">
        <v>1395</v>
      </c>
      <c r="F2702" s="14" t="s">
        <v>2101</v>
      </c>
      <c r="G2702" s="30">
        <v>6784.5888143096126</v>
      </c>
      <c r="H2702" s="30">
        <v>3889.586863467659</v>
      </c>
      <c r="I2702" s="26">
        <f t="shared" si="138"/>
        <v>6784.5888143096126</v>
      </c>
      <c r="J2702" s="26">
        <f t="shared" si="138"/>
        <v>3889.586863467659</v>
      </c>
      <c r="K2702" s="26">
        <f t="shared" si="136"/>
        <v>2895.0019508419537</v>
      </c>
      <c r="L2702" s="28">
        <f t="shared" si="137"/>
        <v>0.42670263888888949</v>
      </c>
    </row>
    <row r="2703" spans="1:12">
      <c r="A2703" s="14">
        <v>2021</v>
      </c>
      <c r="B2703" s="14" t="s">
        <v>981</v>
      </c>
      <c r="C2703" s="14" t="s">
        <v>2100</v>
      </c>
      <c r="D2703" s="14" t="s">
        <v>1387</v>
      </c>
      <c r="E2703" s="14" t="s">
        <v>1395</v>
      </c>
      <c r="F2703" s="14" t="s">
        <v>2101</v>
      </c>
      <c r="G2703" s="30">
        <v>6397.5954765193292</v>
      </c>
      <c r="H2703" s="30">
        <v>4029.2909323848958</v>
      </c>
      <c r="I2703" s="26">
        <f t="shared" si="138"/>
        <v>6397.5954765193292</v>
      </c>
      <c r="J2703" s="26">
        <f t="shared" si="138"/>
        <v>4029.2909323848958</v>
      </c>
      <c r="K2703" s="26">
        <f t="shared" si="136"/>
        <v>2368.3045441344334</v>
      </c>
      <c r="L2703" s="28">
        <f t="shared" si="137"/>
        <v>0.37018666666666633</v>
      </c>
    </row>
    <row r="2704" spans="1:12">
      <c r="A2704" s="14">
        <v>2013</v>
      </c>
      <c r="B2704" s="14" t="s">
        <v>981</v>
      </c>
      <c r="C2704" s="14" t="s">
        <v>2102</v>
      </c>
      <c r="D2704" s="14" t="s">
        <v>1200</v>
      </c>
      <c r="E2704" s="14" t="s">
        <v>1201</v>
      </c>
      <c r="F2704" s="14" t="s">
        <v>2103</v>
      </c>
      <c r="G2704" s="30">
        <v>400.13460000000072</v>
      </c>
      <c r="H2704" s="30">
        <v>80.026920000000146</v>
      </c>
      <c r="I2704" s="26">
        <f t="shared" si="138"/>
        <v>400.13460000000072</v>
      </c>
      <c r="J2704" s="26">
        <f t="shared" si="138"/>
        <v>80.026920000000146</v>
      </c>
      <c r="K2704" s="26">
        <f t="shared" si="136"/>
        <v>320.10768000000058</v>
      </c>
      <c r="L2704" s="28">
        <f t="shared" si="137"/>
        <v>0.8</v>
      </c>
    </row>
    <row r="2705" spans="1:12">
      <c r="A2705" s="14">
        <v>2018</v>
      </c>
      <c r="B2705" s="14" t="s">
        <v>981</v>
      </c>
      <c r="C2705" s="14" t="s">
        <v>2102</v>
      </c>
      <c r="D2705" s="14" t="s">
        <v>1200</v>
      </c>
      <c r="E2705" s="14" t="s">
        <v>1201</v>
      </c>
      <c r="F2705" s="14" t="s">
        <v>2103</v>
      </c>
      <c r="G2705" s="30">
        <v>565.09232695747994</v>
      </c>
      <c r="H2705" s="30">
        <v>129.51351041538484</v>
      </c>
      <c r="I2705" s="26">
        <f t="shared" si="138"/>
        <v>565.09232695747994</v>
      </c>
      <c r="J2705" s="26">
        <f t="shared" si="138"/>
        <v>129.51351041538484</v>
      </c>
      <c r="K2705" s="26">
        <f t="shared" si="136"/>
        <v>435.57881654209507</v>
      </c>
      <c r="L2705" s="28">
        <f t="shared" si="137"/>
        <v>0.77080999999999988</v>
      </c>
    </row>
    <row r="2706" spans="1:12">
      <c r="A2706" s="14">
        <v>2017</v>
      </c>
      <c r="B2706" s="14" t="s">
        <v>981</v>
      </c>
      <c r="C2706" s="14" t="s">
        <v>2102</v>
      </c>
      <c r="D2706" s="14" t="s">
        <v>1200</v>
      </c>
      <c r="E2706" s="14" t="s">
        <v>1201</v>
      </c>
      <c r="F2706" s="14" t="s">
        <v>2103</v>
      </c>
      <c r="G2706" s="30">
        <v>472.69708121827387</v>
      </c>
      <c r="H2706" s="30">
        <v>165.72773991666676</v>
      </c>
      <c r="I2706" s="26">
        <f t="shared" si="138"/>
        <v>472.69708121827387</v>
      </c>
      <c r="J2706" s="26">
        <f t="shared" si="138"/>
        <v>165.72773991666676</v>
      </c>
      <c r="K2706" s="26">
        <f t="shared" si="136"/>
        <v>306.96934130160707</v>
      </c>
      <c r="L2706" s="28">
        <f t="shared" si="137"/>
        <v>0.64939969696969657</v>
      </c>
    </row>
    <row r="2707" spans="1:12">
      <c r="A2707" s="14">
        <v>2020</v>
      </c>
      <c r="B2707" s="14" t="s">
        <v>981</v>
      </c>
      <c r="C2707" s="14" t="s">
        <v>2102</v>
      </c>
      <c r="D2707" s="14" t="s">
        <v>1200</v>
      </c>
      <c r="E2707" s="14" t="s">
        <v>1201</v>
      </c>
      <c r="F2707" s="14" t="s">
        <v>2103</v>
      </c>
      <c r="G2707" s="30">
        <v>569.04212279866636</v>
      </c>
      <c r="H2707" s="30">
        <v>181.67204325068855</v>
      </c>
      <c r="I2707" s="26">
        <f t="shared" si="138"/>
        <v>569.04212279866636</v>
      </c>
      <c r="J2707" s="26">
        <f t="shared" si="138"/>
        <v>181.67204325068855</v>
      </c>
      <c r="K2707" s="26">
        <f t="shared" si="136"/>
        <v>387.37007954797781</v>
      </c>
      <c r="L2707" s="28">
        <f t="shared" si="137"/>
        <v>0.68074060606060582</v>
      </c>
    </row>
    <row r="2708" spans="1:12">
      <c r="A2708" s="14">
        <v>2019</v>
      </c>
      <c r="B2708" s="14" t="s">
        <v>981</v>
      </c>
      <c r="C2708" s="14" t="s">
        <v>2102</v>
      </c>
      <c r="D2708" s="14" t="s">
        <v>1200</v>
      </c>
      <c r="E2708" s="14" t="s">
        <v>1201</v>
      </c>
      <c r="F2708" s="14" t="s">
        <v>2103</v>
      </c>
      <c r="G2708" s="30">
        <v>575.48175511006229</v>
      </c>
      <c r="H2708" s="30">
        <v>184.91333251620364</v>
      </c>
      <c r="I2708" s="26">
        <f t="shared" si="138"/>
        <v>575.48175511006229</v>
      </c>
      <c r="J2708" s="26">
        <f t="shared" si="138"/>
        <v>184.91333251620364</v>
      </c>
      <c r="K2708" s="26">
        <f t="shared" si="136"/>
        <v>390.56842259385866</v>
      </c>
      <c r="L2708" s="28">
        <f t="shared" si="137"/>
        <v>0.67868080808080788</v>
      </c>
    </row>
    <row r="2709" spans="1:12">
      <c r="A2709" s="14">
        <v>2015</v>
      </c>
      <c r="B2709" s="14" t="s">
        <v>981</v>
      </c>
      <c r="C2709" s="14" t="s">
        <v>2102</v>
      </c>
      <c r="D2709" s="14" t="s">
        <v>1200</v>
      </c>
      <c r="E2709" s="14" t="s">
        <v>1201</v>
      </c>
      <c r="F2709" s="14" t="s">
        <v>2103</v>
      </c>
      <c r="G2709" s="30">
        <v>530.48233023418823</v>
      </c>
      <c r="H2709" s="30">
        <v>218.85450414364644</v>
      </c>
      <c r="I2709" s="26">
        <f t="shared" si="138"/>
        <v>530.48233023418823</v>
      </c>
      <c r="J2709" s="26">
        <f t="shared" si="138"/>
        <v>218.85450414364644</v>
      </c>
      <c r="K2709" s="26">
        <f t="shared" si="136"/>
        <v>311.62782609054182</v>
      </c>
      <c r="L2709" s="28">
        <f t="shared" si="137"/>
        <v>0.58744242424242432</v>
      </c>
    </row>
    <row r="2710" spans="1:12">
      <c r="A2710" s="14">
        <v>2021</v>
      </c>
      <c r="B2710" s="14" t="s">
        <v>981</v>
      </c>
      <c r="C2710" s="14" t="s">
        <v>2102</v>
      </c>
      <c r="D2710" s="14" t="s">
        <v>1200</v>
      </c>
      <c r="E2710" s="14" t="s">
        <v>1201</v>
      </c>
      <c r="F2710" s="14" t="s">
        <v>2103</v>
      </c>
      <c r="G2710" s="30">
        <v>503.70772048756749</v>
      </c>
      <c r="H2710" s="30">
        <v>229.10865828754498</v>
      </c>
      <c r="I2710" s="26">
        <f t="shared" si="138"/>
        <v>503.70772048756749</v>
      </c>
      <c r="J2710" s="26">
        <f t="shared" si="138"/>
        <v>229.10865828754498</v>
      </c>
      <c r="K2710" s="26">
        <f t="shared" si="136"/>
        <v>274.5990622000225</v>
      </c>
      <c r="L2710" s="28">
        <f t="shared" si="137"/>
        <v>0.54515555555555584</v>
      </c>
    </row>
    <row r="2711" spans="1:12">
      <c r="A2711" s="14">
        <v>2016</v>
      </c>
      <c r="B2711" s="14" t="s">
        <v>981</v>
      </c>
      <c r="C2711" s="14" t="s">
        <v>2102</v>
      </c>
      <c r="D2711" s="14" t="s">
        <v>1200</v>
      </c>
      <c r="E2711" s="14" t="s">
        <v>1201</v>
      </c>
      <c r="F2711" s="14" t="s">
        <v>2103</v>
      </c>
      <c r="G2711" s="30">
        <v>475.47105665560844</v>
      </c>
      <c r="H2711" s="30">
        <v>230.71968873626375</v>
      </c>
      <c r="I2711" s="26">
        <f t="shared" si="138"/>
        <v>475.47105665560844</v>
      </c>
      <c r="J2711" s="26">
        <f t="shared" si="138"/>
        <v>230.71968873626375</v>
      </c>
      <c r="K2711" s="26">
        <f t="shared" si="136"/>
        <v>244.75136791934469</v>
      </c>
      <c r="L2711" s="28">
        <f t="shared" si="137"/>
        <v>0.51475555555555541</v>
      </c>
    </row>
    <row r="2712" spans="1:12">
      <c r="A2712" s="14">
        <v>2014</v>
      </c>
      <c r="B2712" s="14" t="s">
        <v>981</v>
      </c>
      <c r="C2712" s="14" t="s">
        <v>2102</v>
      </c>
      <c r="D2712" s="14" t="s">
        <v>1200</v>
      </c>
      <c r="E2712" s="14" t="s">
        <v>1201</v>
      </c>
      <c r="F2712" s="14" t="s">
        <v>2103</v>
      </c>
      <c r="G2712" s="30">
        <v>752.26326815642722</v>
      </c>
      <c r="H2712" s="30">
        <v>250.61433181818276</v>
      </c>
      <c r="I2712" s="26">
        <f t="shared" si="138"/>
        <v>752.26326815642722</v>
      </c>
      <c r="J2712" s="26">
        <f t="shared" si="138"/>
        <v>250.61433181818276</v>
      </c>
      <c r="K2712" s="26">
        <f t="shared" si="136"/>
        <v>501.64893633824443</v>
      </c>
      <c r="L2712" s="28">
        <f t="shared" si="137"/>
        <v>0.66685289256198332</v>
      </c>
    </row>
    <row r="2713" spans="1:12">
      <c r="A2713" s="14">
        <v>2013</v>
      </c>
      <c r="B2713" s="14" t="s">
        <v>981</v>
      </c>
      <c r="C2713" s="14" t="s">
        <v>2104</v>
      </c>
      <c r="D2713" s="14" t="s">
        <v>1397</v>
      </c>
      <c r="E2713" s="14" t="s">
        <v>1146</v>
      </c>
      <c r="F2713" s="14" t="s">
        <v>2105</v>
      </c>
      <c r="G2713" s="30">
        <v>472.38285906467564</v>
      </c>
      <c r="H2713" s="30">
        <v>101.40844406077346</v>
      </c>
      <c r="I2713" s="26">
        <f t="shared" si="138"/>
        <v>472.38285906467564</v>
      </c>
      <c r="J2713" s="26">
        <f t="shared" si="138"/>
        <v>101.40844406077346</v>
      </c>
      <c r="K2713" s="26">
        <f t="shared" si="136"/>
        <v>370.97441500390221</v>
      </c>
      <c r="L2713" s="28">
        <f t="shared" si="137"/>
        <v>0.78532573289902285</v>
      </c>
    </row>
    <row r="2714" spans="1:12">
      <c r="A2714" s="14">
        <v>2016</v>
      </c>
      <c r="B2714" s="14" t="s">
        <v>981</v>
      </c>
      <c r="C2714" s="14" t="s">
        <v>2104</v>
      </c>
      <c r="D2714" s="14" t="s">
        <v>1397</v>
      </c>
      <c r="E2714" s="14" t="s">
        <v>1146</v>
      </c>
      <c r="F2714" s="14" t="s">
        <v>2105</v>
      </c>
      <c r="G2714" s="30">
        <v>415.52074770127808</v>
      </c>
      <c r="H2714" s="30">
        <v>119.37762197802191</v>
      </c>
      <c r="I2714" s="26">
        <f t="shared" si="138"/>
        <v>415.52074770127808</v>
      </c>
      <c r="J2714" s="26">
        <f t="shared" si="138"/>
        <v>119.37762197802191</v>
      </c>
      <c r="K2714" s="26">
        <f t="shared" si="136"/>
        <v>296.14312572325616</v>
      </c>
      <c r="L2714" s="28">
        <f t="shared" si="137"/>
        <v>0.71270358306188919</v>
      </c>
    </row>
    <row r="2715" spans="1:12">
      <c r="A2715" s="14">
        <v>2017</v>
      </c>
      <c r="B2715" s="14" t="s">
        <v>981</v>
      </c>
      <c r="C2715" s="14" t="s">
        <v>2104</v>
      </c>
      <c r="D2715" s="14" t="s">
        <v>1397</v>
      </c>
      <c r="E2715" s="14" t="s">
        <v>1146</v>
      </c>
      <c r="F2715" s="14" t="s">
        <v>2105</v>
      </c>
      <c r="G2715" s="30">
        <v>352.05765750845347</v>
      </c>
      <c r="H2715" s="30">
        <v>123.31431063627737</v>
      </c>
      <c r="I2715" s="26">
        <f t="shared" si="138"/>
        <v>352.05765750845347</v>
      </c>
      <c r="J2715" s="26">
        <f t="shared" si="138"/>
        <v>123.31431063627737</v>
      </c>
      <c r="K2715" s="26">
        <f t="shared" si="136"/>
        <v>228.74334687217612</v>
      </c>
      <c r="L2715" s="28">
        <f t="shared" si="137"/>
        <v>0.64973262757871875</v>
      </c>
    </row>
    <row r="2716" spans="1:12">
      <c r="A2716" s="14">
        <v>2018</v>
      </c>
      <c r="B2716" s="14" t="s">
        <v>981</v>
      </c>
      <c r="C2716" s="14" t="s">
        <v>2104</v>
      </c>
      <c r="D2716" s="14" t="s">
        <v>1397</v>
      </c>
      <c r="E2716" s="14" t="s">
        <v>1146</v>
      </c>
      <c r="F2716" s="14" t="s">
        <v>2106</v>
      </c>
      <c r="G2716" s="30">
        <v>470.96303962023399</v>
      </c>
      <c r="H2716" s="30">
        <v>140.14788393549651</v>
      </c>
      <c r="I2716" s="26">
        <f t="shared" si="138"/>
        <v>470.96303962023399</v>
      </c>
      <c r="J2716" s="26">
        <f t="shared" si="138"/>
        <v>140.14788393549651</v>
      </c>
      <c r="K2716" s="26">
        <f t="shared" si="136"/>
        <v>330.81515568473748</v>
      </c>
      <c r="L2716" s="28">
        <f t="shared" si="137"/>
        <v>0.70242275476966043</v>
      </c>
    </row>
    <row r="2717" spans="1:12">
      <c r="A2717" s="14">
        <v>2021</v>
      </c>
      <c r="B2717" s="14" t="s">
        <v>981</v>
      </c>
      <c r="C2717" s="14" t="s">
        <v>2104</v>
      </c>
      <c r="D2717" s="14" t="s">
        <v>1397</v>
      </c>
      <c r="E2717" s="14" t="s">
        <v>1146</v>
      </c>
      <c r="F2717" s="14" t="s">
        <v>2106</v>
      </c>
      <c r="G2717" s="30">
        <v>353.26408344058365</v>
      </c>
      <c r="H2717" s="30">
        <v>146.53526511309516</v>
      </c>
      <c r="I2717" s="26">
        <f t="shared" si="138"/>
        <v>353.26408344058365</v>
      </c>
      <c r="J2717" s="26">
        <f t="shared" si="138"/>
        <v>146.53526511309516</v>
      </c>
      <c r="K2717" s="26">
        <f t="shared" si="136"/>
        <v>206.72881832748848</v>
      </c>
      <c r="L2717" s="28">
        <f t="shared" si="137"/>
        <v>0.58519625407166165</v>
      </c>
    </row>
    <row r="2718" spans="1:12">
      <c r="A2718" s="14">
        <v>2012</v>
      </c>
      <c r="B2718" s="14" t="s">
        <v>981</v>
      </c>
      <c r="C2718" s="14" t="s">
        <v>2104</v>
      </c>
      <c r="D2718" s="14" t="s">
        <v>1397</v>
      </c>
      <c r="E2718" s="14" t="s">
        <v>1146</v>
      </c>
      <c r="F2718" s="14" t="s">
        <v>2105</v>
      </c>
      <c r="G2718" s="30">
        <v>416.13451263664797</v>
      </c>
      <c r="H2718" s="30">
        <v>152.73458213601538</v>
      </c>
      <c r="I2718" s="26">
        <f t="shared" si="138"/>
        <v>416.13451263664797</v>
      </c>
      <c r="J2718" s="26">
        <f t="shared" si="138"/>
        <v>152.73458213601538</v>
      </c>
      <c r="K2718" s="26">
        <f t="shared" si="136"/>
        <v>263.39993050063259</v>
      </c>
      <c r="L2718" s="28">
        <f t="shared" si="137"/>
        <v>0.63296824104234506</v>
      </c>
    </row>
    <row r="2719" spans="1:12">
      <c r="A2719" s="14">
        <v>2014</v>
      </c>
      <c r="B2719" s="14" t="s">
        <v>981</v>
      </c>
      <c r="C2719" s="14" t="s">
        <v>2104</v>
      </c>
      <c r="D2719" s="14" t="s">
        <v>1397</v>
      </c>
      <c r="E2719" s="14" t="s">
        <v>1146</v>
      </c>
      <c r="F2719" s="14" t="s">
        <v>2105</v>
      </c>
      <c r="G2719" s="30">
        <v>460.26924836601347</v>
      </c>
      <c r="H2719" s="30">
        <v>152.92333333333352</v>
      </c>
      <c r="I2719" s="26">
        <f t="shared" si="138"/>
        <v>460.26924836601347</v>
      </c>
      <c r="J2719" s="26">
        <f t="shared" si="138"/>
        <v>152.92333333333352</v>
      </c>
      <c r="K2719" s="26">
        <f t="shared" si="136"/>
        <v>307.34591503267995</v>
      </c>
      <c r="L2719" s="28">
        <f t="shared" si="137"/>
        <v>0.66775244299674252</v>
      </c>
    </row>
    <row r="2720" spans="1:12">
      <c r="A2720" s="14">
        <v>2015</v>
      </c>
      <c r="B2720" s="14" t="s">
        <v>981</v>
      </c>
      <c r="C2720" s="14" t="s">
        <v>2104</v>
      </c>
      <c r="D2720" s="14" t="s">
        <v>1397</v>
      </c>
      <c r="E2720" s="14" t="s">
        <v>1146</v>
      </c>
      <c r="F2720" s="14" t="s">
        <v>2105</v>
      </c>
      <c r="G2720" s="30">
        <v>416.07553898305105</v>
      </c>
      <c r="H2720" s="30">
        <v>154.59397333333337</v>
      </c>
      <c r="I2720" s="26">
        <f t="shared" si="138"/>
        <v>416.07553898305105</v>
      </c>
      <c r="J2720" s="26">
        <f t="shared" si="138"/>
        <v>154.59397333333337</v>
      </c>
      <c r="K2720" s="26">
        <f t="shared" si="136"/>
        <v>261.48156564971771</v>
      </c>
      <c r="L2720" s="28">
        <f t="shared" si="137"/>
        <v>0.6284473398479915</v>
      </c>
    </row>
    <row r="2721" spans="1:12">
      <c r="A2721" s="14">
        <v>2020</v>
      </c>
      <c r="B2721" s="14" t="s">
        <v>981</v>
      </c>
      <c r="C2721" s="14" t="s">
        <v>2104</v>
      </c>
      <c r="D2721" s="14" t="s">
        <v>1397</v>
      </c>
      <c r="E2721" s="14" t="s">
        <v>1146</v>
      </c>
      <c r="F2721" s="14" t="s">
        <v>2106</v>
      </c>
      <c r="G2721" s="30">
        <v>538.44471621061336</v>
      </c>
      <c r="H2721" s="30">
        <v>165.23968009490719</v>
      </c>
      <c r="I2721" s="26">
        <f t="shared" si="138"/>
        <v>538.44471621061336</v>
      </c>
      <c r="J2721" s="26">
        <f t="shared" si="138"/>
        <v>165.23968009490719</v>
      </c>
      <c r="K2721" s="26">
        <f t="shared" ref="K2721:K2784" si="139">IF(H2721="","",IF(G2721="","",G2721-H2721))</f>
        <v>373.20503611570621</v>
      </c>
      <c r="L2721" s="28">
        <f t="shared" ref="L2721:L2784" si="140">IF(H2721="","",IF(G2721="","",K2721/G2721))</f>
        <v>0.69311672095548349</v>
      </c>
    </row>
    <row r="2722" spans="1:12">
      <c r="A2722" s="14">
        <v>2019</v>
      </c>
      <c r="B2722" s="14" t="s">
        <v>981</v>
      </c>
      <c r="C2722" s="14" t="s">
        <v>2104</v>
      </c>
      <c r="D2722" s="14" t="s">
        <v>1397</v>
      </c>
      <c r="E2722" s="14" t="s">
        <v>1146</v>
      </c>
      <c r="F2722" s="14" t="s">
        <v>2106</v>
      </c>
      <c r="G2722" s="30">
        <v>505.56346067415734</v>
      </c>
      <c r="H2722" s="30">
        <v>186.42940799999991</v>
      </c>
      <c r="I2722" s="26">
        <f t="shared" si="138"/>
        <v>505.56346067415734</v>
      </c>
      <c r="J2722" s="26">
        <f t="shared" si="138"/>
        <v>186.42940799999991</v>
      </c>
      <c r="K2722" s="26">
        <f t="shared" si="139"/>
        <v>319.13405267415743</v>
      </c>
      <c r="L2722" s="28">
        <f t="shared" si="140"/>
        <v>0.63124429967426732</v>
      </c>
    </row>
    <row r="2723" spans="1:12">
      <c r="A2723" s="14">
        <v>2020</v>
      </c>
      <c r="B2723" s="14" t="s">
        <v>981</v>
      </c>
      <c r="C2723" s="14" t="s">
        <v>2107</v>
      </c>
      <c r="D2723" s="14" t="s">
        <v>1200</v>
      </c>
      <c r="E2723" s="14" t="s">
        <v>1201</v>
      </c>
      <c r="F2723" s="14" t="s">
        <v>2108</v>
      </c>
      <c r="G2723" s="30">
        <v>99.161774324953456</v>
      </c>
      <c r="H2723" s="30">
        <v>25.067397611731845</v>
      </c>
      <c r="I2723" s="26">
        <f t="shared" si="138"/>
        <v>99.161774324953456</v>
      </c>
      <c r="J2723" s="26">
        <f t="shared" si="138"/>
        <v>25.067397611731845</v>
      </c>
      <c r="K2723" s="26">
        <f t="shared" si="139"/>
        <v>74.094376713221607</v>
      </c>
      <c r="L2723" s="28">
        <f t="shared" si="140"/>
        <v>0.74720704845814978</v>
      </c>
    </row>
    <row r="2724" spans="1:12">
      <c r="A2724" s="14">
        <v>2021</v>
      </c>
      <c r="B2724" s="14" t="s">
        <v>981</v>
      </c>
      <c r="C2724" s="14" t="s">
        <v>2107</v>
      </c>
      <c r="D2724" s="14" t="s">
        <v>1200</v>
      </c>
      <c r="E2724" s="14" t="s">
        <v>1201</v>
      </c>
      <c r="F2724" s="14" t="s">
        <v>2108</v>
      </c>
      <c r="G2724" s="30">
        <v>83.299258525956773</v>
      </c>
      <c r="H2724" s="30">
        <v>37.179633258928561</v>
      </c>
      <c r="I2724" s="26">
        <f t="shared" si="138"/>
        <v>83.299258525956773</v>
      </c>
      <c r="J2724" s="26">
        <f t="shared" si="138"/>
        <v>37.179633258928561</v>
      </c>
      <c r="K2724" s="26">
        <f t="shared" si="139"/>
        <v>46.119625267028212</v>
      </c>
      <c r="L2724" s="28">
        <f t="shared" si="140"/>
        <v>0.55366189427312773</v>
      </c>
    </row>
    <row r="2725" spans="1:12">
      <c r="A2725" s="14">
        <v>2017</v>
      </c>
      <c r="B2725" s="14" t="s">
        <v>981</v>
      </c>
      <c r="C2725" s="14" t="s">
        <v>2109</v>
      </c>
      <c r="D2725" s="14" t="s">
        <v>1141</v>
      </c>
      <c r="E2725" s="14" t="s">
        <v>1431</v>
      </c>
      <c r="F2725" s="14" t="s">
        <v>2110</v>
      </c>
      <c r="G2725" s="30">
        <v>811.14938242280232</v>
      </c>
      <c r="H2725" s="30">
        <v>263.38259499999987</v>
      </c>
      <c r="I2725" s="26">
        <f t="shared" si="138"/>
        <v>811.14938242280232</v>
      </c>
      <c r="J2725" s="26">
        <f t="shared" si="138"/>
        <v>263.38259499999987</v>
      </c>
      <c r="K2725" s="26">
        <f t="shared" si="139"/>
        <v>547.76678742280251</v>
      </c>
      <c r="L2725" s="28">
        <f t="shared" si="140"/>
        <v>0.67529705291359676</v>
      </c>
    </row>
    <row r="2726" spans="1:12">
      <c r="A2726" s="14">
        <v>2021</v>
      </c>
      <c r="B2726" s="14" t="s">
        <v>981</v>
      </c>
      <c r="C2726" s="14" t="s">
        <v>2109</v>
      </c>
      <c r="D2726" s="14" t="s">
        <v>1141</v>
      </c>
      <c r="E2726" s="14" t="s">
        <v>1431</v>
      </c>
      <c r="F2726" s="14" t="s">
        <v>2110</v>
      </c>
      <c r="G2726" s="30">
        <v>884.02439975119466</v>
      </c>
      <c r="H2726" s="30">
        <v>288.93387164835246</v>
      </c>
      <c r="I2726" s="26">
        <f t="shared" si="138"/>
        <v>884.02439975119466</v>
      </c>
      <c r="J2726" s="26">
        <f t="shared" si="138"/>
        <v>288.93387164835246</v>
      </c>
      <c r="K2726" s="26">
        <f t="shared" si="139"/>
        <v>595.0905281028422</v>
      </c>
      <c r="L2726" s="28">
        <f t="shared" si="140"/>
        <v>0.67316075016744803</v>
      </c>
    </row>
    <row r="2727" spans="1:12">
      <c r="A2727" s="14">
        <v>2020</v>
      </c>
      <c r="B2727" s="14" t="s">
        <v>981</v>
      </c>
      <c r="C2727" s="14" t="s">
        <v>2109</v>
      </c>
      <c r="D2727" s="14" t="s">
        <v>1141</v>
      </c>
      <c r="E2727" s="14" t="s">
        <v>1431</v>
      </c>
      <c r="F2727" s="14" t="s">
        <v>2110</v>
      </c>
      <c r="G2727" s="30">
        <v>986.68469693320378</v>
      </c>
      <c r="H2727" s="30">
        <v>369.4337836994215</v>
      </c>
      <c r="I2727" s="26">
        <f t="shared" si="138"/>
        <v>986.68469693320378</v>
      </c>
      <c r="J2727" s="26">
        <f t="shared" si="138"/>
        <v>369.4337836994215</v>
      </c>
      <c r="K2727" s="26">
        <f t="shared" si="139"/>
        <v>617.25091323378228</v>
      </c>
      <c r="L2727" s="28">
        <f t="shared" si="140"/>
        <v>0.62558070997990634</v>
      </c>
    </row>
    <row r="2728" spans="1:12">
      <c r="A2728" s="14">
        <v>2015</v>
      </c>
      <c r="B2728" s="14" t="s">
        <v>981</v>
      </c>
      <c r="C2728" s="14" t="s">
        <v>2109</v>
      </c>
      <c r="D2728" s="14" t="s">
        <v>1141</v>
      </c>
      <c r="E2728" s="14" t="s">
        <v>1431</v>
      </c>
      <c r="F2728" s="14" t="s">
        <v>2110</v>
      </c>
      <c r="G2728" s="30">
        <v>865.69856336739701</v>
      </c>
      <c r="H2728" s="30">
        <v>377.56943213944527</v>
      </c>
      <c r="I2728" s="26">
        <f t="shared" si="138"/>
        <v>865.69856336739701</v>
      </c>
      <c r="J2728" s="26">
        <f t="shared" si="138"/>
        <v>377.56943213944527</v>
      </c>
      <c r="K2728" s="26">
        <f t="shared" si="139"/>
        <v>488.12913122795175</v>
      </c>
      <c r="L2728" s="28">
        <f t="shared" si="140"/>
        <v>0.56385577137753995</v>
      </c>
    </row>
    <row r="2729" spans="1:12">
      <c r="A2729" s="14">
        <v>2018</v>
      </c>
      <c r="B2729" s="14" t="s">
        <v>981</v>
      </c>
      <c r="C2729" s="14" t="s">
        <v>2109</v>
      </c>
      <c r="D2729" s="14" t="s">
        <v>1141</v>
      </c>
      <c r="E2729" s="14" t="s">
        <v>1431</v>
      </c>
      <c r="F2729" s="14" t="s">
        <v>2110</v>
      </c>
      <c r="G2729" s="30">
        <v>916.56317436736902</v>
      </c>
      <c r="H2729" s="30">
        <v>408.41310175964338</v>
      </c>
      <c r="I2729" s="26">
        <f t="shared" si="138"/>
        <v>916.56317436736902</v>
      </c>
      <c r="J2729" s="26">
        <f t="shared" si="138"/>
        <v>408.41310175964338</v>
      </c>
      <c r="K2729" s="26">
        <f t="shared" si="139"/>
        <v>508.15007260772563</v>
      </c>
      <c r="L2729" s="28">
        <f t="shared" si="140"/>
        <v>0.55440812681402063</v>
      </c>
    </row>
    <row r="2730" spans="1:12">
      <c r="A2730" s="14">
        <v>2014</v>
      </c>
      <c r="B2730" s="14" t="s">
        <v>981</v>
      </c>
      <c r="C2730" s="14" t="s">
        <v>2109</v>
      </c>
      <c r="D2730" s="14" t="s">
        <v>1141</v>
      </c>
      <c r="E2730" s="14" t="s">
        <v>1431</v>
      </c>
      <c r="F2730" s="14" t="s">
        <v>2110</v>
      </c>
      <c r="G2730" s="30">
        <v>991.94633423280334</v>
      </c>
      <c r="H2730" s="30">
        <v>441.86901675849305</v>
      </c>
      <c r="I2730" s="26">
        <f t="shared" si="138"/>
        <v>991.94633423280334</v>
      </c>
      <c r="J2730" s="26">
        <f t="shared" si="138"/>
        <v>441.86901675849305</v>
      </c>
      <c r="K2730" s="26">
        <f t="shared" si="139"/>
        <v>550.07731747431035</v>
      </c>
      <c r="L2730" s="28">
        <f t="shared" si="140"/>
        <v>0.55454342487162289</v>
      </c>
    </row>
    <row r="2731" spans="1:12">
      <c r="A2731" s="14">
        <v>2016</v>
      </c>
      <c r="B2731" s="14" t="s">
        <v>981</v>
      </c>
      <c r="C2731" s="14" t="s">
        <v>2109</v>
      </c>
      <c r="D2731" s="14" t="s">
        <v>1141</v>
      </c>
      <c r="E2731" s="14" t="s">
        <v>1431</v>
      </c>
      <c r="F2731" s="14" t="s">
        <v>2110</v>
      </c>
      <c r="G2731" s="30">
        <v>901.53203090875706</v>
      </c>
      <c r="H2731" s="30">
        <v>445.01746559888545</v>
      </c>
      <c r="I2731" s="26">
        <f t="shared" si="138"/>
        <v>901.53203090875706</v>
      </c>
      <c r="J2731" s="26">
        <f t="shared" si="138"/>
        <v>445.01746559888545</v>
      </c>
      <c r="K2731" s="26">
        <f t="shared" si="139"/>
        <v>456.51456530987161</v>
      </c>
      <c r="L2731" s="28">
        <f t="shared" si="140"/>
        <v>0.50637642330877408</v>
      </c>
    </row>
    <row r="2732" spans="1:12">
      <c r="A2732" s="14">
        <v>2012</v>
      </c>
      <c r="B2732" s="14" t="s">
        <v>981</v>
      </c>
      <c r="C2732" s="14" t="s">
        <v>2109</v>
      </c>
      <c r="D2732" s="14" t="s">
        <v>1141</v>
      </c>
      <c r="E2732" s="14" t="s">
        <v>1431</v>
      </c>
      <c r="F2732" s="14" t="s">
        <v>2110</v>
      </c>
      <c r="G2732" s="30">
        <v>921.35784939704945</v>
      </c>
      <c r="H2732" s="30">
        <v>469.48520501392721</v>
      </c>
      <c r="I2732" s="26">
        <f t="shared" si="138"/>
        <v>921.35784939704945</v>
      </c>
      <c r="J2732" s="26">
        <f t="shared" si="138"/>
        <v>469.48520501392721</v>
      </c>
      <c r="K2732" s="26">
        <f t="shared" si="139"/>
        <v>451.87264438312224</v>
      </c>
      <c r="L2732" s="28">
        <f t="shared" si="140"/>
        <v>0.49044206296048226</v>
      </c>
    </row>
    <row r="2733" spans="1:12">
      <c r="A2733" s="14">
        <v>2019</v>
      </c>
      <c r="B2733" s="14" t="s">
        <v>981</v>
      </c>
      <c r="C2733" s="14" t="s">
        <v>2109</v>
      </c>
      <c r="D2733" s="14" t="s">
        <v>1141</v>
      </c>
      <c r="E2733" s="14" t="s">
        <v>1431</v>
      </c>
      <c r="F2733" s="14" t="s">
        <v>2110</v>
      </c>
      <c r="G2733" s="30">
        <v>985.49339240506163</v>
      </c>
      <c r="H2733" s="30">
        <v>472.46014199999945</v>
      </c>
      <c r="I2733" s="26">
        <f t="shared" si="138"/>
        <v>985.49339240506163</v>
      </c>
      <c r="J2733" s="26">
        <f t="shared" si="138"/>
        <v>472.46014199999945</v>
      </c>
      <c r="K2733" s="26">
        <f t="shared" si="139"/>
        <v>513.03325040506218</v>
      </c>
      <c r="L2733" s="28">
        <f t="shared" si="140"/>
        <v>0.52058517526233505</v>
      </c>
    </row>
    <row r="2734" spans="1:12">
      <c r="A2734" s="14">
        <v>2013</v>
      </c>
      <c r="B2734" s="14" t="s">
        <v>981</v>
      </c>
      <c r="C2734" s="14" t="s">
        <v>2109</v>
      </c>
      <c r="D2734" s="14" t="s">
        <v>1141</v>
      </c>
      <c r="E2734" s="14" t="s">
        <v>1431</v>
      </c>
      <c r="F2734" s="14" t="s">
        <v>2110</v>
      </c>
      <c r="G2734" s="30">
        <v>904.08227667501296</v>
      </c>
      <c r="H2734" s="30">
        <v>485.84430839088287</v>
      </c>
      <c r="I2734" s="26">
        <f t="shared" si="138"/>
        <v>904.08227667501296</v>
      </c>
      <c r="J2734" s="26">
        <f t="shared" si="138"/>
        <v>485.84430839088287</v>
      </c>
      <c r="K2734" s="26">
        <f t="shared" si="139"/>
        <v>418.23796828413009</v>
      </c>
      <c r="L2734" s="28">
        <f t="shared" si="140"/>
        <v>0.46261051574012052</v>
      </c>
    </row>
    <row r="2735" spans="1:12">
      <c r="A2735" s="14">
        <v>2019</v>
      </c>
      <c r="B2735" s="14" t="s">
        <v>981</v>
      </c>
      <c r="C2735" s="14" t="s">
        <v>2111</v>
      </c>
      <c r="D2735" s="14" t="s">
        <v>1387</v>
      </c>
      <c r="E2735" s="14" t="s">
        <v>1437</v>
      </c>
      <c r="F2735" s="14" t="s">
        <v>2112</v>
      </c>
      <c r="G2735" s="30">
        <v>422.85089621417166</v>
      </c>
      <c r="H2735" s="30">
        <v>70.72975528775315</v>
      </c>
      <c r="I2735" s="26">
        <f t="shared" si="138"/>
        <v>422.85089621417166</v>
      </c>
      <c r="J2735" s="26">
        <f t="shared" si="138"/>
        <v>70.72975528775315</v>
      </c>
      <c r="K2735" s="26">
        <f t="shared" si="139"/>
        <v>352.12114092641849</v>
      </c>
      <c r="L2735" s="28">
        <f t="shared" si="140"/>
        <v>0.83273121584699461</v>
      </c>
    </row>
    <row r="2736" spans="1:12">
      <c r="A2736" s="14">
        <v>2018</v>
      </c>
      <c r="B2736" s="14" t="s">
        <v>981</v>
      </c>
      <c r="C2736" s="14" t="s">
        <v>2111</v>
      </c>
      <c r="D2736" s="14" t="s">
        <v>1387</v>
      </c>
      <c r="E2736" s="14" t="s">
        <v>1437</v>
      </c>
      <c r="F2736" s="14" t="s">
        <v>2112</v>
      </c>
      <c r="G2736" s="30">
        <v>464.58277777777732</v>
      </c>
      <c r="H2736" s="30">
        <v>76.38654799999992</v>
      </c>
      <c r="I2736" s="26">
        <f t="shared" si="138"/>
        <v>464.58277777777732</v>
      </c>
      <c r="J2736" s="26">
        <f t="shared" si="138"/>
        <v>76.38654799999992</v>
      </c>
      <c r="K2736" s="26">
        <f t="shared" si="139"/>
        <v>388.19622977777738</v>
      </c>
      <c r="L2736" s="28">
        <f t="shared" si="140"/>
        <v>0.83558032786885239</v>
      </c>
    </row>
    <row r="2737" spans="1:12">
      <c r="A2737" s="14">
        <v>2020</v>
      </c>
      <c r="B2737" s="14" t="s">
        <v>981</v>
      </c>
      <c r="C2737" s="14" t="s">
        <v>2111</v>
      </c>
      <c r="D2737" s="14" t="s">
        <v>1387</v>
      </c>
      <c r="E2737" s="14" t="s">
        <v>1437</v>
      </c>
      <c r="F2737" s="14" t="s">
        <v>2112</v>
      </c>
      <c r="G2737" s="30">
        <v>446.95252974504234</v>
      </c>
      <c r="H2737" s="30">
        <v>87.37555601983</v>
      </c>
      <c r="I2737" s="26">
        <f t="shared" si="138"/>
        <v>446.95252974504234</v>
      </c>
      <c r="J2737" s="26">
        <f t="shared" si="138"/>
        <v>87.37555601983</v>
      </c>
      <c r="K2737" s="26">
        <f t="shared" si="139"/>
        <v>359.57697372521233</v>
      </c>
      <c r="L2737" s="28">
        <f t="shared" si="140"/>
        <v>0.80450819672131146</v>
      </c>
    </row>
    <row r="2738" spans="1:12">
      <c r="A2738" s="14">
        <v>2017</v>
      </c>
      <c r="B2738" s="14" t="s">
        <v>981</v>
      </c>
      <c r="C2738" s="14" t="s">
        <v>2111</v>
      </c>
      <c r="D2738" s="14" t="s">
        <v>1387</v>
      </c>
      <c r="E2738" s="14" t="s">
        <v>1437</v>
      </c>
      <c r="F2738" s="14" t="s">
        <v>2112</v>
      </c>
      <c r="G2738" s="30">
        <v>321.80317415631487</v>
      </c>
      <c r="H2738" s="30">
        <v>102.48700225598527</v>
      </c>
      <c r="I2738" s="26">
        <f t="shared" si="138"/>
        <v>321.80317415631487</v>
      </c>
      <c r="J2738" s="26">
        <f t="shared" si="138"/>
        <v>102.48700225598527</v>
      </c>
      <c r="K2738" s="26">
        <f t="shared" si="139"/>
        <v>219.31617190032961</v>
      </c>
      <c r="L2738" s="28">
        <f t="shared" si="140"/>
        <v>0.68152271174863388</v>
      </c>
    </row>
    <row r="2739" spans="1:12">
      <c r="A2739" s="14">
        <v>2013</v>
      </c>
      <c r="B2739" s="14" t="s">
        <v>981</v>
      </c>
      <c r="C2739" s="14" t="s">
        <v>2111</v>
      </c>
      <c r="D2739" s="14" t="s">
        <v>1387</v>
      </c>
      <c r="E2739" s="14" t="s">
        <v>1437</v>
      </c>
      <c r="F2739" s="14" t="s">
        <v>2112</v>
      </c>
      <c r="G2739" s="30">
        <v>7919.6500469483581</v>
      </c>
      <c r="H2739" s="30">
        <v>103.701975</v>
      </c>
      <c r="I2739" s="26">
        <f t="shared" si="138"/>
        <v>7919.6500469483581</v>
      </c>
      <c r="J2739" s="26">
        <f t="shared" si="138"/>
        <v>103.701975</v>
      </c>
      <c r="K2739" s="26">
        <f t="shared" si="139"/>
        <v>7815.9480719483581</v>
      </c>
      <c r="L2739" s="28">
        <f t="shared" si="140"/>
        <v>0.98690573770491807</v>
      </c>
    </row>
    <row r="2740" spans="1:12">
      <c r="A2740" s="14">
        <v>2021</v>
      </c>
      <c r="B2740" s="14" t="s">
        <v>981</v>
      </c>
      <c r="C2740" s="14" t="s">
        <v>2111</v>
      </c>
      <c r="D2740" s="14" t="s">
        <v>1387</v>
      </c>
      <c r="E2740" s="14" t="s">
        <v>1437</v>
      </c>
      <c r="F2740" s="14" t="s">
        <v>2112</v>
      </c>
      <c r="G2740" s="30">
        <v>414.19655913978454</v>
      </c>
      <c r="H2740" s="30">
        <v>117.95520166666658</v>
      </c>
      <c r="I2740" s="26">
        <f t="shared" si="138"/>
        <v>414.19655913978454</v>
      </c>
      <c r="J2740" s="26">
        <f t="shared" si="138"/>
        <v>117.95520166666658</v>
      </c>
      <c r="K2740" s="26">
        <f t="shared" si="139"/>
        <v>296.24135747311794</v>
      </c>
      <c r="L2740" s="28">
        <f t="shared" si="140"/>
        <v>0.71521926229508181</v>
      </c>
    </row>
    <row r="2741" spans="1:12">
      <c r="A2741" s="14">
        <v>2012</v>
      </c>
      <c r="B2741" s="14" t="s">
        <v>981</v>
      </c>
      <c r="C2741" s="14" t="s">
        <v>2111</v>
      </c>
      <c r="D2741" s="14" t="s">
        <v>1387</v>
      </c>
      <c r="E2741" s="14" t="s">
        <v>1437</v>
      </c>
      <c r="F2741" s="14" t="s">
        <v>2112</v>
      </c>
      <c r="G2741" s="30">
        <v>393.80605436743849</v>
      </c>
      <c r="H2741" s="30">
        <v>141.80245875706206</v>
      </c>
      <c r="I2741" s="26">
        <f t="shared" si="138"/>
        <v>393.80605436743849</v>
      </c>
      <c r="J2741" s="26">
        <f t="shared" si="138"/>
        <v>141.80245875706206</v>
      </c>
      <c r="K2741" s="26">
        <f t="shared" si="139"/>
        <v>252.00359561037644</v>
      </c>
      <c r="L2741" s="28">
        <f t="shared" si="140"/>
        <v>0.6399180327868853</v>
      </c>
    </row>
    <row r="2742" spans="1:12">
      <c r="A2742" s="14">
        <v>2011</v>
      </c>
      <c r="B2742" s="14" t="s">
        <v>981</v>
      </c>
      <c r="C2742" s="14" t="s">
        <v>2111</v>
      </c>
      <c r="D2742" s="14" t="s">
        <v>1387</v>
      </c>
      <c r="E2742" s="14" t="s">
        <v>1437</v>
      </c>
      <c r="F2742" s="14" t="s">
        <v>2112</v>
      </c>
      <c r="G2742" s="30">
        <v>320.0120138147563</v>
      </c>
      <c r="H2742" s="30">
        <v>142.87421620879107</v>
      </c>
      <c r="I2742" s="26">
        <f t="shared" si="138"/>
        <v>320.0120138147563</v>
      </c>
      <c r="J2742" s="26">
        <f t="shared" si="138"/>
        <v>142.87421620879107</v>
      </c>
      <c r="K2742" s="26">
        <f t="shared" si="139"/>
        <v>177.13779760596523</v>
      </c>
      <c r="L2742" s="28">
        <f t="shared" si="140"/>
        <v>0.55353483606557374</v>
      </c>
    </row>
    <row r="2743" spans="1:12">
      <c r="A2743" s="14">
        <v>2016</v>
      </c>
      <c r="B2743" s="14" t="s">
        <v>981</v>
      </c>
      <c r="C2743" s="14" t="s">
        <v>2111</v>
      </c>
      <c r="D2743" s="14" t="s">
        <v>1387</v>
      </c>
      <c r="E2743" s="14" t="s">
        <v>1437</v>
      </c>
      <c r="F2743" s="14" t="s">
        <v>2112</v>
      </c>
      <c r="G2743" s="30">
        <v>377.89621283034774</v>
      </c>
      <c r="H2743" s="30">
        <v>147.41243404696124</v>
      </c>
      <c r="I2743" s="26">
        <f t="shared" si="138"/>
        <v>377.89621283034774</v>
      </c>
      <c r="J2743" s="26">
        <f t="shared" si="138"/>
        <v>147.41243404696124</v>
      </c>
      <c r="K2743" s="26">
        <f t="shared" si="139"/>
        <v>230.4837787833865</v>
      </c>
      <c r="L2743" s="28">
        <f t="shared" si="140"/>
        <v>0.6099129098360655</v>
      </c>
    </row>
    <row r="2744" spans="1:12">
      <c r="A2744" s="14">
        <v>2015</v>
      </c>
      <c r="B2744" s="14" t="s">
        <v>981</v>
      </c>
      <c r="C2744" s="14" t="s">
        <v>2111</v>
      </c>
      <c r="D2744" s="14" t="s">
        <v>1387</v>
      </c>
      <c r="E2744" s="14" t="s">
        <v>1437</v>
      </c>
      <c r="F2744" s="14" t="s">
        <v>2112</v>
      </c>
      <c r="G2744" s="30">
        <v>432.58631578947359</v>
      </c>
      <c r="H2744" s="30">
        <v>177.95430921052628</v>
      </c>
      <c r="I2744" s="26">
        <f t="shared" si="138"/>
        <v>432.58631578947359</v>
      </c>
      <c r="J2744" s="26">
        <f t="shared" si="138"/>
        <v>177.95430921052628</v>
      </c>
      <c r="K2744" s="26">
        <f t="shared" si="139"/>
        <v>254.63200657894731</v>
      </c>
      <c r="L2744" s="28">
        <f t="shared" si="140"/>
        <v>0.58862704918032782</v>
      </c>
    </row>
    <row r="2745" spans="1:12">
      <c r="A2745" s="14">
        <v>2014</v>
      </c>
      <c r="B2745" s="14" t="s">
        <v>981</v>
      </c>
      <c r="C2745" s="14" t="s">
        <v>2111</v>
      </c>
      <c r="D2745" s="14" t="s">
        <v>1387</v>
      </c>
      <c r="E2745" s="14" t="s">
        <v>1437</v>
      </c>
      <c r="F2745" s="14" t="s">
        <v>2112</v>
      </c>
      <c r="G2745" s="30">
        <v>600.69149409596628</v>
      </c>
      <c r="H2745" s="30">
        <v>238.03015916149067</v>
      </c>
      <c r="I2745" s="26">
        <f t="shared" si="138"/>
        <v>600.69149409596628</v>
      </c>
      <c r="J2745" s="26">
        <f t="shared" si="138"/>
        <v>238.03015916149067</v>
      </c>
      <c r="K2745" s="26">
        <f t="shared" si="139"/>
        <v>362.66133493447558</v>
      </c>
      <c r="L2745" s="28">
        <f t="shared" si="140"/>
        <v>0.60373975409836067</v>
      </c>
    </row>
    <row r="2746" spans="1:12">
      <c r="A2746" s="14">
        <v>2017</v>
      </c>
      <c r="B2746" s="14" t="s">
        <v>981</v>
      </c>
      <c r="C2746" s="14" t="s">
        <v>2113</v>
      </c>
      <c r="D2746" s="14" t="s">
        <v>1387</v>
      </c>
      <c r="E2746" s="14" t="s">
        <v>1437</v>
      </c>
      <c r="F2746" s="14" t="s">
        <v>1437</v>
      </c>
      <c r="G2746" s="30">
        <v>665.15373687210001</v>
      </c>
      <c r="H2746" s="30">
        <v>201.00286271676302</v>
      </c>
      <c r="I2746" s="26">
        <f t="shared" si="138"/>
        <v>665.15373687210001</v>
      </c>
      <c r="J2746" s="26">
        <f t="shared" si="138"/>
        <v>201.00286271676302</v>
      </c>
      <c r="K2746" s="26">
        <f t="shared" si="139"/>
        <v>464.15087415533696</v>
      </c>
      <c r="L2746" s="28">
        <f t="shared" si="140"/>
        <v>0.69780991735537201</v>
      </c>
    </row>
    <row r="2747" spans="1:12">
      <c r="A2747" s="14">
        <v>2019</v>
      </c>
      <c r="B2747" s="14" t="s">
        <v>981</v>
      </c>
      <c r="C2747" s="14" t="s">
        <v>2113</v>
      </c>
      <c r="D2747" s="14" t="s">
        <v>1387</v>
      </c>
      <c r="E2747" s="14" t="s">
        <v>1437</v>
      </c>
      <c r="F2747" s="14" t="s">
        <v>1437</v>
      </c>
      <c r="G2747" s="30">
        <v>872.72444114439327</v>
      </c>
      <c r="H2747" s="30">
        <v>205.18989774079304</v>
      </c>
      <c r="I2747" s="26">
        <f t="shared" si="138"/>
        <v>872.72444114439327</v>
      </c>
      <c r="J2747" s="26">
        <f t="shared" si="138"/>
        <v>205.18989774079304</v>
      </c>
      <c r="K2747" s="26">
        <f t="shared" si="139"/>
        <v>667.5345434036002</v>
      </c>
      <c r="L2747" s="28">
        <f t="shared" si="140"/>
        <v>0.76488581267217637</v>
      </c>
    </row>
    <row r="2748" spans="1:12">
      <c r="A2748" s="14">
        <v>2011</v>
      </c>
      <c r="B2748" s="14" t="s">
        <v>981</v>
      </c>
      <c r="C2748" s="14" t="s">
        <v>2113</v>
      </c>
      <c r="D2748" s="14" t="s">
        <v>1387</v>
      </c>
      <c r="E2748" s="14" t="s">
        <v>1437</v>
      </c>
      <c r="F2748" s="14" t="s">
        <v>1437</v>
      </c>
      <c r="G2748" s="30">
        <v>778.22256638811564</v>
      </c>
      <c r="H2748" s="30">
        <v>252.8053960496334</v>
      </c>
      <c r="I2748" s="26">
        <f t="shared" si="138"/>
        <v>778.22256638811564</v>
      </c>
      <c r="J2748" s="26">
        <f t="shared" si="138"/>
        <v>252.8053960496334</v>
      </c>
      <c r="K2748" s="26">
        <f t="shared" si="139"/>
        <v>525.41717033848226</v>
      </c>
      <c r="L2748" s="28">
        <f t="shared" si="140"/>
        <v>0.67515026296017977</v>
      </c>
    </row>
    <row r="2749" spans="1:12">
      <c r="A2749" s="14">
        <v>2020</v>
      </c>
      <c r="B2749" s="14" t="s">
        <v>981</v>
      </c>
      <c r="C2749" s="14" t="s">
        <v>2113</v>
      </c>
      <c r="D2749" s="14" t="s">
        <v>1387</v>
      </c>
      <c r="E2749" s="14" t="s">
        <v>1437</v>
      </c>
      <c r="F2749" s="14" t="s">
        <v>1437</v>
      </c>
      <c r="G2749" s="30">
        <v>858.44862277044933</v>
      </c>
      <c r="H2749" s="30">
        <v>294.0731636039888</v>
      </c>
      <c r="I2749" s="26">
        <f t="shared" si="138"/>
        <v>858.44862277044933</v>
      </c>
      <c r="J2749" s="26">
        <f t="shared" si="138"/>
        <v>294.0731636039888</v>
      </c>
      <c r="K2749" s="26">
        <f t="shared" si="139"/>
        <v>564.37545916646059</v>
      </c>
      <c r="L2749" s="28">
        <f t="shared" si="140"/>
        <v>0.65743650137741039</v>
      </c>
    </row>
    <row r="2750" spans="1:12">
      <c r="A2750" s="14">
        <v>2018</v>
      </c>
      <c r="B2750" s="14" t="s">
        <v>981</v>
      </c>
      <c r="C2750" s="14" t="s">
        <v>2113</v>
      </c>
      <c r="D2750" s="14" t="s">
        <v>1387</v>
      </c>
      <c r="E2750" s="14" t="s">
        <v>1437</v>
      </c>
      <c r="F2750" s="14" t="s">
        <v>1437</v>
      </c>
      <c r="G2750" s="30">
        <v>883.19296950158309</v>
      </c>
      <c r="H2750" s="30">
        <v>324.02627459766785</v>
      </c>
      <c r="I2750" s="26">
        <f t="shared" si="138"/>
        <v>883.19296950158309</v>
      </c>
      <c r="J2750" s="26">
        <f t="shared" si="138"/>
        <v>324.02627459766785</v>
      </c>
      <c r="K2750" s="26">
        <f t="shared" si="139"/>
        <v>559.16669490391519</v>
      </c>
      <c r="L2750" s="28">
        <f t="shared" si="140"/>
        <v>0.63311950413223128</v>
      </c>
    </row>
    <row r="2751" spans="1:12">
      <c r="A2751" s="14">
        <v>2012</v>
      </c>
      <c r="B2751" s="14" t="s">
        <v>981</v>
      </c>
      <c r="C2751" s="14" t="s">
        <v>2113</v>
      </c>
      <c r="D2751" s="14" t="s">
        <v>1387</v>
      </c>
      <c r="E2751" s="14" t="s">
        <v>1437</v>
      </c>
      <c r="F2751" s="14" t="s">
        <v>1437</v>
      </c>
      <c r="G2751" s="30">
        <v>758.07273480662809</v>
      </c>
      <c r="H2751" s="30">
        <v>330.39336691988893</v>
      </c>
      <c r="I2751" s="26">
        <f t="shared" si="138"/>
        <v>758.07273480662809</v>
      </c>
      <c r="J2751" s="26">
        <f t="shared" si="138"/>
        <v>330.39336691988893</v>
      </c>
      <c r="K2751" s="26">
        <f t="shared" si="139"/>
        <v>427.67936788673916</v>
      </c>
      <c r="L2751" s="28">
        <f t="shared" si="140"/>
        <v>0.56416666666666637</v>
      </c>
    </row>
    <row r="2752" spans="1:12">
      <c r="A2752" s="14">
        <v>2013</v>
      </c>
      <c r="B2752" s="14" t="s">
        <v>981</v>
      </c>
      <c r="C2752" s="14" t="s">
        <v>2113</v>
      </c>
      <c r="D2752" s="14" t="s">
        <v>1387</v>
      </c>
      <c r="E2752" s="14" t="s">
        <v>1437</v>
      </c>
      <c r="F2752" s="14" t="s">
        <v>1437</v>
      </c>
      <c r="G2752" s="30">
        <v>769.17583046964683</v>
      </c>
      <c r="H2752" s="30">
        <v>344.06951239669525</v>
      </c>
      <c r="I2752" s="26">
        <f t="shared" si="138"/>
        <v>769.17583046964683</v>
      </c>
      <c r="J2752" s="26">
        <f t="shared" si="138"/>
        <v>344.06951239669525</v>
      </c>
      <c r="K2752" s="26">
        <f t="shared" si="139"/>
        <v>425.10631807295158</v>
      </c>
      <c r="L2752" s="28">
        <f t="shared" si="140"/>
        <v>0.552677685950413</v>
      </c>
    </row>
    <row r="2753" spans="1:12">
      <c r="A2753" s="14">
        <v>2016</v>
      </c>
      <c r="B2753" s="14" t="s">
        <v>981</v>
      </c>
      <c r="C2753" s="14" t="s">
        <v>2113</v>
      </c>
      <c r="D2753" s="14" t="s">
        <v>1387</v>
      </c>
      <c r="E2753" s="14" t="s">
        <v>1437</v>
      </c>
      <c r="F2753" s="14" t="s">
        <v>1437</v>
      </c>
      <c r="G2753" s="30">
        <v>768.53408372014985</v>
      </c>
      <c r="H2753" s="30">
        <v>362.02747854785548</v>
      </c>
      <c r="I2753" s="26">
        <f t="shared" si="138"/>
        <v>768.53408372014985</v>
      </c>
      <c r="J2753" s="26">
        <f t="shared" si="138"/>
        <v>362.02747854785548</v>
      </c>
      <c r="K2753" s="26">
        <f t="shared" si="139"/>
        <v>406.50660517229437</v>
      </c>
      <c r="L2753" s="28">
        <f t="shared" si="140"/>
        <v>0.52893764087152395</v>
      </c>
    </row>
    <row r="2754" spans="1:12">
      <c r="A2754" s="14">
        <v>2021</v>
      </c>
      <c r="B2754" s="14" t="s">
        <v>981</v>
      </c>
      <c r="C2754" s="14" t="s">
        <v>2113</v>
      </c>
      <c r="D2754" s="14" t="s">
        <v>1387</v>
      </c>
      <c r="E2754" s="14" t="s">
        <v>1437</v>
      </c>
      <c r="F2754" s="14" t="s">
        <v>1437</v>
      </c>
      <c r="G2754" s="30">
        <v>843.69251828132792</v>
      </c>
      <c r="H2754" s="30">
        <v>456.26333575418988</v>
      </c>
      <c r="I2754" s="26">
        <f t="shared" si="138"/>
        <v>843.69251828132792</v>
      </c>
      <c r="J2754" s="26">
        <f t="shared" si="138"/>
        <v>456.26333575418988</v>
      </c>
      <c r="K2754" s="26">
        <f t="shared" si="139"/>
        <v>387.42918252713804</v>
      </c>
      <c r="L2754" s="28">
        <f t="shared" si="140"/>
        <v>0.45920661157024789</v>
      </c>
    </row>
    <row r="2755" spans="1:12">
      <c r="A2755" s="14">
        <v>2015</v>
      </c>
      <c r="B2755" s="14" t="s">
        <v>981</v>
      </c>
      <c r="C2755" s="14" t="s">
        <v>2113</v>
      </c>
      <c r="D2755" s="14" t="s">
        <v>1387</v>
      </c>
      <c r="E2755" s="14" t="s">
        <v>1437</v>
      </c>
      <c r="F2755" s="14" t="s">
        <v>1437</v>
      </c>
      <c r="G2755" s="30">
        <v>684.80799166324948</v>
      </c>
      <c r="H2755" s="30">
        <v>497.18852391975179</v>
      </c>
      <c r="I2755" s="26">
        <f t="shared" si="138"/>
        <v>684.80799166324948</v>
      </c>
      <c r="J2755" s="26">
        <f t="shared" si="138"/>
        <v>497.18852391975179</v>
      </c>
      <c r="K2755" s="26">
        <f t="shared" si="139"/>
        <v>187.61946774349769</v>
      </c>
      <c r="L2755" s="28">
        <f t="shared" si="140"/>
        <v>0.2739738292011033</v>
      </c>
    </row>
    <row r="2756" spans="1:12">
      <c r="A2756" s="14">
        <v>2014</v>
      </c>
      <c r="B2756" s="14" t="s">
        <v>981</v>
      </c>
      <c r="C2756" s="14" t="s">
        <v>2113</v>
      </c>
      <c r="D2756" s="14" t="s">
        <v>1387</v>
      </c>
      <c r="E2756" s="14" t="s">
        <v>1437</v>
      </c>
      <c r="F2756" s="14" t="s">
        <v>1437</v>
      </c>
      <c r="G2756" s="30">
        <v>733.4536662106716</v>
      </c>
      <c r="H2756" s="30">
        <v>636.22205749999955</v>
      </c>
      <c r="I2756" s="26">
        <f t="shared" si="138"/>
        <v>733.4536662106716</v>
      </c>
      <c r="J2756" s="26">
        <f t="shared" si="138"/>
        <v>636.22205749999955</v>
      </c>
      <c r="K2756" s="26">
        <f t="shared" si="139"/>
        <v>97.231608710672049</v>
      </c>
      <c r="L2756" s="28">
        <f t="shared" si="140"/>
        <v>0.13256680440771562</v>
      </c>
    </row>
    <row r="2757" spans="1:12">
      <c r="A2757" s="14">
        <v>2021</v>
      </c>
      <c r="B2757" s="14" t="s">
        <v>981</v>
      </c>
      <c r="C2757" s="14" t="s">
        <v>2114</v>
      </c>
      <c r="D2757" s="14" t="s">
        <v>1405</v>
      </c>
      <c r="E2757" s="14" t="s">
        <v>2115</v>
      </c>
      <c r="F2757" s="14" t="s">
        <v>2116</v>
      </c>
      <c r="G2757" s="30">
        <v>95.613132575757618</v>
      </c>
      <c r="H2757" s="30">
        <v>20.583269689393905</v>
      </c>
      <c r="I2757" s="26">
        <f t="shared" si="138"/>
        <v>95.613132575757618</v>
      </c>
      <c r="J2757" s="26">
        <f t="shared" si="138"/>
        <v>20.583269689393905</v>
      </c>
      <c r="K2757" s="26">
        <f t="shared" si="139"/>
        <v>75.029862886363716</v>
      </c>
      <c r="L2757" s="28">
        <f t="shared" si="140"/>
        <v>0.78472340425531961</v>
      </c>
    </row>
    <row r="2758" spans="1:12">
      <c r="A2758" s="14">
        <v>2020</v>
      </c>
      <c r="B2758" s="14" t="s">
        <v>981</v>
      </c>
      <c r="C2758" s="14" t="s">
        <v>2114</v>
      </c>
      <c r="D2758" s="14" t="s">
        <v>1405</v>
      </c>
      <c r="E2758" s="14" t="s">
        <v>2115</v>
      </c>
      <c r="F2758" s="14" t="s">
        <v>2116</v>
      </c>
      <c r="G2758" s="30">
        <v>73.892114848351866</v>
      </c>
      <c r="H2758" s="30">
        <v>31.560283023909907</v>
      </c>
      <c r="I2758" s="26">
        <f t="shared" si="138"/>
        <v>73.892114848351866</v>
      </c>
      <c r="J2758" s="26">
        <f t="shared" si="138"/>
        <v>31.560283023909907</v>
      </c>
      <c r="K2758" s="26">
        <f t="shared" si="139"/>
        <v>42.331831824441963</v>
      </c>
      <c r="L2758" s="28">
        <f t="shared" si="140"/>
        <v>0.57288699763593454</v>
      </c>
    </row>
    <row r="2759" spans="1:12">
      <c r="A2759" s="14">
        <v>2019</v>
      </c>
      <c r="B2759" s="14" t="s">
        <v>981</v>
      </c>
      <c r="C2759" s="14" t="s">
        <v>2117</v>
      </c>
      <c r="D2759" s="14" t="s">
        <v>1167</v>
      </c>
      <c r="E2759" s="14" t="s">
        <v>2118</v>
      </c>
      <c r="F2759" s="14" t="s">
        <v>2118</v>
      </c>
      <c r="G2759" s="30">
        <v>792.98162554439114</v>
      </c>
      <c r="H2759" s="30">
        <v>298.82994837465543</v>
      </c>
      <c r="I2759" s="26">
        <f t="shared" si="138"/>
        <v>792.98162554439114</v>
      </c>
      <c r="J2759" s="26">
        <f t="shared" si="138"/>
        <v>298.82994837465543</v>
      </c>
      <c r="K2759" s="26">
        <f t="shared" si="139"/>
        <v>494.15167716973571</v>
      </c>
      <c r="L2759" s="28">
        <f t="shared" si="140"/>
        <v>0.62315652879156536</v>
      </c>
    </row>
    <row r="2760" spans="1:12">
      <c r="A2760" s="14">
        <v>2020</v>
      </c>
      <c r="B2760" s="14" t="s">
        <v>981</v>
      </c>
      <c r="C2760" s="14" t="s">
        <v>2117</v>
      </c>
      <c r="D2760" s="14" t="s">
        <v>1167</v>
      </c>
      <c r="E2760" s="14" t="s">
        <v>2118</v>
      </c>
      <c r="F2760" s="14" t="s">
        <v>2118</v>
      </c>
      <c r="G2760" s="30">
        <v>880.35535774367986</v>
      </c>
      <c r="H2760" s="30">
        <v>313.50545511019237</v>
      </c>
      <c r="I2760" s="26">
        <f t="shared" ref="I2760:J2823" si="141">IF(G2760&lt;0,"",IF(G2760="","",G2760))</f>
        <v>880.35535774367986</v>
      </c>
      <c r="J2760" s="26">
        <f t="shared" si="141"/>
        <v>313.50545511019237</v>
      </c>
      <c r="K2760" s="26">
        <f t="shared" si="139"/>
        <v>566.84990263348755</v>
      </c>
      <c r="L2760" s="28">
        <f t="shared" si="140"/>
        <v>0.64388760475804241</v>
      </c>
    </row>
    <row r="2761" spans="1:12">
      <c r="A2761" s="14">
        <v>2015</v>
      </c>
      <c r="B2761" s="14" t="s">
        <v>981</v>
      </c>
      <c r="C2761" s="14" t="s">
        <v>2117</v>
      </c>
      <c r="D2761" s="14" t="s">
        <v>1167</v>
      </c>
      <c r="E2761" s="14" t="s">
        <v>2118</v>
      </c>
      <c r="F2761" s="14" t="s">
        <v>2118</v>
      </c>
      <c r="G2761" s="30">
        <v>735.00687030716779</v>
      </c>
      <c r="H2761" s="30">
        <v>403.0638461538465</v>
      </c>
      <c r="I2761" s="26">
        <f t="shared" si="141"/>
        <v>735.00687030716779</v>
      </c>
      <c r="J2761" s="26">
        <f t="shared" si="141"/>
        <v>403.0638461538465</v>
      </c>
      <c r="K2761" s="26">
        <f t="shared" si="139"/>
        <v>331.94302415332129</v>
      </c>
      <c r="L2761" s="28">
        <f t="shared" si="140"/>
        <v>0.4516189406700355</v>
      </c>
    </row>
    <row r="2762" spans="1:12">
      <c r="A2762" s="14">
        <v>2011</v>
      </c>
      <c r="B2762" s="14" t="s">
        <v>981</v>
      </c>
      <c r="C2762" s="14" t="s">
        <v>2117</v>
      </c>
      <c r="D2762" s="14" t="s">
        <v>1167</v>
      </c>
      <c r="E2762" s="14" t="s">
        <v>2118</v>
      </c>
      <c r="F2762" s="14" t="s">
        <v>2118</v>
      </c>
      <c r="G2762" s="30">
        <v>657.75827866225438</v>
      </c>
      <c r="H2762" s="30">
        <v>413.41014698816218</v>
      </c>
      <c r="I2762" s="26">
        <f t="shared" si="141"/>
        <v>657.75827866225438</v>
      </c>
      <c r="J2762" s="26">
        <f t="shared" si="141"/>
        <v>413.41014698816218</v>
      </c>
      <c r="K2762" s="26">
        <f t="shared" si="139"/>
        <v>244.3481316740922</v>
      </c>
      <c r="L2762" s="28">
        <f t="shared" si="140"/>
        <v>0.37148621248986219</v>
      </c>
    </row>
    <row r="2763" spans="1:12">
      <c r="A2763" s="14">
        <v>2018</v>
      </c>
      <c r="B2763" s="14" t="s">
        <v>981</v>
      </c>
      <c r="C2763" s="14" t="s">
        <v>2117</v>
      </c>
      <c r="D2763" s="14" t="s">
        <v>1167</v>
      </c>
      <c r="E2763" s="14" t="s">
        <v>2118</v>
      </c>
      <c r="F2763" s="14" t="s">
        <v>2118</v>
      </c>
      <c r="G2763" s="30">
        <v>807.13454792329344</v>
      </c>
      <c r="H2763" s="30">
        <v>443.52468905105303</v>
      </c>
      <c r="I2763" s="26">
        <f t="shared" si="141"/>
        <v>807.13454792329344</v>
      </c>
      <c r="J2763" s="26">
        <f t="shared" si="141"/>
        <v>443.52468905105303</v>
      </c>
      <c r="K2763" s="26">
        <f t="shared" si="139"/>
        <v>363.60985887224041</v>
      </c>
      <c r="L2763" s="28">
        <f t="shared" si="140"/>
        <v>0.45049472830494713</v>
      </c>
    </row>
    <row r="2764" spans="1:12">
      <c r="A2764" s="14">
        <v>2021</v>
      </c>
      <c r="B2764" s="14" t="s">
        <v>981</v>
      </c>
      <c r="C2764" s="14" t="s">
        <v>2117</v>
      </c>
      <c r="D2764" s="14" t="s">
        <v>1167</v>
      </c>
      <c r="E2764" s="14" t="s">
        <v>2118</v>
      </c>
      <c r="F2764" s="14" t="s">
        <v>2118</v>
      </c>
      <c r="G2764" s="30">
        <v>707.61002025072355</v>
      </c>
      <c r="H2764" s="30">
        <v>454.24420836363629</v>
      </c>
      <c r="I2764" s="26">
        <f t="shared" si="141"/>
        <v>707.61002025072355</v>
      </c>
      <c r="J2764" s="26">
        <f t="shared" si="141"/>
        <v>454.24420836363629</v>
      </c>
      <c r="K2764" s="26">
        <f t="shared" si="139"/>
        <v>253.36581188708726</v>
      </c>
      <c r="L2764" s="28">
        <f t="shared" si="140"/>
        <v>0.35805854162058581</v>
      </c>
    </row>
    <row r="2765" spans="1:12">
      <c r="A2765" s="14">
        <v>2016</v>
      </c>
      <c r="B2765" s="14" t="s">
        <v>981</v>
      </c>
      <c r="C2765" s="14" t="s">
        <v>2117</v>
      </c>
      <c r="D2765" s="14" t="s">
        <v>1167</v>
      </c>
      <c r="E2765" s="14" t="s">
        <v>2118</v>
      </c>
      <c r="F2765" s="14" t="s">
        <v>2118</v>
      </c>
      <c r="G2765" s="30">
        <v>702.74639954137581</v>
      </c>
      <c r="H2765" s="30">
        <v>457.69137768670447</v>
      </c>
      <c r="I2765" s="26">
        <f t="shared" si="141"/>
        <v>702.74639954137581</v>
      </c>
      <c r="J2765" s="26">
        <f t="shared" si="141"/>
        <v>457.69137768670447</v>
      </c>
      <c r="K2765" s="26">
        <f t="shared" si="139"/>
        <v>245.05502185467134</v>
      </c>
      <c r="L2765" s="28">
        <f t="shared" si="140"/>
        <v>0.34871046228710439</v>
      </c>
    </row>
    <row r="2766" spans="1:12">
      <c r="A2766" s="14">
        <v>2012</v>
      </c>
      <c r="B2766" s="14" t="s">
        <v>981</v>
      </c>
      <c r="C2766" s="14" t="s">
        <v>2117</v>
      </c>
      <c r="D2766" s="14" t="s">
        <v>1167</v>
      </c>
      <c r="E2766" s="14" t="s">
        <v>2118</v>
      </c>
      <c r="F2766" s="14" t="s">
        <v>2118</v>
      </c>
      <c r="G2766" s="30">
        <v>744.4201319572303</v>
      </c>
      <c r="H2766" s="30">
        <v>479.30724858815529</v>
      </c>
      <c r="I2766" s="26">
        <f t="shared" si="141"/>
        <v>744.4201319572303</v>
      </c>
      <c r="J2766" s="26">
        <f t="shared" si="141"/>
        <v>479.30724858815529</v>
      </c>
      <c r="K2766" s="26">
        <f t="shared" si="139"/>
        <v>265.11288336907501</v>
      </c>
      <c r="L2766" s="28">
        <f t="shared" si="140"/>
        <v>0.35613341443633434</v>
      </c>
    </row>
    <row r="2767" spans="1:12">
      <c r="A2767" s="14">
        <v>2017</v>
      </c>
      <c r="B2767" s="14" t="s">
        <v>981</v>
      </c>
      <c r="C2767" s="14" t="s">
        <v>2117</v>
      </c>
      <c r="D2767" s="14" t="s">
        <v>1167</v>
      </c>
      <c r="E2767" s="14" t="s">
        <v>2118</v>
      </c>
      <c r="F2767" s="14" t="s">
        <v>2118</v>
      </c>
      <c r="G2767" s="30">
        <v>676.17602009569396</v>
      </c>
      <c r="H2767" s="30">
        <v>493.46705341666649</v>
      </c>
      <c r="I2767" s="26">
        <f t="shared" si="141"/>
        <v>676.17602009569396</v>
      </c>
      <c r="J2767" s="26">
        <f t="shared" si="141"/>
        <v>493.46705341666649</v>
      </c>
      <c r="K2767" s="26">
        <f t="shared" si="139"/>
        <v>182.70896667902747</v>
      </c>
      <c r="L2767" s="28">
        <f t="shared" si="140"/>
        <v>0.27020917815625889</v>
      </c>
    </row>
    <row r="2768" spans="1:12">
      <c r="A2768" s="14">
        <v>2014</v>
      </c>
      <c r="B2768" s="14" t="s">
        <v>981</v>
      </c>
      <c r="C2768" s="14" t="s">
        <v>2117</v>
      </c>
      <c r="D2768" s="14" t="s">
        <v>1167</v>
      </c>
      <c r="E2768" s="14" t="s">
        <v>2118</v>
      </c>
      <c r="F2768" s="14" t="s">
        <v>2118</v>
      </c>
      <c r="G2768" s="30">
        <v>810.76236025504943</v>
      </c>
      <c r="H2768" s="30">
        <v>498.09938500000106</v>
      </c>
      <c r="I2768" s="26">
        <f t="shared" si="141"/>
        <v>810.76236025504943</v>
      </c>
      <c r="J2768" s="26">
        <f t="shared" si="141"/>
        <v>498.09938500000106</v>
      </c>
      <c r="K2768" s="26">
        <f t="shared" si="139"/>
        <v>312.66297525504837</v>
      </c>
      <c r="L2768" s="28">
        <f t="shared" si="140"/>
        <v>0.38564071370640707</v>
      </c>
    </row>
    <row r="2769" spans="1:12">
      <c r="A2769" s="14">
        <v>2013</v>
      </c>
      <c r="B2769" s="14" t="s">
        <v>981</v>
      </c>
      <c r="C2769" s="14" t="s">
        <v>2117</v>
      </c>
      <c r="D2769" s="14" t="s">
        <v>1167</v>
      </c>
      <c r="E2769" s="14" t="s">
        <v>2118</v>
      </c>
      <c r="F2769" s="14" t="s">
        <v>2118</v>
      </c>
      <c r="G2769" s="30">
        <v>819.13929283887637</v>
      </c>
      <c r="H2769" s="30">
        <v>569.73917000000267</v>
      </c>
      <c r="I2769" s="26">
        <f t="shared" si="141"/>
        <v>819.13929283887637</v>
      </c>
      <c r="J2769" s="26">
        <f t="shared" si="141"/>
        <v>569.73917000000267</v>
      </c>
      <c r="K2769" s="26">
        <f t="shared" si="139"/>
        <v>249.4001228388737</v>
      </c>
      <c r="L2769" s="28">
        <f t="shared" si="140"/>
        <v>0.30446607191132558</v>
      </c>
    </row>
    <row r="2770" spans="1:12">
      <c r="A2770" s="14">
        <v>2021</v>
      </c>
      <c r="B2770" s="14" t="s">
        <v>981</v>
      </c>
      <c r="C2770" s="14" t="s">
        <v>2119</v>
      </c>
      <c r="D2770" s="14" t="s">
        <v>1405</v>
      </c>
      <c r="E2770" s="14" t="s">
        <v>2115</v>
      </c>
      <c r="F2770" s="14" t="s">
        <v>2120</v>
      </c>
      <c r="G2770" s="30">
        <v>135.91972744769365</v>
      </c>
      <c r="H2770" s="30">
        <v>70.579931770244812</v>
      </c>
      <c r="I2770" s="26">
        <f t="shared" si="141"/>
        <v>135.91972744769365</v>
      </c>
      <c r="J2770" s="26">
        <f t="shared" si="141"/>
        <v>70.579931770244812</v>
      </c>
      <c r="K2770" s="26">
        <f t="shared" si="139"/>
        <v>65.339795677448834</v>
      </c>
      <c r="L2770" s="28">
        <f t="shared" si="140"/>
        <v>0.48072341597796187</v>
      </c>
    </row>
    <row r="2771" spans="1:12">
      <c r="A2771" s="14">
        <v>2020</v>
      </c>
      <c r="B2771" s="14" t="s">
        <v>981</v>
      </c>
      <c r="C2771" s="14" t="s">
        <v>2119</v>
      </c>
      <c r="D2771" s="14" t="s">
        <v>1405</v>
      </c>
      <c r="E2771" s="14" t="s">
        <v>2115</v>
      </c>
      <c r="F2771" s="14" t="s">
        <v>2120</v>
      </c>
      <c r="G2771" s="30">
        <v>192.36839005926589</v>
      </c>
      <c r="H2771" s="30">
        <v>91.928746570692354</v>
      </c>
      <c r="I2771" s="26">
        <f t="shared" si="141"/>
        <v>192.36839005926589</v>
      </c>
      <c r="J2771" s="26">
        <f t="shared" si="141"/>
        <v>91.928746570692354</v>
      </c>
      <c r="K2771" s="26">
        <f t="shared" si="139"/>
        <v>100.43964348857354</v>
      </c>
      <c r="L2771" s="28">
        <f t="shared" si="140"/>
        <v>0.52212134986225933</v>
      </c>
    </row>
    <row r="2772" spans="1:12">
      <c r="A2772" s="14">
        <v>2016</v>
      </c>
      <c r="B2772" s="14" t="s">
        <v>981</v>
      </c>
      <c r="C2772" s="14" t="s">
        <v>2121</v>
      </c>
      <c r="D2772" s="14" t="s">
        <v>2122</v>
      </c>
      <c r="E2772" s="14" t="s">
        <v>2123</v>
      </c>
      <c r="F2772" s="14" t="s">
        <v>2123</v>
      </c>
      <c r="G2772" s="30">
        <v>16298.394397484706</v>
      </c>
      <c r="H2772" s="30">
        <v>4150.3634966605969</v>
      </c>
      <c r="I2772" s="26">
        <f t="shared" si="141"/>
        <v>16298.394397484706</v>
      </c>
      <c r="J2772" s="26">
        <f t="shared" si="141"/>
        <v>4150.3634966605969</v>
      </c>
      <c r="K2772" s="26">
        <f t="shared" si="139"/>
        <v>12148.030900824109</v>
      </c>
      <c r="L2772" s="28">
        <f t="shared" si="140"/>
        <v>0.74535138888888874</v>
      </c>
    </row>
    <row r="2773" spans="1:12">
      <c r="A2773" s="14">
        <v>2017</v>
      </c>
      <c r="B2773" s="14" t="s">
        <v>981</v>
      </c>
      <c r="C2773" s="14" t="s">
        <v>2121</v>
      </c>
      <c r="D2773" s="14" t="s">
        <v>2122</v>
      </c>
      <c r="E2773" s="14" t="s">
        <v>2123</v>
      </c>
      <c r="F2773" s="14" t="s">
        <v>2123</v>
      </c>
      <c r="G2773" s="30">
        <v>14909.279731760753</v>
      </c>
      <c r="H2773" s="30">
        <v>6002.1651511708096</v>
      </c>
      <c r="I2773" s="26">
        <f t="shared" si="141"/>
        <v>14909.279731760753</v>
      </c>
      <c r="J2773" s="26">
        <f t="shared" si="141"/>
        <v>6002.1651511708096</v>
      </c>
      <c r="K2773" s="26">
        <f t="shared" si="139"/>
        <v>8907.1145805899432</v>
      </c>
      <c r="L2773" s="28">
        <f t="shared" si="140"/>
        <v>0.59742085069444417</v>
      </c>
    </row>
    <row r="2774" spans="1:12">
      <c r="A2774" s="14">
        <v>2018</v>
      </c>
      <c r="B2774" s="14" t="s">
        <v>981</v>
      </c>
      <c r="C2774" s="14" t="s">
        <v>2121</v>
      </c>
      <c r="D2774" s="14" t="s">
        <v>2122</v>
      </c>
      <c r="E2774" s="14" t="s">
        <v>2123</v>
      </c>
      <c r="F2774" s="14" t="s">
        <v>2123</v>
      </c>
      <c r="G2774" s="30">
        <v>17469.681610424992</v>
      </c>
      <c r="H2774" s="30">
        <v>6990.3371171114713</v>
      </c>
      <c r="I2774" s="26">
        <f t="shared" si="141"/>
        <v>17469.681610424992</v>
      </c>
      <c r="J2774" s="26">
        <f t="shared" si="141"/>
        <v>6990.3371171114713</v>
      </c>
      <c r="K2774" s="26">
        <f t="shared" si="139"/>
        <v>10479.344493313522</v>
      </c>
      <c r="L2774" s="28">
        <f t="shared" si="140"/>
        <v>0.59985892857142842</v>
      </c>
    </row>
    <row r="2775" spans="1:12">
      <c r="A2775" s="14">
        <v>2015</v>
      </c>
      <c r="B2775" s="14" t="s">
        <v>981</v>
      </c>
      <c r="C2775" s="14" t="s">
        <v>2121</v>
      </c>
      <c r="D2775" s="14" t="s">
        <v>2122</v>
      </c>
      <c r="E2775" s="14" t="s">
        <v>2123</v>
      </c>
      <c r="F2775" s="14" t="s">
        <v>2123</v>
      </c>
      <c r="G2775" s="30">
        <v>15903.072907338752</v>
      </c>
      <c r="H2775" s="30">
        <v>7477.2006807600537</v>
      </c>
      <c r="I2775" s="26">
        <f t="shared" si="141"/>
        <v>15903.072907338752</v>
      </c>
      <c r="J2775" s="26">
        <f t="shared" si="141"/>
        <v>7477.2006807600537</v>
      </c>
      <c r="K2775" s="26">
        <f t="shared" si="139"/>
        <v>8425.8722265786982</v>
      </c>
      <c r="L2775" s="28">
        <f t="shared" si="140"/>
        <v>0.52982667410714268</v>
      </c>
    </row>
    <row r="2776" spans="1:12">
      <c r="A2776" s="14">
        <v>2011</v>
      </c>
      <c r="B2776" s="14" t="s">
        <v>981</v>
      </c>
      <c r="C2776" s="14" t="s">
        <v>2121</v>
      </c>
      <c r="D2776" s="14" t="s">
        <v>2122</v>
      </c>
      <c r="E2776" s="14" t="s">
        <v>2123</v>
      </c>
      <c r="F2776" s="14" t="s">
        <v>2123</v>
      </c>
      <c r="G2776" s="30">
        <v>14719.758139834084</v>
      </c>
      <c r="H2776" s="30">
        <v>7489.8505914994139</v>
      </c>
      <c r="I2776" s="26">
        <f t="shared" si="141"/>
        <v>14719.758139834084</v>
      </c>
      <c r="J2776" s="26">
        <f t="shared" si="141"/>
        <v>7489.8505914994139</v>
      </c>
      <c r="K2776" s="26">
        <f t="shared" si="139"/>
        <v>7229.9075483346705</v>
      </c>
      <c r="L2776" s="28">
        <f t="shared" si="140"/>
        <v>0.49117026785714318</v>
      </c>
    </row>
    <row r="2777" spans="1:12">
      <c r="A2777" s="14">
        <v>2019</v>
      </c>
      <c r="B2777" s="14" t="s">
        <v>981</v>
      </c>
      <c r="C2777" s="14" t="s">
        <v>2121</v>
      </c>
      <c r="D2777" s="14" t="s">
        <v>2122</v>
      </c>
      <c r="E2777" s="14" t="s">
        <v>2123</v>
      </c>
      <c r="F2777" s="14" t="s">
        <v>2123</v>
      </c>
      <c r="G2777" s="30">
        <v>17034.984868136617</v>
      </c>
      <c r="H2777" s="30">
        <v>7587.6058444444407</v>
      </c>
      <c r="I2777" s="26">
        <f t="shared" si="141"/>
        <v>17034.984868136617</v>
      </c>
      <c r="J2777" s="26">
        <f t="shared" si="141"/>
        <v>7587.6058444444407</v>
      </c>
      <c r="K2777" s="26">
        <f t="shared" si="139"/>
        <v>9447.3790236921759</v>
      </c>
      <c r="L2777" s="28">
        <f t="shared" si="140"/>
        <v>0.55458687500000015</v>
      </c>
    </row>
    <row r="2778" spans="1:12">
      <c r="A2778" s="14">
        <v>2012</v>
      </c>
      <c r="B2778" s="14" t="s">
        <v>981</v>
      </c>
      <c r="C2778" s="14" t="s">
        <v>2121</v>
      </c>
      <c r="D2778" s="14" t="s">
        <v>2122</v>
      </c>
      <c r="E2778" s="14" t="s">
        <v>2123</v>
      </c>
      <c r="F2778" s="14" t="s">
        <v>2123</v>
      </c>
      <c r="G2778" s="30">
        <v>17453.064670852076</v>
      </c>
      <c r="H2778" s="30">
        <v>8661.1025926140192</v>
      </c>
      <c r="I2778" s="26">
        <f t="shared" si="141"/>
        <v>17453.064670852076</v>
      </c>
      <c r="J2778" s="26">
        <f t="shared" si="141"/>
        <v>8661.1025926140192</v>
      </c>
      <c r="K2778" s="26">
        <f t="shared" si="139"/>
        <v>8791.9620782380571</v>
      </c>
      <c r="L2778" s="28">
        <f t="shared" si="140"/>
        <v>0.50374889705882375</v>
      </c>
    </row>
    <row r="2779" spans="1:12">
      <c r="A2779" s="14">
        <v>2021</v>
      </c>
      <c r="B2779" s="14" t="s">
        <v>981</v>
      </c>
      <c r="C2779" s="14" t="s">
        <v>2121</v>
      </c>
      <c r="D2779" s="14" t="s">
        <v>2122</v>
      </c>
      <c r="E2779" s="14" t="s">
        <v>2123</v>
      </c>
      <c r="F2779" s="14" t="s">
        <v>2123</v>
      </c>
      <c r="G2779" s="30">
        <v>15944.265377620532</v>
      </c>
      <c r="H2779" s="30">
        <v>9445.8200313545512</v>
      </c>
      <c r="I2779" s="26">
        <f t="shared" si="141"/>
        <v>15944.265377620532</v>
      </c>
      <c r="J2779" s="26">
        <f t="shared" si="141"/>
        <v>9445.8200313545512</v>
      </c>
      <c r="K2779" s="26">
        <f t="shared" si="139"/>
        <v>6498.4453462659803</v>
      </c>
      <c r="L2779" s="28">
        <f t="shared" si="140"/>
        <v>0.40757257812500025</v>
      </c>
    </row>
    <row r="2780" spans="1:12">
      <c r="A2780" s="14">
        <v>2014</v>
      </c>
      <c r="B2780" s="14" t="s">
        <v>981</v>
      </c>
      <c r="C2780" s="14" t="s">
        <v>2121</v>
      </c>
      <c r="D2780" s="14" t="s">
        <v>2122</v>
      </c>
      <c r="E2780" s="14" t="s">
        <v>2123</v>
      </c>
      <c r="F2780" s="14" t="s">
        <v>2123</v>
      </c>
      <c r="G2780" s="30">
        <v>18968.742792236179</v>
      </c>
      <c r="H2780" s="30">
        <v>10255.584164595244</v>
      </c>
      <c r="I2780" s="26">
        <f t="shared" si="141"/>
        <v>18968.742792236179</v>
      </c>
      <c r="J2780" s="26">
        <f t="shared" si="141"/>
        <v>10255.584164595244</v>
      </c>
      <c r="K2780" s="26">
        <f t="shared" si="139"/>
        <v>8713.1586276409344</v>
      </c>
      <c r="L2780" s="28">
        <f t="shared" si="140"/>
        <v>0.45934296875000019</v>
      </c>
    </row>
    <row r="2781" spans="1:12">
      <c r="A2781" s="14">
        <v>2020</v>
      </c>
      <c r="B2781" s="14" t="s">
        <v>981</v>
      </c>
      <c r="C2781" s="14" t="s">
        <v>2121</v>
      </c>
      <c r="D2781" s="14" t="s">
        <v>2122</v>
      </c>
      <c r="E2781" s="14" t="s">
        <v>2123</v>
      </c>
      <c r="F2781" s="14" t="s">
        <v>2123</v>
      </c>
      <c r="G2781" s="30">
        <v>18119.225281972616</v>
      </c>
      <c r="H2781" s="30">
        <v>11200.893611908034</v>
      </c>
      <c r="I2781" s="26">
        <f t="shared" si="141"/>
        <v>18119.225281972616</v>
      </c>
      <c r="J2781" s="26">
        <f t="shared" si="141"/>
        <v>11200.893611908034</v>
      </c>
      <c r="K2781" s="26">
        <f t="shared" si="139"/>
        <v>6918.3316700645828</v>
      </c>
      <c r="L2781" s="28">
        <f t="shared" si="140"/>
        <v>0.38182270833333293</v>
      </c>
    </row>
    <row r="2782" spans="1:12">
      <c r="A2782" s="14">
        <v>2013</v>
      </c>
      <c r="B2782" s="14" t="s">
        <v>981</v>
      </c>
      <c r="C2782" s="14" t="s">
        <v>2121</v>
      </c>
      <c r="D2782" s="14" t="s">
        <v>2122</v>
      </c>
      <c r="E2782" s="14" t="s">
        <v>2123</v>
      </c>
      <c r="F2782" s="14" t="s">
        <v>2123</v>
      </c>
      <c r="G2782" s="30">
        <v>17818.571290478489</v>
      </c>
      <c r="H2782" s="30">
        <v>14285.816799999999</v>
      </c>
      <c r="I2782" s="26">
        <f t="shared" si="141"/>
        <v>17818.571290478489</v>
      </c>
      <c r="J2782" s="26">
        <f t="shared" si="141"/>
        <v>14285.816799999999</v>
      </c>
      <c r="K2782" s="26">
        <f t="shared" si="139"/>
        <v>3532.75449047849</v>
      </c>
      <c r="L2782" s="28">
        <f t="shared" si="140"/>
        <v>0.19826249999999992</v>
      </c>
    </row>
    <row r="2783" spans="1:12">
      <c r="A2783" s="14">
        <v>2013</v>
      </c>
      <c r="B2783" s="14" t="s">
        <v>981</v>
      </c>
      <c r="C2783" s="14" t="s">
        <v>2124</v>
      </c>
      <c r="D2783" s="14" t="s">
        <v>2125</v>
      </c>
      <c r="E2783" s="14" t="s">
        <v>1546</v>
      </c>
      <c r="F2783" s="14" t="s">
        <v>2126</v>
      </c>
      <c r="G2783" s="30">
        <v>408.87774645873878</v>
      </c>
      <c r="H2783" s="30">
        <v>159.28955587392551</v>
      </c>
      <c r="I2783" s="26">
        <f t="shared" si="141"/>
        <v>408.87774645873878</v>
      </c>
      <c r="J2783" s="26">
        <f t="shared" si="141"/>
        <v>159.28955587392551</v>
      </c>
      <c r="K2783" s="26">
        <f t="shared" si="139"/>
        <v>249.58819058481328</v>
      </c>
      <c r="L2783" s="28">
        <f t="shared" si="140"/>
        <v>0.61042253521126777</v>
      </c>
    </row>
    <row r="2784" spans="1:12">
      <c r="A2784" s="14">
        <v>2018</v>
      </c>
      <c r="B2784" s="14" t="s">
        <v>981</v>
      </c>
      <c r="C2784" s="14" t="s">
        <v>2124</v>
      </c>
      <c r="D2784" s="14" t="s">
        <v>2125</v>
      </c>
      <c r="E2784" s="14" t="s">
        <v>1546</v>
      </c>
      <c r="F2784" s="14" t="s">
        <v>2126</v>
      </c>
      <c r="G2784" s="30">
        <v>459.99013891270801</v>
      </c>
      <c r="H2784" s="30">
        <v>182.60756681243944</v>
      </c>
      <c r="I2784" s="26">
        <f t="shared" si="141"/>
        <v>459.99013891270801</v>
      </c>
      <c r="J2784" s="26">
        <f t="shared" si="141"/>
        <v>182.60756681243944</v>
      </c>
      <c r="K2784" s="26">
        <f t="shared" si="139"/>
        <v>277.38257210026859</v>
      </c>
      <c r="L2784" s="28">
        <f t="shared" si="140"/>
        <v>0.60301851851851829</v>
      </c>
    </row>
    <row r="2785" spans="1:12">
      <c r="A2785" s="14">
        <v>2019</v>
      </c>
      <c r="B2785" s="14" t="s">
        <v>981</v>
      </c>
      <c r="C2785" s="14" t="s">
        <v>2124</v>
      </c>
      <c r="D2785" s="14" t="s">
        <v>2125</v>
      </c>
      <c r="E2785" s="14" t="s">
        <v>1546</v>
      </c>
      <c r="F2785" s="14" t="s">
        <v>2126</v>
      </c>
      <c r="G2785" s="30">
        <v>448.62497437238505</v>
      </c>
      <c r="H2785" s="30">
        <v>199.00554536111122</v>
      </c>
      <c r="I2785" s="26">
        <f t="shared" si="141"/>
        <v>448.62497437238505</v>
      </c>
      <c r="J2785" s="26">
        <f t="shared" si="141"/>
        <v>199.00554536111122</v>
      </c>
      <c r="K2785" s="26">
        <f t="shared" ref="K2785:K2848" si="142">IF(H2785="","",IF(G2785="","",G2785-H2785))</f>
        <v>249.61942901127384</v>
      </c>
      <c r="L2785" s="28">
        <f t="shared" ref="L2785:L2848" si="143">IF(H2785="","",IF(G2785="","",K2785/G2785))</f>
        <v>0.55641001564945214</v>
      </c>
    </row>
    <row r="2786" spans="1:12">
      <c r="A2786" s="14">
        <v>2017</v>
      </c>
      <c r="B2786" s="14" t="s">
        <v>981</v>
      </c>
      <c r="C2786" s="14" t="s">
        <v>2124</v>
      </c>
      <c r="D2786" s="14" t="s">
        <v>2125</v>
      </c>
      <c r="E2786" s="14" t="s">
        <v>1546</v>
      </c>
      <c r="F2786" s="14" t="s">
        <v>2126</v>
      </c>
      <c r="G2786" s="30">
        <v>351.98724403297643</v>
      </c>
      <c r="H2786" s="30">
        <v>201.2883673103932</v>
      </c>
      <c r="I2786" s="26">
        <f t="shared" si="141"/>
        <v>351.98724403297643</v>
      </c>
      <c r="J2786" s="26">
        <f t="shared" si="141"/>
        <v>201.2883673103932</v>
      </c>
      <c r="K2786" s="26">
        <f t="shared" si="142"/>
        <v>150.69887672258324</v>
      </c>
      <c r="L2786" s="28">
        <f t="shared" si="143"/>
        <v>0.428137323943662</v>
      </c>
    </row>
    <row r="2787" spans="1:12">
      <c r="A2787" s="14">
        <v>2016</v>
      </c>
      <c r="B2787" s="14" t="s">
        <v>981</v>
      </c>
      <c r="C2787" s="14" t="s">
        <v>2124</v>
      </c>
      <c r="D2787" s="14" t="s">
        <v>2125</v>
      </c>
      <c r="E2787" s="14" t="s">
        <v>1546</v>
      </c>
      <c r="F2787" s="14" t="s">
        <v>2126</v>
      </c>
      <c r="G2787" s="30">
        <v>394.4394400000001</v>
      </c>
      <c r="H2787" s="30">
        <v>238.65437948356822</v>
      </c>
      <c r="I2787" s="26">
        <f t="shared" si="141"/>
        <v>394.4394400000001</v>
      </c>
      <c r="J2787" s="26">
        <f t="shared" si="141"/>
        <v>238.65437948356822</v>
      </c>
      <c r="K2787" s="26">
        <f t="shared" si="142"/>
        <v>155.78506051643188</v>
      </c>
      <c r="L2787" s="28">
        <f t="shared" si="143"/>
        <v>0.39495305164319228</v>
      </c>
    </row>
    <row r="2788" spans="1:12">
      <c r="A2788" s="14">
        <v>2015</v>
      </c>
      <c r="B2788" s="14" t="s">
        <v>981</v>
      </c>
      <c r="C2788" s="14" t="s">
        <v>2124</v>
      </c>
      <c r="D2788" s="14" t="s">
        <v>2125</v>
      </c>
      <c r="E2788" s="14" t="s">
        <v>1546</v>
      </c>
      <c r="F2788" s="14" t="s">
        <v>2126</v>
      </c>
      <c r="G2788" s="30">
        <v>404.5332815408043</v>
      </c>
      <c r="H2788" s="30">
        <v>241.2433274859944</v>
      </c>
      <c r="I2788" s="26">
        <f t="shared" si="141"/>
        <v>404.5332815408043</v>
      </c>
      <c r="J2788" s="26">
        <f t="shared" si="141"/>
        <v>241.2433274859944</v>
      </c>
      <c r="K2788" s="26">
        <f t="shared" si="142"/>
        <v>163.2899540548099</v>
      </c>
      <c r="L2788" s="28">
        <f t="shared" si="143"/>
        <v>0.40365023474178413</v>
      </c>
    </row>
    <row r="2789" spans="1:12">
      <c r="A2789" s="14">
        <v>2020</v>
      </c>
      <c r="B2789" s="14" t="s">
        <v>981</v>
      </c>
      <c r="C2789" s="14" t="s">
        <v>2124</v>
      </c>
      <c r="D2789" s="14" t="s">
        <v>2125</v>
      </c>
      <c r="E2789" s="14" t="s">
        <v>1546</v>
      </c>
      <c r="F2789" s="14" t="s">
        <v>2126</v>
      </c>
      <c r="G2789" s="30">
        <v>416.66818450095968</v>
      </c>
      <c r="H2789" s="30">
        <v>243.78082848726851</v>
      </c>
      <c r="I2789" s="26">
        <f t="shared" si="141"/>
        <v>416.66818450095968</v>
      </c>
      <c r="J2789" s="26">
        <f t="shared" si="141"/>
        <v>243.78082848726851</v>
      </c>
      <c r="K2789" s="26">
        <f t="shared" si="142"/>
        <v>172.88735601369117</v>
      </c>
      <c r="L2789" s="28">
        <f t="shared" si="143"/>
        <v>0.41492814293166408</v>
      </c>
    </row>
    <row r="2790" spans="1:12">
      <c r="A2790" s="14">
        <v>2014</v>
      </c>
      <c r="B2790" s="14" t="s">
        <v>981</v>
      </c>
      <c r="C2790" s="14" t="s">
        <v>2124</v>
      </c>
      <c r="D2790" s="14" t="s">
        <v>2125</v>
      </c>
      <c r="E2790" s="14" t="s">
        <v>1546</v>
      </c>
      <c r="F2790" s="14" t="s">
        <v>2126</v>
      </c>
      <c r="G2790" s="30">
        <v>468.37640538390951</v>
      </c>
      <c r="H2790" s="30">
        <v>271.84583671428589</v>
      </c>
      <c r="I2790" s="26">
        <f t="shared" si="141"/>
        <v>468.37640538390951</v>
      </c>
      <c r="J2790" s="26">
        <f t="shared" si="141"/>
        <v>271.84583671428589</v>
      </c>
      <c r="K2790" s="26">
        <f t="shared" si="142"/>
        <v>196.53056866962362</v>
      </c>
      <c r="L2790" s="28">
        <f t="shared" si="143"/>
        <v>0.4195996348461134</v>
      </c>
    </row>
    <row r="2791" spans="1:12">
      <c r="A2791" s="14">
        <v>2012</v>
      </c>
      <c r="B2791" s="14" t="s">
        <v>981</v>
      </c>
      <c r="C2791" s="14" t="s">
        <v>2124</v>
      </c>
      <c r="D2791" s="14" t="s">
        <v>2125</v>
      </c>
      <c r="E2791" s="14" t="s">
        <v>1546</v>
      </c>
      <c r="F2791" s="14" t="s">
        <v>2126</v>
      </c>
      <c r="G2791" s="30">
        <v>384.85792603806226</v>
      </c>
      <c r="H2791" s="30">
        <v>309.24548958333355</v>
      </c>
      <c r="I2791" s="26">
        <f t="shared" si="141"/>
        <v>384.85792603806226</v>
      </c>
      <c r="J2791" s="26">
        <f t="shared" si="141"/>
        <v>309.24548958333355</v>
      </c>
      <c r="K2791" s="26">
        <f t="shared" si="142"/>
        <v>75.612436454728709</v>
      </c>
      <c r="L2791" s="28">
        <f t="shared" si="143"/>
        <v>0.19646844027125657</v>
      </c>
    </row>
    <row r="2792" spans="1:12">
      <c r="A2792" s="14">
        <v>2021</v>
      </c>
      <c r="B2792" s="14" t="s">
        <v>981</v>
      </c>
      <c r="C2792" s="14" t="s">
        <v>2124</v>
      </c>
      <c r="D2792" s="14" t="s">
        <v>2125</v>
      </c>
      <c r="E2792" s="14" t="s">
        <v>1546</v>
      </c>
      <c r="F2792" s="14" t="s">
        <v>2126</v>
      </c>
      <c r="G2792" s="30">
        <v>405.5477954157821</v>
      </c>
      <c r="H2792" s="30">
        <v>309.64103063400586</v>
      </c>
      <c r="I2792" s="26">
        <f t="shared" si="141"/>
        <v>405.5477954157821</v>
      </c>
      <c r="J2792" s="26">
        <f t="shared" si="141"/>
        <v>309.64103063400586</v>
      </c>
      <c r="K2792" s="26">
        <f t="shared" si="142"/>
        <v>95.906764781776246</v>
      </c>
      <c r="L2792" s="28">
        <f t="shared" si="143"/>
        <v>0.23648695878977519</v>
      </c>
    </row>
    <row r="2793" spans="1:12">
      <c r="A2793" s="14">
        <v>2018</v>
      </c>
      <c r="B2793" s="14" t="s">
        <v>981</v>
      </c>
      <c r="C2793" s="14" t="s">
        <v>2127</v>
      </c>
      <c r="D2793" s="14" t="s">
        <v>1391</v>
      </c>
      <c r="E2793" s="14" t="s">
        <v>1419</v>
      </c>
      <c r="F2793" s="14" t="s">
        <v>1419</v>
      </c>
      <c r="G2793" s="30">
        <v>152.68065885361213</v>
      </c>
      <c r="H2793" s="30">
        <v>9.9186168374885035</v>
      </c>
      <c r="I2793" s="26">
        <f t="shared" si="141"/>
        <v>152.68065885361213</v>
      </c>
      <c r="J2793" s="26">
        <f t="shared" si="141"/>
        <v>9.9186168374885035</v>
      </c>
      <c r="K2793" s="26">
        <f t="shared" si="142"/>
        <v>142.76204201612362</v>
      </c>
      <c r="L2793" s="28">
        <f t="shared" si="143"/>
        <v>0.93503684807256215</v>
      </c>
    </row>
    <row r="2794" spans="1:12">
      <c r="A2794" s="14">
        <v>2019</v>
      </c>
      <c r="B2794" s="14" t="s">
        <v>981</v>
      </c>
      <c r="C2794" s="14" t="s">
        <v>2127</v>
      </c>
      <c r="D2794" s="14" t="s">
        <v>1391</v>
      </c>
      <c r="E2794" s="14" t="s">
        <v>1419</v>
      </c>
      <c r="F2794" s="14" t="s">
        <v>1419</v>
      </c>
      <c r="G2794" s="30">
        <v>146.21188987271731</v>
      </c>
      <c r="H2794" s="30">
        <v>11.953277873168526</v>
      </c>
      <c r="I2794" s="26">
        <f t="shared" si="141"/>
        <v>146.21188987271731</v>
      </c>
      <c r="J2794" s="26">
        <f t="shared" si="141"/>
        <v>11.953277873168526</v>
      </c>
      <c r="K2794" s="26">
        <f t="shared" si="142"/>
        <v>134.25861199954878</v>
      </c>
      <c r="L2794" s="28">
        <f t="shared" si="143"/>
        <v>0.91824688208616767</v>
      </c>
    </row>
    <row r="2795" spans="1:12">
      <c r="A2795" s="14">
        <v>2015</v>
      </c>
      <c r="B2795" s="14" t="s">
        <v>981</v>
      </c>
      <c r="C2795" s="14" t="s">
        <v>2127</v>
      </c>
      <c r="D2795" s="14" t="s">
        <v>1391</v>
      </c>
      <c r="E2795" s="14" t="s">
        <v>1419</v>
      </c>
      <c r="F2795" s="14" t="s">
        <v>2128</v>
      </c>
      <c r="G2795" s="30">
        <v>201.45552722063081</v>
      </c>
      <c r="H2795" s="30">
        <v>16.588103927889222</v>
      </c>
      <c r="I2795" s="26">
        <f t="shared" si="141"/>
        <v>201.45552722063081</v>
      </c>
      <c r="J2795" s="26">
        <f t="shared" si="141"/>
        <v>16.588103927889222</v>
      </c>
      <c r="K2795" s="26">
        <f t="shared" si="142"/>
        <v>184.86742329274159</v>
      </c>
      <c r="L2795" s="28">
        <f t="shared" si="143"/>
        <v>0.91765873015873023</v>
      </c>
    </row>
    <row r="2796" spans="1:12">
      <c r="A2796" s="14">
        <v>2014</v>
      </c>
      <c r="B2796" s="14" t="s">
        <v>981</v>
      </c>
      <c r="C2796" s="14" t="s">
        <v>2127</v>
      </c>
      <c r="D2796" s="14" t="s">
        <v>1391</v>
      </c>
      <c r="E2796" s="14" t="s">
        <v>1419</v>
      </c>
      <c r="F2796" s="14" t="s">
        <v>2128</v>
      </c>
      <c r="G2796" s="30">
        <v>186.08461132506088</v>
      </c>
      <c r="H2796" s="30">
        <v>17.841020346003948</v>
      </c>
      <c r="I2796" s="26">
        <f t="shared" si="141"/>
        <v>186.08461132506088</v>
      </c>
      <c r="J2796" s="26">
        <f t="shared" si="141"/>
        <v>17.841020346003948</v>
      </c>
      <c r="K2796" s="26">
        <f t="shared" si="142"/>
        <v>168.24359097905693</v>
      </c>
      <c r="L2796" s="28">
        <f t="shared" si="143"/>
        <v>0.90412414965986387</v>
      </c>
    </row>
    <row r="2797" spans="1:12">
      <c r="A2797" s="14">
        <v>2017</v>
      </c>
      <c r="B2797" s="14" t="s">
        <v>981</v>
      </c>
      <c r="C2797" s="14" t="s">
        <v>2127</v>
      </c>
      <c r="D2797" s="14" t="s">
        <v>1391</v>
      </c>
      <c r="E2797" s="14" t="s">
        <v>1419</v>
      </c>
      <c r="F2797" s="14" t="s">
        <v>1419</v>
      </c>
      <c r="G2797" s="30">
        <v>146.56600261878035</v>
      </c>
      <c r="H2797" s="30">
        <v>18.772412906846213</v>
      </c>
      <c r="I2797" s="26">
        <f t="shared" si="141"/>
        <v>146.56600261878035</v>
      </c>
      <c r="J2797" s="26">
        <f t="shared" si="141"/>
        <v>18.772412906846213</v>
      </c>
      <c r="K2797" s="26">
        <f t="shared" si="142"/>
        <v>127.79358971193413</v>
      </c>
      <c r="L2797" s="28">
        <f t="shared" si="143"/>
        <v>0.87191836734693895</v>
      </c>
    </row>
    <row r="2798" spans="1:12">
      <c r="A2798" s="14">
        <v>2016</v>
      </c>
      <c r="B2798" s="14" t="s">
        <v>981</v>
      </c>
      <c r="C2798" s="14" t="s">
        <v>2127</v>
      </c>
      <c r="D2798" s="14" t="s">
        <v>1391</v>
      </c>
      <c r="E2798" s="14" t="s">
        <v>1419</v>
      </c>
      <c r="F2798" s="14" t="s">
        <v>1419</v>
      </c>
      <c r="G2798" s="30">
        <v>175.78385883977859</v>
      </c>
      <c r="H2798" s="30">
        <v>19.132937016574544</v>
      </c>
      <c r="I2798" s="26">
        <f t="shared" si="141"/>
        <v>175.78385883977859</v>
      </c>
      <c r="J2798" s="26">
        <f t="shared" si="141"/>
        <v>19.132937016574544</v>
      </c>
      <c r="K2798" s="26">
        <f t="shared" si="142"/>
        <v>156.65092182320404</v>
      </c>
      <c r="L2798" s="28">
        <f t="shared" si="143"/>
        <v>0.891156462585034</v>
      </c>
    </row>
    <row r="2799" spans="1:12">
      <c r="A2799" s="14">
        <v>2020</v>
      </c>
      <c r="B2799" s="14" t="s">
        <v>981</v>
      </c>
      <c r="C2799" s="14" t="s">
        <v>2127</v>
      </c>
      <c r="D2799" s="14" t="s">
        <v>1391</v>
      </c>
      <c r="E2799" s="14" t="s">
        <v>1419</v>
      </c>
      <c r="F2799" s="14" t="s">
        <v>1419</v>
      </c>
      <c r="G2799" s="30">
        <v>216.23173553719027</v>
      </c>
      <c r="H2799" s="30">
        <v>32.724172534435304</v>
      </c>
      <c r="I2799" s="26">
        <f t="shared" si="141"/>
        <v>216.23173553719027</v>
      </c>
      <c r="J2799" s="26">
        <f t="shared" si="141"/>
        <v>32.724172534435304</v>
      </c>
      <c r="K2799" s="26">
        <f t="shared" si="142"/>
        <v>183.50756300275498</v>
      </c>
      <c r="L2799" s="28">
        <f t="shared" si="143"/>
        <v>0.8486615646258503</v>
      </c>
    </row>
    <row r="2800" spans="1:12">
      <c r="A2800" s="14">
        <v>2021</v>
      </c>
      <c r="B2800" s="14" t="s">
        <v>981</v>
      </c>
      <c r="C2800" s="14" t="s">
        <v>2127</v>
      </c>
      <c r="D2800" s="14" t="s">
        <v>1391</v>
      </c>
      <c r="E2800" s="14" t="s">
        <v>1419</v>
      </c>
      <c r="F2800" s="14" t="s">
        <v>1419</v>
      </c>
      <c r="G2800" s="30">
        <v>189.40041226900388</v>
      </c>
      <c r="H2800" s="30">
        <v>34.110863931860116</v>
      </c>
      <c r="I2800" s="26">
        <f t="shared" si="141"/>
        <v>189.40041226900388</v>
      </c>
      <c r="J2800" s="26">
        <f t="shared" si="141"/>
        <v>34.110863931860116</v>
      </c>
      <c r="K2800" s="26">
        <f t="shared" si="142"/>
        <v>155.28954833714377</v>
      </c>
      <c r="L2800" s="28">
        <f t="shared" si="143"/>
        <v>0.81990079365079349</v>
      </c>
    </row>
    <row r="2801" spans="1:12">
      <c r="A2801" s="14">
        <v>2012</v>
      </c>
      <c r="B2801" s="14" t="s">
        <v>981</v>
      </c>
      <c r="C2801" s="14" t="s">
        <v>2127</v>
      </c>
      <c r="D2801" s="14" t="s">
        <v>1391</v>
      </c>
      <c r="E2801" s="14" t="s">
        <v>1419</v>
      </c>
      <c r="F2801" s="14" t="s">
        <v>2128</v>
      </c>
      <c r="G2801" s="30">
        <v>150.76702439024427</v>
      </c>
      <c r="H2801" s="30">
        <v>34.978509090909199</v>
      </c>
      <c r="I2801" s="26">
        <f t="shared" si="141"/>
        <v>150.76702439024427</v>
      </c>
      <c r="J2801" s="26">
        <f t="shared" si="141"/>
        <v>34.978509090909199</v>
      </c>
      <c r="K2801" s="26">
        <f t="shared" si="142"/>
        <v>115.78851529933507</v>
      </c>
      <c r="L2801" s="28">
        <f t="shared" si="143"/>
        <v>0.76799628942486076</v>
      </c>
    </row>
    <row r="2802" spans="1:12">
      <c r="A2802" s="14">
        <v>2013</v>
      </c>
      <c r="B2802" s="14" t="s">
        <v>981</v>
      </c>
      <c r="C2802" s="14" t="s">
        <v>2127</v>
      </c>
      <c r="D2802" s="14" t="s">
        <v>1391</v>
      </c>
      <c r="E2802" s="14" t="s">
        <v>1419</v>
      </c>
      <c r="F2802" s="14" t="s">
        <v>2128</v>
      </c>
      <c r="G2802" s="30">
        <v>183.91144343891392</v>
      </c>
      <c r="H2802" s="30">
        <v>40.660693277310905</v>
      </c>
      <c r="I2802" s="26">
        <f t="shared" si="141"/>
        <v>183.91144343891392</v>
      </c>
      <c r="J2802" s="26">
        <f t="shared" si="141"/>
        <v>40.660693277310905</v>
      </c>
      <c r="K2802" s="26">
        <f t="shared" si="142"/>
        <v>143.25075016160301</v>
      </c>
      <c r="L2802" s="28">
        <f t="shared" si="143"/>
        <v>0.77891156462585032</v>
      </c>
    </row>
    <row r="2803" spans="1:12">
      <c r="A2803" s="14">
        <v>2011</v>
      </c>
      <c r="B2803" s="14" t="s">
        <v>981</v>
      </c>
      <c r="C2803" s="14" t="s">
        <v>2127</v>
      </c>
      <c r="D2803" s="14" t="s">
        <v>1391</v>
      </c>
      <c r="E2803" s="14" t="s">
        <v>1419</v>
      </c>
      <c r="F2803" s="14" t="s">
        <v>2128</v>
      </c>
      <c r="G2803" s="30">
        <v>134.74142833471404</v>
      </c>
      <c r="H2803" s="30">
        <v>43.26696976525816</v>
      </c>
      <c r="I2803" s="26">
        <f t="shared" si="141"/>
        <v>134.74142833471404</v>
      </c>
      <c r="J2803" s="26">
        <f t="shared" si="141"/>
        <v>43.26696976525816</v>
      </c>
      <c r="K2803" s="26">
        <f t="shared" si="142"/>
        <v>91.474458569455891</v>
      </c>
      <c r="L2803" s="28">
        <f t="shared" si="143"/>
        <v>0.6788888888888891</v>
      </c>
    </row>
    <row r="2804" spans="1:12">
      <c r="A2804" s="14">
        <v>2013</v>
      </c>
      <c r="B2804" s="14" t="s">
        <v>981</v>
      </c>
      <c r="C2804" s="14" t="s">
        <v>2129</v>
      </c>
      <c r="D2804" s="14" t="s">
        <v>1200</v>
      </c>
      <c r="E2804" s="14" t="s">
        <v>1445</v>
      </c>
      <c r="F2804" s="14" t="s">
        <v>2130</v>
      </c>
      <c r="G2804" s="30">
        <v>136.9794999999998</v>
      </c>
      <c r="H2804" s="30">
        <v>33.545999999999957</v>
      </c>
      <c r="I2804" s="26">
        <f t="shared" si="141"/>
        <v>136.9794999999998</v>
      </c>
      <c r="J2804" s="26">
        <f t="shared" si="141"/>
        <v>33.545999999999957</v>
      </c>
      <c r="K2804" s="26">
        <f t="shared" si="142"/>
        <v>103.43349999999984</v>
      </c>
      <c r="L2804" s="28">
        <f t="shared" si="143"/>
        <v>0.75510204081632648</v>
      </c>
    </row>
    <row r="2805" spans="1:12">
      <c r="A2805" s="14">
        <v>2017</v>
      </c>
      <c r="B2805" s="14" t="s">
        <v>981</v>
      </c>
      <c r="C2805" s="14" t="s">
        <v>2129</v>
      </c>
      <c r="D2805" s="14" t="s">
        <v>1200</v>
      </c>
      <c r="E2805" s="14" t="s">
        <v>1445</v>
      </c>
      <c r="F2805" s="14" t="s">
        <v>2130</v>
      </c>
      <c r="G2805" s="30">
        <v>113.26386029411768</v>
      </c>
      <c r="H2805" s="30">
        <v>44.456450416666662</v>
      </c>
      <c r="I2805" s="26">
        <f t="shared" si="141"/>
        <v>113.26386029411768</v>
      </c>
      <c r="J2805" s="26">
        <f t="shared" si="141"/>
        <v>44.456450416666662</v>
      </c>
      <c r="K2805" s="26">
        <f t="shared" si="142"/>
        <v>68.807409877451022</v>
      </c>
      <c r="L2805" s="28">
        <f t="shared" si="143"/>
        <v>0.60749659863945604</v>
      </c>
    </row>
    <row r="2806" spans="1:12">
      <c r="A2806" s="14">
        <v>2018</v>
      </c>
      <c r="B2806" s="14" t="s">
        <v>981</v>
      </c>
      <c r="C2806" s="14" t="s">
        <v>2129</v>
      </c>
      <c r="D2806" s="14" t="s">
        <v>1200</v>
      </c>
      <c r="E2806" s="14" t="s">
        <v>1445</v>
      </c>
      <c r="F2806" s="14" t="s">
        <v>2130</v>
      </c>
      <c r="G2806" s="30">
        <v>129.90374871100119</v>
      </c>
      <c r="H2806" s="30">
        <v>46.295928642659142</v>
      </c>
      <c r="I2806" s="26">
        <f t="shared" si="141"/>
        <v>129.90374871100119</v>
      </c>
      <c r="J2806" s="26">
        <f t="shared" si="141"/>
        <v>46.295928642659142</v>
      </c>
      <c r="K2806" s="26">
        <f t="shared" si="142"/>
        <v>83.60782006834205</v>
      </c>
      <c r="L2806" s="28">
        <f t="shared" si="143"/>
        <v>0.64361360544217716</v>
      </c>
    </row>
    <row r="2807" spans="1:12">
      <c r="A2807" s="14">
        <v>2019</v>
      </c>
      <c r="B2807" s="14" t="s">
        <v>981</v>
      </c>
      <c r="C2807" s="14" t="s">
        <v>2129</v>
      </c>
      <c r="D2807" s="14" t="s">
        <v>1200</v>
      </c>
      <c r="E2807" s="14" t="s">
        <v>1445</v>
      </c>
      <c r="F2807" s="14" t="s">
        <v>2130</v>
      </c>
      <c r="G2807" s="30">
        <v>132.09200459866247</v>
      </c>
      <c r="H2807" s="30">
        <v>57.09798207761002</v>
      </c>
      <c r="I2807" s="26">
        <f t="shared" si="141"/>
        <v>132.09200459866247</v>
      </c>
      <c r="J2807" s="26">
        <f t="shared" si="141"/>
        <v>57.09798207761002</v>
      </c>
      <c r="K2807" s="26">
        <f t="shared" si="142"/>
        <v>74.994022521052443</v>
      </c>
      <c r="L2807" s="28">
        <f t="shared" si="143"/>
        <v>0.5677408163265304</v>
      </c>
    </row>
    <row r="2808" spans="1:12">
      <c r="A2808" s="14">
        <v>2015</v>
      </c>
      <c r="B2808" s="14" t="s">
        <v>981</v>
      </c>
      <c r="C2808" s="14" t="s">
        <v>2129</v>
      </c>
      <c r="D2808" s="14" t="s">
        <v>1200</v>
      </c>
      <c r="E2808" s="14" t="s">
        <v>1445</v>
      </c>
      <c r="F2808" s="14" t="s">
        <v>2130</v>
      </c>
      <c r="G2808" s="30">
        <v>121.40271759259267</v>
      </c>
      <c r="H2808" s="30">
        <v>58.161812152777806</v>
      </c>
      <c r="I2808" s="26">
        <f t="shared" si="141"/>
        <v>121.40271759259267</v>
      </c>
      <c r="J2808" s="26">
        <f t="shared" si="141"/>
        <v>58.161812152777806</v>
      </c>
      <c r="K2808" s="26">
        <f t="shared" si="142"/>
        <v>63.24090543981486</v>
      </c>
      <c r="L2808" s="28">
        <f t="shared" si="143"/>
        <v>0.52091836734693886</v>
      </c>
    </row>
    <row r="2809" spans="1:12">
      <c r="A2809" s="14">
        <v>2016</v>
      </c>
      <c r="B2809" s="14" t="s">
        <v>981</v>
      </c>
      <c r="C2809" s="14" t="s">
        <v>2129</v>
      </c>
      <c r="D2809" s="14" t="s">
        <v>1200</v>
      </c>
      <c r="E2809" s="14" t="s">
        <v>1445</v>
      </c>
      <c r="F2809" s="14" t="s">
        <v>2130</v>
      </c>
      <c r="G2809" s="30">
        <v>128.97935613961866</v>
      </c>
      <c r="H2809" s="30">
        <v>61.053299509803779</v>
      </c>
      <c r="I2809" s="26">
        <f t="shared" si="141"/>
        <v>128.97935613961866</v>
      </c>
      <c r="J2809" s="26">
        <f t="shared" si="141"/>
        <v>61.053299509803779</v>
      </c>
      <c r="K2809" s="26">
        <f t="shared" si="142"/>
        <v>67.92605662981488</v>
      </c>
      <c r="L2809" s="28">
        <f t="shared" si="143"/>
        <v>0.52664285714285708</v>
      </c>
    </row>
    <row r="2810" spans="1:12">
      <c r="A2810" s="14">
        <v>2014</v>
      </c>
      <c r="B2810" s="14" t="s">
        <v>981</v>
      </c>
      <c r="C2810" s="14" t="s">
        <v>2129</v>
      </c>
      <c r="D2810" s="14" t="s">
        <v>1200</v>
      </c>
      <c r="E2810" s="14" t="s">
        <v>1445</v>
      </c>
      <c r="F2810" s="14" t="s">
        <v>2130</v>
      </c>
      <c r="G2810" s="30">
        <v>150.21703590785913</v>
      </c>
      <c r="H2810" s="30">
        <v>63.264875462963026</v>
      </c>
      <c r="I2810" s="26">
        <f t="shared" si="141"/>
        <v>150.21703590785913</v>
      </c>
      <c r="J2810" s="26">
        <f t="shared" si="141"/>
        <v>63.264875462963026</v>
      </c>
      <c r="K2810" s="26">
        <f t="shared" si="142"/>
        <v>86.952160444896094</v>
      </c>
      <c r="L2810" s="28">
        <f t="shared" si="143"/>
        <v>0.57884353741496564</v>
      </c>
    </row>
    <row r="2811" spans="1:12">
      <c r="A2811" s="14">
        <v>2021</v>
      </c>
      <c r="B2811" s="14" t="s">
        <v>981</v>
      </c>
      <c r="C2811" s="14" t="s">
        <v>2129</v>
      </c>
      <c r="D2811" s="14" t="s">
        <v>1200</v>
      </c>
      <c r="E2811" s="14" t="s">
        <v>1445</v>
      </c>
      <c r="F2811" s="14" t="s">
        <v>2130</v>
      </c>
      <c r="G2811" s="30">
        <v>136.65689390477911</v>
      </c>
      <c r="H2811" s="30">
        <v>68.711225701133046</v>
      </c>
      <c r="I2811" s="26">
        <f t="shared" si="141"/>
        <v>136.65689390477911</v>
      </c>
      <c r="J2811" s="26">
        <f t="shared" si="141"/>
        <v>68.711225701133046</v>
      </c>
      <c r="K2811" s="26">
        <f t="shared" si="142"/>
        <v>67.945668203646065</v>
      </c>
      <c r="L2811" s="28">
        <f t="shared" si="143"/>
        <v>0.49719897959183673</v>
      </c>
    </row>
    <row r="2812" spans="1:12">
      <c r="A2812" s="14">
        <v>2020</v>
      </c>
      <c r="B2812" s="14" t="s">
        <v>981</v>
      </c>
      <c r="C2812" s="14" t="s">
        <v>2129</v>
      </c>
      <c r="D2812" s="14" t="s">
        <v>1200</v>
      </c>
      <c r="E2812" s="14" t="s">
        <v>1445</v>
      </c>
      <c r="F2812" s="14" t="s">
        <v>2130</v>
      </c>
      <c r="G2812" s="30">
        <v>136.3136520774118</v>
      </c>
      <c r="H2812" s="30">
        <v>84.727697786602135</v>
      </c>
      <c r="I2812" s="26">
        <f t="shared" si="141"/>
        <v>136.3136520774118</v>
      </c>
      <c r="J2812" s="26">
        <f t="shared" si="141"/>
        <v>84.727697786602135</v>
      </c>
      <c r="K2812" s="26">
        <f t="shared" si="142"/>
        <v>51.585954290809667</v>
      </c>
      <c r="L2812" s="28">
        <f t="shared" si="143"/>
        <v>0.37843571428571421</v>
      </c>
    </row>
    <row r="2813" spans="1:12">
      <c r="A2813" s="14">
        <v>2011</v>
      </c>
      <c r="B2813" s="14" t="s">
        <v>981</v>
      </c>
      <c r="C2813" s="14" t="s">
        <v>2129</v>
      </c>
      <c r="D2813" s="14" t="s">
        <v>1200</v>
      </c>
      <c r="E2813" s="14" t="s">
        <v>1445</v>
      </c>
      <c r="F2813" s="14" t="s">
        <v>2131</v>
      </c>
      <c r="G2813" s="30">
        <v>123.19081967213148</v>
      </c>
      <c r="H2813" s="30">
        <v>88.8372654545458</v>
      </c>
      <c r="I2813" s="26">
        <f t="shared" si="141"/>
        <v>123.19081967213148</v>
      </c>
      <c r="J2813" s="26">
        <f t="shared" si="141"/>
        <v>88.8372654545458</v>
      </c>
      <c r="K2813" s="26">
        <f t="shared" si="142"/>
        <v>34.353554217585682</v>
      </c>
      <c r="L2813" s="28">
        <f t="shared" si="143"/>
        <v>0.27886456400742032</v>
      </c>
    </row>
    <row r="2814" spans="1:12">
      <c r="A2814" s="14">
        <v>2012</v>
      </c>
      <c r="B2814" s="14" t="s">
        <v>981</v>
      </c>
      <c r="C2814" s="14" t="s">
        <v>2129</v>
      </c>
      <c r="D2814" s="14" t="s">
        <v>1200</v>
      </c>
      <c r="E2814" s="14" t="s">
        <v>1445</v>
      </c>
      <c r="F2814" s="14" t="s">
        <v>2131</v>
      </c>
      <c r="G2814" s="30">
        <v>144.92756547469176</v>
      </c>
      <c r="H2814" s="30">
        <v>91.059369650277148</v>
      </c>
      <c r="I2814" s="26">
        <f t="shared" si="141"/>
        <v>144.92756547469176</v>
      </c>
      <c r="J2814" s="26">
        <f t="shared" si="141"/>
        <v>91.059369650277148</v>
      </c>
      <c r="K2814" s="26">
        <f t="shared" si="142"/>
        <v>53.868195824414613</v>
      </c>
      <c r="L2814" s="28">
        <f t="shared" si="143"/>
        <v>0.37169047619047629</v>
      </c>
    </row>
    <row r="2815" spans="1:12">
      <c r="A2815" s="14">
        <v>2020</v>
      </c>
      <c r="B2815" s="14" t="s">
        <v>981</v>
      </c>
      <c r="C2815" s="14" t="s">
        <v>2132</v>
      </c>
      <c r="D2815" s="14" t="s">
        <v>1200</v>
      </c>
      <c r="E2815" s="14" t="s">
        <v>1398</v>
      </c>
      <c r="F2815" s="14" t="s">
        <v>2133</v>
      </c>
      <c r="G2815" s="30">
        <v>126.60248929473505</v>
      </c>
      <c r="H2815" s="30">
        <v>47.445814128550808</v>
      </c>
      <c r="I2815" s="26">
        <f t="shared" si="141"/>
        <v>126.60248929473505</v>
      </c>
      <c r="J2815" s="26">
        <f t="shared" si="141"/>
        <v>47.445814128550808</v>
      </c>
      <c r="K2815" s="26">
        <f t="shared" si="142"/>
        <v>79.156675166184243</v>
      </c>
      <c r="L2815" s="28">
        <f t="shared" si="143"/>
        <v>0.62523790493490783</v>
      </c>
    </row>
    <row r="2816" spans="1:12">
      <c r="A2816" s="14">
        <v>2021</v>
      </c>
      <c r="B2816" s="14" t="s">
        <v>981</v>
      </c>
      <c r="C2816" s="14" t="s">
        <v>2132</v>
      </c>
      <c r="D2816" s="14" t="s">
        <v>1200</v>
      </c>
      <c r="E2816" s="14" t="s">
        <v>1398</v>
      </c>
      <c r="F2816" s="14" t="s">
        <v>2133</v>
      </c>
      <c r="G2816" s="30">
        <v>121.675219251337</v>
      </c>
      <c r="H2816" s="30">
        <v>51.871660000000013</v>
      </c>
      <c r="I2816" s="26">
        <f t="shared" si="141"/>
        <v>121.675219251337</v>
      </c>
      <c r="J2816" s="26">
        <f t="shared" si="141"/>
        <v>51.871660000000013</v>
      </c>
      <c r="K2816" s="26">
        <f t="shared" si="142"/>
        <v>69.803559251336992</v>
      </c>
      <c r="L2816" s="28">
        <f t="shared" si="143"/>
        <v>0.57368755676657612</v>
      </c>
    </row>
    <row r="2817" spans="1:12">
      <c r="A2817" s="14">
        <v>2011</v>
      </c>
      <c r="B2817" s="14" t="s">
        <v>981</v>
      </c>
      <c r="C2817" s="14" t="s">
        <v>2134</v>
      </c>
      <c r="D2817" s="14" t="s">
        <v>1415</v>
      </c>
      <c r="E2817" s="14" t="s">
        <v>1437</v>
      </c>
      <c r="F2817" s="14" t="s">
        <v>2135</v>
      </c>
      <c r="G2817" s="30">
        <v>1454.517179566707</v>
      </c>
      <c r="H2817" s="30">
        <v>183.4066021749077</v>
      </c>
      <c r="I2817" s="26">
        <f t="shared" si="141"/>
        <v>1454.517179566707</v>
      </c>
      <c r="J2817" s="26">
        <f t="shared" si="141"/>
        <v>183.4066021749077</v>
      </c>
      <c r="K2817" s="26">
        <f t="shared" si="142"/>
        <v>1271.1105773917993</v>
      </c>
      <c r="L2817" s="28">
        <f t="shared" si="143"/>
        <v>0.87390550984791837</v>
      </c>
    </row>
    <row r="2818" spans="1:12">
      <c r="A2818" s="14">
        <v>2019</v>
      </c>
      <c r="B2818" s="14" t="s">
        <v>981</v>
      </c>
      <c r="C2818" s="14" t="s">
        <v>2134</v>
      </c>
      <c r="D2818" s="14" t="s">
        <v>1415</v>
      </c>
      <c r="E2818" s="14" t="s">
        <v>1437</v>
      </c>
      <c r="F2818" s="14" t="s">
        <v>2135</v>
      </c>
      <c r="G2818" s="30">
        <v>1427.2105079051348</v>
      </c>
      <c r="H2818" s="30">
        <v>526.81752199999858</v>
      </c>
      <c r="I2818" s="26">
        <f t="shared" si="141"/>
        <v>1427.2105079051348</v>
      </c>
      <c r="J2818" s="26">
        <f t="shared" si="141"/>
        <v>526.81752199999858</v>
      </c>
      <c r="K2818" s="26">
        <f t="shared" si="142"/>
        <v>900.39298590513624</v>
      </c>
      <c r="L2818" s="28">
        <f t="shared" si="143"/>
        <v>0.63087609075043638</v>
      </c>
    </row>
    <row r="2819" spans="1:12">
      <c r="A2819" s="14">
        <v>2012</v>
      </c>
      <c r="B2819" s="14" t="s">
        <v>981</v>
      </c>
      <c r="C2819" s="14" t="s">
        <v>2134</v>
      </c>
      <c r="D2819" s="14" t="s">
        <v>1415</v>
      </c>
      <c r="E2819" s="14" t="s">
        <v>1437</v>
      </c>
      <c r="F2819" s="14" t="s">
        <v>2135</v>
      </c>
      <c r="G2819" s="30">
        <v>1559.9540360691951</v>
      </c>
      <c r="H2819" s="30">
        <v>600.32756195354796</v>
      </c>
      <c r="I2819" s="26">
        <f t="shared" si="141"/>
        <v>1559.9540360691951</v>
      </c>
      <c r="J2819" s="26">
        <f t="shared" si="141"/>
        <v>600.32756195354796</v>
      </c>
      <c r="K2819" s="26">
        <f t="shared" si="142"/>
        <v>959.62647411564717</v>
      </c>
      <c r="L2819" s="28">
        <f t="shared" si="143"/>
        <v>0.61516330092246441</v>
      </c>
    </row>
    <row r="2820" spans="1:12">
      <c r="A2820" s="14">
        <v>2013</v>
      </c>
      <c r="B2820" s="14" t="s">
        <v>981</v>
      </c>
      <c r="C2820" s="14" t="s">
        <v>2134</v>
      </c>
      <c r="D2820" s="14" t="s">
        <v>1415</v>
      </c>
      <c r="E2820" s="14" t="s">
        <v>1437</v>
      </c>
      <c r="F2820" s="14" t="s">
        <v>2135</v>
      </c>
      <c r="G2820" s="30">
        <v>1515.3524972295691</v>
      </c>
      <c r="H2820" s="30">
        <v>668.20584761904638</v>
      </c>
      <c r="I2820" s="26">
        <f t="shared" si="141"/>
        <v>1515.3524972295691</v>
      </c>
      <c r="J2820" s="26">
        <f t="shared" si="141"/>
        <v>668.20584761904638</v>
      </c>
      <c r="K2820" s="26">
        <f t="shared" si="142"/>
        <v>847.14664961052267</v>
      </c>
      <c r="L2820" s="28">
        <f t="shared" si="143"/>
        <v>0.55904263275991006</v>
      </c>
    </row>
    <row r="2821" spans="1:12">
      <c r="A2821" s="14">
        <v>2017</v>
      </c>
      <c r="B2821" s="14" t="s">
        <v>981</v>
      </c>
      <c r="C2821" s="14" t="s">
        <v>2134</v>
      </c>
      <c r="D2821" s="14" t="s">
        <v>1415</v>
      </c>
      <c r="E2821" s="14" t="s">
        <v>1437</v>
      </c>
      <c r="F2821" s="14" t="s">
        <v>2135</v>
      </c>
      <c r="G2821" s="30">
        <v>1336.9429786756466</v>
      </c>
      <c r="H2821" s="30">
        <v>684.92703750000078</v>
      </c>
      <c r="I2821" s="26">
        <f t="shared" si="141"/>
        <v>1336.9429786756466</v>
      </c>
      <c r="J2821" s="26">
        <f t="shared" si="141"/>
        <v>684.92703750000078</v>
      </c>
      <c r="K2821" s="26">
        <f t="shared" si="142"/>
        <v>652.01594117564582</v>
      </c>
      <c r="L2821" s="28">
        <f t="shared" si="143"/>
        <v>0.48769166043380691</v>
      </c>
    </row>
    <row r="2822" spans="1:12">
      <c r="A2822" s="14">
        <v>2016</v>
      </c>
      <c r="B2822" s="14" t="s">
        <v>981</v>
      </c>
      <c r="C2822" s="14" t="s">
        <v>2134</v>
      </c>
      <c r="D2822" s="14" t="s">
        <v>1415</v>
      </c>
      <c r="E2822" s="14" t="s">
        <v>1437</v>
      </c>
      <c r="F2822" s="14" t="s">
        <v>2135</v>
      </c>
      <c r="G2822" s="30">
        <v>1406.4930905247004</v>
      </c>
      <c r="H2822" s="30">
        <v>754.01100464876197</v>
      </c>
      <c r="I2822" s="26">
        <f t="shared" si="141"/>
        <v>1406.4930905247004</v>
      </c>
      <c r="J2822" s="26">
        <f t="shared" si="141"/>
        <v>754.01100464876197</v>
      </c>
      <c r="K2822" s="26">
        <f t="shared" si="142"/>
        <v>652.48208587593842</v>
      </c>
      <c r="L2822" s="28">
        <f t="shared" si="143"/>
        <v>0.46390706806282722</v>
      </c>
    </row>
    <row r="2823" spans="1:12">
      <c r="A2823" s="14">
        <v>2018</v>
      </c>
      <c r="B2823" s="14" t="s">
        <v>981</v>
      </c>
      <c r="C2823" s="14" t="s">
        <v>2134</v>
      </c>
      <c r="D2823" s="14" t="s">
        <v>1415</v>
      </c>
      <c r="E2823" s="14" t="s">
        <v>1437</v>
      </c>
      <c r="F2823" s="14" t="s">
        <v>2135</v>
      </c>
      <c r="G2823" s="30">
        <v>1468.4072107438003</v>
      </c>
      <c r="H2823" s="30">
        <v>756.60129999999765</v>
      </c>
      <c r="I2823" s="26">
        <f t="shared" si="141"/>
        <v>1468.4072107438003</v>
      </c>
      <c r="J2823" s="26">
        <f t="shared" si="141"/>
        <v>756.60129999999765</v>
      </c>
      <c r="K2823" s="26">
        <f t="shared" si="142"/>
        <v>711.80591074380266</v>
      </c>
      <c r="L2823" s="28">
        <f t="shared" si="143"/>
        <v>0.48474694589877948</v>
      </c>
    </row>
    <row r="2824" spans="1:12">
      <c r="A2824" s="14">
        <v>2020</v>
      </c>
      <c r="B2824" s="14" t="s">
        <v>981</v>
      </c>
      <c r="C2824" s="14" t="s">
        <v>2134</v>
      </c>
      <c r="D2824" s="14" t="s">
        <v>1415</v>
      </c>
      <c r="E2824" s="14" t="s">
        <v>1437</v>
      </c>
      <c r="F2824" s="14" t="s">
        <v>2135</v>
      </c>
      <c r="G2824" s="30">
        <v>1494.123896841066</v>
      </c>
      <c r="H2824" s="30">
        <v>761.06610052083136</v>
      </c>
      <c r="I2824" s="26">
        <f t="shared" ref="I2824:J2887" si="144">IF(G2824&lt;0,"",IF(G2824="","",G2824))</f>
        <v>1494.123896841066</v>
      </c>
      <c r="J2824" s="26">
        <f t="shared" si="144"/>
        <v>761.06610052083136</v>
      </c>
      <c r="K2824" s="26">
        <f t="shared" si="142"/>
        <v>733.05779632023462</v>
      </c>
      <c r="L2824" s="28">
        <f t="shared" si="143"/>
        <v>0.49062718150087387</v>
      </c>
    </row>
    <row r="2825" spans="1:12">
      <c r="A2825" s="14">
        <v>2015</v>
      </c>
      <c r="B2825" s="14" t="s">
        <v>981</v>
      </c>
      <c r="C2825" s="14" t="s">
        <v>2134</v>
      </c>
      <c r="D2825" s="14" t="s">
        <v>1415</v>
      </c>
      <c r="E2825" s="14" t="s">
        <v>1437</v>
      </c>
      <c r="F2825" s="14" t="s">
        <v>2135</v>
      </c>
      <c r="G2825" s="30">
        <v>1423.9158478701786</v>
      </c>
      <c r="H2825" s="30">
        <v>810.90901111110634</v>
      </c>
      <c r="I2825" s="26">
        <f t="shared" si="144"/>
        <v>1423.9158478701786</v>
      </c>
      <c r="J2825" s="26">
        <f t="shared" si="144"/>
        <v>810.90901111110634</v>
      </c>
      <c r="K2825" s="26">
        <f t="shared" si="142"/>
        <v>613.00683675907226</v>
      </c>
      <c r="L2825" s="28">
        <f t="shared" si="143"/>
        <v>0.43050777029834797</v>
      </c>
    </row>
    <row r="2826" spans="1:12">
      <c r="A2826" s="14">
        <v>2021</v>
      </c>
      <c r="B2826" s="14" t="s">
        <v>981</v>
      </c>
      <c r="C2826" s="14" t="s">
        <v>2134</v>
      </c>
      <c r="D2826" s="14" t="s">
        <v>1415</v>
      </c>
      <c r="E2826" s="14" t="s">
        <v>1437</v>
      </c>
      <c r="F2826" s="14" t="s">
        <v>2135</v>
      </c>
      <c r="G2826" s="30">
        <v>1426.3883642152971</v>
      </c>
      <c r="H2826" s="30">
        <v>841.80984459134561</v>
      </c>
      <c r="I2826" s="26">
        <f t="shared" si="144"/>
        <v>1426.3883642152971</v>
      </c>
      <c r="J2826" s="26">
        <f t="shared" si="144"/>
        <v>841.80984459134561</v>
      </c>
      <c r="K2826" s="26">
        <f t="shared" si="142"/>
        <v>584.57851962395148</v>
      </c>
      <c r="L2826" s="28">
        <f t="shared" si="143"/>
        <v>0.40983124532535514</v>
      </c>
    </row>
    <row r="2827" spans="1:12">
      <c r="A2827" s="14">
        <v>2014</v>
      </c>
      <c r="B2827" s="14" t="s">
        <v>981</v>
      </c>
      <c r="C2827" s="14" t="s">
        <v>2134</v>
      </c>
      <c r="D2827" s="14" t="s">
        <v>1415</v>
      </c>
      <c r="E2827" s="14" t="s">
        <v>1437</v>
      </c>
      <c r="F2827" s="14" t="s">
        <v>2135</v>
      </c>
      <c r="G2827" s="30">
        <v>1652.9661494382024</v>
      </c>
      <c r="H2827" s="30">
        <v>883.0140224999999</v>
      </c>
      <c r="I2827" s="26">
        <f t="shared" si="144"/>
        <v>1652.9661494382024</v>
      </c>
      <c r="J2827" s="26">
        <f t="shared" si="144"/>
        <v>883.0140224999999</v>
      </c>
      <c r="K2827" s="26">
        <f t="shared" si="142"/>
        <v>769.95212693820247</v>
      </c>
      <c r="L2827" s="28">
        <f t="shared" si="143"/>
        <v>0.46580029917726262</v>
      </c>
    </row>
    <row r="2828" spans="1:12">
      <c r="A2828" s="14">
        <v>2021</v>
      </c>
      <c r="B2828" s="14" t="s">
        <v>981</v>
      </c>
      <c r="C2828" s="14" t="s">
        <v>2136</v>
      </c>
      <c r="D2828" s="14" t="s">
        <v>1405</v>
      </c>
      <c r="E2828" s="14" t="s">
        <v>1551</v>
      </c>
      <c r="F2828" s="14" t="s">
        <v>2137</v>
      </c>
      <c r="G2828" s="30">
        <v>61.413965440926205</v>
      </c>
      <c r="H2828" s="30">
        <v>26.882901694171391</v>
      </c>
      <c r="I2828" s="26">
        <f t="shared" si="144"/>
        <v>61.413965440926205</v>
      </c>
      <c r="J2828" s="26">
        <f t="shared" si="144"/>
        <v>26.882901694171391</v>
      </c>
      <c r="K2828" s="26">
        <f t="shared" si="142"/>
        <v>34.53106374675481</v>
      </c>
      <c r="L2828" s="28">
        <f t="shared" si="143"/>
        <v>0.5622672872340424</v>
      </c>
    </row>
    <row r="2829" spans="1:12">
      <c r="A2829" s="14">
        <v>2020</v>
      </c>
      <c r="B2829" s="14" t="s">
        <v>981</v>
      </c>
      <c r="C2829" s="14" t="s">
        <v>2136</v>
      </c>
      <c r="D2829" s="14" t="s">
        <v>1405</v>
      </c>
      <c r="E2829" s="14" t="s">
        <v>1551</v>
      </c>
      <c r="F2829" s="14" t="s">
        <v>2137</v>
      </c>
      <c r="G2829" s="30">
        <v>85.945360599481688</v>
      </c>
      <c r="H2829" s="30">
        <v>35.70734274566761</v>
      </c>
      <c r="I2829" s="26">
        <f t="shared" si="144"/>
        <v>85.945360599481688</v>
      </c>
      <c r="J2829" s="26">
        <f t="shared" si="144"/>
        <v>35.70734274566761</v>
      </c>
      <c r="K2829" s="26">
        <f t="shared" si="142"/>
        <v>50.238017853814078</v>
      </c>
      <c r="L2829" s="28">
        <f t="shared" si="143"/>
        <v>0.58453437746256953</v>
      </c>
    </row>
    <row r="2830" spans="1:12">
      <c r="A2830" s="14">
        <v>2021</v>
      </c>
      <c r="B2830" s="14" t="s">
        <v>981</v>
      </c>
      <c r="C2830" s="14" t="s">
        <v>2138</v>
      </c>
      <c r="D2830" s="14" t="s">
        <v>1141</v>
      </c>
      <c r="E2830" s="14" t="s">
        <v>1551</v>
      </c>
      <c r="F2830" s="14" t="s">
        <v>2139</v>
      </c>
      <c r="G2830" s="30">
        <v>346.54741017831952</v>
      </c>
      <c r="H2830" s="30">
        <v>47.315273069679961</v>
      </c>
      <c r="I2830" s="26">
        <f t="shared" si="144"/>
        <v>346.54741017831952</v>
      </c>
      <c r="J2830" s="26">
        <f t="shared" si="144"/>
        <v>47.315273069679961</v>
      </c>
      <c r="K2830" s="26">
        <f t="shared" si="142"/>
        <v>299.23213710863956</v>
      </c>
      <c r="L2830" s="28">
        <f t="shared" si="143"/>
        <v>0.86346666666666649</v>
      </c>
    </row>
    <row r="2831" spans="1:12">
      <c r="A2831" s="14">
        <v>2017</v>
      </c>
      <c r="B2831" s="14" t="s">
        <v>981</v>
      </c>
      <c r="C2831" s="14" t="s">
        <v>2138</v>
      </c>
      <c r="D2831" s="14" t="s">
        <v>1141</v>
      </c>
      <c r="E2831" s="14" t="s">
        <v>1551</v>
      </c>
      <c r="F2831" s="14" t="s">
        <v>2139</v>
      </c>
      <c r="G2831" s="30">
        <v>340.51797945205504</v>
      </c>
      <c r="H2831" s="30">
        <v>87.523604545454589</v>
      </c>
      <c r="I2831" s="26">
        <f t="shared" si="144"/>
        <v>340.51797945205504</v>
      </c>
      <c r="J2831" s="26">
        <f t="shared" si="144"/>
        <v>87.523604545454589</v>
      </c>
      <c r="K2831" s="26">
        <f t="shared" si="142"/>
        <v>252.99437490660046</v>
      </c>
      <c r="L2831" s="28">
        <f t="shared" si="143"/>
        <v>0.74296921212121214</v>
      </c>
    </row>
    <row r="2832" spans="1:12">
      <c r="A2832" s="14">
        <v>2018</v>
      </c>
      <c r="B2832" s="14" t="s">
        <v>981</v>
      </c>
      <c r="C2832" s="14" t="s">
        <v>2138</v>
      </c>
      <c r="D2832" s="14" t="s">
        <v>1141</v>
      </c>
      <c r="E2832" s="14" t="s">
        <v>1551</v>
      </c>
      <c r="F2832" s="14" t="s">
        <v>2139</v>
      </c>
      <c r="G2832" s="30">
        <v>419.81510416666674</v>
      </c>
      <c r="H2832" s="30">
        <v>93.089241444444355</v>
      </c>
      <c r="I2832" s="26">
        <f t="shared" si="144"/>
        <v>419.81510416666674</v>
      </c>
      <c r="J2832" s="26">
        <f t="shared" si="144"/>
        <v>93.089241444444355</v>
      </c>
      <c r="K2832" s="26">
        <f t="shared" si="142"/>
        <v>326.72586272222236</v>
      </c>
      <c r="L2832" s="28">
        <f t="shared" si="143"/>
        <v>0.77826133333333347</v>
      </c>
    </row>
    <row r="2833" spans="1:12">
      <c r="A2833" s="14">
        <v>2013</v>
      </c>
      <c r="B2833" s="14" t="s">
        <v>981</v>
      </c>
      <c r="C2833" s="14" t="s">
        <v>2138</v>
      </c>
      <c r="D2833" s="14" t="s">
        <v>1141</v>
      </c>
      <c r="E2833" s="14" t="s">
        <v>1551</v>
      </c>
      <c r="F2833" s="14" t="s">
        <v>2139</v>
      </c>
      <c r="G2833" s="30">
        <v>332.40094726701892</v>
      </c>
      <c r="H2833" s="30">
        <v>111.59364601648359</v>
      </c>
      <c r="I2833" s="26">
        <f t="shared" si="144"/>
        <v>332.40094726701892</v>
      </c>
      <c r="J2833" s="26">
        <f t="shared" si="144"/>
        <v>111.59364601648359</v>
      </c>
      <c r="K2833" s="26">
        <f t="shared" si="142"/>
        <v>220.80730125053532</v>
      </c>
      <c r="L2833" s="28">
        <f t="shared" si="143"/>
        <v>0.66427999999999998</v>
      </c>
    </row>
    <row r="2834" spans="1:12">
      <c r="A2834" s="14">
        <v>2016</v>
      </c>
      <c r="B2834" s="14" t="s">
        <v>981</v>
      </c>
      <c r="C2834" s="14" t="s">
        <v>2138</v>
      </c>
      <c r="D2834" s="14" t="s">
        <v>1141</v>
      </c>
      <c r="E2834" s="14" t="s">
        <v>1551</v>
      </c>
      <c r="F2834" s="14" t="s">
        <v>2139</v>
      </c>
      <c r="G2834" s="30">
        <v>383.62296466548548</v>
      </c>
      <c r="H2834" s="30">
        <v>123.73770350223552</v>
      </c>
      <c r="I2834" s="26">
        <f t="shared" si="144"/>
        <v>383.62296466548548</v>
      </c>
      <c r="J2834" s="26">
        <f t="shared" si="144"/>
        <v>123.73770350223552</v>
      </c>
      <c r="K2834" s="26">
        <f t="shared" si="142"/>
        <v>259.88526116324999</v>
      </c>
      <c r="L2834" s="28">
        <f t="shared" si="143"/>
        <v>0.67744969696969715</v>
      </c>
    </row>
    <row r="2835" spans="1:12">
      <c r="A2835" s="14">
        <v>2020</v>
      </c>
      <c r="B2835" s="14" t="s">
        <v>981</v>
      </c>
      <c r="C2835" s="14" t="s">
        <v>2138</v>
      </c>
      <c r="D2835" s="14" t="s">
        <v>1141</v>
      </c>
      <c r="E2835" s="14" t="s">
        <v>1551</v>
      </c>
      <c r="F2835" s="14" t="s">
        <v>2139</v>
      </c>
      <c r="G2835" s="30">
        <v>418.87896476324482</v>
      </c>
      <c r="H2835" s="30">
        <v>127.82398787657915</v>
      </c>
      <c r="I2835" s="26">
        <f t="shared" si="144"/>
        <v>418.87896476324482</v>
      </c>
      <c r="J2835" s="26">
        <f t="shared" si="144"/>
        <v>127.82398787657915</v>
      </c>
      <c r="K2835" s="26">
        <f t="shared" si="142"/>
        <v>291.05497688666566</v>
      </c>
      <c r="L2835" s="28">
        <f t="shared" si="143"/>
        <v>0.6948426666666665</v>
      </c>
    </row>
    <row r="2836" spans="1:12">
      <c r="A2836" s="14">
        <v>2015</v>
      </c>
      <c r="B2836" s="14" t="s">
        <v>981</v>
      </c>
      <c r="C2836" s="14" t="s">
        <v>2138</v>
      </c>
      <c r="D2836" s="14" t="s">
        <v>1141</v>
      </c>
      <c r="E2836" s="14" t="s">
        <v>1551</v>
      </c>
      <c r="F2836" s="14" t="s">
        <v>2139</v>
      </c>
      <c r="G2836" s="30">
        <v>381.48820754716962</v>
      </c>
      <c r="H2836" s="30">
        <v>129.13121499999988</v>
      </c>
      <c r="I2836" s="26">
        <f t="shared" si="144"/>
        <v>381.48820754716962</v>
      </c>
      <c r="J2836" s="26">
        <f t="shared" si="144"/>
        <v>129.13121499999988</v>
      </c>
      <c r="K2836" s="26">
        <f t="shared" si="142"/>
        <v>252.35699254716974</v>
      </c>
      <c r="L2836" s="28">
        <f t="shared" si="143"/>
        <v>0.6615066666666668</v>
      </c>
    </row>
    <row r="2837" spans="1:12">
      <c r="A2837" s="14">
        <v>2011</v>
      </c>
      <c r="B2837" s="14" t="s">
        <v>981</v>
      </c>
      <c r="C2837" s="14" t="s">
        <v>2138</v>
      </c>
      <c r="D2837" s="14" t="s">
        <v>1141</v>
      </c>
      <c r="E2837" s="14" t="s">
        <v>1551</v>
      </c>
      <c r="F2837" s="14" t="s">
        <v>2139</v>
      </c>
      <c r="G2837" s="30">
        <v>240.41547168835342</v>
      </c>
      <c r="H2837" s="30">
        <v>135.53429501748241</v>
      </c>
      <c r="I2837" s="26">
        <f t="shared" si="144"/>
        <v>240.41547168835342</v>
      </c>
      <c r="J2837" s="26">
        <f t="shared" si="144"/>
        <v>135.53429501748241</v>
      </c>
      <c r="K2837" s="26">
        <f t="shared" si="142"/>
        <v>104.88117667087101</v>
      </c>
      <c r="L2837" s="28">
        <f t="shared" si="143"/>
        <v>0.43624969696969729</v>
      </c>
    </row>
    <row r="2838" spans="1:12">
      <c r="A2838" s="14">
        <v>2019</v>
      </c>
      <c r="B2838" s="14" t="s">
        <v>981</v>
      </c>
      <c r="C2838" s="14" t="s">
        <v>2138</v>
      </c>
      <c r="D2838" s="14" t="s">
        <v>1141</v>
      </c>
      <c r="E2838" s="14" t="s">
        <v>1551</v>
      </c>
      <c r="F2838" s="14" t="s">
        <v>2139</v>
      </c>
      <c r="G2838" s="30">
        <v>423.97860110445953</v>
      </c>
      <c r="H2838" s="30">
        <v>143.89720660525055</v>
      </c>
      <c r="I2838" s="26">
        <f t="shared" si="144"/>
        <v>423.97860110445953</v>
      </c>
      <c r="J2838" s="26">
        <f t="shared" si="144"/>
        <v>143.89720660525055</v>
      </c>
      <c r="K2838" s="26">
        <f t="shared" si="142"/>
        <v>280.08139449920895</v>
      </c>
      <c r="L2838" s="28">
        <f t="shared" si="143"/>
        <v>0.66060266666666678</v>
      </c>
    </row>
    <row r="2839" spans="1:12">
      <c r="A2839" s="14">
        <v>2014</v>
      </c>
      <c r="B2839" s="14" t="s">
        <v>981</v>
      </c>
      <c r="C2839" s="14" t="s">
        <v>2138</v>
      </c>
      <c r="D2839" s="14" t="s">
        <v>1141</v>
      </c>
      <c r="E2839" s="14" t="s">
        <v>1551</v>
      </c>
      <c r="F2839" s="14" t="s">
        <v>2139</v>
      </c>
      <c r="G2839" s="30">
        <v>459.05510445926978</v>
      </c>
      <c r="H2839" s="30">
        <v>165.34144740168554</v>
      </c>
      <c r="I2839" s="26">
        <f t="shared" si="144"/>
        <v>459.05510445926978</v>
      </c>
      <c r="J2839" s="26">
        <f t="shared" si="144"/>
        <v>165.34144740168554</v>
      </c>
      <c r="K2839" s="26">
        <f t="shared" si="142"/>
        <v>293.71365705758421</v>
      </c>
      <c r="L2839" s="28">
        <f t="shared" si="143"/>
        <v>0.63982222222222196</v>
      </c>
    </row>
    <row r="2840" spans="1:12">
      <c r="A2840" s="14">
        <v>2012</v>
      </c>
      <c r="B2840" s="14" t="s">
        <v>981</v>
      </c>
      <c r="C2840" s="14" t="s">
        <v>2138</v>
      </c>
      <c r="D2840" s="14" t="s">
        <v>1141</v>
      </c>
      <c r="E2840" s="14" t="s">
        <v>1551</v>
      </c>
      <c r="F2840" s="14" t="s">
        <v>2139</v>
      </c>
      <c r="G2840" s="30">
        <v>305.49716543343732</v>
      </c>
      <c r="H2840" s="30">
        <v>181.10279296448073</v>
      </c>
      <c r="I2840" s="26">
        <f t="shared" si="144"/>
        <v>305.49716543343732</v>
      </c>
      <c r="J2840" s="26">
        <f t="shared" si="144"/>
        <v>181.10279296448073</v>
      </c>
      <c r="K2840" s="26">
        <f t="shared" si="142"/>
        <v>124.39437246895659</v>
      </c>
      <c r="L2840" s="28">
        <f t="shared" si="143"/>
        <v>0.40718666666666675</v>
      </c>
    </row>
    <row r="2841" spans="1:12">
      <c r="A2841" s="14">
        <v>2021</v>
      </c>
      <c r="B2841" s="14" t="s">
        <v>981</v>
      </c>
      <c r="C2841" s="14" t="s">
        <v>2140</v>
      </c>
      <c r="D2841" s="14" t="s">
        <v>1556</v>
      </c>
      <c r="E2841" s="14" t="s">
        <v>2141</v>
      </c>
      <c r="F2841" s="14" t="s">
        <v>2142</v>
      </c>
      <c r="G2841" s="30">
        <v>293.53685955668601</v>
      </c>
      <c r="H2841" s="30">
        <v>67.923738626453499</v>
      </c>
      <c r="I2841" s="26">
        <f t="shared" si="144"/>
        <v>293.53685955668601</v>
      </c>
      <c r="J2841" s="26">
        <f t="shared" si="144"/>
        <v>67.923738626453499</v>
      </c>
      <c r="K2841" s="26">
        <f t="shared" si="142"/>
        <v>225.61312093023253</v>
      </c>
      <c r="L2841" s="28">
        <f t="shared" si="143"/>
        <v>0.7686023529411764</v>
      </c>
    </row>
    <row r="2842" spans="1:12">
      <c r="A2842" s="14">
        <v>2020</v>
      </c>
      <c r="B2842" s="14" t="s">
        <v>981</v>
      </c>
      <c r="C2842" s="14" t="s">
        <v>2140</v>
      </c>
      <c r="D2842" s="14" t="s">
        <v>1556</v>
      </c>
      <c r="E2842" s="14" t="s">
        <v>2141</v>
      </c>
      <c r="F2842" s="14" t="s">
        <v>2142</v>
      </c>
      <c r="G2842" s="30">
        <v>346.66977896341433</v>
      </c>
      <c r="H2842" s="30">
        <v>92.838257439024375</v>
      </c>
      <c r="I2842" s="26">
        <f t="shared" si="144"/>
        <v>346.66977896341433</v>
      </c>
      <c r="J2842" s="26">
        <f t="shared" si="144"/>
        <v>92.838257439024375</v>
      </c>
      <c r="K2842" s="26">
        <f t="shared" si="142"/>
        <v>253.83152152438996</v>
      </c>
      <c r="L2842" s="28">
        <f t="shared" si="143"/>
        <v>0.73219973856209131</v>
      </c>
    </row>
    <row r="2843" spans="1:12">
      <c r="A2843" s="14">
        <v>2011</v>
      </c>
      <c r="B2843" s="14" t="s">
        <v>981</v>
      </c>
      <c r="C2843" s="14" t="s">
        <v>2143</v>
      </c>
      <c r="D2843" s="14" t="s">
        <v>1415</v>
      </c>
      <c r="E2843" s="14" t="s">
        <v>1437</v>
      </c>
      <c r="F2843" s="14" t="s">
        <v>2144</v>
      </c>
      <c r="G2843" s="30">
        <v>170.51323622970034</v>
      </c>
      <c r="H2843" s="30">
        <v>7.321211003683235</v>
      </c>
      <c r="I2843" s="26">
        <f t="shared" si="144"/>
        <v>170.51323622970034</v>
      </c>
      <c r="J2843" s="26">
        <f t="shared" si="144"/>
        <v>7.321211003683235</v>
      </c>
      <c r="K2843" s="26">
        <f t="shared" si="142"/>
        <v>163.19202522601711</v>
      </c>
      <c r="L2843" s="28">
        <f t="shared" si="143"/>
        <v>0.95706367924528313</v>
      </c>
    </row>
    <row r="2844" spans="1:12">
      <c r="A2844" s="14">
        <v>2020</v>
      </c>
      <c r="B2844" s="14" t="s">
        <v>981</v>
      </c>
      <c r="C2844" s="14" t="s">
        <v>2143</v>
      </c>
      <c r="D2844" s="14" t="s">
        <v>1415</v>
      </c>
      <c r="E2844" s="14" t="s">
        <v>1437</v>
      </c>
      <c r="F2844" s="14" t="s">
        <v>2145</v>
      </c>
      <c r="G2844" s="30">
        <v>191.35706268958486</v>
      </c>
      <c r="H2844" s="30">
        <v>8.9096871366278663</v>
      </c>
      <c r="I2844" s="26">
        <f t="shared" si="144"/>
        <v>191.35706268958486</v>
      </c>
      <c r="J2844" s="26">
        <f t="shared" si="144"/>
        <v>8.9096871366278663</v>
      </c>
      <c r="K2844" s="26">
        <f t="shared" si="142"/>
        <v>182.447375552957</v>
      </c>
      <c r="L2844" s="28">
        <f t="shared" si="143"/>
        <v>0.95343946540880509</v>
      </c>
    </row>
    <row r="2845" spans="1:12">
      <c r="A2845" s="14">
        <v>2019</v>
      </c>
      <c r="B2845" s="14" t="s">
        <v>981</v>
      </c>
      <c r="C2845" s="14" t="s">
        <v>2143</v>
      </c>
      <c r="D2845" s="14" t="s">
        <v>1415</v>
      </c>
      <c r="E2845" s="14" t="s">
        <v>1437</v>
      </c>
      <c r="F2845" s="14" t="s">
        <v>2145</v>
      </c>
      <c r="G2845" s="30">
        <v>183.30765320762458</v>
      </c>
      <c r="H2845" s="30">
        <v>10.369419957983194</v>
      </c>
      <c r="I2845" s="26">
        <f t="shared" si="144"/>
        <v>183.30765320762458</v>
      </c>
      <c r="J2845" s="26">
        <f t="shared" si="144"/>
        <v>10.369419957983194</v>
      </c>
      <c r="K2845" s="26">
        <f t="shared" si="142"/>
        <v>172.9382332496414</v>
      </c>
      <c r="L2845" s="28">
        <f t="shared" si="143"/>
        <v>0.94343160377358504</v>
      </c>
    </row>
    <row r="2846" spans="1:12">
      <c r="A2846" s="14">
        <v>2018</v>
      </c>
      <c r="B2846" s="14" t="s">
        <v>981</v>
      </c>
      <c r="C2846" s="14" t="s">
        <v>2143</v>
      </c>
      <c r="D2846" s="14" t="s">
        <v>1415</v>
      </c>
      <c r="E2846" s="14" t="s">
        <v>1437</v>
      </c>
      <c r="F2846" s="14" t="s">
        <v>2145</v>
      </c>
      <c r="G2846" s="30">
        <v>203.13807769116735</v>
      </c>
      <c r="H2846" s="30">
        <v>13.942937717451489</v>
      </c>
      <c r="I2846" s="26">
        <f t="shared" si="144"/>
        <v>203.13807769116735</v>
      </c>
      <c r="J2846" s="26">
        <f t="shared" si="144"/>
        <v>13.942937717451489</v>
      </c>
      <c r="K2846" s="26">
        <f t="shared" si="142"/>
        <v>189.19513997371587</v>
      </c>
      <c r="L2846" s="28">
        <f t="shared" si="143"/>
        <v>0.93136226415094336</v>
      </c>
    </row>
    <row r="2847" spans="1:12">
      <c r="A2847" s="14">
        <v>2021</v>
      </c>
      <c r="B2847" s="14" t="s">
        <v>981</v>
      </c>
      <c r="C2847" s="14" t="s">
        <v>2143</v>
      </c>
      <c r="D2847" s="14" t="s">
        <v>1415</v>
      </c>
      <c r="E2847" s="14" t="s">
        <v>1437</v>
      </c>
      <c r="F2847" s="14" t="s">
        <v>2145</v>
      </c>
      <c r="G2847" s="30">
        <v>194.1269131294689</v>
      </c>
      <c r="H2847" s="30">
        <v>14.145499347044717</v>
      </c>
      <c r="I2847" s="26">
        <f t="shared" si="144"/>
        <v>194.1269131294689</v>
      </c>
      <c r="J2847" s="26">
        <f t="shared" si="144"/>
        <v>14.145499347044717</v>
      </c>
      <c r="K2847" s="26">
        <f t="shared" si="142"/>
        <v>179.9814137824242</v>
      </c>
      <c r="L2847" s="28">
        <f t="shared" si="143"/>
        <v>0.92713272405660385</v>
      </c>
    </row>
    <row r="2848" spans="1:12">
      <c r="A2848" s="14">
        <v>2014</v>
      </c>
      <c r="B2848" s="14" t="s">
        <v>981</v>
      </c>
      <c r="C2848" s="14" t="s">
        <v>2143</v>
      </c>
      <c r="D2848" s="14" t="s">
        <v>1415</v>
      </c>
      <c r="E2848" s="14" t="s">
        <v>1437</v>
      </c>
      <c r="F2848" s="14" t="s">
        <v>2144</v>
      </c>
      <c r="G2848" s="30">
        <v>253.06994388327777</v>
      </c>
      <c r="H2848" s="30">
        <v>18.801186868686909</v>
      </c>
      <c r="I2848" s="26">
        <f t="shared" si="144"/>
        <v>253.06994388327777</v>
      </c>
      <c r="J2848" s="26">
        <f t="shared" si="144"/>
        <v>18.801186868686909</v>
      </c>
      <c r="K2848" s="26">
        <f t="shared" si="142"/>
        <v>234.26875701459088</v>
      </c>
      <c r="L2848" s="28">
        <f t="shared" si="143"/>
        <v>0.92570754716981141</v>
      </c>
    </row>
    <row r="2849" spans="1:12">
      <c r="A2849" s="14">
        <v>2012</v>
      </c>
      <c r="B2849" s="14" t="s">
        <v>981</v>
      </c>
      <c r="C2849" s="14" t="s">
        <v>2143</v>
      </c>
      <c r="D2849" s="14" t="s">
        <v>1415</v>
      </c>
      <c r="E2849" s="14" t="s">
        <v>1437</v>
      </c>
      <c r="F2849" s="14" t="s">
        <v>2144</v>
      </c>
      <c r="G2849" s="30">
        <v>394.14071327683649</v>
      </c>
      <c r="H2849" s="30">
        <v>19.434359698681767</v>
      </c>
      <c r="I2849" s="26">
        <f t="shared" si="144"/>
        <v>394.14071327683649</v>
      </c>
      <c r="J2849" s="26">
        <f t="shared" si="144"/>
        <v>19.434359698681767</v>
      </c>
      <c r="K2849" s="26">
        <f t="shared" ref="K2849:K2912" si="145">IF(H2849="","",IF(G2849="","",G2849-H2849))</f>
        <v>374.70635357815473</v>
      </c>
      <c r="L2849" s="28">
        <f t="shared" ref="L2849:L2912" si="146">IF(H2849="","",IF(G2849="","",K2849/G2849))</f>
        <v>0.95069182389937101</v>
      </c>
    </row>
    <row r="2850" spans="1:12">
      <c r="A2850" s="14">
        <v>2017</v>
      </c>
      <c r="B2850" s="14" t="s">
        <v>981</v>
      </c>
      <c r="C2850" s="14" t="s">
        <v>2143</v>
      </c>
      <c r="D2850" s="14" t="s">
        <v>1415</v>
      </c>
      <c r="E2850" s="14" t="s">
        <v>1437</v>
      </c>
      <c r="F2850" s="14" t="s">
        <v>2144</v>
      </c>
      <c r="G2850" s="30">
        <v>148.17855500391957</v>
      </c>
      <c r="H2850" s="30">
        <v>20.495062881554315</v>
      </c>
      <c r="I2850" s="26">
        <f t="shared" si="144"/>
        <v>148.17855500391957</v>
      </c>
      <c r="J2850" s="26">
        <f t="shared" si="144"/>
        <v>20.495062881554315</v>
      </c>
      <c r="K2850" s="26">
        <f t="shared" si="145"/>
        <v>127.68349212236525</v>
      </c>
      <c r="L2850" s="28">
        <f t="shared" si="146"/>
        <v>0.86168671383647799</v>
      </c>
    </row>
    <row r="2851" spans="1:12">
      <c r="A2851" s="14">
        <v>2016</v>
      </c>
      <c r="B2851" s="14" t="s">
        <v>981</v>
      </c>
      <c r="C2851" s="14" t="s">
        <v>2143</v>
      </c>
      <c r="D2851" s="14" t="s">
        <v>1415</v>
      </c>
      <c r="E2851" s="14" t="s">
        <v>1437</v>
      </c>
      <c r="F2851" s="14" t="s">
        <v>2144</v>
      </c>
      <c r="G2851" s="30">
        <v>193.87615072463768</v>
      </c>
      <c r="H2851" s="30">
        <v>22.919910507246382</v>
      </c>
      <c r="I2851" s="26">
        <f t="shared" si="144"/>
        <v>193.87615072463768</v>
      </c>
      <c r="J2851" s="26">
        <f t="shared" si="144"/>
        <v>22.919910507246382</v>
      </c>
      <c r="K2851" s="26">
        <f t="shared" si="145"/>
        <v>170.9562402173913</v>
      </c>
      <c r="L2851" s="28">
        <f t="shared" si="146"/>
        <v>0.88178066037735847</v>
      </c>
    </row>
    <row r="2852" spans="1:12">
      <c r="A2852" s="14">
        <v>2015</v>
      </c>
      <c r="B2852" s="14" t="s">
        <v>981</v>
      </c>
      <c r="C2852" s="14" t="s">
        <v>2143</v>
      </c>
      <c r="D2852" s="14" t="s">
        <v>1415</v>
      </c>
      <c r="E2852" s="14" t="s">
        <v>1437</v>
      </c>
      <c r="F2852" s="14" t="s">
        <v>2144</v>
      </c>
      <c r="G2852" s="30">
        <v>269.23751104972399</v>
      </c>
      <c r="H2852" s="30">
        <v>31.149348405324076</v>
      </c>
      <c r="I2852" s="26">
        <f t="shared" si="144"/>
        <v>269.23751104972399</v>
      </c>
      <c r="J2852" s="26">
        <f t="shared" si="144"/>
        <v>31.149348405324076</v>
      </c>
      <c r="K2852" s="26">
        <f t="shared" si="145"/>
        <v>238.08816264439992</v>
      </c>
      <c r="L2852" s="28">
        <f t="shared" si="146"/>
        <v>0.88430531732418494</v>
      </c>
    </row>
    <row r="2853" spans="1:12">
      <c r="A2853" s="14">
        <v>2013</v>
      </c>
      <c r="B2853" s="14" t="s">
        <v>981</v>
      </c>
      <c r="C2853" s="14" t="s">
        <v>2143</v>
      </c>
      <c r="D2853" s="14" t="s">
        <v>1415</v>
      </c>
      <c r="E2853" s="14" t="s">
        <v>1437</v>
      </c>
      <c r="F2853" s="14" t="s">
        <v>2144</v>
      </c>
      <c r="G2853" s="30">
        <v>624.69525278864342</v>
      </c>
      <c r="H2853" s="30">
        <v>32.177698870056531</v>
      </c>
      <c r="I2853" s="26">
        <f t="shared" si="144"/>
        <v>624.69525278864342</v>
      </c>
      <c r="J2853" s="26">
        <f t="shared" si="144"/>
        <v>32.177698870056531</v>
      </c>
      <c r="K2853" s="26">
        <f t="shared" si="145"/>
        <v>592.51755391858683</v>
      </c>
      <c r="L2853" s="28">
        <f t="shared" si="146"/>
        <v>0.94849056603773574</v>
      </c>
    </row>
    <row r="2854" spans="1:12">
      <c r="A2854" s="14">
        <v>2012</v>
      </c>
      <c r="B2854" s="14" t="s">
        <v>981</v>
      </c>
      <c r="C2854" s="14" t="s">
        <v>2146</v>
      </c>
      <c r="D2854" s="14" t="s">
        <v>1391</v>
      </c>
      <c r="E2854" s="14" t="s">
        <v>1419</v>
      </c>
      <c r="F2854" s="14" t="s">
        <v>1419</v>
      </c>
      <c r="G2854" s="30">
        <v>9058.2472241232754</v>
      </c>
      <c r="H2854" s="30">
        <v>2651.9864503642953</v>
      </c>
      <c r="I2854" s="26">
        <f t="shared" si="144"/>
        <v>9058.2472241232754</v>
      </c>
      <c r="J2854" s="26">
        <f t="shared" si="144"/>
        <v>2651.9864503642953</v>
      </c>
      <c r="K2854" s="26">
        <f t="shared" si="145"/>
        <v>6406.2607737589806</v>
      </c>
      <c r="L2854" s="28">
        <f t="shared" si="146"/>
        <v>0.70722962348590857</v>
      </c>
    </row>
    <row r="2855" spans="1:12">
      <c r="A2855" s="14">
        <v>2011</v>
      </c>
      <c r="B2855" s="14" t="s">
        <v>981</v>
      </c>
      <c r="C2855" s="14" t="s">
        <v>2146</v>
      </c>
      <c r="D2855" s="14" t="s">
        <v>1391</v>
      </c>
      <c r="E2855" s="14" t="s">
        <v>1419</v>
      </c>
      <c r="F2855" s="14" t="s">
        <v>1419</v>
      </c>
      <c r="G2855" s="30">
        <v>8056.4619120444104</v>
      </c>
      <c r="H2855" s="30">
        <v>3613.0251899678487</v>
      </c>
      <c r="I2855" s="26">
        <f t="shared" si="144"/>
        <v>8056.4619120444104</v>
      </c>
      <c r="J2855" s="26">
        <f t="shared" si="144"/>
        <v>3613.0251899678487</v>
      </c>
      <c r="K2855" s="26">
        <f t="shared" si="145"/>
        <v>4443.4367220765616</v>
      </c>
      <c r="L2855" s="28">
        <f t="shared" si="146"/>
        <v>0.55153698615934921</v>
      </c>
    </row>
    <row r="2856" spans="1:12">
      <c r="A2856" s="14">
        <v>2020</v>
      </c>
      <c r="B2856" s="14" t="s">
        <v>981</v>
      </c>
      <c r="C2856" s="14" t="s">
        <v>2146</v>
      </c>
      <c r="D2856" s="14" t="s">
        <v>1391</v>
      </c>
      <c r="E2856" s="14" t="s">
        <v>1419</v>
      </c>
      <c r="F2856" s="14" t="s">
        <v>1419</v>
      </c>
      <c r="G2856" s="30">
        <v>9775.1371381542103</v>
      </c>
      <c r="H2856" s="30">
        <v>5103.2632626493833</v>
      </c>
      <c r="I2856" s="26">
        <f t="shared" si="144"/>
        <v>9775.1371381542103</v>
      </c>
      <c r="J2856" s="26">
        <f t="shared" si="144"/>
        <v>5103.2632626493833</v>
      </c>
      <c r="K2856" s="26">
        <f t="shared" si="145"/>
        <v>4671.8738755048271</v>
      </c>
      <c r="L2856" s="28">
        <f t="shared" si="146"/>
        <v>0.47793435626285169</v>
      </c>
    </row>
    <row r="2857" spans="1:12">
      <c r="A2857" s="14">
        <v>2019</v>
      </c>
      <c r="B2857" s="14" t="s">
        <v>981</v>
      </c>
      <c r="C2857" s="14" t="s">
        <v>2146</v>
      </c>
      <c r="D2857" s="14" t="s">
        <v>1391</v>
      </c>
      <c r="E2857" s="14" t="s">
        <v>1419</v>
      </c>
      <c r="F2857" s="14" t="s">
        <v>1419</v>
      </c>
      <c r="G2857" s="30">
        <v>9092.7111288107299</v>
      </c>
      <c r="H2857" s="30">
        <v>5127.6545419034201</v>
      </c>
      <c r="I2857" s="26">
        <f t="shared" si="144"/>
        <v>9092.7111288107299</v>
      </c>
      <c r="J2857" s="26">
        <f t="shared" si="144"/>
        <v>5127.6545419034201</v>
      </c>
      <c r="K2857" s="26">
        <f t="shared" si="145"/>
        <v>3965.0565869073098</v>
      </c>
      <c r="L2857" s="28">
        <f t="shared" si="146"/>
        <v>0.43606978498897003</v>
      </c>
    </row>
    <row r="2858" spans="1:12">
      <c r="A2858" s="14">
        <v>2017</v>
      </c>
      <c r="B2858" s="14" t="s">
        <v>981</v>
      </c>
      <c r="C2858" s="14" t="s">
        <v>2146</v>
      </c>
      <c r="D2858" s="14" t="s">
        <v>1391</v>
      </c>
      <c r="E2858" s="14" t="s">
        <v>1419</v>
      </c>
      <c r="F2858" s="14" t="s">
        <v>1419</v>
      </c>
      <c r="G2858" s="30">
        <v>7923.7330139232836</v>
      </c>
      <c r="H2858" s="30">
        <v>5373.2684455025747</v>
      </c>
      <c r="I2858" s="26">
        <f t="shared" si="144"/>
        <v>7923.7330139232836</v>
      </c>
      <c r="J2858" s="26">
        <f t="shared" si="144"/>
        <v>5373.2684455025747</v>
      </c>
      <c r="K2858" s="26">
        <f t="shared" si="145"/>
        <v>2550.4645684207089</v>
      </c>
      <c r="L2858" s="28">
        <f t="shared" si="146"/>
        <v>0.32187664121685183</v>
      </c>
    </row>
    <row r="2859" spans="1:12">
      <c r="A2859" s="14">
        <v>2014</v>
      </c>
      <c r="B2859" s="14" t="s">
        <v>981</v>
      </c>
      <c r="C2859" s="14" t="s">
        <v>2146</v>
      </c>
      <c r="D2859" s="14" t="s">
        <v>1391</v>
      </c>
      <c r="E2859" s="14" t="s">
        <v>1419</v>
      </c>
      <c r="F2859" s="14" t="s">
        <v>1419</v>
      </c>
      <c r="G2859" s="30">
        <v>8696.2766243815568</v>
      </c>
      <c r="H2859" s="30">
        <v>5646.1109048288936</v>
      </c>
      <c r="I2859" s="26">
        <f t="shared" si="144"/>
        <v>8696.2766243815568</v>
      </c>
      <c r="J2859" s="26">
        <f t="shared" si="144"/>
        <v>5646.1109048288936</v>
      </c>
      <c r="K2859" s="26">
        <f t="shared" si="145"/>
        <v>3050.1657195526632</v>
      </c>
      <c r="L2859" s="28">
        <f t="shared" si="146"/>
        <v>0.35074387019853781</v>
      </c>
    </row>
    <row r="2860" spans="1:12">
      <c r="A2860" s="14">
        <v>2018</v>
      </c>
      <c r="B2860" s="14" t="s">
        <v>981</v>
      </c>
      <c r="C2860" s="14" t="s">
        <v>2146</v>
      </c>
      <c r="D2860" s="14" t="s">
        <v>1391</v>
      </c>
      <c r="E2860" s="14" t="s">
        <v>1419</v>
      </c>
      <c r="F2860" s="14" t="s">
        <v>1419</v>
      </c>
      <c r="G2860" s="30">
        <v>8644.0548477808989</v>
      </c>
      <c r="H2860" s="30">
        <v>5868.2257085272322</v>
      </c>
      <c r="I2860" s="26">
        <f t="shared" si="144"/>
        <v>8644.0548477808989</v>
      </c>
      <c r="J2860" s="26">
        <f t="shared" si="144"/>
        <v>5868.2257085272322</v>
      </c>
      <c r="K2860" s="26">
        <f t="shared" si="145"/>
        <v>2775.8291392536667</v>
      </c>
      <c r="L2860" s="28">
        <f t="shared" si="146"/>
        <v>0.32112581284306374</v>
      </c>
    </row>
    <row r="2861" spans="1:12">
      <c r="A2861" s="14">
        <v>2015</v>
      </c>
      <c r="B2861" s="14" t="s">
        <v>981</v>
      </c>
      <c r="C2861" s="14" t="s">
        <v>2146</v>
      </c>
      <c r="D2861" s="14" t="s">
        <v>1391</v>
      </c>
      <c r="E2861" s="14" t="s">
        <v>1419</v>
      </c>
      <c r="F2861" s="14" t="s">
        <v>1419</v>
      </c>
      <c r="G2861" s="30">
        <v>8277.3281697112525</v>
      </c>
      <c r="H2861" s="30">
        <v>6084.0476444444403</v>
      </c>
      <c r="I2861" s="26">
        <f t="shared" si="144"/>
        <v>8277.3281697112525</v>
      </c>
      <c r="J2861" s="26">
        <f t="shared" si="144"/>
        <v>6084.0476444444403</v>
      </c>
      <c r="K2861" s="26">
        <f t="shared" si="145"/>
        <v>2193.2805252668122</v>
      </c>
      <c r="L2861" s="28">
        <f t="shared" si="146"/>
        <v>0.26497445556073956</v>
      </c>
    </row>
    <row r="2862" spans="1:12">
      <c r="A2862" s="14">
        <v>2021</v>
      </c>
      <c r="B2862" s="14" t="s">
        <v>981</v>
      </c>
      <c r="C2862" s="14" t="s">
        <v>2146</v>
      </c>
      <c r="D2862" s="14" t="s">
        <v>1391</v>
      </c>
      <c r="E2862" s="14" t="s">
        <v>1419</v>
      </c>
      <c r="F2862" s="14" t="s">
        <v>1419</v>
      </c>
      <c r="G2862" s="30">
        <v>8954.1817970775701</v>
      </c>
      <c r="H2862" s="30">
        <v>6299.332573406592</v>
      </c>
      <c r="I2862" s="26">
        <f t="shared" si="144"/>
        <v>8954.1817970775701</v>
      </c>
      <c r="J2862" s="26">
        <f t="shared" si="144"/>
        <v>6299.332573406592</v>
      </c>
      <c r="K2862" s="26">
        <f t="shared" si="145"/>
        <v>2654.8492236709781</v>
      </c>
      <c r="L2862" s="28">
        <f t="shared" si="146"/>
        <v>0.29649266497330412</v>
      </c>
    </row>
    <row r="2863" spans="1:12">
      <c r="A2863" s="14">
        <v>2016</v>
      </c>
      <c r="B2863" s="14" t="s">
        <v>981</v>
      </c>
      <c r="C2863" s="14" t="s">
        <v>2146</v>
      </c>
      <c r="D2863" s="14" t="s">
        <v>1391</v>
      </c>
      <c r="E2863" s="14" t="s">
        <v>1419</v>
      </c>
      <c r="F2863" s="14" t="s">
        <v>1419</v>
      </c>
      <c r="G2863" s="30">
        <v>9184.61515840219</v>
      </c>
      <c r="H2863" s="30">
        <v>6695.7034247780739</v>
      </c>
      <c r="I2863" s="26">
        <f t="shared" si="144"/>
        <v>9184.61515840219</v>
      </c>
      <c r="J2863" s="26">
        <f t="shared" si="144"/>
        <v>6695.7034247780739</v>
      </c>
      <c r="K2863" s="26">
        <f t="shared" si="145"/>
        <v>2488.9117336241161</v>
      </c>
      <c r="L2863" s="28">
        <f t="shared" si="146"/>
        <v>0.27098704634861392</v>
      </c>
    </row>
    <row r="2864" spans="1:12">
      <c r="A2864" s="14">
        <v>2013</v>
      </c>
      <c r="B2864" s="14" t="s">
        <v>981</v>
      </c>
      <c r="C2864" s="14" t="s">
        <v>2146</v>
      </c>
      <c r="D2864" s="14" t="s">
        <v>1391</v>
      </c>
      <c r="E2864" s="14" t="s">
        <v>1419</v>
      </c>
      <c r="F2864" s="14" t="s">
        <v>1419</v>
      </c>
      <c r="G2864" s="30">
        <v>10578.213911595598</v>
      </c>
      <c r="H2864" s="30">
        <v>8483.9933239171423</v>
      </c>
      <c r="I2864" s="26">
        <f t="shared" si="144"/>
        <v>10578.213911595598</v>
      </c>
      <c r="J2864" s="26">
        <f t="shared" si="144"/>
        <v>8483.9933239171423</v>
      </c>
      <c r="K2864" s="26">
        <f t="shared" si="145"/>
        <v>2094.2205876784556</v>
      </c>
      <c r="L2864" s="28">
        <f t="shared" si="146"/>
        <v>0.19797487602163333</v>
      </c>
    </row>
    <row r="2865" spans="1:12">
      <c r="A2865" s="14">
        <v>2017</v>
      </c>
      <c r="B2865" s="14" t="s">
        <v>981</v>
      </c>
      <c r="C2865" s="14" t="s">
        <v>2147</v>
      </c>
      <c r="D2865" s="14" t="s">
        <v>2125</v>
      </c>
      <c r="E2865" s="14" t="s">
        <v>1546</v>
      </c>
      <c r="F2865" s="14" t="s">
        <v>2148</v>
      </c>
      <c r="G2865" s="30">
        <v>148.86648331907571</v>
      </c>
      <c r="H2865" s="30">
        <v>32.620429570858171</v>
      </c>
      <c r="I2865" s="26">
        <f t="shared" si="144"/>
        <v>148.86648331907571</v>
      </c>
      <c r="J2865" s="26">
        <f t="shared" si="144"/>
        <v>32.620429570858171</v>
      </c>
      <c r="K2865" s="26">
        <f t="shared" si="145"/>
        <v>116.24605374821755</v>
      </c>
      <c r="L2865" s="28">
        <f t="shared" si="146"/>
        <v>0.78087458745874605</v>
      </c>
    </row>
    <row r="2866" spans="1:12">
      <c r="A2866" s="14">
        <v>2016</v>
      </c>
      <c r="B2866" s="14" t="s">
        <v>981</v>
      </c>
      <c r="C2866" s="14" t="s">
        <v>2147</v>
      </c>
      <c r="D2866" s="14" t="s">
        <v>2125</v>
      </c>
      <c r="E2866" s="14" t="s">
        <v>1546</v>
      </c>
      <c r="F2866" s="14" t="s">
        <v>2148</v>
      </c>
      <c r="G2866" s="30">
        <v>142.63858710150686</v>
      </c>
      <c r="H2866" s="30">
        <v>56.052727941176322</v>
      </c>
      <c r="I2866" s="26">
        <f t="shared" si="144"/>
        <v>142.63858710150686</v>
      </c>
      <c r="J2866" s="26">
        <f t="shared" si="144"/>
        <v>56.052727941176322</v>
      </c>
      <c r="K2866" s="26">
        <f t="shared" si="145"/>
        <v>86.585859160330529</v>
      </c>
      <c r="L2866" s="28">
        <f t="shared" si="146"/>
        <v>0.6070297029702969</v>
      </c>
    </row>
    <row r="2867" spans="1:12">
      <c r="A2867" s="14">
        <v>2018</v>
      </c>
      <c r="B2867" s="14" t="s">
        <v>981</v>
      </c>
      <c r="C2867" s="14" t="s">
        <v>2147</v>
      </c>
      <c r="D2867" s="14" t="s">
        <v>2125</v>
      </c>
      <c r="E2867" s="14" t="s">
        <v>1546</v>
      </c>
      <c r="F2867" s="14" t="s">
        <v>2148</v>
      </c>
      <c r="G2867" s="30">
        <v>185.34620676461549</v>
      </c>
      <c r="H2867" s="30">
        <v>64.467447956840985</v>
      </c>
      <c r="I2867" s="26">
        <f t="shared" si="144"/>
        <v>185.34620676461549</v>
      </c>
      <c r="J2867" s="26">
        <f t="shared" si="144"/>
        <v>64.467447956840985</v>
      </c>
      <c r="K2867" s="26">
        <f t="shared" si="145"/>
        <v>120.8787588077745</v>
      </c>
      <c r="L2867" s="28">
        <f t="shared" si="146"/>
        <v>0.65217821782178231</v>
      </c>
    </row>
    <row r="2868" spans="1:12">
      <c r="A2868" s="14">
        <v>2021</v>
      </c>
      <c r="B2868" s="14" t="s">
        <v>981</v>
      </c>
      <c r="C2868" s="14" t="s">
        <v>2147</v>
      </c>
      <c r="D2868" s="14" t="s">
        <v>2125</v>
      </c>
      <c r="E2868" s="14" t="s">
        <v>1546</v>
      </c>
      <c r="F2868" s="14" t="s">
        <v>2148</v>
      </c>
      <c r="G2868" s="30">
        <v>190.63821252204531</v>
      </c>
      <c r="H2868" s="30">
        <v>71.347766666666459</v>
      </c>
      <c r="I2868" s="26">
        <f t="shared" si="144"/>
        <v>190.63821252204531</v>
      </c>
      <c r="J2868" s="26">
        <f t="shared" si="144"/>
        <v>71.347766666666459</v>
      </c>
      <c r="K2868" s="26">
        <f t="shared" si="145"/>
        <v>119.29044585537885</v>
      </c>
      <c r="L2868" s="28">
        <f t="shared" si="146"/>
        <v>0.62574257425742574</v>
      </c>
    </row>
    <row r="2869" spans="1:12">
      <c r="A2869" s="14">
        <v>2015</v>
      </c>
      <c r="B2869" s="14" t="s">
        <v>981</v>
      </c>
      <c r="C2869" s="14" t="s">
        <v>2147</v>
      </c>
      <c r="D2869" s="14" t="s">
        <v>2125</v>
      </c>
      <c r="E2869" s="14" t="s">
        <v>1546</v>
      </c>
      <c r="F2869" s="14" t="s">
        <v>2148</v>
      </c>
      <c r="G2869" s="30">
        <v>180.8657500000005</v>
      </c>
      <c r="H2869" s="30">
        <v>76.59634666666706</v>
      </c>
      <c r="I2869" s="26">
        <f t="shared" si="144"/>
        <v>180.8657500000005</v>
      </c>
      <c r="J2869" s="26">
        <f t="shared" si="144"/>
        <v>76.59634666666706</v>
      </c>
      <c r="K2869" s="26">
        <f t="shared" si="145"/>
        <v>104.26940333333344</v>
      </c>
      <c r="L2869" s="28">
        <f t="shared" si="146"/>
        <v>0.57650165016501553</v>
      </c>
    </row>
    <row r="2870" spans="1:12">
      <c r="A2870" s="14">
        <v>2019</v>
      </c>
      <c r="B2870" s="14" t="s">
        <v>981</v>
      </c>
      <c r="C2870" s="14" t="s">
        <v>2147</v>
      </c>
      <c r="D2870" s="14" t="s">
        <v>2125</v>
      </c>
      <c r="E2870" s="14" t="s">
        <v>1546</v>
      </c>
      <c r="F2870" s="14" t="s">
        <v>2148</v>
      </c>
      <c r="G2870" s="30">
        <v>206.07203546453547</v>
      </c>
      <c r="H2870" s="30">
        <v>86.553315370879133</v>
      </c>
      <c r="I2870" s="26">
        <f t="shared" si="144"/>
        <v>206.07203546453547</v>
      </c>
      <c r="J2870" s="26">
        <f t="shared" si="144"/>
        <v>86.553315370879133</v>
      </c>
      <c r="K2870" s="26">
        <f t="shared" si="145"/>
        <v>119.51872009365634</v>
      </c>
      <c r="L2870" s="28">
        <f t="shared" si="146"/>
        <v>0.5799851485148515</v>
      </c>
    </row>
    <row r="2871" spans="1:12">
      <c r="A2871" s="14">
        <v>2014</v>
      </c>
      <c r="B2871" s="14" t="s">
        <v>981</v>
      </c>
      <c r="C2871" s="14" t="s">
        <v>2147</v>
      </c>
      <c r="D2871" s="14" t="s">
        <v>2125</v>
      </c>
      <c r="E2871" s="14" t="s">
        <v>1546</v>
      </c>
      <c r="F2871" s="14" t="s">
        <v>2148</v>
      </c>
      <c r="G2871" s="30">
        <v>210.15285245901646</v>
      </c>
      <c r="H2871" s="30">
        <v>90.519889090909359</v>
      </c>
      <c r="I2871" s="26">
        <f t="shared" si="144"/>
        <v>210.15285245901646</v>
      </c>
      <c r="J2871" s="26">
        <f t="shared" si="144"/>
        <v>90.519889090909359</v>
      </c>
      <c r="K2871" s="26">
        <f t="shared" si="145"/>
        <v>119.6329633681071</v>
      </c>
      <c r="L2871" s="28">
        <f t="shared" si="146"/>
        <v>0.56926642664266314</v>
      </c>
    </row>
    <row r="2872" spans="1:12">
      <c r="A2872" s="14">
        <v>2020</v>
      </c>
      <c r="B2872" s="14" t="s">
        <v>981</v>
      </c>
      <c r="C2872" s="14" t="s">
        <v>2147</v>
      </c>
      <c r="D2872" s="14" t="s">
        <v>2125</v>
      </c>
      <c r="E2872" s="14" t="s">
        <v>1546</v>
      </c>
      <c r="F2872" s="14" t="s">
        <v>2148</v>
      </c>
      <c r="G2872" s="30">
        <v>143.99176328773274</v>
      </c>
      <c r="H2872" s="30">
        <v>91.571395535714146</v>
      </c>
      <c r="I2872" s="26">
        <f t="shared" si="144"/>
        <v>143.99176328773274</v>
      </c>
      <c r="J2872" s="26">
        <f t="shared" si="144"/>
        <v>91.571395535714146</v>
      </c>
      <c r="K2872" s="26">
        <f t="shared" si="145"/>
        <v>52.420367752018592</v>
      </c>
      <c r="L2872" s="28">
        <f t="shared" si="146"/>
        <v>0.36405115511551278</v>
      </c>
    </row>
    <row r="2873" spans="1:12">
      <c r="A2873" s="14">
        <v>2013</v>
      </c>
      <c r="B2873" s="14" t="s">
        <v>981</v>
      </c>
      <c r="C2873" s="14" t="s">
        <v>2147</v>
      </c>
      <c r="D2873" s="14" t="s">
        <v>2125</v>
      </c>
      <c r="E2873" s="14" t="s">
        <v>1546</v>
      </c>
      <c r="F2873" s="14" t="s">
        <v>2148</v>
      </c>
      <c r="G2873" s="30">
        <v>187.21957550514011</v>
      </c>
      <c r="H2873" s="30">
        <v>91.65417733516486</v>
      </c>
      <c r="I2873" s="26">
        <f t="shared" si="144"/>
        <v>187.21957550514011</v>
      </c>
      <c r="J2873" s="26">
        <f t="shared" si="144"/>
        <v>91.65417733516486</v>
      </c>
      <c r="K2873" s="26">
        <f t="shared" si="145"/>
        <v>95.565398169975253</v>
      </c>
      <c r="L2873" s="28">
        <f t="shared" si="146"/>
        <v>0.51044554455445557</v>
      </c>
    </row>
    <row r="2874" spans="1:12">
      <c r="A2874" s="14">
        <v>2012</v>
      </c>
      <c r="B2874" s="14" t="s">
        <v>981</v>
      </c>
      <c r="C2874" s="14" t="s">
        <v>2147</v>
      </c>
      <c r="D2874" s="14" t="s">
        <v>2125</v>
      </c>
      <c r="E2874" s="14" t="s">
        <v>1546</v>
      </c>
      <c r="F2874" s="14" t="s">
        <v>2148</v>
      </c>
      <c r="G2874" s="30">
        <v>191.02314890710346</v>
      </c>
      <c r="H2874" s="30">
        <v>111.60459177292056</v>
      </c>
      <c r="I2874" s="26">
        <f t="shared" si="144"/>
        <v>191.02314890710346</v>
      </c>
      <c r="J2874" s="26">
        <f t="shared" si="144"/>
        <v>111.60459177292056</v>
      </c>
      <c r="K2874" s="26">
        <f t="shared" si="145"/>
        <v>79.418557134182905</v>
      </c>
      <c r="L2874" s="28">
        <f t="shared" si="146"/>
        <v>0.41575357535753416</v>
      </c>
    </row>
    <row r="2875" spans="1:12">
      <c r="A2875" s="14">
        <v>2021</v>
      </c>
      <c r="B2875" s="14" t="s">
        <v>981</v>
      </c>
      <c r="C2875" s="14" t="s">
        <v>2149</v>
      </c>
      <c r="D2875" s="14" t="s">
        <v>1141</v>
      </c>
      <c r="E2875" s="14" t="s">
        <v>1431</v>
      </c>
      <c r="F2875" s="14" t="s">
        <v>2150</v>
      </c>
      <c r="G2875" s="30">
        <v>65.940648885165004</v>
      </c>
      <c r="H2875" s="30">
        <v>24.206334598240467</v>
      </c>
      <c r="I2875" s="26">
        <f t="shared" si="144"/>
        <v>65.940648885165004</v>
      </c>
      <c r="J2875" s="26">
        <f t="shared" si="144"/>
        <v>24.206334598240467</v>
      </c>
      <c r="K2875" s="26">
        <f t="shared" si="145"/>
        <v>41.734314286924537</v>
      </c>
      <c r="L2875" s="28">
        <f t="shared" si="146"/>
        <v>0.63290724299065415</v>
      </c>
    </row>
    <row r="2876" spans="1:12">
      <c r="A2876" s="14">
        <v>2020</v>
      </c>
      <c r="B2876" s="14" t="s">
        <v>981</v>
      </c>
      <c r="C2876" s="14" t="s">
        <v>2149</v>
      </c>
      <c r="D2876" s="14" t="s">
        <v>1141</v>
      </c>
      <c r="E2876" s="14" t="s">
        <v>1431</v>
      </c>
      <c r="F2876" s="14" t="s">
        <v>2150</v>
      </c>
      <c r="G2876" s="30">
        <v>76.703456421924301</v>
      </c>
      <c r="H2876" s="30">
        <v>34.295262333815018</v>
      </c>
      <c r="I2876" s="26">
        <f t="shared" si="144"/>
        <v>76.703456421924301</v>
      </c>
      <c r="J2876" s="26">
        <f t="shared" si="144"/>
        <v>34.295262333815018</v>
      </c>
      <c r="K2876" s="26">
        <f t="shared" si="145"/>
        <v>42.408194088109283</v>
      </c>
      <c r="L2876" s="28">
        <f t="shared" si="146"/>
        <v>0.55288504672897198</v>
      </c>
    </row>
    <row r="2877" spans="1:12">
      <c r="A2877" s="14">
        <v>2017</v>
      </c>
      <c r="B2877" s="14" t="s">
        <v>981</v>
      </c>
      <c r="C2877" s="14" t="s">
        <v>2149</v>
      </c>
      <c r="D2877" s="14" t="s">
        <v>1141</v>
      </c>
      <c r="E2877" s="14" t="s">
        <v>1431</v>
      </c>
      <c r="F2877" s="14" t="s">
        <v>2150</v>
      </c>
      <c r="G2877" s="30">
        <v>234.1697602719648</v>
      </c>
      <c r="H2877" s="30">
        <v>44.358208677685852</v>
      </c>
      <c r="I2877" s="26">
        <f t="shared" si="144"/>
        <v>234.1697602719648</v>
      </c>
      <c r="J2877" s="26">
        <f t="shared" si="144"/>
        <v>44.358208677685852</v>
      </c>
      <c r="K2877" s="26">
        <f t="shared" si="145"/>
        <v>189.81155159427897</v>
      </c>
      <c r="L2877" s="28">
        <f t="shared" si="146"/>
        <v>0.8105724299065421</v>
      </c>
    </row>
    <row r="2878" spans="1:12">
      <c r="A2878" s="14">
        <v>2019</v>
      </c>
      <c r="B2878" s="14" t="s">
        <v>981</v>
      </c>
      <c r="C2878" s="14" t="s">
        <v>2149</v>
      </c>
      <c r="D2878" s="14" t="s">
        <v>1141</v>
      </c>
      <c r="E2878" s="14" t="s">
        <v>1431</v>
      </c>
      <c r="F2878" s="14" t="s">
        <v>2150</v>
      </c>
      <c r="G2878" s="30">
        <v>296.88725630780982</v>
      </c>
      <c r="H2878" s="30">
        <v>46.991171571625244</v>
      </c>
      <c r="I2878" s="26">
        <f t="shared" si="144"/>
        <v>296.88725630780982</v>
      </c>
      <c r="J2878" s="26">
        <f t="shared" si="144"/>
        <v>46.991171571625244</v>
      </c>
      <c r="K2878" s="26">
        <f t="shared" si="145"/>
        <v>249.89608473618458</v>
      </c>
      <c r="L2878" s="28">
        <f t="shared" si="146"/>
        <v>0.84172048286604373</v>
      </c>
    </row>
    <row r="2879" spans="1:12">
      <c r="A2879" s="14">
        <v>2018</v>
      </c>
      <c r="B2879" s="14" t="s">
        <v>981</v>
      </c>
      <c r="C2879" s="14" t="s">
        <v>2149</v>
      </c>
      <c r="D2879" s="14" t="s">
        <v>1141</v>
      </c>
      <c r="E2879" s="14" t="s">
        <v>1431</v>
      </c>
      <c r="F2879" s="14" t="s">
        <v>2150</v>
      </c>
      <c r="G2879" s="30">
        <v>307.23156013599714</v>
      </c>
      <c r="H2879" s="30">
        <v>72.29034186003696</v>
      </c>
      <c r="I2879" s="26">
        <f t="shared" si="144"/>
        <v>307.23156013599714</v>
      </c>
      <c r="J2879" s="26">
        <f t="shared" si="144"/>
        <v>72.29034186003696</v>
      </c>
      <c r="K2879" s="26">
        <f t="shared" si="145"/>
        <v>234.94121827596018</v>
      </c>
      <c r="L2879" s="28">
        <f t="shared" si="146"/>
        <v>0.76470404984423679</v>
      </c>
    </row>
    <row r="2880" spans="1:12">
      <c r="A2880" s="14">
        <v>2013</v>
      </c>
      <c r="B2880" s="14" t="s">
        <v>981</v>
      </c>
      <c r="C2880" s="14" t="s">
        <v>2149</v>
      </c>
      <c r="D2880" s="14" t="s">
        <v>1141</v>
      </c>
      <c r="E2880" s="14" t="s">
        <v>1431</v>
      </c>
      <c r="F2880" s="14" t="s">
        <v>2150</v>
      </c>
      <c r="G2880" s="30">
        <v>300.10897297297294</v>
      </c>
      <c r="H2880" s="30">
        <v>89.247359999999972</v>
      </c>
      <c r="I2880" s="26">
        <f t="shared" si="144"/>
        <v>300.10897297297294</v>
      </c>
      <c r="J2880" s="26">
        <f t="shared" si="144"/>
        <v>89.247359999999972</v>
      </c>
      <c r="K2880" s="26">
        <f t="shared" si="145"/>
        <v>210.86161297297298</v>
      </c>
      <c r="L2880" s="28">
        <f t="shared" si="146"/>
        <v>0.70261682242990664</v>
      </c>
    </row>
    <row r="2881" spans="1:12">
      <c r="A2881" s="14">
        <v>2016</v>
      </c>
      <c r="B2881" s="14" t="s">
        <v>981</v>
      </c>
      <c r="C2881" s="14" t="s">
        <v>2149</v>
      </c>
      <c r="D2881" s="14" t="s">
        <v>1141</v>
      </c>
      <c r="E2881" s="14" t="s">
        <v>1431</v>
      </c>
      <c r="F2881" s="14" t="s">
        <v>2150</v>
      </c>
      <c r="G2881" s="30">
        <v>254.60126268689305</v>
      </c>
      <c r="H2881" s="30">
        <v>99.395619117647072</v>
      </c>
      <c r="I2881" s="26">
        <f t="shared" si="144"/>
        <v>254.60126268689305</v>
      </c>
      <c r="J2881" s="26">
        <f t="shared" si="144"/>
        <v>99.395619117647072</v>
      </c>
      <c r="K2881" s="26">
        <f t="shared" si="145"/>
        <v>155.20564356924598</v>
      </c>
      <c r="L2881" s="28">
        <f t="shared" si="146"/>
        <v>0.60960280373831788</v>
      </c>
    </row>
    <row r="2882" spans="1:12">
      <c r="A2882" s="14">
        <v>2011</v>
      </c>
      <c r="B2882" s="14" t="s">
        <v>981</v>
      </c>
      <c r="C2882" s="14" t="s">
        <v>2149</v>
      </c>
      <c r="D2882" s="14" t="s">
        <v>1141</v>
      </c>
      <c r="E2882" s="14" t="s">
        <v>1431</v>
      </c>
      <c r="F2882" s="14" t="s">
        <v>2150</v>
      </c>
      <c r="G2882" s="30">
        <v>253.68216058394125</v>
      </c>
      <c r="H2882" s="30">
        <v>109.29789199999986</v>
      </c>
      <c r="I2882" s="26">
        <f t="shared" si="144"/>
        <v>253.68216058394125</v>
      </c>
      <c r="J2882" s="26">
        <f t="shared" si="144"/>
        <v>109.29789199999986</v>
      </c>
      <c r="K2882" s="26">
        <f t="shared" si="145"/>
        <v>144.38426858394138</v>
      </c>
      <c r="L2882" s="28">
        <f t="shared" si="146"/>
        <v>0.56915420560747654</v>
      </c>
    </row>
    <row r="2883" spans="1:12">
      <c r="A2883" s="14">
        <v>2014</v>
      </c>
      <c r="B2883" s="14" t="s">
        <v>981</v>
      </c>
      <c r="C2883" s="14" t="s">
        <v>2149</v>
      </c>
      <c r="D2883" s="14" t="s">
        <v>1141</v>
      </c>
      <c r="E2883" s="14" t="s">
        <v>1431</v>
      </c>
      <c r="F2883" s="14" t="s">
        <v>2150</v>
      </c>
      <c r="G2883" s="30">
        <v>352.53794943820265</v>
      </c>
      <c r="H2883" s="30">
        <v>112.04062385299643</v>
      </c>
      <c r="I2883" s="26">
        <f t="shared" si="144"/>
        <v>352.53794943820265</v>
      </c>
      <c r="J2883" s="26">
        <f t="shared" si="144"/>
        <v>112.04062385299643</v>
      </c>
      <c r="K2883" s="26">
        <f t="shared" si="145"/>
        <v>240.49732558520623</v>
      </c>
      <c r="L2883" s="28">
        <f t="shared" si="146"/>
        <v>0.68218847352024914</v>
      </c>
    </row>
    <row r="2884" spans="1:12">
      <c r="A2884" s="14">
        <v>2015</v>
      </c>
      <c r="B2884" s="14" t="s">
        <v>981</v>
      </c>
      <c r="C2884" s="14" t="s">
        <v>2149</v>
      </c>
      <c r="D2884" s="14" t="s">
        <v>1141</v>
      </c>
      <c r="E2884" s="14" t="s">
        <v>1431</v>
      </c>
      <c r="F2884" s="14" t="s">
        <v>2150</v>
      </c>
      <c r="G2884" s="30">
        <v>296.15764253005705</v>
      </c>
      <c r="H2884" s="30">
        <v>142.27445438475715</v>
      </c>
      <c r="I2884" s="26">
        <f t="shared" si="144"/>
        <v>296.15764253005705</v>
      </c>
      <c r="J2884" s="26">
        <f t="shared" si="144"/>
        <v>142.27445438475715</v>
      </c>
      <c r="K2884" s="26">
        <f t="shared" si="145"/>
        <v>153.8831881452999</v>
      </c>
      <c r="L2884" s="28">
        <f t="shared" si="146"/>
        <v>0.5195989096573197</v>
      </c>
    </row>
    <row r="2885" spans="1:12">
      <c r="A2885" s="14">
        <v>2012</v>
      </c>
      <c r="B2885" s="14" t="s">
        <v>981</v>
      </c>
      <c r="C2885" s="14" t="s">
        <v>2149</v>
      </c>
      <c r="D2885" s="14" t="s">
        <v>1141</v>
      </c>
      <c r="E2885" s="14" t="s">
        <v>1431</v>
      </c>
      <c r="F2885" s="14" t="s">
        <v>2150</v>
      </c>
      <c r="G2885" s="30">
        <v>298.55266188078133</v>
      </c>
      <c r="H2885" s="30">
        <v>165.78043369763162</v>
      </c>
      <c r="I2885" s="26">
        <f t="shared" si="144"/>
        <v>298.55266188078133</v>
      </c>
      <c r="J2885" s="26">
        <f t="shared" si="144"/>
        <v>165.78043369763162</v>
      </c>
      <c r="K2885" s="26">
        <f t="shared" si="145"/>
        <v>132.77222818314971</v>
      </c>
      <c r="L2885" s="28">
        <f t="shared" si="146"/>
        <v>0.44471962616822552</v>
      </c>
    </row>
    <row r="2886" spans="1:12">
      <c r="A2886" s="14">
        <v>2020</v>
      </c>
      <c r="B2886" s="14" t="s">
        <v>981</v>
      </c>
      <c r="C2886" s="14" t="s">
        <v>2151</v>
      </c>
      <c r="D2886" s="14" t="s">
        <v>1405</v>
      </c>
      <c r="E2886" s="14" t="s">
        <v>2115</v>
      </c>
      <c r="F2886" s="14" t="s">
        <v>2152</v>
      </c>
      <c r="G2886" s="30">
        <v>63.352418593074638</v>
      </c>
      <c r="H2886" s="30">
        <v>21.223944931550477</v>
      </c>
      <c r="I2886" s="26">
        <f t="shared" si="144"/>
        <v>63.352418593074638</v>
      </c>
      <c r="J2886" s="26">
        <f t="shared" si="144"/>
        <v>21.223944931550477</v>
      </c>
      <c r="K2886" s="26">
        <f t="shared" si="145"/>
        <v>42.128473661524161</v>
      </c>
      <c r="L2886" s="28">
        <f t="shared" si="146"/>
        <v>0.66498603521554311</v>
      </c>
    </row>
    <row r="2887" spans="1:12">
      <c r="A2887" s="14">
        <v>2021</v>
      </c>
      <c r="B2887" s="14" t="s">
        <v>981</v>
      </c>
      <c r="C2887" s="14" t="s">
        <v>2151</v>
      </c>
      <c r="D2887" s="14" t="s">
        <v>1405</v>
      </c>
      <c r="E2887" s="14" t="s">
        <v>2115</v>
      </c>
      <c r="F2887" s="14" t="s">
        <v>2152</v>
      </c>
      <c r="G2887" s="30">
        <v>53.375378654908268</v>
      </c>
      <c r="H2887" s="30">
        <v>30.778718349978387</v>
      </c>
      <c r="I2887" s="26">
        <f t="shared" si="144"/>
        <v>53.375378654908268</v>
      </c>
      <c r="J2887" s="26">
        <f t="shared" si="144"/>
        <v>30.778718349978387</v>
      </c>
      <c r="K2887" s="26">
        <f t="shared" si="145"/>
        <v>22.59666030492988</v>
      </c>
      <c r="L2887" s="28">
        <f t="shared" si="146"/>
        <v>0.42335362997657999</v>
      </c>
    </row>
    <row r="2888" spans="1:12">
      <c r="A2888" s="14">
        <v>2016</v>
      </c>
      <c r="B2888" s="14" t="s">
        <v>981</v>
      </c>
      <c r="C2888" s="14" t="s">
        <v>2153</v>
      </c>
      <c r="D2888" s="14" t="s">
        <v>2154</v>
      </c>
      <c r="E2888" s="14" t="s">
        <v>2123</v>
      </c>
      <c r="F2888" s="14" t="s">
        <v>968</v>
      </c>
      <c r="G2888" s="30">
        <v>2759.1625142387466</v>
      </c>
      <c r="H2888" s="30">
        <v>722.91801419667638</v>
      </c>
      <c r="I2888" s="26">
        <f t="shared" ref="I2888:J2951" si="147">IF(G2888&lt;0,"",IF(G2888="","",G2888))</f>
        <v>2759.1625142387466</v>
      </c>
      <c r="J2888" s="26">
        <f t="shared" si="147"/>
        <v>722.91801419667638</v>
      </c>
      <c r="K2888" s="26">
        <f t="shared" si="145"/>
        <v>2036.2445000420703</v>
      </c>
      <c r="L2888" s="28">
        <f t="shared" si="146"/>
        <v>0.73799368088467621</v>
      </c>
    </row>
    <row r="2889" spans="1:12">
      <c r="A2889" s="14">
        <v>2017</v>
      </c>
      <c r="B2889" s="14" t="s">
        <v>981</v>
      </c>
      <c r="C2889" s="14" t="s">
        <v>2153</v>
      </c>
      <c r="D2889" s="14" t="s">
        <v>2154</v>
      </c>
      <c r="E2889" s="14" t="s">
        <v>2123</v>
      </c>
      <c r="F2889" s="14" t="s">
        <v>2123</v>
      </c>
      <c r="G2889" s="30">
        <v>2540.7545272162897</v>
      </c>
      <c r="H2889" s="30">
        <v>935.9951028244617</v>
      </c>
      <c r="I2889" s="26">
        <f t="shared" si="147"/>
        <v>2540.7545272162897</v>
      </c>
      <c r="J2889" s="26">
        <f t="shared" si="147"/>
        <v>935.9951028244617</v>
      </c>
      <c r="K2889" s="26">
        <f t="shared" si="145"/>
        <v>1604.7594243918279</v>
      </c>
      <c r="L2889" s="28">
        <f t="shared" si="146"/>
        <v>0.6316074249605057</v>
      </c>
    </row>
    <row r="2890" spans="1:12">
      <c r="A2890" s="14">
        <v>2011</v>
      </c>
      <c r="B2890" s="14" t="s">
        <v>981</v>
      </c>
      <c r="C2890" s="14" t="s">
        <v>2153</v>
      </c>
      <c r="D2890" s="14" t="s">
        <v>2154</v>
      </c>
      <c r="E2890" s="14" t="s">
        <v>2123</v>
      </c>
      <c r="F2890" s="14" t="s">
        <v>968</v>
      </c>
      <c r="G2890" s="30">
        <v>3231.2143990913532</v>
      </c>
      <c r="H2890" s="30">
        <v>1009.2490329398997</v>
      </c>
      <c r="I2890" s="26">
        <f t="shared" si="147"/>
        <v>3231.2143990913532</v>
      </c>
      <c r="J2890" s="26">
        <f t="shared" si="147"/>
        <v>1009.2490329398997</v>
      </c>
      <c r="K2890" s="26">
        <f t="shared" si="145"/>
        <v>2221.9653661514535</v>
      </c>
      <c r="L2890" s="28">
        <f t="shared" si="146"/>
        <v>0.68765643244728369</v>
      </c>
    </row>
    <row r="2891" spans="1:12">
      <c r="A2891" s="14">
        <v>2015</v>
      </c>
      <c r="B2891" s="14" t="s">
        <v>981</v>
      </c>
      <c r="C2891" s="14" t="s">
        <v>2153</v>
      </c>
      <c r="D2891" s="14" t="s">
        <v>2154</v>
      </c>
      <c r="E2891" s="14" t="s">
        <v>2123</v>
      </c>
      <c r="F2891" s="14" t="s">
        <v>968</v>
      </c>
      <c r="G2891" s="30">
        <v>2713.4634353402453</v>
      </c>
      <c r="H2891" s="30">
        <v>1259.7028948282161</v>
      </c>
      <c r="I2891" s="26">
        <f t="shared" si="147"/>
        <v>2713.4634353402453</v>
      </c>
      <c r="J2891" s="26">
        <f t="shared" si="147"/>
        <v>1259.7028948282161</v>
      </c>
      <c r="K2891" s="26">
        <f t="shared" si="145"/>
        <v>1453.7605405120291</v>
      </c>
      <c r="L2891" s="28">
        <f t="shared" si="146"/>
        <v>0.53575829383886275</v>
      </c>
    </row>
    <row r="2892" spans="1:12">
      <c r="A2892" s="14">
        <v>2019</v>
      </c>
      <c r="B2892" s="14" t="s">
        <v>981</v>
      </c>
      <c r="C2892" s="14" t="s">
        <v>2153</v>
      </c>
      <c r="D2892" s="14" t="s">
        <v>2154</v>
      </c>
      <c r="E2892" s="14" t="s">
        <v>2123</v>
      </c>
      <c r="F2892" s="14" t="s">
        <v>2123</v>
      </c>
      <c r="G2892" s="30">
        <v>2585.7027052359417</v>
      </c>
      <c r="H2892" s="30">
        <v>1323.3242470588236</v>
      </c>
      <c r="I2892" s="26">
        <f t="shared" si="147"/>
        <v>2585.7027052359417</v>
      </c>
      <c r="J2892" s="26">
        <f t="shared" si="147"/>
        <v>1323.3242470588236</v>
      </c>
      <c r="K2892" s="26">
        <f t="shared" si="145"/>
        <v>1262.3784581771181</v>
      </c>
      <c r="L2892" s="28">
        <f t="shared" si="146"/>
        <v>0.48821484992101127</v>
      </c>
    </row>
    <row r="2893" spans="1:12">
      <c r="A2893" s="14">
        <v>2018</v>
      </c>
      <c r="B2893" s="14" t="s">
        <v>981</v>
      </c>
      <c r="C2893" s="14" t="s">
        <v>2153</v>
      </c>
      <c r="D2893" s="14" t="s">
        <v>2154</v>
      </c>
      <c r="E2893" s="14" t="s">
        <v>2123</v>
      </c>
      <c r="F2893" s="14" t="s">
        <v>2123</v>
      </c>
      <c r="G2893" s="30">
        <v>2521.5729796987553</v>
      </c>
      <c r="H2893" s="30">
        <v>1370.6681155555555</v>
      </c>
      <c r="I2893" s="26">
        <f t="shared" si="147"/>
        <v>2521.5729796987553</v>
      </c>
      <c r="J2893" s="26">
        <f t="shared" si="147"/>
        <v>1370.6681155555555</v>
      </c>
      <c r="K2893" s="26">
        <f t="shared" si="145"/>
        <v>1150.9048641431998</v>
      </c>
      <c r="L2893" s="28">
        <f t="shared" si="146"/>
        <v>0.45642338072669819</v>
      </c>
    </row>
    <row r="2894" spans="1:12">
      <c r="A2894" s="14">
        <v>2012</v>
      </c>
      <c r="B2894" s="14" t="s">
        <v>981</v>
      </c>
      <c r="C2894" s="14" t="s">
        <v>2153</v>
      </c>
      <c r="D2894" s="14" t="s">
        <v>2154</v>
      </c>
      <c r="E2894" s="14" t="s">
        <v>2123</v>
      </c>
      <c r="F2894" s="14" t="s">
        <v>968</v>
      </c>
      <c r="G2894" s="30">
        <v>3012.8446103229262</v>
      </c>
      <c r="H2894" s="30">
        <v>1490.6838014571965</v>
      </c>
      <c r="I2894" s="26">
        <f t="shared" si="147"/>
        <v>3012.8446103229262</v>
      </c>
      <c r="J2894" s="26">
        <f t="shared" si="147"/>
        <v>1490.6838014571965</v>
      </c>
      <c r="K2894" s="26">
        <f t="shared" si="145"/>
        <v>1522.1608088657297</v>
      </c>
      <c r="L2894" s="28">
        <f t="shared" si="146"/>
        <v>0.50522380200105299</v>
      </c>
    </row>
    <row r="2895" spans="1:12">
      <c r="A2895" s="14">
        <v>2020</v>
      </c>
      <c r="B2895" s="14" t="s">
        <v>981</v>
      </c>
      <c r="C2895" s="14" t="s">
        <v>2153</v>
      </c>
      <c r="D2895" s="14" t="s">
        <v>2154</v>
      </c>
      <c r="E2895" s="14" t="s">
        <v>2123</v>
      </c>
      <c r="F2895" s="14" t="s">
        <v>2123</v>
      </c>
      <c r="G2895" s="30">
        <v>3350.7623714920801</v>
      </c>
      <c r="H2895" s="30">
        <v>1514.334176741803</v>
      </c>
      <c r="I2895" s="26">
        <f t="shared" si="147"/>
        <v>3350.7623714920801</v>
      </c>
      <c r="J2895" s="26">
        <f t="shared" si="147"/>
        <v>1514.334176741803</v>
      </c>
      <c r="K2895" s="26">
        <f t="shared" si="145"/>
        <v>1836.428194750277</v>
      </c>
      <c r="L2895" s="28">
        <f t="shared" si="146"/>
        <v>0.54806279620853071</v>
      </c>
    </row>
    <row r="2896" spans="1:12">
      <c r="A2896" s="14">
        <v>2013</v>
      </c>
      <c r="B2896" s="14" t="s">
        <v>981</v>
      </c>
      <c r="C2896" s="14" t="s">
        <v>2153</v>
      </c>
      <c r="D2896" s="14" t="s">
        <v>2154</v>
      </c>
      <c r="E2896" s="14" t="s">
        <v>2123</v>
      </c>
      <c r="F2896" s="14" t="s">
        <v>968</v>
      </c>
      <c r="G2896" s="30">
        <v>3469.6288636317408</v>
      </c>
      <c r="H2896" s="30">
        <v>1610.7464233983276</v>
      </c>
      <c r="I2896" s="26">
        <f t="shared" si="147"/>
        <v>3469.6288636317408</v>
      </c>
      <c r="J2896" s="26">
        <f t="shared" si="147"/>
        <v>1610.7464233983276</v>
      </c>
      <c r="K2896" s="26">
        <f t="shared" si="145"/>
        <v>1858.8824402334133</v>
      </c>
      <c r="L2896" s="28">
        <f t="shared" si="146"/>
        <v>0.53575829383886264</v>
      </c>
    </row>
    <row r="2897" spans="1:12">
      <c r="A2897" s="14">
        <v>2021</v>
      </c>
      <c r="B2897" s="14" t="s">
        <v>981</v>
      </c>
      <c r="C2897" s="14" t="s">
        <v>2153</v>
      </c>
      <c r="D2897" s="14" t="s">
        <v>2154</v>
      </c>
      <c r="E2897" s="14" t="s">
        <v>2123</v>
      </c>
      <c r="F2897" s="14" t="s">
        <v>2123</v>
      </c>
      <c r="G2897" s="30">
        <v>2846.0096880415927</v>
      </c>
      <c r="H2897" s="30">
        <v>1873.6826174999992</v>
      </c>
      <c r="I2897" s="26">
        <f t="shared" si="147"/>
        <v>2846.0096880415927</v>
      </c>
      <c r="J2897" s="26">
        <f t="shared" si="147"/>
        <v>1873.6826174999992</v>
      </c>
      <c r="K2897" s="26">
        <f t="shared" si="145"/>
        <v>972.32707054159346</v>
      </c>
      <c r="L2897" s="28">
        <f t="shared" si="146"/>
        <v>0.34164573459715625</v>
      </c>
    </row>
    <row r="2898" spans="1:12">
      <c r="A2898" s="14">
        <v>2014</v>
      </c>
      <c r="B2898" s="14" t="s">
        <v>981</v>
      </c>
      <c r="C2898" s="14" t="s">
        <v>2153</v>
      </c>
      <c r="D2898" s="14" t="s">
        <v>2154</v>
      </c>
      <c r="E2898" s="14" t="s">
        <v>2123</v>
      </c>
      <c r="F2898" s="14" t="s">
        <v>968</v>
      </c>
      <c r="G2898" s="30">
        <v>3846.8227751196205</v>
      </c>
      <c r="H2898" s="30">
        <v>1880.8360333333349</v>
      </c>
      <c r="I2898" s="26">
        <f t="shared" si="147"/>
        <v>3846.8227751196205</v>
      </c>
      <c r="J2898" s="26">
        <f t="shared" si="147"/>
        <v>1880.8360333333349</v>
      </c>
      <c r="K2898" s="26">
        <f t="shared" si="145"/>
        <v>1965.9867417862856</v>
      </c>
      <c r="L2898" s="28">
        <f t="shared" si="146"/>
        <v>0.51106766719325958</v>
      </c>
    </row>
    <row r="2899" spans="1:12">
      <c r="A2899" s="14">
        <v>2020</v>
      </c>
      <c r="B2899" s="14" t="s">
        <v>981</v>
      </c>
      <c r="C2899" s="14" t="s">
        <v>2155</v>
      </c>
      <c r="D2899" s="14" t="s">
        <v>1415</v>
      </c>
      <c r="E2899" s="14" t="s">
        <v>1551</v>
      </c>
      <c r="F2899" s="14" t="s">
        <v>2156</v>
      </c>
      <c r="G2899" s="30">
        <v>217.74640694633334</v>
      </c>
      <c r="H2899" s="30">
        <v>79.761253296602277</v>
      </c>
      <c r="I2899" s="26">
        <f t="shared" si="147"/>
        <v>217.74640694633334</v>
      </c>
      <c r="J2899" s="26">
        <f t="shared" si="147"/>
        <v>79.761253296602277</v>
      </c>
      <c r="K2899" s="26">
        <f t="shared" si="145"/>
        <v>137.98515364973105</v>
      </c>
      <c r="L2899" s="28">
        <f t="shared" si="146"/>
        <v>0.63369658119658168</v>
      </c>
    </row>
    <row r="2900" spans="1:12">
      <c r="A2900" s="14">
        <v>2021</v>
      </c>
      <c r="B2900" s="14" t="s">
        <v>981</v>
      </c>
      <c r="C2900" s="14" t="s">
        <v>2155</v>
      </c>
      <c r="D2900" s="14" t="s">
        <v>1415</v>
      </c>
      <c r="E2900" s="14" t="s">
        <v>1551</v>
      </c>
      <c r="F2900" s="14" t="s">
        <v>2156</v>
      </c>
      <c r="G2900" s="30">
        <v>161.47786843908065</v>
      </c>
      <c r="H2900" s="30">
        <v>84.563941228191126</v>
      </c>
      <c r="I2900" s="26">
        <f t="shared" si="147"/>
        <v>161.47786843908065</v>
      </c>
      <c r="J2900" s="26">
        <f t="shared" si="147"/>
        <v>84.563941228191126</v>
      </c>
      <c r="K2900" s="26">
        <f t="shared" si="145"/>
        <v>76.913927210889526</v>
      </c>
      <c r="L2900" s="28">
        <f t="shared" si="146"/>
        <v>0.47631249999999953</v>
      </c>
    </row>
    <row r="2901" spans="1:12">
      <c r="A2901" s="14">
        <v>2018</v>
      </c>
      <c r="B2901" s="14" t="s">
        <v>981</v>
      </c>
      <c r="C2901" s="14" t="s">
        <v>2157</v>
      </c>
      <c r="D2901" s="14" t="s">
        <v>1412</v>
      </c>
      <c r="E2901" s="14" t="s">
        <v>1437</v>
      </c>
      <c r="F2901" s="14" t="s">
        <v>2158</v>
      </c>
      <c r="G2901" s="30">
        <v>619.55455375594318</v>
      </c>
      <c r="H2901" s="30">
        <v>167.86841658119664</v>
      </c>
      <c r="I2901" s="26">
        <f t="shared" si="147"/>
        <v>619.55455375594318</v>
      </c>
      <c r="J2901" s="26">
        <f t="shared" si="147"/>
        <v>167.86841658119664</v>
      </c>
      <c r="K2901" s="26">
        <f t="shared" si="145"/>
        <v>451.68613717474653</v>
      </c>
      <c r="L2901" s="28">
        <f t="shared" si="146"/>
        <v>0.72904982206405688</v>
      </c>
    </row>
    <row r="2902" spans="1:12">
      <c r="A2902" s="14">
        <v>2020</v>
      </c>
      <c r="B2902" s="14" t="s">
        <v>981</v>
      </c>
      <c r="C2902" s="14" t="s">
        <v>2157</v>
      </c>
      <c r="D2902" s="14" t="s">
        <v>1412</v>
      </c>
      <c r="E2902" s="14" t="s">
        <v>1437</v>
      </c>
      <c r="F2902" s="14" t="s">
        <v>2158</v>
      </c>
      <c r="G2902" s="30">
        <v>704.81098257118526</v>
      </c>
      <c r="H2902" s="30">
        <v>199.6446084296656</v>
      </c>
      <c r="I2902" s="26">
        <f t="shared" si="147"/>
        <v>704.81098257118526</v>
      </c>
      <c r="J2902" s="26">
        <f t="shared" si="147"/>
        <v>199.6446084296656</v>
      </c>
      <c r="K2902" s="26">
        <f t="shared" si="145"/>
        <v>505.16637414151967</v>
      </c>
      <c r="L2902" s="28">
        <f t="shared" si="146"/>
        <v>0.71674021352313178</v>
      </c>
    </row>
    <row r="2903" spans="1:12">
      <c r="A2903" s="14">
        <v>2017</v>
      </c>
      <c r="B2903" s="14" t="s">
        <v>981</v>
      </c>
      <c r="C2903" s="14" t="s">
        <v>2157</v>
      </c>
      <c r="D2903" s="14" t="s">
        <v>1412</v>
      </c>
      <c r="E2903" s="14" t="s">
        <v>1437</v>
      </c>
      <c r="F2903" s="14" t="s">
        <v>2158</v>
      </c>
      <c r="G2903" s="30">
        <v>548.49515619596525</v>
      </c>
      <c r="H2903" s="30">
        <v>220.03040972622483</v>
      </c>
      <c r="I2903" s="26">
        <f t="shared" si="147"/>
        <v>548.49515619596525</v>
      </c>
      <c r="J2903" s="26">
        <f t="shared" si="147"/>
        <v>220.03040972622483</v>
      </c>
      <c r="K2903" s="26">
        <f t="shared" si="145"/>
        <v>328.46474646974042</v>
      </c>
      <c r="L2903" s="28">
        <f t="shared" si="146"/>
        <v>0.59884712336892032</v>
      </c>
    </row>
    <row r="2904" spans="1:12">
      <c r="A2904" s="14">
        <v>2016</v>
      </c>
      <c r="B2904" s="14" t="s">
        <v>981</v>
      </c>
      <c r="C2904" s="14" t="s">
        <v>2157</v>
      </c>
      <c r="D2904" s="14" t="s">
        <v>1412</v>
      </c>
      <c r="E2904" s="14" t="s">
        <v>1437</v>
      </c>
      <c r="F2904" s="14" t="s">
        <v>2158</v>
      </c>
      <c r="G2904" s="30">
        <v>593.35868519656026</v>
      </c>
      <c r="H2904" s="30">
        <v>222.42372333096611</v>
      </c>
      <c r="I2904" s="26">
        <f t="shared" si="147"/>
        <v>593.35868519656026</v>
      </c>
      <c r="J2904" s="26">
        <f t="shared" si="147"/>
        <v>222.42372333096611</v>
      </c>
      <c r="K2904" s="26">
        <f t="shared" si="145"/>
        <v>370.93496186559412</v>
      </c>
      <c r="L2904" s="28">
        <f t="shared" si="146"/>
        <v>0.62514457295373627</v>
      </c>
    </row>
    <row r="2905" spans="1:12">
      <c r="A2905" s="14">
        <v>2013</v>
      </c>
      <c r="B2905" s="14" t="s">
        <v>981</v>
      </c>
      <c r="C2905" s="14" t="s">
        <v>2157</v>
      </c>
      <c r="D2905" s="14" t="s">
        <v>1412</v>
      </c>
      <c r="E2905" s="14" t="s">
        <v>1437</v>
      </c>
      <c r="F2905" s="14" t="s">
        <v>2158</v>
      </c>
      <c r="G2905" s="30">
        <v>608.2735903614456</v>
      </c>
      <c r="H2905" s="30">
        <v>229.52586999999997</v>
      </c>
      <c r="I2905" s="26">
        <f t="shared" si="147"/>
        <v>608.2735903614456</v>
      </c>
      <c r="J2905" s="26">
        <f t="shared" si="147"/>
        <v>229.52586999999997</v>
      </c>
      <c r="K2905" s="26">
        <f t="shared" si="145"/>
        <v>378.74772036144566</v>
      </c>
      <c r="L2905" s="28">
        <f t="shared" si="146"/>
        <v>0.62266014234875444</v>
      </c>
    </row>
    <row r="2906" spans="1:12">
      <c r="A2906" s="14">
        <v>2015</v>
      </c>
      <c r="B2906" s="14" t="s">
        <v>981</v>
      </c>
      <c r="C2906" s="14" t="s">
        <v>2157</v>
      </c>
      <c r="D2906" s="14" t="s">
        <v>1412</v>
      </c>
      <c r="E2906" s="14" t="s">
        <v>1437</v>
      </c>
      <c r="F2906" s="14" t="s">
        <v>2158</v>
      </c>
      <c r="G2906" s="30">
        <v>612.13659517109784</v>
      </c>
      <c r="H2906" s="30">
        <v>234.00473476123608</v>
      </c>
      <c r="I2906" s="26">
        <f t="shared" si="147"/>
        <v>612.13659517109784</v>
      </c>
      <c r="J2906" s="26">
        <f t="shared" si="147"/>
        <v>234.00473476123608</v>
      </c>
      <c r="K2906" s="26">
        <f t="shared" si="145"/>
        <v>378.13186040986176</v>
      </c>
      <c r="L2906" s="28">
        <f t="shared" si="146"/>
        <v>0.6177246441281139</v>
      </c>
    </row>
    <row r="2907" spans="1:12">
      <c r="A2907" s="14">
        <v>2019</v>
      </c>
      <c r="B2907" s="14" t="s">
        <v>981</v>
      </c>
      <c r="C2907" s="14" t="s">
        <v>2157</v>
      </c>
      <c r="D2907" s="14" t="s">
        <v>1412</v>
      </c>
      <c r="E2907" s="14" t="s">
        <v>1437</v>
      </c>
      <c r="F2907" s="14" t="s">
        <v>2158</v>
      </c>
      <c r="G2907" s="30">
        <v>642.46534696830247</v>
      </c>
      <c r="H2907" s="30">
        <v>239.21488424764891</v>
      </c>
      <c r="I2907" s="26">
        <f t="shared" si="147"/>
        <v>642.46534696830247</v>
      </c>
      <c r="J2907" s="26">
        <f t="shared" si="147"/>
        <v>239.21488424764891</v>
      </c>
      <c r="K2907" s="26">
        <f t="shared" si="145"/>
        <v>403.25046272065356</v>
      </c>
      <c r="L2907" s="28">
        <f t="shared" si="146"/>
        <v>0.62766103202846968</v>
      </c>
    </row>
    <row r="2908" spans="1:12">
      <c r="A2908" s="14">
        <v>2021</v>
      </c>
      <c r="B2908" s="14" t="s">
        <v>981</v>
      </c>
      <c r="C2908" s="14" t="s">
        <v>2157</v>
      </c>
      <c r="D2908" s="14" t="s">
        <v>1412</v>
      </c>
      <c r="E2908" s="14" t="s">
        <v>1437</v>
      </c>
      <c r="F2908" s="14" t="s">
        <v>2158</v>
      </c>
      <c r="G2908" s="30">
        <v>699.66814443018677</v>
      </c>
      <c r="H2908" s="30">
        <v>241.89023781220033</v>
      </c>
      <c r="I2908" s="26">
        <f t="shared" si="147"/>
        <v>699.66814443018677</v>
      </c>
      <c r="J2908" s="26">
        <f t="shared" si="147"/>
        <v>241.89023781220033</v>
      </c>
      <c r="K2908" s="26">
        <f t="shared" si="145"/>
        <v>457.77790661798645</v>
      </c>
      <c r="L2908" s="28">
        <f t="shared" si="146"/>
        <v>0.65427861803084242</v>
      </c>
    </row>
    <row r="2909" spans="1:12">
      <c r="A2909" s="14">
        <v>2014</v>
      </c>
      <c r="B2909" s="14" t="s">
        <v>981</v>
      </c>
      <c r="C2909" s="14" t="s">
        <v>2157</v>
      </c>
      <c r="D2909" s="14" t="s">
        <v>1412</v>
      </c>
      <c r="E2909" s="14" t="s">
        <v>1437</v>
      </c>
      <c r="F2909" s="14" t="s">
        <v>2158</v>
      </c>
      <c r="G2909" s="30">
        <v>663.07106397306393</v>
      </c>
      <c r="H2909" s="30">
        <v>294.9309416666668</v>
      </c>
      <c r="I2909" s="26">
        <f t="shared" si="147"/>
        <v>663.07106397306393</v>
      </c>
      <c r="J2909" s="26">
        <f t="shared" si="147"/>
        <v>294.9309416666668</v>
      </c>
      <c r="K2909" s="26">
        <f t="shared" si="145"/>
        <v>368.14012230639713</v>
      </c>
      <c r="L2909" s="28">
        <f t="shared" si="146"/>
        <v>0.55520462633451939</v>
      </c>
    </row>
    <row r="2910" spans="1:12">
      <c r="A2910" s="14">
        <v>2011</v>
      </c>
      <c r="B2910" s="14" t="s">
        <v>981</v>
      </c>
      <c r="C2910" s="14" t="s">
        <v>2157</v>
      </c>
      <c r="D2910" s="14" t="s">
        <v>1412</v>
      </c>
      <c r="E2910" s="14" t="s">
        <v>1437</v>
      </c>
      <c r="F2910" s="14" t="s">
        <v>2158</v>
      </c>
      <c r="G2910" s="30">
        <v>1165.3715259259257</v>
      </c>
      <c r="H2910" s="30">
        <v>487.79196499999989</v>
      </c>
      <c r="I2910" s="26">
        <f t="shared" si="147"/>
        <v>1165.3715259259257</v>
      </c>
      <c r="J2910" s="26">
        <f t="shared" si="147"/>
        <v>487.79196499999989</v>
      </c>
      <c r="K2910" s="26">
        <f t="shared" si="145"/>
        <v>677.57956092592576</v>
      </c>
      <c r="L2910" s="28">
        <f t="shared" si="146"/>
        <v>0.58142793594306053</v>
      </c>
    </row>
    <row r="2911" spans="1:12">
      <c r="A2911" s="14">
        <v>2012</v>
      </c>
      <c r="B2911" s="14" t="s">
        <v>981</v>
      </c>
      <c r="C2911" s="14" t="s">
        <v>2157</v>
      </c>
      <c r="D2911" s="14" t="s">
        <v>1412</v>
      </c>
      <c r="E2911" s="14" t="s">
        <v>1437</v>
      </c>
      <c r="F2911" s="14" t="s">
        <v>2158</v>
      </c>
      <c r="G2911" s="30">
        <v>644.44209736906805</v>
      </c>
      <c r="H2911" s="30">
        <v>566.29489285714271</v>
      </c>
      <c r="I2911" s="26">
        <f t="shared" si="147"/>
        <v>644.44209736906805</v>
      </c>
      <c r="J2911" s="26">
        <f t="shared" si="147"/>
        <v>566.29489285714271</v>
      </c>
      <c r="K2911" s="26">
        <f t="shared" si="145"/>
        <v>78.147204511925338</v>
      </c>
      <c r="L2911" s="28">
        <f t="shared" si="146"/>
        <v>0.12126334519572968</v>
      </c>
    </row>
    <row r="2912" spans="1:12">
      <c r="A2912" s="14">
        <v>2017</v>
      </c>
      <c r="B2912" s="14" t="s">
        <v>981</v>
      </c>
      <c r="C2912" s="14" t="s">
        <v>2159</v>
      </c>
      <c r="D2912" s="14" t="s">
        <v>1387</v>
      </c>
      <c r="E2912" s="14" t="s">
        <v>1437</v>
      </c>
      <c r="F2912" s="14" t="s">
        <v>2112</v>
      </c>
      <c r="G2912" s="30">
        <v>119.94355263157892</v>
      </c>
      <c r="H2912" s="30">
        <v>32.210378571428549</v>
      </c>
      <c r="I2912" s="26">
        <f t="shared" si="147"/>
        <v>119.94355263157892</v>
      </c>
      <c r="J2912" s="26">
        <f t="shared" si="147"/>
        <v>32.210378571428549</v>
      </c>
      <c r="K2912" s="26">
        <f t="shared" si="145"/>
        <v>87.733174060150375</v>
      </c>
      <c r="L2912" s="28">
        <f t="shared" si="146"/>
        <v>0.73145385587863476</v>
      </c>
    </row>
    <row r="2913" spans="1:12">
      <c r="A2913" s="14">
        <v>2019</v>
      </c>
      <c r="B2913" s="14" t="s">
        <v>981</v>
      </c>
      <c r="C2913" s="14" t="s">
        <v>2159</v>
      </c>
      <c r="D2913" s="14" t="s">
        <v>1387</v>
      </c>
      <c r="E2913" s="14" t="s">
        <v>1437</v>
      </c>
      <c r="F2913" s="14" t="s">
        <v>2112</v>
      </c>
      <c r="G2913" s="30">
        <v>132.20282317145237</v>
      </c>
      <c r="H2913" s="30">
        <v>32.478021881868173</v>
      </c>
      <c r="I2913" s="26">
        <f t="shared" si="147"/>
        <v>132.20282317145237</v>
      </c>
      <c r="J2913" s="26">
        <f t="shared" si="147"/>
        <v>32.478021881868173</v>
      </c>
      <c r="K2913" s="26">
        <f t="shared" ref="K2913:K2976" si="148">IF(H2913="","",IF(G2913="","",G2913-H2913))</f>
        <v>99.724801289584192</v>
      </c>
      <c r="L2913" s="28">
        <f t="shared" ref="L2913:L2976" si="149">IF(H2913="","",IF(G2913="","",K2913/G2913))</f>
        <v>0.75433185840707961</v>
      </c>
    </row>
    <row r="2914" spans="1:12">
      <c r="A2914" s="14">
        <v>2020</v>
      </c>
      <c r="B2914" s="14" t="s">
        <v>981</v>
      </c>
      <c r="C2914" s="14" t="s">
        <v>2159</v>
      </c>
      <c r="D2914" s="14" t="s">
        <v>1387</v>
      </c>
      <c r="E2914" s="14" t="s">
        <v>1437</v>
      </c>
      <c r="F2914" s="14" t="s">
        <v>2112</v>
      </c>
      <c r="G2914" s="30">
        <v>138.76720910677474</v>
      </c>
      <c r="H2914" s="30">
        <v>37.899924133838468</v>
      </c>
      <c r="I2914" s="26">
        <f t="shared" si="147"/>
        <v>138.76720910677474</v>
      </c>
      <c r="J2914" s="26">
        <f t="shared" si="147"/>
        <v>37.899924133838468</v>
      </c>
      <c r="K2914" s="26">
        <f t="shared" si="148"/>
        <v>100.86728497293628</v>
      </c>
      <c r="L2914" s="28">
        <f t="shared" si="149"/>
        <v>0.72688126843657797</v>
      </c>
    </row>
    <row r="2915" spans="1:12">
      <c r="A2915" s="14">
        <v>2011</v>
      </c>
      <c r="B2915" s="14" t="s">
        <v>981</v>
      </c>
      <c r="C2915" s="14" t="s">
        <v>2159</v>
      </c>
      <c r="D2915" s="14" t="s">
        <v>1387</v>
      </c>
      <c r="E2915" s="14" t="s">
        <v>1437</v>
      </c>
      <c r="F2915" s="14" t="s">
        <v>2112</v>
      </c>
      <c r="G2915" s="30">
        <v>277.89582546296356</v>
      </c>
      <c r="H2915" s="30">
        <v>43.971481055555657</v>
      </c>
      <c r="I2915" s="26">
        <f t="shared" si="147"/>
        <v>277.89582546296356</v>
      </c>
      <c r="J2915" s="26">
        <f t="shared" si="147"/>
        <v>43.971481055555657</v>
      </c>
      <c r="K2915" s="26">
        <f t="shared" si="148"/>
        <v>233.92434440740789</v>
      </c>
      <c r="L2915" s="28">
        <f t="shared" si="149"/>
        <v>0.84176991150442471</v>
      </c>
    </row>
    <row r="2916" spans="1:12">
      <c r="A2916" s="14">
        <v>2012</v>
      </c>
      <c r="B2916" s="14" t="s">
        <v>981</v>
      </c>
      <c r="C2916" s="14" t="s">
        <v>2159</v>
      </c>
      <c r="D2916" s="14" t="s">
        <v>1387</v>
      </c>
      <c r="E2916" s="14" t="s">
        <v>1437</v>
      </c>
      <c r="F2916" s="14" t="s">
        <v>2112</v>
      </c>
      <c r="G2916" s="30">
        <v>249.44601400189171</v>
      </c>
      <c r="H2916" s="30">
        <v>46.041277285714202</v>
      </c>
      <c r="I2916" s="26">
        <f t="shared" si="147"/>
        <v>249.44601400189171</v>
      </c>
      <c r="J2916" s="26">
        <f t="shared" si="147"/>
        <v>46.041277285714202</v>
      </c>
      <c r="K2916" s="26">
        <f t="shared" si="148"/>
        <v>203.40473671617752</v>
      </c>
      <c r="L2916" s="28">
        <f t="shared" si="149"/>
        <v>0.8154258849557523</v>
      </c>
    </row>
    <row r="2917" spans="1:12">
      <c r="A2917" s="14">
        <v>2016</v>
      </c>
      <c r="B2917" s="14" t="s">
        <v>981</v>
      </c>
      <c r="C2917" s="14" t="s">
        <v>2159</v>
      </c>
      <c r="D2917" s="14" t="s">
        <v>1387</v>
      </c>
      <c r="E2917" s="14" t="s">
        <v>1437</v>
      </c>
      <c r="F2917" s="14" t="s">
        <v>2112</v>
      </c>
      <c r="G2917" s="30">
        <v>120.8811700635061</v>
      </c>
      <c r="H2917" s="30">
        <v>53.490299804839985</v>
      </c>
      <c r="I2917" s="26">
        <f t="shared" si="147"/>
        <v>120.8811700635061</v>
      </c>
      <c r="J2917" s="26">
        <f t="shared" si="147"/>
        <v>53.490299804839985</v>
      </c>
      <c r="K2917" s="26">
        <f t="shared" si="148"/>
        <v>67.390870258666126</v>
      </c>
      <c r="L2917" s="28">
        <f t="shared" si="149"/>
        <v>0.55749683944374195</v>
      </c>
    </row>
    <row r="2918" spans="1:12">
      <c r="A2918" s="14">
        <v>2018</v>
      </c>
      <c r="B2918" s="14" t="s">
        <v>981</v>
      </c>
      <c r="C2918" s="14" t="s">
        <v>2159</v>
      </c>
      <c r="D2918" s="14" t="s">
        <v>1387</v>
      </c>
      <c r="E2918" s="14" t="s">
        <v>1437</v>
      </c>
      <c r="F2918" s="14" t="s">
        <v>2112</v>
      </c>
      <c r="G2918" s="30">
        <v>137.0388239487994</v>
      </c>
      <c r="H2918" s="30">
        <v>55.844897311977626</v>
      </c>
      <c r="I2918" s="26">
        <f t="shared" si="147"/>
        <v>137.0388239487994</v>
      </c>
      <c r="J2918" s="26">
        <f t="shared" si="147"/>
        <v>55.844897311977626</v>
      </c>
      <c r="K2918" s="26">
        <f t="shared" si="148"/>
        <v>81.193926636821772</v>
      </c>
      <c r="L2918" s="28">
        <f t="shared" si="149"/>
        <v>0.59248849557522132</v>
      </c>
    </row>
    <row r="2919" spans="1:12">
      <c r="A2919" s="14">
        <v>2021</v>
      </c>
      <c r="B2919" s="14" t="s">
        <v>981</v>
      </c>
      <c r="C2919" s="14" t="s">
        <v>2159</v>
      </c>
      <c r="D2919" s="14" t="s">
        <v>1387</v>
      </c>
      <c r="E2919" s="14" t="s">
        <v>1437</v>
      </c>
      <c r="F2919" s="14" t="s">
        <v>2112</v>
      </c>
      <c r="G2919" s="30">
        <v>131.42231595441586</v>
      </c>
      <c r="H2919" s="30">
        <v>62.150107502314739</v>
      </c>
      <c r="I2919" s="26">
        <f t="shared" si="147"/>
        <v>131.42231595441586</v>
      </c>
      <c r="J2919" s="26">
        <f t="shared" si="147"/>
        <v>62.150107502314739</v>
      </c>
      <c r="K2919" s="26">
        <f t="shared" si="148"/>
        <v>69.272208452101125</v>
      </c>
      <c r="L2919" s="28">
        <f t="shared" si="149"/>
        <v>0.52709623893805335</v>
      </c>
    </row>
    <row r="2920" spans="1:12">
      <c r="A2920" s="14">
        <v>2014</v>
      </c>
      <c r="B2920" s="14" t="s">
        <v>981</v>
      </c>
      <c r="C2920" s="14" t="s">
        <v>2159</v>
      </c>
      <c r="D2920" s="14" t="s">
        <v>1387</v>
      </c>
      <c r="E2920" s="14" t="s">
        <v>1437</v>
      </c>
      <c r="F2920" s="14" t="s">
        <v>2112</v>
      </c>
      <c r="G2920" s="30">
        <v>249.08049087576669</v>
      </c>
      <c r="H2920" s="30">
        <v>98.481576737588568</v>
      </c>
      <c r="I2920" s="26">
        <f t="shared" si="147"/>
        <v>249.08049087576669</v>
      </c>
      <c r="J2920" s="26">
        <f t="shared" si="147"/>
        <v>98.481576737588568</v>
      </c>
      <c r="K2920" s="26">
        <f t="shared" si="148"/>
        <v>150.59891413817812</v>
      </c>
      <c r="L2920" s="28">
        <f t="shared" si="149"/>
        <v>0.60461946902654851</v>
      </c>
    </row>
    <row r="2921" spans="1:12">
      <c r="A2921" s="14">
        <v>2015</v>
      </c>
      <c r="B2921" s="14" t="s">
        <v>981</v>
      </c>
      <c r="C2921" s="14" t="s">
        <v>2159</v>
      </c>
      <c r="D2921" s="14" t="s">
        <v>1387</v>
      </c>
      <c r="E2921" s="14" t="s">
        <v>1437</v>
      </c>
      <c r="F2921" s="14" t="s">
        <v>2112</v>
      </c>
      <c r="G2921" s="30">
        <v>121.21288785652534</v>
      </c>
      <c r="H2921" s="30">
        <v>119.33569711538448</v>
      </c>
      <c r="I2921" s="26">
        <f t="shared" si="147"/>
        <v>121.21288785652534</v>
      </c>
      <c r="J2921" s="26">
        <f t="shared" si="147"/>
        <v>119.33569711538448</v>
      </c>
      <c r="K2921" s="26">
        <f t="shared" si="148"/>
        <v>1.8771907411408648</v>
      </c>
      <c r="L2921" s="28">
        <f t="shared" si="149"/>
        <v>1.5486725663716696E-2</v>
      </c>
    </row>
    <row r="2922" spans="1:12">
      <c r="A2922" s="14">
        <v>2013</v>
      </c>
      <c r="B2922" s="14" t="s">
        <v>981</v>
      </c>
      <c r="C2922" s="14" t="s">
        <v>2159</v>
      </c>
      <c r="D2922" s="14" t="s">
        <v>1387</v>
      </c>
      <c r="E2922" s="14" t="s">
        <v>1437</v>
      </c>
      <c r="F2922" s="14" t="s">
        <v>2112</v>
      </c>
      <c r="G2922" s="30">
        <v>243.8559802847758</v>
      </c>
      <c r="H2922" s="30">
        <v>184.26772138554236</v>
      </c>
      <c r="I2922" s="26">
        <f t="shared" si="147"/>
        <v>243.8559802847758</v>
      </c>
      <c r="J2922" s="26">
        <f t="shared" si="147"/>
        <v>184.26772138554236</v>
      </c>
      <c r="K2922" s="26">
        <f t="shared" si="148"/>
        <v>59.588258899233438</v>
      </c>
      <c r="L2922" s="28">
        <f t="shared" si="149"/>
        <v>0.24435840707964626</v>
      </c>
    </row>
    <row r="2923" spans="1:12">
      <c r="A2923" s="14">
        <v>2021</v>
      </c>
      <c r="B2923" s="14" t="s">
        <v>981</v>
      </c>
      <c r="C2923" s="14" t="s">
        <v>2160</v>
      </c>
      <c r="D2923" s="14" t="s">
        <v>1405</v>
      </c>
      <c r="E2923" s="14" t="s">
        <v>1142</v>
      </c>
      <c r="F2923" s="14" t="s">
        <v>2161</v>
      </c>
      <c r="G2923" s="30">
        <v>135.86104197274204</v>
      </c>
      <c r="H2923" s="30">
        <v>20.328507647673291</v>
      </c>
      <c r="I2923" s="26">
        <f t="shared" si="147"/>
        <v>135.86104197274204</v>
      </c>
      <c r="J2923" s="26">
        <f t="shared" si="147"/>
        <v>20.328507647673291</v>
      </c>
      <c r="K2923" s="26">
        <f t="shared" si="148"/>
        <v>115.53253432506875</v>
      </c>
      <c r="L2923" s="28">
        <f t="shared" si="149"/>
        <v>0.85037279743701788</v>
      </c>
    </row>
    <row r="2924" spans="1:12">
      <c r="A2924" s="14">
        <v>2020</v>
      </c>
      <c r="B2924" s="14" t="s">
        <v>981</v>
      </c>
      <c r="C2924" s="14" t="s">
        <v>2160</v>
      </c>
      <c r="D2924" s="14" t="s">
        <v>1405</v>
      </c>
      <c r="E2924" s="14" t="s">
        <v>1142</v>
      </c>
      <c r="F2924" s="14" t="s">
        <v>2161</v>
      </c>
      <c r="G2924" s="30">
        <v>205.48234901426173</v>
      </c>
      <c r="H2924" s="30">
        <v>40.33799745763892</v>
      </c>
      <c r="I2924" s="26">
        <f t="shared" si="147"/>
        <v>205.48234901426173</v>
      </c>
      <c r="J2924" s="26">
        <f t="shared" si="147"/>
        <v>40.33799745763892</v>
      </c>
      <c r="K2924" s="26">
        <f t="shared" si="148"/>
        <v>165.14435155662281</v>
      </c>
      <c r="L2924" s="28">
        <f t="shared" si="149"/>
        <v>0.80369118003980378</v>
      </c>
    </row>
    <row r="2925" spans="1:12">
      <c r="A2925" s="14">
        <v>2021</v>
      </c>
      <c r="B2925" s="14" t="s">
        <v>981</v>
      </c>
      <c r="C2925" s="14" t="s">
        <v>2162</v>
      </c>
      <c r="D2925" s="14" t="s">
        <v>1200</v>
      </c>
      <c r="E2925" s="14" t="s">
        <v>1546</v>
      </c>
      <c r="F2925" s="14" t="s">
        <v>2131</v>
      </c>
      <c r="G2925" s="30">
        <v>9081.2876048002636</v>
      </c>
      <c r="H2925" s="30">
        <v>1150.4835595041329</v>
      </c>
      <c r="I2925" s="26">
        <f t="shared" si="147"/>
        <v>9081.2876048002636</v>
      </c>
      <c r="J2925" s="26">
        <f t="shared" si="147"/>
        <v>1150.4835595041329</v>
      </c>
      <c r="K2925" s="26">
        <f t="shared" si="148"/>
        <v>7930.8040452961304</v>
      </c>
      <c r="L2925" s="28">
        <f t="shared" si="149"/>
        <v>0.87331272727272713</v>
      </c>
    </row>
    <row r="2926" spans="1:12">
      <c r="A2926" s="14">
        <v>2017</v>
      </c>
      <c r="B2926" s="14" t="s">
        <v>981</v>
      </c>
      <c r="C2926" s="14" t="s">
        <v>2162</v>
      </c>
      <c r="D2926" s="14" t="s">
        <v>1200</v>
      </c>
      <c r="E2926" s="14" t="s">
        <v>1546</v>
      </c>
      <c r="F2926" s="14" t="s">
        <v>2131</v>
      </c>
      <c r="G2926" s="30">
        <v>9079.2222152018676</v>
      </c>
      <c r="H2926" s="30">
        <v>1778.9583450292387</v>
      </c>
      <c r="I2926" s="26">
        <f t="shared" si="147"/>
        <v>9079.2222152018676</v>
      </c>
      <c r="J2926" s="26">
        <f t="shared" si="147"/>
        <v>1778.9583450292387</v>
      </c>
      <c r="K2926" s="26">
        <f t="shared" si="148"/>
        <v>7300.2638701726291</v>
      </c>
      <c r="L2926" s="28">
        <f t="shared" si="149"/>
        <v>0.80406269360269367</v>
      </c>
    </row>
    <row r="2927" spans="1:12">
      <c r="A2927" s="14">
        <v>2016</v>
      </c>
      <c r="B2927" s="14" t="s">
        <v>981</v>
      </c>
      <c r="C2927" s="14" t="s">
        <v>2162</v>
      </c>
      <c r="D2927" s="14" t="s">
        <v>1200</v>
      </c>
      <c r="E2927" s="14" t="s">
        <v>1546</v>
      </c>
      <c r="F2927" s="14" t="s">
        <v>2163</v>
      </c>
      <c r="G2927" s="30">
        <v>10006.750141163178</v>
      </c>
      <c r="H2927" s="30">
        <v>2231.8085163321507</v>
      </c>
      <c r="I2927" s="26">
        <f t="shared" si="147"/>
        <v>10006.750141163178</v>
      </c>
      <c r="J2927" s="26">
        <f t="shared" si="147"/>
        <v>2231.8085163321507</v>
      </c>
      <c r="K2927" s="26">
        <f t="shared" si="148"/>
        <v>7774.9416248310281</v>
      </c>
      <c r="L2927" s="28">
        <f t="shared" si="149"/>
        <v>0.77696969696969709</v>
      </c>
    </row>
    <row r="2928" spans="1:12">
      <c r="A2928" s="14">
        <v>2018</v>
      </c>
      <c r="B2928" s="14" t="s">
        <v>981</v>
      </c>
      <c r="C2928" s="14" t="s">
        <v>2162</v>
      </c>
      <c r="D2928" s="14" t="s">
        <v>1200</v>
      </c>
      <c r="E2928" s="14" t="s">
        <v>1546</v>
      </c>
      <c r="F2928" s="14" t="s">
        <v>2131</v>
      </c>
      <c r="G2928" s="30">
        <v>10351.896211561621</v>
      </c>
      <c r="H2928" s="30">
        <v>2366.7434582056135</v>
      </c>
      <c r="I2928" s="26">
        <f t="shared" si="147"/>
        <v>10351.896211561621</v>
      </c>
      <c r="J2928" s="26">
        <f t="shared" si="147"/>
        <v>2366.7434582056135</v>
      </c>
      <c r="K2928" s="26">
        <f t="shared" si="148"/>
        <v>7985.1527533560075</v>
      </c>
      <c r="L2928" s="28">
        <f t="shared" si="149"/>
        <v>0.77137102132435487</v>
      </c>
    </row>
    <row r="2929" spans="1:12">
      <c r="A2929" s="14">
        <v>2013</v>
      </c>
      <c r="B2929" s="14" t="s">
        <v>981</v>
      </c>
      <c r="C2929" s="14" t="s">
        <v>2162</v>
      </c>
      <c r="D2929" s="14" t="s">
        <v>1200</v>
      </c>
      <c r="E2929" s="14" t="s">
        <v>1546</v>
      </c>
      <c r="F2929" s="14" t="s">
        <v>2164</v>
      </c>
      <c r="G2929" s="30">
        <v>10014.328843062813</v>
      </c>
      <c r="H2929" s="30">
        <v>2444.5887099447514</v>
      </c>
      <c r="I2929" s="26">
        <f t="shared" si="147"/>
        <v>10014.328843062813</v>
      </c>
      <c r="J2929" s="26">
        <f t="shared" si="147"/>
        <v>2444.5887099447514</v>
      </c>
      <c r="K2929" s="26">
        <f t="shared" si="148"/>
        <v>7569.7401331180608</v>
      </c>
      <c r="L2929" s="28">
        <f t="shared" si="149"/>
        <v>0.75589090909090906</v>
      </c>
    </row>
    <row r="2930" spans="1:12">
      <c r="A2930" s="14">
        <v>2015</v>
      </c>
      <c r="B2930" s="14" t="s">
        <v>981</v>
      </c>
      <c r="C2930" s="14" t="s">
        <v>2162</v>
      </c>
      <c r="D2930" s="14" t="s">
        <v>1200</v>
      </c>
      <c r="E2930" s="14" t="s">
        <v>1546</v>
      </c>
      <c r="F2930" s="14" t="s">
        <v>2163</v>
      </c>
      <c r="G2930" s="30">
        <v>13849.774206270973</v>
      </c>
      <c r="H2930" s="30">
        <v>2733.5557160566764</v>
      </c>
      <c r="I2930" s="26">
        <f t="shared" si="147"/>
        <v>13849.774206270973</v>
      </c>
      <c r="J2930" s="26">
        <f t="shared" si="147"/>
        <v>2733.5557160566764</v>
      </c>
      <c r="K2930" s="26">
        <f t="shared" si="148"/>
        <v>11116.218490214296</v>
      </c>
      <c r="L2930" s="28">
        <f t="shared" si="149"/>
        <v>0.80262813852813841</v>
      </c>
    </row>
    <row r="2931" spans="1:12">
      <c r="A2931" s="14">
        <v>2019</v>
      </c>
      <c r="B2931" s="14" t="s">
        <v>981</v>
      </c>
      <c r="C2931" s="14" t="s">
        <v>2162</v>
      </c>
      <c r="D2931" s="14" t="s">
        <v>1200</v>
      </c>
      <c r="E2931" s="14" t="s">
        <v>1546</v>
      </c>
      <c r="F2931" s="14" t="s">
        <v>2131</v>
      </c>
      <c r="G2931" s="30">
        <v>9493.3728813559137</v>
      </c>
      <c r="H2931" s="30">
        <v>2945.1549599999939</v>
      </c>
      <c r="I2931" s="26">
        <f t="shared" si="147"/>
        <v>9493.3728813559137</v>
      </c>
      <c r="J2931" s="26">
        <f t="shared" si="147"/>
        <v>2945.1549599999939</v>
      </c>
      <c r="K2931" s="26">
        <f t="shared" si="148"/>
        <v>6548.2179213559193</v>
      </c>
      <c r="L2931" s="28">
        <f t="shared" si="149"/>
        <v>0.68976727272727267</v>
      </c>
    </row>
    <row r="2932" spans="1:12">
      <c r="A2932" s="14">
        <v>2020</v>
      </c>
      <c r="B2932" s="14" t="s">
        <v>981</v>
      </c>
      <c r="C2932" s="14" t="s">
        <v>2162</v>
      </c>
      <c r="D2932" s="14" t="s">
        <v>1200</v>
      </c>
      <c r="E2932" s="14" t="s">
        <v>1546</v>
      </c>
      <c r="F2932" s="14" t="s">
        <v>2131</v>
      </c>
      <c r="G2932" s="30">
        <v>9756.8922693892437</v>
      </c>
      <c r="H2932" s="30">
        <v>3135.0307475579916</v>
      </c>
      <c r="I2932" s="26">
        <f t="shared" si="147"/>
        <v>9756.8922693892437</v>
      </c>
      <c r="J2932" s="26">
        <f t="shared" si="147"/>
        <v>3135.0307475579916</v>
      </c>
      <c r="K2932" s="26">
        <f t="shared" si="148"/>
        <v>6621.8615218312516</v>
      </c>
      <c r="L2932" s="28">
        <f t="shared" si="149"/>
        <v>0.67868552188552178</v>
      </c>
    </row>
    <row r="2933" spans="1:12">
      <c r="A2933" s="14">
        <v>2011</v>
      </c>
      <c r="B2933" s="14" t="s">
        <v>981</v>
      </c>
      <c r="C2933" s="14" t="s">
        <v>2162</v>
      </c>
      <c r="D2933" s="14" t="s">
        <v>1200</v>
      </c>
      <c r="E2933" s="14" t="s">
        <v>1546</v>
      </c>
      <c r="F2933" s="14" t="s">
        <v>2164</v>
      </c>
      <c r="G2933" s="30">
        <v>8632.4129781775409</v>
      </c>
      <c r="H2933" s="30">
        <v>3272.5664449036808</v>
      </c>
      <c r="I2933" s="26">
        <f t="shared" si="147"/>
        <v>8632.4129781775409</v>
      </c>
      <c r="J2933" s="26">
        <f t="shared" si="147"/>
        <v>3272.5664449036808</v>
      </c>
      <c r="K2933" s="26">
        <f t="shared" si="148"/>
        <v>5359.8465332738597</v>
      </c>
      <c r="L2933" s="28">
        <f t="shared" si="149"/>
        <v>0.62089783549783562</v>
      </c>
    </row>
    <row r="2934" spans="1:12">
      <c r="A2934" s="14">
        <v>2012</v>
      </c>
      <c r="B2934" s="14" t="s">
        <v>981</v>
      </c>
      <c r="C2934" s="14" t="s">
        <v>2162</v>
      </c>
      <c r="D2934" s="14" t="s">
        <v>1200</v>
      </c>
      <c r="E2934" s="14" t="s">
        <v>1546</v>
      </c>
      <c r="F2934" s="14" t="s">
        <v>2164</v>
      </c>
      <c r="G2934" s="30">
        <v>9735.8908121297627</v>
      </c>
      <c r="H2934" s="30">
        <v>3399.4302783261396</v>
      </c>
      <c r="I2934" s="26">
        <f t="shared" si="147"/>
        <v>9735.8908121297627</v>
      </c>
      <c r="J2934" s="26">
        <f t="shared" si="147"/>
        <v>3399.4302783261396</v>
      </c>
      <c r="K2934" s="26">
        <f t="shared" si="148"/>
        <v>6336.4605338036235</v>
      </c>
      <c r="L2934" s="28">
        <f t="shared" si="149"/>
        <v>0.6508352092352091</v>
      </c>
    </row>
    <row r="2935" spans="1:12">
      <c r="A2935" s="14">
        <v>2014</v>
      </c>
      <c r="B2935" s="14" t="s">
        <v>981</v>
      </c>
      <c r="C2935" s="14" t="s">
        <v>2162</v>
      </c>
      <c r="D2935" s="14" t="s">
        <v>1200</v>
      </c>
      <c r="E2935" s="14" t="s">
        <v>1546</v>
      </c>
      <c r="F2935" s="14" t="s">
        <v>2163</v>
      </c>
      <c r="G2935" s="30">
        <v>13809.760881059698</v>
      </c>
      <c r="H2935" s="30">
        <v>4289.5442172140629</v>
      </c>
      <c r="I2935" s="26">
        <f t="shared" si="147"/>
        <v>13809.760881059698</v>
      </c>
      <c r="J2935" s="26">
        <f t="shared" si="147"/>
        <v>4289.5442172140629</v>
      </c>
      <c r="K2935" s="26">
        <f t="shared" si="148"/>
        <v>9520.2166638456347</v>
      </c>
      <c r="L2935" s="28">
        <f t="shared" si="149"/>
        <v>0.68938316498316499</v>
      </c>
    </row>
    <row r="2936" spans="1:12">
      <c r="A2936" s="14">
        <v>2013</v>
      </c>
      <c r="B2936" s="14" t="s">
        <v>981</v>
      </c>
      <c r="C2936" s="14" t="s">
        <v>2165</v>
      </c>
      <c r="D2936" s="14" t="s">
        <v>1141</v>
      </c>
      <c r="E2936" s="14" t="s">
        <v>1431</v>
      </c>
      <c r="F2936" s="14" t="s">
        <v>2166</v>
      </c>
      <c r="G2936" s="30">
        <v>656.57289361702203</v>
      </c>
      <c r="H2936" s="30">
        <v>85.268085000000127</v>
      </c>
      <c r="I2936" s="26">
        <f t="shared" si="147"/>
        <v>656.57289361702203</v>
      </c>
      <c r="J2936" s="26">
        <f t="shared" si="147"/>
        <v>85.268085000000127</v>
      </c>
      <c r="K2936" s="26">
        <f t="shared" si="148"/>
        <v>571.30480861702188</v>
      </c>
      <c r="L2936" s="28">
        <f t="shared" si="149"/>
        <v>0.87013157894736837</v>
      </c>
    </row>
    <row r="2937" spans="1:12">
      <c r="A2937" s="14">
        <v>2017</v>
      </c>
      <c r="B2937" s="14" t="s">
        <v>981</v>
      </c>
      <c r="C2937" s="14" t="s">
        <v>2165</v>
      </c>
      <c r="D2937" s="14" t="s">
        <v>1141</v>
      </c>
      <c r="E2937" s="14" t="s">
        <v>1431</v>
      </c>
      <c r="F2937" s="14" t="s">
        <v>2166</v>
      </c>
      <c r="G2937" s="30">
        <v>448.86762336719937</v>
      </c>
      <c r="H2937" s="30">
        <v>103.64890602220733</v>
      </c>
      <c r="I2937" s="26">
        <f t="shared" si="147"/>
        <v>448.86762336719937</v>
      </c>
      <c r="J2937" s="26">
        <f t="shared" si="147"/>
        <v>103.64890602220733</v>
      </c>
      <c r="K2937" s="26">
        <f t="shared" si="148"/>
        <v>345.21871734499206</v>
      </c>
      <c r="L2937" s="28">
        <f t="shared" si="149"/>
        <v>0.76908803258145308</v>
      </c>
    </row>
    <row r="2938" spans="1:12">
      <c r="A2938" s="14">
        <v>2016</v>
      </c>
      <c r="B2938" s="14" t="s">
        <v>981</v>
      </c>
      <c r="C2938" s="14" t="s">
        <v>2165</v>
      </c>
      <c r="D2938" s="14" t="s">
        <v>1141</v>
      </c>
      <c r="E2938" s="14" t="s">
        <v>1431</v>
      </c>
      <c r="F2938" s="14" t="s">
        <v>2166</v>
      </c>
      <c r="G2938" s="30">
        <v>505.89201101928296</v>
      </c>
      <c r="H2938" s="30">
        <v>105.17228650137687</v>
      </c>
      <c r="I2938" s="26">
        <f t="shared" si="147"/>
        <v>505.89201101928296</v>
      </c>
      <c r="J2938" s="26">
        <f t="shared" si="147"/>
        <v>105.17228650137687</v>
      </c>
      <c r="K2938" s="26">
        <f t="shared" si="148"/>
        <v>400.71972451790612</v>
      </c>
      <c r="L2938" s="28">
        <f t="shared" si="149"/>
        <v>0.79210526315789553</v>
      </c>
    </row>
    <row r="2939" spans="1:12">
      <c r="A2939" s="14">
        <v>2011</v>
      </c>
      <c r="B2939" s="14" t="s">
        <v>981</v>
      </c>
      <c r="C2939" s="14" t="s">
        <v>2165</v>
      </c>
      <c r="D2939" s="14" t="s">
        <v>1141</v>
      </c>
      <c r="E2939" s="14" t="s">
        <v>1431</v>
      </c>
      <c r="F2939" s="14" t="s">
        <v>2166</v>
      </c>
      <c r="G2939" s="30">
        <v>502.38950588235372</v>
      </c>
      <c r="H2939" s="30">
        <v>106.46588272727318</v>
      </c>
      <c r="I2939" s="26">
        <f t="shared" si="147"/>
        <v>502.38950588235372</v>
      </c>
      <c r="J2939" s="26">
        <f t="shared" si="147"/>
        <v>106.46588272727318</v>
      </c>
      <c r="K2939" s="26">
        <f t="shared" si="148"/>
        <v>395.92362315508052</v>
      </c>
      <c r="L2939" s="28">
        <f t="shared" si="149"/>
        <v>0.78808099794941844</v>
      </c>
    </row>
    <row r="2940" spans="1:12">
      <c r="A2940" s="14">
        <v>2014</v>
      </c>
      <c r="B2940" s="14" t="s">
        <v>981</v>
      </c>
      <c r="C2940" s="14" t="s">
        <v>2165</v>
      </c>
      <c r="D2940" s="14" t="s">
        <v>1141</v>
      </c>
      <c r="E2940" s="14" t="s">
        <v>1431</v>
      </c>
      <c r="F2940" s="14" t="s">
        <v>2166</v>
      </c>
      <c r="G2940" s="30">
        <v>712.70415590008554</v>
      </c>
      <c r="H2940" s="30">
        <v>115.02402034883714</v>
      </c>
      <c r="I2940" s="26">
        <f t="shared" si="147"/>
        <v>712.70415590008554</v>
      </c>
      <c r="J2940" s="26">
        <f t="shared" si="147"/>
        <v>115.02402034883714</v>
      </c>
      <c r="K2940" s="26">
        <f t="shared" si="148"/>
        <v>597.68013555124844</v>
      </c>
      <c r="L2940" s="28">
        <f t="shared" si="149"/>
        <v>0.83860902255639103</v>
      </c>
    </row>
    <row r="2941" spans="1:12">
      <c r="A2941" s="14">
        <v>2015</v>
      </c>
      <c r="B2941" s="14" t="s">
        <v>981</v>
      </c>
      <c r="C2941" s="14" t="s">
        <v>2165</v>
      </c>
      <c r="D2941" s="14" t="s">
        <v>1141</v>
      </c>
      <c r="E2941" s="14" t="s">
        <v>1431</v>
      </c>
      <c r="F2941" s="14" t="s">
        <v>2166</v>
      </c>
      <c r="G2941" s="30">
        <v>555.31702048898114</v>
      </c>
      <c r="H2941" s="30">
        <v>133.83279370982606</v>
      </c>
      <c r="I2941" s="26">
        <f t="shared" si="147"/>
        <v>555.31702048898114</v>
      </c>
      <c r="J2941" s="26">
        <f t="shared" si="147"/>
        <v>133.83279370982606</v>
      </c>
      <c r="K2941" s="26">
        <f t="shared" si="148"/>
        <v>421.48422677915505</v>
      </c>
      <c r="L2941" s="28">
        <f t="shared" si="149"/>
        <v>0.758997493734335</v>
      </c>
    </row>
    <row r="2942" spans="1:12">
      <c r="A2942" s="14">
        <v>2020</v>
      </c>
      <c r="B2942" s="14" t="s">
        <v>981</v>
      </c>
      <c r="C2942" s="14" t="s">
        <v>2165</v>
      </c>
      <c r="D2942" s="14" t="s">
        <v>1141</v>
      </c>
      <c r="E2942" s="14" t="s">
        <v>1431</v>
      </c>
      <c r="F2942" s="14" t="s">
        <v>2166</v>
      </c>
      <c r="G2942" s="30">
        <v>690.89906595365505</v>
      </c>
      <c r="H2942" s="30">
        <v>136.15278632586379</v>
      </c>
      <c r="I2942" s="26">
        <f t="shared" si="147"/>
        <v>690.89906595365505</v>
      </c>
      <c r="J2942" s="26">
        <f t="shared" si="147"/>
        <v>136.15278632586379</v>
      </c>
      <c r="K2942" s="26">
        <f t="shared" si="148"/>
        <v>554.7462796277913</v>
      </c>
      <c r="L2942" s="28">
        <f t="shared" si="149"/>
        <v>0.80293389724310793</v>
      </c>
    </row>
    <row r="2943" spans="1:12">
      <c r="A2943" s="14">
        <v>2018</v>
      </c>
      <c r="B2943" s="14" t="s">
        <v>981</v>
      </c>
      <c r="C2943" s="14" t="s">
        <v>2165</v>
      </c>
      <c r="D2943" s="14" t="s">
        <v>1141</v>
      </c>
      <c r="E2943" s="14" t="s">
        <v>1431</v>
      </c>
      <c r="F2943" s="14" t="s">
        <v>2166</v>
      </c>
      <c r="G2943" s="30">
        <v>661.65769994099605</v>
      </c>
      <c r="H2943" s="30">
        <v>148.00155110497184</v>
      </c>
      <c r="I2943" s="26">
        <f t="shared" si="147"/>
        <v>661.65769994099605</v>
      </c>
      <c r="J2943" s="26">
        <f t="shared" si="147"/>
        <v>148.00155110497184</v>
      </c>
      <c r="K2943" s="26">
        <f t="shared" si="148"/>
        <v>513.65614883602416</v>
      </c>
      <c r="L2943" s="28">
        <f t="shared" si="149"/>
        <v>0.77631704260651679</v>
      </c>
    </row>
    <row r="2944" spans="1:12">
      <c r="A2944" s="14">
        <v>2012</v>
      </c>
      <c r="B2944" s="14" t="s">
        <v>981</v>
      </c>
      <c r="C2944" s="14" t="s">
        <v>2165</v>
      </c>
      <c r="D2944" s="14" t="s">
        <v>1141</v>
      </c>
      <c r="E2944" s="14" t="s">
        <v>1431</v>
      </c>
      <c r="F2944" s="14" t="s">
        <v>2166</v>
      </c>
      <c r="G2944" s="30">
        <v>653.17363999999918</v>
      </c>
      <c r="H2944" s="30">
        <v>164.41886583333354</v>
      </c>
      <c r="I2944" s="26">
        <f t="shared" si="147"/>
        <v>653.17363999999918</v>
      </c>
      <c r="J2944" s="26">
        <f t="shared" si="147"/>
        <v>164.41886583333354</v>
      </c>
      <c r="K2944" s="26">
        <f t="shared" si="148"/>
        <v>488.75477416666564</v>
      </c>
      <c r="L2944" s="28">
        <f t="shared" si="149"/>
        <v>0.74827694235588904</v>
      </c>
    </row>
    <row r="2945" spans="1:12">
      <c r="A2945" s="14">
        <v>2021</v>
      </c>
      <c r="B2945" s="14" t="s">
        <v>981</v>
      </c>
      <c r="C2945" s="14" t="s">
        <v>2165</v>
      </c>
      <c r="D2945" s="14" t="s">
        <v>1141</v>
      </c>
      <c r="E2945" s="14" t="s">
        <v>1431</v>
      </c>
      <c r="F2945" s="14" t="s">
        <v>2166</v>
      </c>
      <c r="G2945" s="30">
        <v>530.25298147108356</v>
      </c>
      <c r="H2945" s="30">
        <v>167.49008895604348</v>
      </c>
      <c r="I2945" s="26">
        <f t="shared" si="147"/>
        <v>530.25298147108356</v>
      </c>
      <c r="J2945" s="26">
        <f t="shared" si="147"/>
        <v>167.49008895604348</v>
      </c>
      <c r="K2945" s="26">
        <f t="shared" si="148"/>
        <v>362.76289251504011</v>
      </c>
      <c r="L2945" s="28">
        <f t="shared" si="149"/>
        <v>0.68413173558897333</v>
      </c>
    </row>
    <row r="2946" spans="1:12">
      <c r="A2946" s="14">
        <v>2019</v>
      </c>
      <c r="B2946" s="14" t="s">
        <v>981</v>
      </c>
      <c r="C2946" s="14" t="s">
        <v>2165</v>
      </c>
      <c r="D2946" s="14" t="s">
        <v>1141</v>
      </c>
      <c r="E2946" s="14" t="s">
        <v>1431</v>
      </c>
      <c r="F2946" s="14" t="s">
        <v>2166</v>
      </c>
      <c r="G2946" s="30">
        <v>687.31924839096723</v>
      </c>
      <c r="H2946" s="30">
        <v>173.5359443235013</v>
      </c>
      <c r="I2946" s="26">
        <f t="shared" si="147"/>
        <v>687.31924839096723</v>
      </c>
      <c r="J2946" s="26">
        <f t="shared" si="147"/>
        <v>173.5359443235013</v>
      </c>
      <c r="K2946" s="26">
        <f t="shared" si="148"/>
        <v>513.78330406746591</v>
      </c>
      <c r="L2946" s="28">
        <f t="shared" si="149"/>
        <v>0.74751770050125377</v>
      </c>
    </row>
    <row r="2947" spans="1:12">
      <c r="A2947" s="14">
        <v>2020</v>
      </c>
      <c r="B2947" s="14" t="s">
        <v>981</v>
      </c>
      <c r="C2947" s="14" t="s">
        <v>2167</v>
      </c>
      <c r="D2947" s="14" t="s">
        <v>1415</v>
      </c>
      <c r="E2947" s="14" t="s">
        <v>2156</v>
      </c>
      <c r="F2947" s="14" t="s">
        <v>2168</v>
      </c>
      <c r="G2947" s="30">
        <v>37.373437500000001</v>
      </c>
      <c r="H2947" s="30">
        <v>16.380243750000005</v>
      </c>
      <c r="I2947" s="26">
        <f t="shared" si="147"/>
        <v>37.373437500000001</v>
      </c>
      <c r="J2947" s="26">
        <f t="shared" si="147"/>
        <v>16.380243750000005</v>
      </c>
      <c r="K2947" s="26">
        <f t="shared" si="148"/>
        <v>20.993193749999996</v>
      </c>
      <c r="L2947" s="28">
        <f t="shared" si="149"/>
        <v>0.56171428571428561</v>
      </c>
    </row>
    <row r="2948" spans="1:12">
      <c r="A2948" s="14">
        <v>2021</v>
      </c>
      <c r="B2948" s="14" t="s">
        <v>981</v>
      </c>
      <c r="C2948" s="14" t="s">
        <v>2167</v>
      </c>
      <c r="D2948" s="14" t="s">
        <v>1415</v>
      </c>
      <c r="E2948" s="14" t="s">
        <v>2156</v>
      </c>
      <c r="F2948" s="14" t="s">
        <v>2168</v>
      </c>
      <c r="G2948" s="30">
        <v>34.799340659340636</v>
      </c>
      <c r="H2948" s="30">
        <v>18.342152472527459</v>
      </c>
      <c r="I2948" s="26">
        <f t="shared" si="147"/>
        <v>34.799340659340636</v>
      </c>
      <c r="J2948" s="26">
        <f t="shared" si="147"/>
        <v>18.342152472527459</v>
      </c>
      <c r="K2948" s="26">
        <f t="shared" si="148"/>
        <v>16.457188186813177</v>
      </c>
      <c r="L2948" s="28">
        <f t="shared" si="149"/>
        <v>0.47291666666666671</v>
      </c>
    </row>
    <row r="2949" spans="1:12">
      <c r="A2949" s="14">
        <v>2011</v>
      </c>
      <c r="B2949" s="14" t="s">
        <v>981</v>
      </c>
      <c r="C2949" s="14" t="s">
        <v>2169</v>
      </c>
      <c r="D2949" s="14" t="s">
        <v>1141</v>
      </c>
      <c r="E2949" s="14" t="s">
        <v>1551</v>
      </c>
      <c r="F2949" s="14" t="s">
        <v>2170</v>
      </c>
      <c r="G2949" s="30">
        <v>317.35177693714434</v>
      </c>
      <c r="H2949" s="30">
        <v>75.602047739969535</v>
      </c>
      <c r="I2949" s="26">
        <f t="shared" si="147"/>
        <v>317.35177693714434</v>
      </c>
      <c r="J2949" s="26">
        <f t="shared" si="147"/>
        <v>75.602047739969535</v>
      </c>
      <c r="K2949" s="26">
        <f t="shared" si="148"/>
        <v>241.74972919717482</v>
      </c>
      <c r="L2949" s="28">
        <f t="shared" si="149"/>
        <v>0.76177209886887287</v>
      </c>
    </row>
    <row r="2950" spans="1:12">
      <c r="A2950" s="14">
        <v>2017</v>
      </c>
      <c r="B2950" s="14" t="s">
        <v>981</v>
      </c>
      <c r="C2950" s="14" t="s">
        <v>2169</v>
      </c>
      <c r="D2950" s="14" t="s">
        <v>1141</v>
      </c>
      <c r="E2950" s="14" t="s">
        <v>1551</v>
      </c>
      <c r="F2950" s="14" t="s">
        <v>2170</v>
      </c>
      <c r="G2950" s="30">
        <v>268.11393231771456</v>
      </c>
      <c r="H2950" s="30">
        <v>110.46874719085183</v>
      </c>
      <c r="I2950" s="26">
        <f t="shared" si="147"/>
        <v>268.11393231771456</v>
      </c>
      <c r="J2950" s="26">
        <f t="shared" si="147"/>
        <v>110.46874719085183</v>
      </c>
      <c r="K2950" s="26">
        <f t="shared" si="148"/>
        <v>157.64518512686271</v>
      </c>
      <c r="L2950" s="28">
        <f t="shared" si="149"/>
        <v>0.58797834101382485</v>
      </c>
    </row>
    <row r="2951" spans="1:12">
      <c r="A2951" s="14">
        <v>2016</v>
      </c>
      <c r="B2951" s="14" t="s">
        <v>981</v>
      </c>
      <c r="C2951" s="14" t="s">
        <v>2169</v>
      </c>
      <c r="D2951" s="14" t="s">
        <v>1141</v>
      </c>
      <c r="E2951" s="14" t="s">
        <v>1551</v>
      </c>
      <c r="F2951" s="14" t="s">
        <v>2170</v>
      </c>
      <c r="G2951" s="30">
        <v>361.37610212765941</v>
      </c>
      <c r="H2951" s="30">
        <v>111.37225666666669</v>
      </c>
      <c r="I2951" s="26">
        <f t="shared" si="147"/>
        <v>361.37610212765941</v>
      </c>
      <c r="J2951" s="26">
        <f t="shared" si="147"/>
        <v>111.37225666666669</v>
      </c>
      <c r="K2951" s="26">
        <f t="shared" si="148"/>
        <v>250.00384546099272</v>
      </c>
      <c r="L2951" s="28">
        <f t="shared" si="149"/>
        <v>0.69181067588325629</v>
      </c>
    </row>
    <row r="2952" spans="1:12">
      <c r="A2952" s="14">
        <v>2021</v>
      </c>
      <c r="B2952" s="14" t="s">
        <v>981</v>
      </c>
      <c r="C2952" s="14" t="s">
        <v>2169</v>
      </c>
      <c r="D2952" s="14" t="s">
        <v>1141</v>
      </c>
      <c r="E2952" s="14" t="s">
        <v>1551</v>
      </c>
      <c r="F2952" s="14" t="s">
        <v>2170</v>
      </c>
      <c r="G2952" s="30">
        <v>320.28472396614205</v>
      </c>
      <c r="H2952" s="30">
        <v>127.91315814655172</v>
      </c>
      <c r="I2952" s="26">
        <f t="shared" ref="I2952:J3015" si="150">IF(G2952&lt;0,"",IF(G2952="","",G2952))</f>
        <v>320.28472396614205</v>
      </c>
      <c r="J2952" s="26">
        <f t="shared" si="150"/>
        <v>127.91315814655172</v>
      </c>
      <c r="K2952" s="26">
        <f t="shared" si="148"/>
        <v>192.37156581959033</v>
      </c>
      <c r="L2952" s="28">
        <f t="shared" si="149"/>
        <v>0.60062672811059925</v>
      </c>
    </row>
    <row r="2953" spans="1:12">
      <c r="A2953" s="14">
        <v>2012</v>
      </c>
      <c r="B2953" s="14" t="s">
        <v>981</v>
      </c>
      <c r="C2953" s="14" t="s">
        <v>2169</v>
      </c>
      <c r="D2953" s="14" t="s">
        <v>1141</v>
      </c>
      <c r="E2953" s="14" t="s">
        <v>1551</v>
      </c>
      <c r="F2953" s="14" t="s">
        <v>2170</v>
      </c>
      <c r="G2953" s="30">
        <v>401.60398672467625</v>
      </c>
      <c r="H2953" s="30">
        <v>156.48906498842587</v>
      </c>
      <c r="I2953" s="26">
        <f t="shared" si="150"/>
        <v>401.60398672467625</v>
      </c>
      <c r="J2953" s="26">
        <f t="shared" si="150"/>
        <v>156.48906498842587</v>
      </c>
      <c r="K2953" s="26">
        <f t="shared" si="148"/>
        <v>245.11492173625038</v>
      </c>
      <c r="L2953" s="28">
        <f t="shared" si="149"/>
        <v>0.61033986175115196</v>
      </c>
    </row>
    <row r="2954" spans="1:12">
      <c r="A2954" s="14">
        <v>2013</v>
      </c>
      <c r="B2954" s="14" t="s">
        <v>981</v>
      </c>
      <c r="C2954" s="14" t="s">
        <v>2169</v>
      </c>
      <c r="D2954" s="14" t="s">
        <v>1141</v>
      </c>
      <c r="E2954" s="14" t="s">
        <v>1551</v>
      </c>
      <c r="F2954" s="14" t="s">
        <v>2170</v>
      </c>
      <c r="G2954" s="30">
        <v>356.74508493619106</v>
      </c>
      <c r="H2954" s="30">
        <v>159.01460064724918</v>
      </c>
      <c r="I2954" s="26">
        <f t="shared" si="150"/>
        <v>356.74508493619106</v>
      </c>
      <c r="J2954" s="26">
        <f t="shared" si="150"/>
        <v>159.01460064724918</v>
      </c>
      <c r="K2954" s="26">
        <f t="shared" si="148"/>
        <v>197.73048428894188</v>
      </c>
      <c r="L2954" s="28">
        <f t="shared" si="149"/>
        <v>0.55426267281106001</v>
      </c>
    </row>
    <row r="2955" spans="1:12">
      <c r="A2955" s="14">
        <v>2014</v>
      </c>
      <c r="B2955" s="14" t="s">
        <v>981</v>
      </c>
      <c r="C2955" s="14" t="s">
        <v>2169</v>
      </c>
      <c r="D2955" s="14" t="s">
        <v>1141</v>
      </c>
      <c r="E2955" s="14" t="s">
        <v>1551</v>
      </c>
      <c r="F2955" s="14" t="s">
        <v>2170</v>
      </c>
      <c r="G2955" s="30">
        <v>451.56001878729501</v>
      </c>
      <c r="H2955" s="30">
        <v>163.4199869834712</v>
      </c>
      <c r="I2955" s="26">
        <f t="shared" si="150"/>
        <v>451.56001878729501</v>
      </c>
      <c r="J2955" s="26">
        <f t="shared" si="150"/>
        <v>163.4199869834712</v>
      </c>
      <c r="K2955" s="26">
        <f t="shared" si="148"/>
        <v>288.14003180382383</v>
      </c>
      <c r="L2955" s="28">
        <f t="shared" si="149"/>
        <v>0.63809907834101387</v>
      </c>
    </row>
    <row r="2956" spans="1:12">
      <c r="A2956" s="14">
        <v>2018</v>
      </c>
      <c r="B2956" s="14" t="s">
        <v>981</v>
      </c>
      <c r="C2956" s="14" t="s">
        <v>2169</v>
      </c>
      <c r="D2956" s="14" t="s">
        <v>1141</v>
      </c>
      <c r="E2956" s="14" t="s">
        <v>1551</v>
      </c>
      <c r="F2956" s="14" t="s">
        <v>2170</v>
      </c>
      <c r="G2956" s="30">
        <v>376.56943745700028</v>
      </c>
      <c r="H2956" s="30">
        <v>168.82342509746582</v>
      </c>
      <c r="I2956" s="26">
        <f t="shared" si="150"/>
        <v>376.56943745700028</v>
      </c>
      <c r="J2956" s="26">
        <f t="shared" si="150"/>
        <v>168.82342509746582</v>
      </c>
      <c r="K2956" s="26">
        <f t="shared" si="148"/>
        <v>207.74601235953446</v>
      </c>
      <c r="L2956" s="28">
        <f t="shared" si="149"/>
        <v>0.55168049155145937</v>
      </c>
    </row>
    <row r="2957" spans="1:12">
      <c r="A2957" s="14">
        <v>2015</v>
      </c>
      <c r="B2957" s="14" t="s">
        <v>981</v>
      </c>
      <c r="C2957" s="14" t="s">
        <v>2169</v>
      </c>
      <c r="D2957" s="14" t="s">
        <v>1141</v>
      </c>
      <c r="E2957" s="14" t="s">
        <v>1551</v>
      </c>
      <c r="F2957" s="14" t="s">
        <v>2170</v>
      </c>
      <c r="G2957" s="30">
        <v>429.83157220016921</v>
      </c>
      <c r="H2957" s="30">
        <v>171.27071466942169</v>
      </c>
      <c r="I2957" s="26">
        <f t="shared" si="150"/>
        <v>429.83157220016921</v>
      </c>
      <c r="J2957" s="26">
        <f t="shared" si="150"/>
        <v>171.27071466942169</v>
      </c>
      <c r="K2957" s="26">
        <f t="shared" si="148"/>
        <v>258.56085753074751</v>
      </c>
      <c r="L2957" s="28">
        <f t="shared" si="149"/>
        <v>0.60153993855606713</v>
      </c>
    </row>
    <row r="2958" spans="1:12">
      <c r="A2958" s="14">
        <v>2019</v>
      </c>
      <c r="B2958" s="14" t="s">
        <v>981</v>
      </c>
      <c r="C2958" s="14" t="s">
        <v>2169</v>
      </c>
      <c r="D2958" s="14" t="s">
        <v>1141</v>
      </c>
      <c r="E2958" s="14" t="s">
        <v>1551</v>
      </c>
      <c r="F2958" s="14" t="s">
        <v>2170</v>
      </c>
      <c r="G2958" s="30">
        <v>373.57768092338205</v>
      </c>
      <c r="H2958" s="30">
        <v>174.63106758540371</v>
      </c>
      <c r="I2958" s="26">
        <f t="shared" si="150"/>
        <v>373.57768092338205</v>
      </c>
      <c r="J2958" s="26">
        <f t="shared" si="150"/>
        <v>174.63106758540371</v>
      </c>
      <c r="K2958" s="26">
        <f t="shared" si="148"/>
        <v>198.94661333797833</v>
      </c>
      <c r="L2958" s="28">
        <f t="shared" si="149"/>
        <v>0.53254416282642103</v>
      </c>
    </row>
    <row r="2959" spans="1:12">
      <c r="A2959" s="14">
        <v>2020</v>
      </c>
      <c r="B2959" s="14" t="s">
        <v>981</v>
      </c>
      <c r="C2959" s="14" t="s">
        <v>2169</v>
      </c>
      <c r="D2959" s="14" t="s">
        <v>1141</v>
      </c>
      <c r="E2959" s="14" t="s">
        <v>1551</v>
      </c>
      <c r="F2959" s="14" t="s">
        <v>2170</v>
      </c>
      <c r="G2959" s="30">
        <v>385.45006216216211</v>
      </c>
      <c r="H2959" s="30">
        <v>208.95567597972976</v>
      </c>
      <c r="I2959" s="26">
        <f t="shared" si="150"/>
        <v>385.45006216216211</v>
      </c>
      <c r="J2959" s="26">
        <f t="shared" si="150"/>
        <v>208.95567597972976</v>
      </c>
      <c r="K2959" s="26">
        <f t="shared" si="148"/>
        <v>176.49438618243235</v>
      </c>
      <c r="L2959" s="28">
        <f t="shared" si="149"/>
        <v>0.45789170506912424</v>
      </c>
    </row>
    <row r="2960" spans="1:12">
      <c r="A2960" s="14">
        <v>2017</v>
      </c>
      <c r="B2960" s="14" t="s">
        <v>981</v>
      </c>
      <c r="C2960" s="14" t="s">
        <v>2171</v>
      </c>
      <c r="D2960" s="14" t="s">
        <v>1412</v>
      </c>
      <c r="E2960" s="14" t="s">
        <v>1437</v>
      </c>
      <c r="F2960" s="14" t="s">
        <v>2112</v>
      </c>
      <c r="G2960" s="30">
        <v>141.72374999999994</v>
      </c>
      <c r="H2960" s="30">
        <v>5.1923164636363568</v>
      </c>
      <c r="I2960" s="26">
        <f t="shared" si="150"/>
        <v>141.72374999999994</v>
      </c>
      <c r="J2960" s="26">
        <f t="shared" si="150"/>
        <v>5.1923164636363568</v>
      </c>
      <c r="K2960" s="26">
        <f t="shared" si="148"/>
        <v>136.53143353636358</v>
      </c>
      <c r="L2960" s="28">
        <f t="shared" si="149"/>
        <v>0.96336311688311693</v>
      </c>
    </row>
    <row r="2961" spans="1:12">
      <c r="A2961" s="14">
        <v>2011</v>
      </c>
      <c r="B2961" s="14" t="s">
        <v>981</v>
      </c>
      <c r="C2961" s="14" t="s">
        <v>2171</v>
      </c>
      <c r="D2961" s="14" t="s">
        <v>1412</v>
      </c>
      <c r="E2961" s="14" t="s">
        <v>1437</v>
      </c>
      <c r="F2961" s="14" t="s">
        <v>2112</v>
      </c>
      <c r="G2961" s="30">
        <v>139.88116710875323</v>
      </c>
      <c r="H2961" s="30">
        <v>8.4350564102564132</v>
      </c>
      <c r="I2961" s="26">
        <f t="shared" si="150"/>
        <v>139.88116710875323</v>
      </c>
      <c r="J2961" s="26">
        <f t="shared" si="150"/>
        <v>8.4350564102564132</v>
      </c>
      <c r="K2961" s="26">
        <f t="shared" si="148"/>
        <v>131.44611069849682</v>
      </c>
      <c r="L2961" s="28">
        <f t="shared" si="149"/>
        <v>0.9396984126984127</v>
      </c>
    </row>
    <row r="2962" spans="1:12">
      <c r="A2962" s="14">
        <v>2012</v>
      </c>
      <c r="B2962" s="14" t="s">
        <v>981</v>
      </c>
      <c r="C2962" s="14" t="s">
        <v>2171</v>
      </c>
      <c r="D2962" s="14" t="s">
        <v>1412</v>
      </c>
      <c r="E2962" s="14" t="s">
        <v>1437</v>
      </c>
      <c r="F2962" s="14" t="s">
        <v>2112</v>
      </c>
      <c r="G2962" s="30">
        <v>203.61630672926435</v>
      </c>
      <c r="H2962" s="30">
        <v>13.452101495124591</v>
      </c>
      <c r="I2962" s="26">
        <f t="shared" si="150"/>
        <v>203.61630672926435</v>
      </c>
      <c r="J2962" s="26">
        <f t="shared" si="150"/>
        <v>13.452101495124591</v>
      </c>
      <c r="K2962" s="26">
        <f t="shared" si="148"/>
        <v>190.16420523413976</v>
      </c>
      <c r="L2962" s="28">
        <f t="shared" si="149"/>
        <v>0.93393406593406592</v>
      </c>
    </row>
    <row r="2963" spans="1:12">
      <c r="A2963" s="14">
        <v>2016</v>
      </c>
      <c r="B2963" s="14" t="s">
        <v>981</v>
      </c>
      <c r="C2963" s="14" t="s">
        <v>2171</v>
      </c>
      <c r="D2963" s="14" t="s">
        <v>1412</v>
      </c>
      <c r="E2963" s="14" t="s">
        <v>1437</v>
      </c>
      <c r="F2963" s="14" t="s">
        <v>2112</v>
      </c>
      <c r="G2963" s="30">
        <v>154.05651709401701</v>
      </c>
      <c r="H2963" s="30">
        <v>16.53906751373626</v>
      </c>
      <c r="I2963" s="26">
        <f t="shared" si="150"/>
        <v>154.05651709401701</v>
      </c>
      <c r="J2963" s="26">
        <f t="shared" si="150"/>
        <v>16.53906751373626</v>
      </c>
      <c r="K2963" s="26">
        <f t="shared" si="148"/>
        <v>137.51744958028075</v>
      </c>
      <c r="L2963" s="28">
        <f t="shared" si="149"/>
        <v>0.89264285714285718</v>
      </c>
    </row>
    <row r="2964" spans="1:12">
      <c r="A2964" s="14">
        <v>2015</v>
      </c>
      <c r="B2964" s="14" t="s">
        <v>981</v>
      </c>
      <c r="C2964" s="14" t="s">
        <v>2171</v>
      </c>
      <c r="D2964" s="14" t="s">
        <v>1412</v>
      </c>
      <c r="E2964" s="14" t="s">
        <v>1437</v>
      </c>
      <c r="F2964" s="14" t="s">
        <v>2112</v>
      </c>
      <c r="G2964" s="30">
        <v>216.05347826086967</v>
      </c>
      <c r="H2964" s="30">
        <v>25.297898181818212</v>
      </c>
      <c r="I2964" s="26">
        <f t="shared" si="150"/>
        <v>216.05347826086967</v>
      </c>
      <c r="J2964" s="26">
        <f t="shared" si="150"/>
        <v>25.297898181818212</v>
      </c>
      <c r="K2964" s="26">
        <f t="shared" si="148"/>
        <v>190.75558007905147</v>
      </c>
      <c r="L2964" s="28">
        <f t="shared" si="149"/>
        <v>0.88290909090909087</v>
      </c>
    </row>
    <row r="2965" spans="1:12">
      <c r="A2965" s="14">
        <v>2018</v>
      </c>
      <c r="B2965" s="14" t="s">
        <v>981</v>
      </c>
      <c r="C2965" s="14" t="s">
        <v>2171</v>
      </c>
      <c r="D2965" s="14" t="s">
        <v>1412</v>
      </c>
      <c r="E2965" s="14" t="s">
        <v>1437</v>
      </c>
      <c r="F2965" s="14" t="s">
        <v>2112</v>
      </c>
      <c r="G2965" s="30">
        <v>745.47963988919616</v>
      </c>
      <c r="H2965" s="30">
        <v>27.574463568790321</v>
      </c>
      <c r="I2965" s="26">
        <f t="shared" si="150"/>
        <v>745.47963988919616</v>
      </c>
      <c r="J2965" s="26">
        <f t="shared" si="150"/>
        <v>27.574463568790321</v>
      </c>
      <c r="K2965" s="26">
        <f t="shared" si="148"/>
        <v>717.90517632040587</v>
      </c>
      <c r="L2965" s="28">
        <f t="shared" si="149"/>
        <v>0.96301111111111126</v>
      </c>
    </row>
    <row r="2966" spans="1:12">
      <c r="A2966" s="14">
        <v>2013</v>
      </c>
      <c r="B2966" s="14" t="s">
        <v>981</v>
      </c>
      <c r="C2966" s="14" t="s">
        <v>2171</v>
      </c>
      <c r="D2966" s="14" t="s">
        <v>1412</v>
      </c>
      <c r="E2966" s="14" t="s">
        <v>1437</v>
      </c>
      <c r="F2966" s="14" t="s">
        <v>2112</v>
      </c>
      <c r="G2966" s="30">
        <v>166.98957386363631</v>
      </c>
      <c r="H2966" s="30">
        <v>30.893071164772707</v>
      </c>
      <c r="I2966" s="26">
        <f t="shared" si="150"/>
        <v>166.98957386363631</v>
      </c>
      <c r="J2966" s="26">
        <f t="shared" si="150"/>
        <v>30.893071164772707</v>
      </c>
      <c r="K2966" s="26">
        <f t="shared" si="148"/>
        <v>136.09650269886362</v>
      </c>
      <c r="L2966" s="28">
        <f t="shared" si="149"/>
        <v>0.81500000000000017</v>
      </c>
    </row>
    <row r="2967" spans="1:12">
      <c r="A2967" s="14">
        <v>2021</v>
      </c>
      <c r="B2967" s="14" t="s">
        <v>981</v>
      </c>
      <c r="C2967" s="14" t="s">
        <v>2171</v>
      </c>
      <c r="D2967" s="14" t="s">
        <v>1412</v>
      </c>
      <c r="E2967" s="14" t="s">
        <v>1437</v>
      </c>
      <c r="F2967" s="14" t="s">
        <v>2112</v>
      </c>
      <c r="G2967" s="30">
        <v>170.71401752190178</v>
      </c>
      <c r="H2967" s="30">
        <v>33.552485270774866</v>
      </c>
      <c r="I2967" s="26">
        <f t="shared" si="150"/>
        <v>170.71401752190178</v>
      </c>
      <c r="J2967" s="26">
        <f t="shared" si="150"/>
        <v>33.552485270774866</v>
      </c>
      <c r="K2967" s="26">
        <f t="shared" si="148"/>
        <v>137.16153225112691</v>
      </c>
      <c r="L2967" s="28">
        <f t="shared" si="149"/>
        <v>0.80345793650793651</v>
      </c>
    </row>
    <row r="2968" spans="1:12">
      <c r="A2968" s="14">
        <v>2019</v>
      </c>
      <c r="B2968" s="14" t="s">
        <v>981</v>
      </c>
      <c r="C2968" s="14" t="s">
        <v>2171</v>
      </c>
      <c r="D2968" s="14" t="s">
        <v>1412</v>
      </c>
      <c r="E2968" s="14" t="s">
        <v>1437</v>
      </c>
      <c r="F2968" s="14" t="s">
        <v>2112</v>
      </c>
      <c r="G2968" s="30">
        <v>190.50230769230768</v>
      </c>
      <c r="H2968" s="30">
        <v>33.647394499999926</v>
      </c>
      <c r="I2968" s="26">
        <f t="shared" si="150"/>
        <v>190.50230769230768</v>
      </c>
      <c r="J2968" s="26">
        <f t="shared" si="150"/>
        <v>33.647394499999926</v>
      </c>
      <c r="K2968" s="26">
        <f t="shared" si="148"/>
        <v>156.85491319230775</v>
      </c>
      <c r="L2968" s="28">
        <f t="shared" si="149"/>
        <v>0.82337539682539718</v>
      </c>
    </row>
    <row r="2969" spans="1:12">
      <c r="A2969" s="14">
        <v>2020</v>
      </c>
      <c r="B2969" s="14" t="s">
        <v>981</v>
      </c>
      <c r="C2969" s="14" t="s">
        <v>2171</v>
      </c>
      <c r="D2969" s="14" t="s">
        <v>1412</v>
      </c>
      <c r="E2969" s="14" t="s">
        <v>1437</v>
      </c>
      <c r="F2969" s="14" t="s">
        <v>2112</v>
      </c>
      <c r="G2969" s="30">
        <v>177.60495626822163</v>
      </c>
      <c r="H2969" s="30">
        <v>38.235387001943778</v>
      </c>
      <c r="I2969" s="26">
        <f t="shared" si="150"/>
        <v>177.60495626822163</v>
      </c>
      <c r="J2969" s="26">
        <f t="shared" si="150"/>
        <v>38.235387001943778</v>
      </c>
      <c r="K2969" s="26">
        <f t="shared" si="148"/>
        <v>139.36956926627784</v>
      </c>
      <c r="L2969" s="28">
        <f t="shared" si="149"/>
        <v>0.78471666666666584</v>
      </c>
    </row>
    <row r="2970" spans="1:12">
      <c r="A2970" s="14">
        <v>2014</v>
      </c>
      <c r="B2970" s="14" t="s">
        <v>981</v>
      </c>
      <c r="C2970" s="14" t="s">
        <v>2171</v>
      </c>
      <c r="D2970" s="14" t="s">
        <v>1412</v>
      </c>
      <c r="E2970" s="14" t="s">
        <v>1437</v>
      </c>
      <c r="F2970" s="14" t="s">
        <v>2112</v>
      </c>
      <c r="G2970" s="30">
        <v>244.51323605372014</v>
      </c>
      <c r="H2970" s="30">
        <v>47.070738521579528</v>
      </c>
      <c r="I2970" s="26">
        <f t="shared" si="150"/>
        <v>244.51323605372014</v>
      </c>
      <c r="J2970" s="26">
        <f t="shared" si="150"/>
        <v>47.070738521579528</v>
      </c>
      <c r="K2970" s="26">
        <f t="shared" si="148"/>
        <v>197.44249753214061</v>
      </c>
      <c r="L2970" s="28">
        <f t="shared" si="149"/>
        <v>0.80749206349206393</v>
      </c>
    </row>
    <row r="2971" spans="1:12">
      <c r="A2971" s="14">
        <v>2019</v>
      </c>
      <c r="B2971" s="14" t="s">
        <v>981</v>
      </c>
      <c r="C2971" s="14" t="s">
        <v>2172</v>
      </c>
      <c r="D2971" s="14" t="s">
        <v>2173</v>
      </c>
      <c r="E2971" s="14" t="s">
        <v>2141</v>
      </c>
      <c r="F2971" s="14" t="s">
        <v>2174</v>
      </c>
      <c r="G2971" s="30">
        <v>661.39535578584332</v>
      </c>
      <c r="H2971" s="30">
        <v>314.85061991042323</v>
      </c>
      <c r="I2971" s="26">
        <f t="shared" si="150"/>
        <v>661.39535578584332</v>
      </c>
      <c r="J2971" s="26">
        <f t="shared" si="150"/>
        <v>314.85061991042323</v>
      </c>
      <c r="K2971" s="26">
        <f t="shared" si="148"/>
        <v>346.54473587542009</v>
      </c>
      <c r="L2971" s="28">
        <f t="shared" si="149"/>
        <v>0.52396003818876169</v>
      </c>
    </row>
    <row r="2972" spans="1:12">
      <c r="A2972" s="14">
        <v>2021</v>
      </c>
      <c r="B2972" s="14" t="s">
        <v>981</v>
      </c>
      <c r="C2972" s="14" t="s">
        <v>2172</v>
      </c>
      <c r="D2972" s="14" t="s">
        <v>2173</v>
      </c>
      <c r="E2972" s="14" t="s">
        <v>2141</v>
      </c>
      <c r="F2972" s="14" t="s">
        <v>2174</v>
      </c>
      <c r="G2972" s="30">
        <v>632.92839981520842</v>
      </c>
      <c r="H2972" s="30">
        <v>342.22898808853193</v>
      </c>
      <c r="I2972" s="26">
        <f t="shared" si="150"/>
        <v>632.92839981520842</v>
      </c>
      <c r="J2972" s="26">
        <f t="shared" si="150"/>
        <v>342.22898808853193</v>
      </c>
      <c r="K2972" s="26">
        <f t="shared" si="148"/>
        <v>290.69941172667649</v>
      </c>
      <c r="L2972" s="28">
        <f t="shared" si="149"/>
        <v>0.45929272854804731</v>
      </c>
    </row>
    <row r="2973" spans="1:12">
      <c r="A2973" s="14">
        <v>2013</v>
      </c>
      <c r="B2973" s="14" t="s">
        <v>981</v>
      </c>
      <c r="C2973" s="14" t="s">
        <v>2172</v>
      </c>
      <c r="D2973" s="14" t="s">
        <v>2173</v>
      </c>
      <c r="E2973" s="14" t="s">
        <v>2141</v>
      </c>
      <c r="F2973" s="14" t="s">
        <v>2170</v>
      </c>
      <c r="G2973" s="30">
        <v>751.64280877277292</v>
      </c>
      <c r="H2973" s="30">
        <v>345.33742926136301</v>
      </c>
      <c r="I2973" s="26">
        <f t="shared" si="150"/>
        <v>751.64280877277292</v>
      </c>
      <c r="J2973" s="26">
        <f t="shared" si="150"/>
        <v>345.33742926136301</v>
      </c>
      <c r="K2973" s="26">
        <f t="shared" si="148"/>
        <v>406.30537951140991</v>
      </c>
      <c r="L2973" s="28">
        <f t="shared" si="149"/>
        <v>0.54055646481178399</v>
      </c>
    </row>
    <row r="2974" spans="1:12">
      <c r="A2974" s="14">
        <v>2017</v>
      </c>
      <c r="B2974" s="14" t="s">
        <v>981</v>
      </c>
      <c r="C2974" s="14" t="s">
        <v>2172</v>
      </c>
      <c r="D2974" s="14" t="s">
        <v>2173</v>
      </c>
      <c r="E2974" s="14" t="s">
        <v>2141</v>
      </c>
      <c r="F2974" s="14" t="s">
        <v>2170</v>
      </c>
      <c r="G2974" s="30">
        <v>578.87483985330903</v>
      </c>
      <c r="H2974" s="30">
        <v>354.23397882136368</v>
      </c>
      <c r="I2974" s="26">
        <f t="shared" si="150"/>
        <v>578.87483985330903</v>
      </c>
      <c r="J2974" s="26">
        <f t="shared" si="150"/>
        <v>354.23397882136368</v>
      </c>
      <c r="K2974" s="26">
        <f t="shared" si="148"/>
        <v>224.64086103194535</v>
      </c>
      <c r="L2974" s="28">
        <f t="shared" si="149"/>
        <v>0.38806464811783997</v>
      </c>
    </row>
    <row r="2975" spans="1:12">
      <c r="A2975" s="14">
        <v>2018</v>
      </c>
      <c r="B2975" s="14" t="s">
        <v>981</v>
      </c>
      <c r="C2975" s="14" t="s">
        <v>2172</v>
      </c>
      <c r="D2975" s="14" t="s">
        <v>2173</v>
      </c>
      <c r="E2975" s="14" t="s">
        <v>2141</v>
      </c>
      <c r="F2975" s="14" t="s">
        <v>2170</v>
      </c>
      <c r="G2975" s="30">
        <v>621.30232474697414</v>
      </c>
      <c r="H2975" s="30">
        <v>370.38566935374257</v>
      </c>
      <c r="I2975" s="26">
        <f t="shared" si="150"/>
        <v>621.30232474697414</v>
      </c>
      <c r="J2975" s="26">
        <f t="shared" si="150"/>
        <v>370.38566935374257</v>
      </c>
      <c r="K2975" s="26">
        <f t="shared" si="148"/>
        <v>250.91665539323157</v>
      </c>
      <c r="L2975" s="28">
        <f t="shared" si="149"/>
        <v>0.40385597381342098</v>
      </c>
    </row>
    <row r="2976" spans="1:12">
      <c r="A2976" s="14">
        <v>2015</v>
      </c>
      <c r="B2976" s="14" t="s">
        <v>981</v>
      </c>
      <c r="C2976" s="14" t="s">
        <v>2172</v>
      </c>
      <c r="D2976" s="14" t="s">
        <v>2173</v>
      </c>
      <c r="E2976" s="14" t="s">
        <v>2141</v>
      </c>
      <c r="F2976" s="14" t="s">
        <v>2170</v>
      </c>
      <c r="G2976" s="30">
        <v>625.72503829491382</v>
      </c>
      <c r="H2976" s="30">
        <v>420.32541795013861</v>
      </c>
      <c r="I2976" s="26">
        <f t="shared" si="150"/>
        <v>625.72503829491382</v>
      </c>
      <c r="J2976" s="26">
        <f t="shared" si="150"/>
        <v>420.32541795013861</v>
      </c>
      <c r="K2976" s="26">
        <f t="shared" si="148"/>
        <v>205.3996203447752</v>
      </c>
      <c r="L2976" s="28">
        <f t="shared" si="149"/>
        <v>0.32825859247135836</v>
      </c>
    </row>
    <row r="2977" spans="1:12">
      <c r="A2977" s="14">
        <v>2016</v>
      </c>
      <c r="B2977" s="14" t="s">
        <v>981</v>
      </c>
      <c r="C2977" s="14" t="s">
        <v>2172</v>
      </c>
      <c r="D2977" s="14" t="s">
        <v>2173</v>
      </c>
      <c r="E2977" s="14" t="s">
        <v>2141</v>
      </c>
      <c r="F2977" s="14" t="s">
        <v>2170</v>
      </c>
      <c r="G2977" s="30">
        <v>660.79148095913308</v>
      </c>
      <c r="H2977" s="30">
        <v>428.19414140193447</v>
      </c>
      <c r="I2977" s="26">
        <f t="shared" si="150"/>
        <v>660.79148095913308</v>
      </c>
      <c r="J2977" s="26">
        <f t="shared" si="150"/>
        <v>428.19414140193447</v>
      </c>
      <c r="K2977" s="26">
        <f t="shared" ref="K2977:K3040" si="151">IF(H2977="","",IF(G2977="","",G2977-H2977))</f>
        <v>232.59733955719861</v>
      </c>
      <c r="L2977" s="28">
        <f t="shared" ref="L2977:L3040" si="152">IF(H2977="","",IF(G2977="","",K2977/G2977))</f>
        <v>0.35199809056192066</v>
      </c>
    </row>
    <row r="2978" spans="1:12">
      <c r="A2978" s="14">
        <v>2020</v>
      </c>
      <c r="B2978" s="14" t="s">
        <v>981</v>
      </c>
      <c r="C2978" s="14" t="s">
        <v>2172</v>
      </c>
      <c r="D2978" s="14" t="s">
        <v>2173</v>
      </c>
      <c r="E2978" s="14" t="s">
        <v>2141</v>
      </c>
      <c r="F2978" s="14" t="s">
        <v>2174</v>
      </c>
      <c r="G2978" s="30">
        <v>749.69088266059941</v>
      </c>
      <c r="H2978" s="30">
        <v>458.22932918314592</v>
      </c>
      <c r="I2978" s="26">
        <f t="shared" si="150"/>
        <v>749.69088266059941</v>
      </c>
      <c r="J2978" s="26">
        <f t="shared" si="150"/>
        <v>458.22932918314592</v>
      </c>
      <c r="K2978" s="26">
        <f t="shared" si="151"/>
        <v>291.46155347745349</v>
      </c>
      <c r="L2978" s="28">
        <f t="shared" si="152"/>
        <v>0.38877564102564144</v>
      </c>
    </row>
    <row r="2979" spans="1:12">
      <c r="A2979" s="14">
        <v>2014</v>
      </c>
      <c r="B2979" s="14" t="s">
        <v>981</v>
      </c>
      <c r="C2979" s="14" t="s">
        <v>2172</v>
      </c>
      <c r="D2979" s="14" t="s">
        <v>2173</v>
      </c>
      <c r="E2979" s="14" t="s">
        <v>2141</v>
      </c>
      <c r="F2979" s="14" t="s">
        <v>2170</v>
      </c>
      <c r="G2979" s="30">
        <v>772.01403179190561</v>
      </c>
      <c r="H2979" s="30">
        <v>650.86721449532956</v>
      </c>
      <c r="I2979" s="26">
        <f t="shared" si="150"/>
        <v>772.01403179190561</v>
      </c>
      <c r="J2979" s="26">
        <f t="shared" si="150"/>
        <v>650.86721449532956</v>
      </c>
      <c r="K2979" s="26">
        <f t="shared" si="151"/>
        <v>121.14681729657605</v>
      </c>
      <c r="L2979" s="28">
        <f t="shared" si="152"/>
        <v>0.15692307692307703</v>
      </c>
    </row>
    <row r="2980" spans="1:12">
      <c r="A2980" s="14">
        <v>2013</v>
      </c>
      <c r="B2980" s="14" t="s">
        <v>981</v>
      </c>
      <c r="C2980" s="14" t="s">
        <v>2175</v>
      </c>
      <c r="D2980" s="14" t="s">
        <v>1167</v>
      </c>
      <c r="E2980" s="14" t="s">
        <v>2176</v>
      </c>
      <c r="F2980" s="14" t="s">
        <v>2176</v>
      </c>
      <c r="G2980" s="30">
        <v>662.01561248627286</v>
      </c>
      <c r="H2980" s="30">
        <v>147.49170168539351</v>
      </c>
      <c r="I2980" s="26">
        <f t="shared" si="150"/>
        <v>662.01561248627286</v>
      </c>
      <c r="J2980" s="26">
        <f t="shared" si="150"/>
        <v>147.49170168539351</v>
      </c>
      <c r="K2980" s="26">
        <f t="shared" si="151"/>
        <v>514.52391080087932</v>
      </c>
      <c r="L2980" s="28">
        <f t="shared" si="152"/>
        <v>0.77720812182741106</v>
      </c>
    </row>
    <row r="2981" spans="1:12">
      <c r="A2981" s="14">
        <v>2020</v>
      </c>
      <c r="B2981" s="14" t="s">
        <v>981</v>
      </c>
      <c r="C2981" s="14" t="s">
        <v>2175</v>
      </c>
      <c r="D2981" s="14" t="s">
        <v>1167</v>
      </c>
      <c r="E2981" s="14" t="s">
        <v>2176</v>
      </c>
      <c r="F2981" s="14" t="s">
        <v>2176</v>
      </c>
      <c r="G2981" s="30">
        <v>843.16096832903838</v>
      </c>
      <c r="H2981" s="30">
        <v>160.86648141393457</v>
      </c>
      <c r="I2981" s="26">
        <f t="shared" si="150"/>
        <v>843.16096832903838</v>
      </c>
      <c r="J2981" s="26">
        <f t="shared" si="150"/>
        <v>160.86648141393457</v>
      </c>
      <c r="K2981" s="26">
        <f t="shared" si="151"/>
        <v>682.29448691510379</v>
      </c>
      <c r="L2981" s="28">
        <f t="shared" si="152"/>
        <v>0.80921023688663274</v>
      </c>
    </row>
    <row r="2982" spans="1:12">
      <c r="A2982" s="14">
        <v>2017</v>
      </c>
      <c r="B2982" s="14" t="s">
        <v>981</v>
      </c>
      <c r="C2982" s="14" t="s">
        <v>2175</v>
      </c>
      <c r="D2982" s="14" t="s">
        <v>1167</v>
      </c>
      <c r="E2982" s="14" t="s">
        <v>2176</v>
      </c>
      <c r="F2982" s="14" t="s">
        <v>2176</v>
      </c>
      <c r="G2982" s="30">
        <v>623.5155873501177</v>
      </c>
      <c r="H2982" s="30">
        <v>170.59358336088161</v>
      </c>
      <c r="I2982" s="26">
        <f t="shared" si="150"/>
        <v>623.5155873501177</v>
      </c>
      <c r="J2982" s="26">
        <f t="shared" si="150"/>
        <v>170.59358336088161</v>
      </c>
      <c r="K2982" s="26">
        <f t="shared" si="151"/>
        <v>452.92200398923609</v>
      </c>
      <c r="L2982" s="28">
        <f t="shared" si="152"/>
        <v>0.72640045121263419</v>
      </c>
    </row>
    <row r="2983" spans="1:12">
      <c r="A2983" s="14">
        <v>2021</v>
      </c>
      <c r="B2983" s="14" t="s">
        <v>981</v>
      </c>
      <c r="C2983" s="14" t="s">
        <v>2175</v>
      </c>
      <c r="D2983" s="14" t="s">
        <v>1167</v>
      </c>
      <c r="E2983" s="14" t="s">
        <v>2176</v>
      </c>
      <c r="F2983" s="14" t="s">
        <v>2176</v>
      </c>
      <c r="G2983" s="30">
        <v>669.4557601953353</v>
      </c>
      <c r="H2983" s="30">
        <v>173.58529097765418</v>
      </c>
      <c r="I2983" s="26">
        <f t="shared" si="150"/>
        <v>669.4557601953353</v>
      </c>
      <c r="J2983" s="26">
        <f t="shared" si="150"/>
        <v>173.58529097765418</v>
      </c>
      <c r="K2983" s="26">
        <f t="shared" si="151"/>
        <v>495.87046921768115</v>
      </c>
      <c r="L2983" s="28">
        <f t="shared" si="152"/>
        <v>0.7407068527918782</v>
      </c>
    </row>
    <row r="2984" spans="1:12">
      <c r="A2984" s="14">
        <v>2018</v>
      </c>
      <c r="B2984" s="14" t="s">
        <v>981</v>
      </c>
      <c r="C2984" s="14" t="s">
        <v>2175</v>
      </c>
      <c r="D2984" s="14" t="s">
        <v>1167</v>
      </c>
      <c r="E2984" s="14" t="s">
        <v>2176</v>
      </c>
      <c r="F2984" s="14" t="s">
        <v>2176</v>
      </c>
      <c r="G2984" s="30">
        <v>795.1494102543528</v>
      </c>
      <c r="H2984" s="30">
        <v>193.66462603305774</v>
      </c>
      <c r="I2984" s="26">
        <f t="shared" si="150"/>
        <v>795.1494102543528</v>
      </c>
      <c r="J2984" s="26">
        <f t="shared" si="150"/>
        <v>193.66462603305774</v>
      </c>
      <c r="K2984" s="26">
        <f t="shared" si="151"/>
        <v>601.48478422129506</v>
      </c>
      <c r="L2984" s="28">
        <f t="shared" si="152"/>
        <v>0.75644247038917101</v>
      </c>
    </row>
    <row r="2985" spans="1:12">
      <c r="A2985" s="14">
        <v>2019</v>
      </c>
      <c r="B2985" s="14" t="s">
        <v>981</v>
      </c>
      <c r="C2985" s="14" t="s">
        <v>2175</v>
      </c>
      <c r="D2985" s="14" t="s">
        <v>1167</v>
      </c>
      <c r="E2985" s="14" t="s">
        <v>2176</v>
      </c>
      <c r="F2985" s="14" t="s">
        <v>2176</v>
      </c>
      <c r="G2985" s="30">
        <v>806.76717495986929</v>
      </c>
      <c r="H2985" s="30">
        <v>233.24307921348276</v>
      </c>
      <c r="I2985" s="26">
        <f t="shared" si="150"/>
        <v>806.76717495986929</v>
      </c>
      <c r="J2985" s="26">
        <f t="shared" si="150"/>
        <v>233.24307921348276</v>
      </c>
      <c r="K2985" s="26">
        <f t="shared" si="151"/>
        <v>573.52409574638659</v>
      </c>
      <c r="L2985" s="28">
        <f t="shared" si="152"/>
        <v>0.71089170896785081</v>
      </c>
    </row>
    <row r="2986" spans="1:12">
      <c r="A2986" s="14">
        <v>2011</v>
      </c>
      <c r="B2986" s="14" t="s">
        <v>981</v>
      </c>
      <c r="C2986" s="14" t="s">
        <v>2175</v>
      </c>
      <c r="D2986" s="14" t="s">
        <v>1167</v>
      </c>
      <c r="E2986" s="14" t="s">
        <v>2176</v>
      </c>
      <c r="F2986" s="14" t="s">
        <v>2176</v>
      </c>
      <c r="G2986" s="30">
        <v>592.40474772036464</v>
      </c>
      <c r="H2986" s="30">
        <v>273.99387833333304</v>
      </c>
      <c r="I2986" s="26">
        <f t="shared" si="150"/>
        <v>592.40474772036464</v>
      </c>
      <c r="J2986" s="26">
        <f t="shared" si="150"/>
        <v>273.99387833333304</v>
      </c>
      <c r="K2986" s="26">
        <f t="shared" si="151"/>
        <v>318.4108693870316</v>
      </c>
      <c r="L2986" s="28">
        <f t="shared" si="152"/>
        <v>0.53748871968415157</v>
      </c>
    </row>
    <row r="2987" spans="1:12">
      <c r="A2987" s="14">
        <v>2016</v>
      </c>
      <c r="B2987" s="14" t="s">
        <v>981</v>
      </c>
      <c r="C2987" s="14" t="s">
        <v>2175</v>
      </c>
      <c r="D2987" s="14" t="s">
        <v>1167</v>
      </c>
      <c r="E2987" s="14" t="s">
        <v>2176</v>
      </c>
      <c r="F2987" s="14" t="s">
        <v>2176</v>
      </c>
      <c r="G2987" s="30">
        <v>634.22553358112646</v>
      </c>
      <c r="H2987" s="30">
        <v>307.35158608567804</v>
      </c>
      <c r="I2987" s="26">
        <f t="shared" si="150"/>
        <v>634.22553358112646</v>
      </c>
      <c r="J2987" s="26">
        <f t="shared" si="150"/>
        <v>307.35158608567804</v>
      </c>
      <c r="K2987" s="26">
        <f t="shared" si="151"/>
        <v>326.87394749544842</v>
      </c>
      <c r="L2987" s="28">
        <f t="shared" si="152"/>
        <v>0.5153907091216734</v>
      </c>
    </row>
    <row r="2988" spans="1:12">
      <c r="A2988" s="14">
        <v>2014</v>
      </c>
      <c r="B2988" s="14" t="s">
        <v>981</v>
      </c>
      <c r="C2988" s="14" t="s">
        <v>2175</v>
      </c>
      <c r="D2988" s="14" t="s">
        <v>1167</v>
      </c>
      <c r="E2988" s="14" t="s">
        <v>2176</v>
      </c>
      <c r="F2988" s="14" t="s">
        <v>2176</v>
      </c>
      <c r="G2988" s="30">
        <v>659.86757426046483</v>
      </c>
      <c r="H2988" s="30">
        <v>312.23683103542976</v>
      </c>
      <c r="I2988" s="26">
        <f t="shared" si="150"/>
        <v>659.86757426046483</v>
      </c>
      <c r="J2988" s="26">
        <f t="shared" si="150"/>
        <v>312.23683103542976</v>
      </c>
      <c r="K2988" s="26">
        <f t="shared" si="151"/>
        <v>347.63074322503508</v>
      </c>
      <c r="L2988" s="28">
        <f t="shared" si="152"/>
        <v>0.52681895093062603</v>
      </c>
    </row>
    <row r="2989" spans="1:12">
      <c r="A2989" s="14">
        <v>2015</v>
      </c>
      <c r="B2989" s="14" t="s">
        <v>981</v>
      </c>
      <c r="C2989" s="14" t="s">
        <v>2175</v>
      </c>
      <c r="D2989" s="14" t="s">
        <v>1167</v>
      </c>
      <c r="E2989" s="14" t="s">
        <v>2176</v>
      </c>
      <c r="F2989" s="14" t="s">
        <v>2176</v>
      </c>
      <c r="G2989" s="30">
        <v>707.05253719008294</v>
      </c>
      <c r="H2989" s="30">
        <v>339.60774200000014</v>
      </c>
      <c r="I2989" s="26">
        <f t="shared" si="150"/>
        <v>707.05253719008294</v>
      </c>
      <c r="J2989" s="26">
        <f t="shared" si="150"/>
        <v>339.60774200000014</v>
      </c>
      <c r="K2989" s="26">
        <f t="shared" si="151"/>
        <v>367.4447951900828</v>
      </c>
      <c r="L2989" s="28">
        <f t="shared" si="152"/>
        <v>0.51968527918781726</v>
      </c>
    </row>
    <row r="2990" spans="1:12">
      <c r="A2990" s="14">
        <v>2012</v>
      </c>
      <c r="B2990" s="14" t="s">
        <v>981</v>
      </c>
      <c r="C2990" s="14" t="s">
        <v>2175</v>
      </c>
      <c r="D2990" s="14" t="s">
        <v>1167</v>
      </c>
      <c r="E2990" s="14" t="s">
        <v>2176</v>
      </c>
      <c r="F2990" s="14" t="s">
        <v>2176</v>
      </c>
      <c r="G2990" s="30">
        <v>714.11785948792783</v>
      </c>
      <c r="H2990" s="30">
        <v>347.23527797131271</v>
      </c>
      <c r="I2990" s="26">
        <f t="shared" si="150"/>
        <v>714.11785948792783</v>
      </c>
      <c r="J2990" s="26">
        <f t="shared" si="150"/>
        <v>347.23527797131271</v>
      </c>
      <c r="K2990" s="26">
        <f t="shared" si="151"/>
        <v>366.88258151661512</v>
      </c>
      <c r="L2990" s="28">
        <f t="shared" si="152"/>
        <v>0.513756345177665</v>
      </c>
    </row>
    <row r="2991" spans="1:12">
      <c r="A2991" s="14">
        <v>2021</v>
      </c>
      <c r="B2991" s="14" t="s">
        <v>981</v>
      </c>
      <c r="C2991" s="14" t="s">
        <v>2177</v>
      </c>
      <c r="D2991" s="14" t="s">
        <v>1405</v>
      </c>
      <c r="E2991" s="14" t="s">
        <v>1146</v>
      </c>
      <c r="F2991" s="14" t="s">
        <v>2178</v>
      </c>
      <c r="G2991" s="30">
        <v>99.392531163434995</v>
      </c>
      <c r="H2991" s="30">
        <v>63.475189683748859</v>
      </c>
      <c r="I2991" s="26">
        <f t="shared" si="150"/>
        <v>99.392531163434995</v>
      </c>
      <c r="J2991" s="26">
        <f t="shared" si="150"/>
        <v>63.475189683748859</v>
      </c>
      <c r="K2991" s="26">
        <f t="shared" si="151"/>
        <v>35.917341479686137</v>
      </c>
      <c r="L2991" s="28">
        <f t="shared" si="152"/>
        <v>0.36136861652739138</v>
      </c>
    </row>
    <row r="2992" spans="1:12">
      <c r="A2992" s="14">
        <v>2020</v>
      </c>
      <c r="B2992" s="14" t="s">
        <v>981</v>
      </c>
      <c r="C2992" s="14" t="s">
        <v>2177</v>
      </c>
      <c r="D2992" s="14" t="s">
        <v>1405</v>
      </c>
      <c r="E2992" s="14" t="s">
        <v>1146</v>
      </c>
      <c r="F2992" s="14" t="s">
        <v>2178</v>
      </c>
      <c r="G2992" s="30">
        <v>155.23671715411061</v>
      </c>
      <c r="H2992" s="30">
        <v>80.846667304699636</v>
      </c>
      <c r="I2992" s="26">
        <f t="shared" si="150"/>
        <v>155.23671715411061</v>
      </c>
      <c r="J2992" s="26">
        <f t="shared" si="150"/>
        <v>80.846667304699636</v>
      </c>
      <c r="K2992" s="26">
        <f t="shared" si="151"/>
        <v>74.390049849410971</v>
      </c>
      <c r="L2992" s="28">
        <f t="shared" si="152"/>
        <v>0.47920396162178924</v>
      </c>
    </row>
    <row r="2993" spans="1:12">
      <c r="A2993" s="14">
        <v>2021</v>
      </c>
      <c r="B2993" s="14" t="s">
        <v>981</v>
      </c>
      <c r="C2993" s="14" t="s">
        <v>2179</v>
      </c>
      <c r="D2993" s="14" t="s">
        <v>1200</v>
      </c>
      <c r="E2993" s="14" t="s">
        <v>1201</v>
      </c>
      <c r="F2993" s="14" t="s">
        <v>2180</v>
      </c>
      <c r="G2993" s="30">
        <v>48.274830414542436</v>
      </c>
      <c r="H2993" s="30">
        <v>11.977815149495727</v>
      </c>
      <c r="I2993" s="26">
        <f t="shared" si="150"/>
        <v>48.274830414542436</v>
      </c>
      <c r="J2993" s="26">
        <f t="shared" si="150"/>
        <v>11.977815149495727</v>
      </c>
      <c r="K2993" s="26">
        <f t="shared" si="151"/>
        <v>36.29701526504671</v>
      </c>
      <c r="L2993" s="28">
        <f t="shared" si="152"/>
        <v>0.7518828125</v>
      </c>
    </row>
    <row r="2994" spans="1:12">
      <c r="A2994" s="14">
        <v>2020</v>
      </c>
      <c r="B2994" s="14" t="s">
        <v>981</v>
      </c>
      <c r="C2994" s="14" t="s">
        <v>2179</v>
      </c>
      <c r="D2994" s="14" t="s">
        <v>1200</v>
      </c>
      <c r="E2994" s="14" t="s">
        <v>1201</v>
      </c>
      <c r="F2994" s="14" t="s">
        <v>2180</v>
      </c>
      <c r="G2994" s="30">
        <v>68.581668328348272</v>
      </c>
      <c r="H2994" s="30">
        <v>18.046980263653474</v>
      </c>
      <c r="I2994" s="26">
        <f t="shared" si="150"/>
        <v>68.581668328348272</v>
      </c>
      <c r="J2994" s="26">
        <f t="shared" si="150"/>
        <v>18.046980263653474</v>
      </c>
      <c r="K2994" s="26">
        <f t="shared" si="151"/>
        <v>50.534688064694798</v>
      </c>
      <c r="L2994" s="28">
        <f t="shared" si="152"/>
        <v>0.7368541666666667</v>
      </c>
    </row>
    <row r="2995" spans="1:12">
      <c r="A2995" s="14">
        <v>2020</v>
      </c>
      <c r="B2995" s="14" t="s">
        <v>981</v>
      </c>
      <c r="C2995" s="14" t="s">
        <v>2181</v>
      </c>
      <c r="D2995" s="14" t="s">
        <v>2154</v>
      </c>
      <c r="E2995" s="14" t="s">
        <v>2123</v>
      </c>
      <c r="F2995" s="14" t="s">
        <v>2182</v>
      </c>
      <c r="G2995" s="30">
        <v>6043.2638730578919</v>
      </c>
      <c r="H2995" s="30">
        <v>2008.9061206770768</v>
      </c>
      <c r="I2995" s="26">
        <f t="shared" si="150"/>
        <v>6043.2638730578919</v>
      </c>
      <c r="J2995" s="26">
        <f t="shared" si="150"/>
        <v>2008.9061206770768</v>
      </c>
      <c r="K2995" s="26">
        <f t="shared" si="151"/>
        <v>4034.3577523808153</v>
      </c>
      <c r="L2995" s="28">
        <f t="shared" si="152"/>
        <v>0.6675792811839325</v>
      </c>
    </row>
    <row r="2996" spans="1:12">
      <c r="A2996" s="14">
        <v>2017</v>
      </c>
      <c r="B2996" s="14" t="s">
        <v>981</v>
      </c>
      <c r="C2996" s="14" t="s">
        <v>2181</v>
      </c>
      <c r="D2996" s="14" t="s">
        <v>2154</v>
      </c>
      <c r="E2996" s="14" t="s">
        <v>2123</v>
      </c>
      <c r="F2996" s="14" t="s">
        <v>2182</v>
      </c>
      <c r="G2996" s="30">
        <v>4213.0497521212119</v>
      </c>
      <c r="H2996" s="30">
        <v>2202.4577839728458</v>
      </c>
      <c r="I2996" s="26">
        <f t="shared" si="150"/>
        <v>4213.0497521212119</v>
      </c>
      <c r="J2996" s="26">
        <f t="shared" si="150"/>
        <v>2202.4577839728458</v>
      </c>
      <c r="K2996" s="26">
        <f t="shared" si="151"/>
        <v>2010.591968148366</v>
      </c>
      <c r="L2996" s="28">
        <f t="shared" si="152"/>
        <v>0.47722958105017893</v>
      </c>
    </row>
    <row r="2997" spans="1:12">
      <c r="A2997" s="14">
        <v>2019</v>
      </c>
      <c r="B2997" s="14" t="s">
        <v>981</v>
      </c>
      <c r="C2997" s="14" t="s">
        <v>2181</v>
      </c>
      <c r="D2997" s="14" t="s">
        <v>2154</v>
      </c>
      <c r="E2997" s="14" t="s">
        <v>2123</v>
      </c>
      <c r="F2997" s="14" t="s">
        <v>2182</v>
      </c>
      <c r="G2997" s="30">
        <v>5113.7454799294619</v>
      </c>
      <c r="H2997" s="30">
        <v>2239.8512809352123</v>
      </c>
      <c r="I2997" s="26">
        <f t="shared" si="150"/>
        <v>5113.7454799294619</v>
      </c>
      <c r="J2997" s="26">
        <f t="shared" si="150"/>
        <v>2239.8512809352123</v>
      </c>
      <c r="K2997" s="26">
        <f t="shared" si="151"/>
        <v>2873.8941989942496</v>
      </c>
      <c r="L2997" s="28">
        <f t="shared" si="152"/>
        <v>0.56199398469747297</v>
      </c>
    </row>
    <row r="2998" spans="1:12">
      <c r="A2998" s="14">
        <v>2018</v>
      </c>
      <c r="B2998" s="14" t="s">
        <v>981</v>
      </c>
      <c r="C2998" s="14" t="s">
        <v>2181</v>
      </c>
      <c r="D2998" s="14" t="s">
        <v>2154</v>
      </c>
      <c r="E2998" s="14" t="s">
        <v>2123</v>
      </c>
      <c r="F2998" s="14" t="s">
        <v>2182</v>
      </c>
      <c r="G2998" s="30">
        <v>4863.8424258760087</v>
      </c>
      <c r="H2998" s="30">
        <v>2358.77791190476</v>
      </c>
      <c r="I2998" s="26">
        <f t="shared" si="150"/>
        <v>4863.8424258760087</v>
      </c>
      <c r="J2998" s="26">
        <f t="shared" si="150"/>
        <v>2358.77791190476</v>
      </c>
      <c r="K2998" s="26">
        <f t="shared" si="151"/>
        <v>2505.0645139712487</v>
      </c>
      <c r="L2998" s="28">
        <f t="shared" si="152"/>
        <v>0.51503817242189354</v>
      </c>
    </row>
    <row r="2999" spans="1:12">
      <c r="A2999" s="14">
        <v>2015</v>
      </c>
      <c r="B2999" s="14" t="s">
        <v>981</v>
      </c>
      <c r="C2999" s="14" t="s">
        <v>2181</v>
      </c>
      <c r="D2999" s="14" t="s">
        <v>2154</v>
      </c>
      <c r="E2999" s="14" t="s">
        <v>2123</v>
      </c>
      <c r="F2999" s="14" t="s">
        <v>2182</v>
      </c>
      <c r="G2999" s="30">
        <v>4583.5142073170728</v>
      </c>
      <c r="H2999" s="30">
        <v>2503.0057500000007</v>
      </c>
      <c r="I2999" s="26">
        <f t="shared" si="150"/>
        <v>4583.5142073170728</v>
      </c>
      <c r="J2999" s="26">
        <f t="shared" si="150"/>
        <v>2503.0057500000007</v>
      </c>
      <c r="K2999" s="26">
        <f t="shared" si="151"/>
        <v>2080.508457317072</v>
      </c>
      <c r="L2999" s="28">
        <f t="shared" si="152"/>
        <v>0.45391120507399557</v>
      </c>
    </row>
    <row r="3000" spans="1:12">
      <c r="A3000" s="14">
        <v>2021</v>
      </c>
      <c r="B3000" s="14" t="s">
        <v>981</v>
      </c>
      <c r="C3000" s="14" t="s">
        <v>2181</v>
      </c>
      <c r="D3000" s="14" t="s">
        <v>2154</v>
      </c>
      <c r="E3000" s="14" t="s">
        <v>2123</v>
      </c>
      <c r="F3000" s="14" t="s">
        <v>2182</v>
      </c>
      <c r="G3000" s="30">
        <v>4541.330811111131</v>
      </c>
      <c r="H3000" s="30">
        <v>2843.9895611111233</v>
      </c>
      <c r="I3000" s="26">
        <f t="shared" si="150"/>
        <v>4541.330811111131</v>
      </c>
      <c r="J3000" s="26">
        <f t="shared" si="150"/>
        <v>2843.9895611111233</v>
      </c>
      <c r="K3000" s="26">
        <f t="shared" si="151"/>
        <v>1697.3412500000077</v>
      </c>
      <c r="L3000" s="28">
        <f t="shared" si="152"/>
        <v>0.37375415282392033</v>
      </c>
    </row>
    <row r="3001" spans="1:12">
      <c r="A3001" s="14">
        <v>2016</v>
      </c>
      <c r="B3001" s="14" t="s">
        <v>981</v>
      </c>
      <c r="C3001" s="14" t="s">
        <v>2181</v>
      </c>
      <c r="D3001" s="14" t="s">
        <v>2154</v>
      </c>
      <c r="E3001" s="14" t="s">
        <v>2123</v>
      </c>
      <c r="F3001" s="14" t="s">
        <v>2182</v>
      </c>
      <c r="G3001" s="30">
        <v>5011.512227897555</v>
      </c>
      <c r="H3001" s="30">
        <v>3164.7422808953461</v>
      </c>
      <c r="I3001" s="26">
        <f t="shared" si="150"/>
        <v>5011.512227897555</v>
      </c>
      <c r="J3001" s="26">
        <f t="shared" si="150"/>
        <v>3164.7422808953461</v>
      </c>
      <c r="K3001" s="26">
        <f t="shared" si="151"/>
        <v>1846.7699470022089</v>
      </c>
      <c r="L3001" s="28">
        <f t="shared" si="152"/>
        <v>0.36850552548226978</v>
      </c>
    </row>
    <row r="3002" spans="1:12">
      <c r="A3002" s="14">
        <v>2014</v>
      </c>
      <c r="B3002" s="14" t="s">
        <v>981</v>
      </c>
      <c r="C3002" s="14" t="s">
        <v>2181</v>
      </c>
      <c r="D3002" s="14" t="s">
        <v>2154</v>
      </c>
      <c r="E3002" s="14" t="s">
        <v>2123</v>
      </c>
      <c r="F3002" s="14" t="s">
        <v>2182</v>
      </c>
      <c r="G3002" s="30">
        <v>6385.4840980466024</v>
      </c>
      <c r="H3002" s="30">
        <v>4435.99252434971</v>
      </c>
      <c r="I3002" s="26">
        <f t="shared" si="150"/>
        <v>6385.4840980466024</v>
      </c>
      <c r="J3002" s="26">
        <f t="shared" si="150"/>
        <v>4435.99252434971</v>
      </c>
      <c r="K3002" s="26">
        <f t="shared" si="151"/>
        <v>1949.4915736968924</v>
      </c>
      <c r="L3002" s="28">
        <f t="shared" si="152"/>
        <v>0.30530051344004844</v>
      </c>
    </row>
    <row r="3003" spans="1:12">
      <c r="A3003" s="14">
        <v>2013</v>
      </c>
      <c r="B3003" s="14" t="s">
        <v>981</v>
      </c>
      <c r="C3003" s="14" t="s">
        <v>2181</v>
      </c>
      <c r="D3003" s="14" t="s">
        <v>2154</v>
      </c>
      <c r="E3003" s="14" t="s">
        <v>2123</v>
      </c>
      <c r="F3003" s="14" t="s">
        <v>2182</v>
      </c>
      <c r="G3003" s="30">
        <v>5394.3203213256438</v>
      </c>
      <c r="H3003" s="30">
        <v>6972.4834999999948</v>
      </c>
      <c r="I3003" s="26">
        <f t="shared" si="150"/>
        <v>5394.3203213256438</v>
      </c>
      <c r="J3003" s="26">
        <f t="shared" si="150"/>
        <v>6972.4834999999948</v>
      </c>
      <c r="K3003" s="26">
        <f t="shared" si="151"/>
        <v>-1578.163178674351</v>
      </c>
      <c r="L3003" s="28">
        <f t="shared" si="152"/>
        <v>-0.29256015302526944</v>
      </c>
    </row>
    <row r="3004" spans="1:12">
      <c r="A3004" s="14">
        <v>2021</v>
      </c>
      <c r="B3004" s="14" t="s">
        <v>981</v>
      </c>
      <c r="C3004" s="14" t="s">
        <v>2183</v>
      </c>
      <c r="D3004" s="14" t="s">
        <v>1145</v>
      </c>
      <c r="E3004" s="14" t="s">
        <v>2184</v>
      </c>
      <c r="F3004" s="14" t="s">
        <v>2185</v>
      </c>
      <c r="G3004" s="30">
        <v>195.31555932203415</v>
      </c>
      <c r="H3004" s="30">
        <v>19.458372000000029</v>
      </c>
      <c r="I3004" s="26">
        <f t="shared" si="150"/>
        <v>195.31555932203415</v>
      </c>
      <c r="J3004" s="26">
        <f t="shared" si="150"/>
        <v>19.458372000000029</v>
      </c>
      <c r="K3004" s="26">
        <f t="shared" si="151"/>
        <v>175.85718732203412</v>
      </c>
      <c r="L3004" s="28">
        <f t="shared" si="152"/>
        <v>0.90037469586374697</v>
      </c>
    </row>
    <row r="3005" spans="1:12">
      <c r="A3005" s="14">
        <v>2020</v>
      </c>
      <c r="B3005" s="14" t="s">
        <v>981</v>
      </c>
      <c r="C3005" s="14" t="s">
        <v>2183</v>
      </c>
      <c r="D3005" s="14" t="s">
        <v>1145</v>
      </c>
      <c r="E3005" s="14" t="s">
        <v>2184</v>
      </c>
      <c r="F3005" s="14" t="s">
        <v>2185</v>
      </c>
      <c r="G3005" s="30">
        <v>226.29890583739083</v>
      </c>
      <c r="H3005" s="30">
        <v>230.27382387570623</v>
      </c>
      <c r="I3005" s="26">
        <f t="shared" si="150"/>
        <v>226.29890583739083</v>
      </c>
      <c r="J3005" s="26">
        <f t="shared" si="150"/>
        <v>230.27382387570623</v>
      </c>
      <c r="K3005" s="26">
        <f t="shared" si="151"/>
        <v>-3.9749180383153941</v>
      </c>
      <c r="L3005" s="28">
        <f t="shared" si="152"/>
        <v>-1.7564901710888554E-2</v>
      </c>
    </row>
    <row r="3006" spans="1:12">
      <c r="A3006" s="14">
        <v>2021</v>
      </c>
      <c r="B3006" s="14" t="s">
        <v>981</v>
      </c>
      <c r="C3006" s="14" t="s">
        <v>2186</v>
      </c>
      <c r="D3006" s="14" t="s">
        <v>1145</v>
      </c>
      <c r="E3006" s="14" t="s">
        <v>1146</v>
      </c>
      <c r="F3006" s="14" t="s">
        <v>2187</v>
      </c>
      <c r="G3006" s="30">
        <v>95.780838206627791</v>
      </c>
      <c r="H3006" s="30">
        <v>7.2633439500487382</v>
      </c>
      <c r="I3006" s="26">
        <f t="shared" si="150"/>
        <v>95.780838206627791</v>
      </c>
      <c r="J3006" s="26">
        <f t="shared" si="150"/>
        <v>7.2633439500487382</v>
      </c>
      <c r="K3006" s="26">
        <f t="shared" si="151"/>
        <v>88.517494256579056</v>
      </c>
      <c r="L3006" s="28">
        <f t="shared" si="152"/>
        <v>0.92416704545454553</v>
      </c>
    </row>
    <row r="3007" spans="1:12">
      <c r="A3007" s="14">
        <v>2020</v>
      </c>
      <c r="B3007" s="14" t="s">
        <v>981</v>
      </c>
      <c r="C3007" s="14" t="s">
        <v>2186</v>
      </c>
      <c r="D3007" s="14" t="s">
        <v>1145</v>
      </c>
      <c r="E3007" s="14" t="s">
        <v>1146</v>
      </c>
      <c r="F3007" s="14" t="s">
        <v>2187</v>
      </c>
      <c r="G3007" s="30">
        <v>123.2821104815863</v>
      </c>
      <c r="H3007" s="30">
        <v>17.122204026203953</v>
      </c>
      <c r="I3007" s="26">
        <f t="shared" si="150"/>
        <v>123.2821104815863</v>
      </c>
      <c r="J3007" s="26">
        <f t="shared" si="150"/>
        <v>17.122204026203953</v>
      </c>
      <c r="K3007" s="26">
        <f t="shared" si="151"/>
        <v>106.15990645538236</v>
      </c>
      <c r="L3007" s="28">
        <f t="shared" si="152"/>
        <v>0.86111363636363647</v>
      </c>
    </row>
    <row r="3008" spans="1:12">
      <c r="A3008" s="14">
        <v>2013</v>
      </c>
      <c r="B3008" s="14" t="s">
        <v>981</v>
      </c>
      <c r="C3008" s="14" t="s">
        <v>2188</v>
      </c>
      <c r="D3008" s="14" t="s">
        <v>1391</v>
      </c>
      <c r="E3008" s="14" t="s">
        <v>1419</v>
      </c>
      <c r="F3008" s="14" t="s">
        <v>1419</v>
      </c>
      <c r="G3008" s="30">
        <v>4479.6115022935783</v>
      </c>
      <c r="H3008" s="30">
        <v>767.5865</v>
      </c>
      <c r="I3008" s="26">
        <f t="shared" si="150"/>
        <v>4479.6115022935783</v>
      </c>
      <c r="J3008" s="26">
        <f t="shared" si="150"/>
        <v>767.5865</v>
      </c>
      <c r="K3008" s="26">
        <f t="shared" si="151"/>
        <v>3712.0250022935784</v>
      </c>
      <c r="L3008" s="28">
        <f t="shared" si="152"/>
        <v>0.82864886841035379</v>
      </c>
    </row>
    <row r="3009" spans="1:12">
      <c r="A3009" s="14">
        <v>2016</v>
      </c>
      <c r="B3009" s="14" t="s">
        <v>981</v>
      </c>
      <c r="C3009" s="14" t="s">
        <v>2188</v>
      </c>
      <c r="D3009" s="14" t="s">
        <v>1391</v>
      </c>
      <c r="E3009" s="14" t="s">
        <v>1419</v>
      </c>
      <c r="F3009" s="14" t="s">
        <v>1419</v>
      </c>
      <c r="G3009" s="30">
        <v>4011.0978647324073</v>
      </c>
      <c r="H3009" s="30">
        <v>993.56073684210526</v>
      </c>
      <c r="I3009" s="26">
        <f t="shared" si="150"/>
        <v>4011.0978647324073</v>
      </c>
      <c r="J3009" s="26">
        <f t="shared" si="150"/>
        <v>993.56073684210526</v>
      </c>
      <c r="K3009" s="26">
        <f t="shared" si="151"/>
        <v>3017.5371278903021</v>
      </c>
      <c r="L3009" s="28">
        <f t="shared" si="152"/>
        <v>0.75229705922211687</v>
      </c>
    </row>
    <row r="3010" spans="1:12">
      <c r="A3010" s="14">
        <v>2017</v>
      </c>
      <c r="B3010" s="14" t="s">
        <v>981</v>
      </c>
      <c r="C3010" s="14" t="s">
        <v>2188</v>
      </c>
      <c r="D3010" s="14" t="s">
        <v>1391</v>
      </c>
      <c r="E3010" s="14" t="s">
        <v>1419</v>
      </c>
      <c r="F3010" s="14" t="s">
        <v>1419</v>
      </c>
      <c r="G3010" s="30">
        <v>3349.6237315501953</v>
      </c>
      <c r="H3010" s="30">
        <v>1416.9665329513889</v>
      </c>
      <c r="I3010" s="26">
        <f t="shared" si="150"/>
        <v>3349.6237315501953</v>
      </c>
      <c r="J3010" s="26">
        <f t="shared" si="150"/>
        <v>1416.9665329513889</v>
      </c>
      <c r="K3010" s="26">
        <f t="shared" si="151"/>
        <v>1932.6571985988064</v>
      </c>
      <c r="L3010" s="28">
        <f t="shared" si="152"/>
        <v>0.57697740208700354</v>
      </c>
    </row>
    <row r="3011" spans="1:12">
      <c r="A3011" s="14">
        <v>2011</v>
      </c>
      <c r="B3011" s="14" t="s">
        <v>981</v>
      </c>
      <c r="C3011" s="14" t="s">
        <v>2188</v>
      </c>
      <c r="D3011" s="14" t="s">
        <v>1391</v>
      </c>
      <c r="E3011" s="14" t="s">
        <v>1419</v>
      </c>
      <c r="F3011" s="14" t="s">
        <v>2128</v>
      </c>
      <c r="G3011" s="30">
        <v>3693.6977474489818</v>
      </c>
      <c r="H3011" s="30">
        <v>1449.5974125000012</v>
      </c>
      <c r="I3011" s="26">
        <f t="shared" si="150"/>
        <v>3693.6977474489818</v>
      </c>
      <c r="J3011" s="26">
        <f t="shared" si="150"/>
        <v>1449.5974125000012</v>
      </c>
      <c r="K3011" s="26">
        <f t="shared" si="151"/>
        <v>2244.1003349489806</v>
      </c>
      <c r="L3011" s="28">
        <f t="shared" si="152"/>
        <v>0.60754844829922749</v>
      </c>
    </row>
    <row r="3012" spans="1:12">
      <c r="A3012" s="14">
        <v>2018</v>
      </c>
      <c r="B3012" s="14" t="s">
        <v>981</v>
      </c>
      <c r="C3012" s="14" t="s">
        <v>2188</v>
      </c>
      <c r="D3012" s="14" t="s">
        <v>1391</v>
      </c>
      <c r="E3012" s="14" t="s">
        <v>1419</v>
      </c>
      <c r="F3012" s="14" t="s">
        <v>1419</v>
      </c>
      <c r="G3012" s="30">
        <v>4560.7921785082708</v>
      </c>
      <c r="H3012" s="30">
        <v>1613.5177553399715</v>
      </c>
      <c r="I3012" s="26">
        <f t="shared" si="150"/>
        <v>4560.7921785082708</v>
      </c>
      <c r="J3012" s="26">
        <f t="shared" si="150"/>
        <v>1613.5177553399715</v>
      </c>
      <c r="K3012" s="26">
        <f t="shared" si="151"/>
        <v>2947.2744231682991</v>
      </c>
      <c r="L3012" s="28">
        <f t="shared" si="152"/>
        <v>0.64621984686271849</v>
      </c>
    </row>
    <row r="3013" spans="1:12">
      <c r="A3013" s="14">
        <v>2012</v>
      </c>
      <c r="B3013" s="14" t="s">
        <v>981</v>
      </c>
      <c r="C3013" s="14" t="s">
        <v>2188</v>
      </c>
      <c r="D3013" s="14" t="s">
        <v>1391</v>
      </c>
      <c r="E3013" s="14" t="s">
        <v>1419</v>
      </c>
      <c r="F3013" s="14" t="s">
        <v>2128</v>
      </c>
      <c r="G3013" s="30">
        <v>4456.2631589574175</v>
      </c>
      <c r="H3013" s="30">
        <v>1632.4886076388902</v>
      </c>
      <c r="I3013" s="26">
        <f t="shared" si="150"/>
        <v>4456.2631589574175</v>
      </c>
      <c r="J3013" s="26">
        <f t="shared" si="150"/>
        <v>1632.4886076388902</v>
      </c>
      <c r="K3013" s="26">
        <f t="shared" si="151"/>
        <v>2823.7745513185273</v>
      </c>
      <c r="L3013" s="28">
        <f t="shared" si="152"/>
        <v>0.63366422731174044</v>
      </c>
    </row>
    <row r="3014" spans="1:12">
      <c r="A3014" s="14">
        <v>2021</v>
      </c>
      <c r="B3014" s="14" t="s">
        <v>981</v>
      </c>
      <c r="C3014" s="14" t="s">
        <v>2188</v>
      </c>
      <c r="D3014" s="14" t="s">
        <v>1391</v>
      </c>
      <c r="E3014" s="14" t="s">
        <v>1419</v>
      </c>
      <c r="F3014" s="14" t="s">
        <v>1419</v>
      </c>
      <c r="G3014" s="30">
        <v>3770.214593034465</v>
      </c>
      <c r="H3014" s="30">
        <v>1704.3470768981467</v>
      </c>
      <c r="I3014" s="26">
        <f t="shared" si="150"/>
        <v>3770.214593034465</v>
      </c>
      <c r="J3014" s="26">
        <f t="shared" si="150"/>
        <v>1704.3470768981467</v>
      </c>
      <c r="K3014" s="26">
        <f t="shared" si="151"/>
        <v>2065.867516136318</v>
      </c>
      <c r="L3014" s="28">
        <f t="shared" si="152"/>
        <v>0.54794427880923358</v>
      </c>
    </row>
    <row r="3015" spans="1:12">
      <c r="A3015" s="14">
        <v>2015</v>
      </c>
      <c r="B3015" s="14" t="s">
        <v>981</v>
      </c>
      <c r="C3015" s="14" t="s">
        <v>2188</v>
      </c>
      <c r="D3015" s="14" t="s">
        <v>1391</v>
      </c>
      <c r="E3015" s="14" t="s">
        <v>1419</v>
      </c>
      <c r="F3015" s="14" t="s">
        <v>1419</v>
      </c>
      <c r="G3015" s="30">
        <v>3854.984174108381</v>
      </c>
      <c r="H3015" s="30">
        <v>1935.3350129132234</v>
      </c>
      <c r="I3015" s="26">
        <f t="shared" si="150"/>
        <v>3854.984174108381</v>
      </c>
      <c r="J3015" s="26">
        <f t="shared" si="150"/>
        <v>1935.3350129132234</v>
      </c>
      <c r="K3015" s="26">
        <f t="shared" si="151"/>
        <v>1919.6491611951576</v>
      </c>
      <c r="L3015" s="28">
        <f t="shared" si="152"/>
        <v>0.49796551023173868</v>
      </c>
    </row>
    <row r="3016" spans="1:12">
      <c r="A3016" s="14">
        <v>2019</v>
      </c>
      <c r="B3016" s="14" t="s">
        <v>981</v>
      </c>
      <c r="C3016" s="14" t="s">
        <v>2188</v>
      </c>
      <c r="D3016" s="14" t="s">
        <v>1391</v>
      </c>
      <c r="E3016" s="14" t="s">
        <v>1419</v>
      </c>
      <c r="F3016" s="14" t="s">
        <v>1419</v>
      </c>
      <c r="G3016" s="30">
        <v>4364.6551978947391</v>
      </c>
      <c r="H3016" s="30">
        <v>1949.5181387500008</v>
      </c>
      <c r="I3016" s="26">
        <f t="shared" ref="I3016:J3079" si="153">IF(G3016&lt;0,"",IF(G3016="","",G3016))</f>
        <v>4364.6551978947391</v>
      </c>
      <c r="J3016" s="26">
        <f t="shared" si="153"/>
        <v>1949.5181387500008</v>
      </c>
      <c r="K3016" s="26">
        <f t="shared" si="151"/>
        <v>2415.1370591447385</v>
      </c>
      <c r="L3016" s="28">
        <f t="shared" si="152"/>
        <v>0.55333971405339488</v>
      </c>
    </row>
    <row r="3017" spans="1:12">
      <c r="A3017" s="14">
        <v>2014</v>
      </c>
      <c r="B3017" s="14" t="s">
        <v>981</v>
      </c>
      <c r="C3017" s="14" t="s">
        <v>2188</v>
      </c>
      <c r="D3017" s="14" t="s">
        <v>1391</v>
      </c>
      <c r="E3017" s="14" t="s">
        <v>1419</v>
      </c>
      <c r="F3017" s="14" t="s">
        <v>1419</v>
      </c>
      <c r="G3017" s="30">
        <v>5199.137182059033</v>
      </c>
      <c r="H3017" s="30">
        <v>2052.3786025755489</v>
      </c>
      <c r="I3017" s="26">
        <f t="shared" si="153"/>
        <v>5199.137182059033</v>
      </c>
      <c r="J3017" s="26">
        <f t="shared" si="153"/>
        <v>2052.3786025755489</v>
      </c>
      <c r="K3017" s="26">
        <f t="shared" si="151"/>
        <v>3146.758579483484</v>
      </c>
      <c r="L3017" s="28">
        <f t="shared" si="152"/>
        <v>0.60524630708768146</v>
      </c>
    </row>
    <row r="3018" spans="1:12">
      <c r="A3018" s="14">
        <v>2020</v>
      </c>
      <c r="B3018" s="14" t="s">
        <v>981</v>
      </c>
      <c r="C3018" s="14" t="s">
        <v>2188</v>
      </c>
      <c r="D3018" s="14" t="s">
        <v>1391</v>
      </c>
      <c r="E3018" s="14" t="s">
        <v>1419</v>
      </c>
      <c r="F3018" s="14" t="s">
        <v>1419</v>
      </c>
      <c r="G3018" s="30">
        <v>4777.6954292300488</v>
      </c>
      <c r="H3018" s="30">
        <v>2452.3970853128039</v>
      </c>
      <c r="I3018" s="26">
        <f t="shared" si="153"/>
        <v>4777.6954292300488</v>
      </c>
      <c r="J3018" s="26">
        <f t="shared" si="153"/>
        <v>2452.3970853128039</v>
      </c>
      <c r="K3018" s="26">
        <f t="shared" si="151"/>
        <v>2325.2983439172449</v>
      </c>
      <c r="L3018" s="28">
        <f t="shared" si="152"/>
        <v>0.48669873966662192</v>
      </c>
    </row>
    <row r="3019" spans="1:12">
      <c r="A3019" s="14">
        <v>2021</v>
      </c>
      <c r="B3019" s="14" t="s">
        <v>981</v>
      </c>
      <c r="C3019" s="14" t="s">
        <v>2189</v>
      </c>
      <c r="D3019" s="14" t="s">
        <v>1405</v>
      </c>
      <c r="E3019" s="14" t="s">
        <v>1142</v>
      </c>
      <c r="F3019" s="14" t="s">
        <v>2190</v>
      </c>
      <c r="G3019" s="30">
        <v>36.764034680538856</v>
      </c>
      <c r="H3019" s="30">
        <v>14.200550270774977</v>
      </c>
      <c r="I3019" s="26">
        <f t="shared" si="153"/>
        <v>36.764034680538856</v>
      </c>
      <c r="J3019" s="26">
        <f t="shared" si="153"/>
        <v>14.200550270774977</v>
      </c>
      <c r="K3019" s="26">
        <f t="shared" si="151"/>
        <v>22.56348440976388</v>
      </c>
      <c r="L3019" s="28">
        <f t="shared" si="152"/>
        <v>0.61373798076923047</v>
      </c>
    </row>
    <row r="3020" spans="1:12">
      <c r="A3020" s="14">
        <v>2020</v>
      </c>
      <c r="B3020" s="14" t="s">
        <v>981</v>
      </c>
      <c r="C3020" s="14" t="s">
        <v>2189</v>
      </c>
      <c r="D3020" s="14" t="s">
        <v>1405</v>
      </c>
      <c r="E3020" s="14" t="s">
        <v>1142</v>
      </c>
      <c r="F3020" s="14" t="s">
        <v>2190</v>
      </c>
      <c r="G3020" s="30">
        <v>46.759252459016373</v>
      </c>
      <c r="H3020" s="30">
        <v>29.896197476320623</v>
      </c>
      <c r="I3020" s="26">
        <f t="shared" si="153"/>
        <v>46.759252459016373</v>
      </c>
      <c r="J3020" s="26">
        <f t="shared" si="153"/>
        <v>29.896197476320623</v>
      </c>
      <c r="K3020" s="26">
        <f t="shared" si="151"/>
        <v>16.863054982695751</v>
      </c>
      <c r="L3020" s="28">
        <f t="shared" si="152"/>
        <v>0.36063568376068261</v>
      </c>
    </row>
    <row r="3021" spans="1:12">
      <c r="A3021" s="14">
        <v>2020</v>
      </c>
      <c r="B3021" s="14" t="s">
        <v>981</v>
      </c>
      <c r="C3021" s="14" t="s">
        <v>2191</v>
      </c>
      <c r="D3021" s="14" t="s">
        <v>1415</v>
      </c>
      <c r="E3021" s="14" t="s">
        <v>2156</v>
      </c>
      <c r="F3021" s="14" t="s">
        <v>2156</v>
      </c>
      <c r="G3021" s="30">
        <v>61.428311849633054</v>
      </c>
      <c r="H3021" s="30">
        <v>20.453673007524767</v>
      </c>
      <c r="I3021" s="26">
        <f t="shared" si="153"/>
        <v>61.428311849633054</v>
      </c>
      <c r="J3021" s="26">
        <f t="shared" si="153"/>
        <v>20.453673007524767</v>
      </c>
      <c r="K3021" s="26">
        <f t="shared" si="151"/>
        <v>40.974638842108291</v>
      </c>
      <c r="L3021" s="28">
        <f t="shared" si="152"/>
        <v>0.66703182308522213</v>
      </c>
    </row>
    <row r="3022" spans="1:12">
      <c r="A3022" s="14">
        <v>2021</v>
      </c>
      <c r="B3022" s="14" t="s">
        <v>981</v>
      </c>
      <c r="C3022" s="14" t="s">
        <v>2191</v>
      </c>
      <c r="D3022" s="14" t="s">
        <v>1415</v>
      </c>
      <c r="E3022" s="14" t="s">
        <v>2156</v>
      </c>
      <c r="F3022" s="14" t="s">
        <v>2156</v>
      </c>
      <c r="G3022" s="30">
        <v>57.456304320885586</v>
      </c>
      <c r="H3022" s="30">
        <v>29.590052508075807</v>
      </c>
      <c r="I3022" s="26">
        <f t="shared" si="153"/>
        <v>57.456304320885586</v>
      </c>
      <c r="J3022" s="26">
        <f t="shared" si="153"/>
        <v>29.590052508075807</v>
      </c>
      <c r="K3022" s="26">
        <f t="shared" si="151"/>
        <v>27.866251812809779</v>
      </c>
      <c r="L3022" s="28">
        <f t="shared" si="152"/>
        <v>0.48499902912621357</v>
      </c>
    </row>
    <row r="3023" spans="1:12">
      <c r="A3023" s="14">
        <v>2017</v>
      </c>
      <c r="B3023" s="14" t="s">
        <v>981</v>
      </c>
      <c r="C3023" s="14" t="s">
        <v>2192</v>
      </c>
      <c r="D3023" s="14" t="s">
        <v>1556</v>
      </c>
      <c r="E3023" s="14" t="s">
        <v>2193</v>
      </c>
      <c r="F3023" s="14" t="s">
        <v>2194</v>
      </c>
      <c r="G3023" s="30">
        <v>3024.7253117206978</v>
      </c>
      <c r="H3023" s="30">
        <v>1391.4015438749998</v>
      </c>
      <c r="I3023" s="26">
        <f t="shared" si="153"/>
        <v>3024.7253117206978</v>
      </c>
      <c r="J3023" s="26">
        <f t="shared" si="153"/>
        <v>1391.4015438749998</v>
      </c>
      <c r="K3023" s="26">
        <f t="shared" si="151"/>
        <v>1633.3237678456981</v>
      </c>
      <c r="L3023" s="28">
        <f t="shared" si="152"/>
        <v>0.53999077586206901</v>
      </c>
    </row>
    <row r="3024" spans="1:12">
      <c r="A3024" s="14">
        <v>2016</v>
      </c>
      <c r="B3024" s="14" t="s">
        <v>981</v>
      </c>
      <c r="C3024" s="14" t="s">
        <v>2192</v>
      </c>
      <c r="D3024" s="14" t="s">
        <v>1556</v>
      </c>
      <c r="E3024" s="14" t="s">
        <v>2193</v>
      </c>
      <c r="F3024" s="14" t="s">
        <v>2194</v>
      </c>
      <c r="G3024" s="30">
        <v>4232.7583270557916</v>
      </c>
      <c r="H3024" s="30">
        <v>1742.5845332370986</v>
      </c>
      <c r="I3024" s="26">
        <f t="shared" si="153"/>
        <v>4232.7583270557916</v>
      </c>
      <c r="J3024" s="26">
        <f t="shared" si="153"/>
        <v>1742.5845332370986</v>
      </c>
      <c r="K3024" s="26">
        <f t="shared" si="151"/>
        <v>2490.173793818693</v>
      </c>
      <c r="L3024" s="28">
        <f t="shared" si="152"/>
        <v>0.58830993914807317</v>
      </c>
    </row>
    <row r="3025" spans="1:12">
      <c r="A3025" s="14">
        <v>2011</v>
      </c>
      <c r="B3025" s="14" t="s">
        <v>981</v>
      </c>
      <c r="C3025" s="14" t="s">
        <v>2192</v>
      </c>
      <c r="D3025" s="14" t="s">
        <v>1556</v>
      </c>
      <c r="E3025" s="14" t="s">
        <v>2193</v>
      </c>
      <c r="F3025" s="14" t="s">
        <v>2195</v>
      </c>
      <c r="G3025" s="30">
        <v>3067.7360871293999</v>
      </c>
      <c r="H3025" s="30">
        <v>1886.303317174516</v>
      </c>
      <c r="I3025" s="26">
        <f t="shared" si="153"/>
        <v>3067.7360871293999</v>
      </c>
      <c r="J3025" s="26">
        <f t="shared" si="153"/>
        <v>1886.303317174516</v>
      </c>
      <c r="K3025" s="26">
        <f t="shared" si="151"/>
        <v>1181.432769954884</v>
      </c>
      <c r="L3025" s="28">
        <f t="shared" si="152"/>
        <v>0.38511551724137932</v>
      </c>
    </row>
    <row r="3026" spans="1:12">
      <c r="A3026" s="14">
        <v>2021</v>
      </c>
      <c r="B3026" s="14" t="s">
        <v>981</v>
      </c>
      <c r="C3026" s="14" t="s">
        <v>2192</v>
      </c>
      <c r="D3026" s="14" t="s">
        <v>1556</v>
      </c>
      <c r="E3026" s="14" t="s">
        <v>2193</v>
      </c>
      <c r="F3026" s="14" t="s">
        <v>2194</v>
      </c>
      <c r="G3026" s="30">
        <v>3368.8478367586381</v>
      </c>
      <c r="H3026" s="30">
        <v>1919.563398608816</v>
      </c>
      <c r="I3026" s="26">
        <f t="shared" si="153"/>
        <v>3368.8478367586381</v>
      </c>
      <c r="J3026" s="26">
        <f t="shared" si="153"/>
        <v>1919.563398608816</v>
      </c>
      <c r="K3026" s="26">
        <f t="shared" si="151"/>
        <v>1449.2844381498221</v>
      </c>
      <c r="L3026" s="28">
        <f t="shared" si="152"/>
        <v>0.43020181034482752</v>
      </c>
    </row>
    <row r="3027" spans="1:12">
      <c r="A3027" s="14">
        <v>2015</v>
      </c>
      <c r="B3027" s="14" t="s">
        <v>981</v>
      </c>
      <c r="C3027" s="14" t="s">
        <v>2192</v>
      </c>
      <c r="D3027" s="14" t="s">
        <v>1556</v>
      </c>
      <c r="E3027" s="14" t="s">
        <v>2193</v>
      </c>
      <c r="F3027" s="14" t="s">
        <v>2195</v>
      </c>
      <c r="G3027" s="30">
        <v>3360.5915319632031</v>
      </c>
      <c r="H3027" s="30">
        <v>2053.522288971657</v>
      </c>
      <c r="I3027" s="26">
        <f t="shared" si="153"/>
        <v>3360.5915319632031</v>
      </c>
      <c r="J3027" s="26">
        <f t="shared" si="153"/>
        <v>2053.522288971657</v>
      </c>
      <c r="K3027" s="26">
        <f t="shared" si="151"/>
        <v>1307.0692429915462</v>
      </c>
      <c r="L3027" s="28">
        <f t="shared" si="152"/>
        <v>0.38894022988505761</v>
      </c>
    </row>
    <row r="3028" spans="1:12">
      <c r="A3028" s="14">
        <v>2019</v>
      </c>
      <c r="B3028" s="14" t="s">
        <v>981</v>
      </c>
      <c r="C3028" s="14" t="s">
        <v>2192</v>
      </c>
      <c r="D3028" s="14" t="s">
        <v>1556</v>
      </c>
      <c r="E3028" s="14" t="s">
        <v>2193</v>
      </c>
      <c r="F3028" s="14" t="s">
        <v>2194</v>
      </c>
      <c r="G3028" s="30">
        <v>3382.8446721497985</v>
      </c>
      <c r="H3028" s="30">
        <v>2096.9736489096854</v>
      </c>
      <c r="I3028" s="26">
        <f t="shared" si="153"/>
        <v>3382.8446721497985</v>
      </c>
      <c r="J3028" s="26">
        <f t="shared" si="153"/>
        <v>2096.9736489096854</v>
      </c>
      <c r="K3028" s="26">
        <f t="shared" si="151"/>
        <v>1285.8710232401131</v>
      </c>
      <c r="L3028" s="28">
        <f t="shared" si="152"/>
        <v>0.38011530172413793</v>
      </c>
    </row>
    <row r="3029" spans="1:12">
      <c r="A3029" s="14">
        <v>2018</v>
      </c>
      <c r="B3029" s="14" t="s">
        <v>981</v>
      </c>
      <c r="C3029" s="14" t="s">
        <v>2192</v>
      </c>
      <c r="D3029" s="14" t="s">
        <v>1556</v>
      </c>
      <c r="E3029" s="14" t="s">
        <v>2193</v>
      </c>
      <c r="F3029" s="14" t="s">
        <v>2194</v>
      </c>
      <c r="G3029" s="30">
        <v>3176.1962657097547</v>
      </c>
      <c r="H3029" s="30">
        <v>2169.0677374718152</v>
      </c>
      <c r="I3029" s="26">
        <f t="shared" si="153"/>
        <v>3176.1962657097547</v>
      </c>
      <c r="J3029" s="26">
        <f t="shared" si="153"/>
        <v>2169.0677374718152</v>
      </c>
      <c r="K3029" s="26">
        <f t="shared" si="151"/>
        <v>1007.1285282379395</v>
      </c>
      <c r="L3029" s="28">
        <f t="shared" si="152"/>
        <v>0.31708636494252851</v>
      </c>
    </row>
    <row r="3030" spans="1:12">
      <c r="A3030" s="14">
        <v>2020</v>
      </c>
      <c r="B3030" s="14" t="s">
        <v>981</v>
      </c>
      <c r="C3030" s="14" t="s">
        <v>2192</v>
      </c>
      <c r="D3030" s="14" t="s">
        <v>1556</v>
      </c>
      <c r="E3030" s="14" t="s">
        <v>2193</v>
      </c>
      <c r="F3030" s="14" t="s">
        <v>2194</v>
      </c>
      <c r="G3030" s="30">
        <v>3565.4330602837995</v>
      </c>
      <c r="H3030" s="30">
        <v>2753.7553083995158</v>
      </c>
      <c r="I3030" s="26">
        <f t="shared" si="153"/>
        <v>3565.4330602837995</v>
      </c>
      <c r="J3030" s="26">
        <f t="shared" si="153"/>
        <v>2753.7553083995158</v>
      </c>
      <c r="K3030" s="26">
        <f t="shared" si="151"/>
        <v>811.67775188428368</v>
      </c>
      <c r="L3030" s="28">
        <f t="shared" si="152"/>
        <v>0.22765193965517225</v>
      </c>
    </row>
    <row r="3031" spans="1:12">
      <c r="A3031" s="14">
        <v>2012</v>
      </c>
      <c r="B3031" s="14" t="s">
        <v>981</v>
      </c>
      <c r="C3031" s="14" t="s">
        <v>2192</v>
      </c>
      <c r="D3031" s="14" t="s">
        <v>1556</v>
      </c>
      <c r="E3031" s="14" t="s">
        <v>2193</v>
      </c>
      <c r="F3031" s="14" t="s">
        <v>2195</v>
      </c>
      <c r="G3031" s="30">
        <v>3397.9007230985253</v>
      </c>
      <c r="H3031" s="30">
        <v>2839.7852770429286</v>
      </c>
      <c r="I3031" s="26">
        <f t="shared" si="153"/>
        <v>3397.9007230985253</v>
      </c>
      <c r="J3031" s="26">
        <f t="shared" si="153"/>
        <v>2839.7852770429286</v>
      </c>
      <c r="K3031" s="26">
        <f t="shared" si="151"/>
        <v>558.11544605559675</v>
      </c>
      <c r="L3031" s="28">
        <f t="shared" si="152"/>
        <v>0.16425301724137914</v>
      </c>
    </row>
    <row r="3032" spans="1:12">
      <c r="A3032" s="14">
        <v>2014</v>
      </c>
      <c r="B3032" s="14" t="s">
        <v>981</v>
      </c>
      <c r="C3032" s="14" t="s">
        <v>2192</v>
      </c>
      <c r="D3032" s="14" t="s">
        <v>1556</v>
      </c>
      <c r="E3032" s="14" t="s">
        <v>2193</v>
      </c>
      <c r="F3032" s="14" t="s">
        <v>2195</v>
      </c>
      <c r="G3032" s="30">
        <v>3196.1649018945191</v>
      </c>
      <c r="H3032" s="30">
        <v>3028.7150214477842</v>
      </c>
      <c r="I3032" s="26">
        <f t="shared" si="153"/>
        <v>3196.1649018945191</v>
      </c>
      <c r="J3032" s="26">
        <f t="shared" si="153"/>
        <v>3028.7150214477842</v>
      </c>
      <c r="K3032" s="26">
        <f t="shared" si="151"/>
        <v>167.44988044673482</v>
      </c>
      <c r="L3032" s="28">
        <f t="shared" si="152"/>
        <v>5.2390876436781877E-2</v>
      </c>
    </row>
    <row r="3033" spans="1:12">
      <c r="A3033" s="14">
        <v>2013</v>
      </c>
      <c r="B3033" s="14" t="s">
        <v>981</v>
      </c>
      <c r="C3033" s="14" t="s">
        <v>2192</v>
      </c>
      <c r="D3033" s="14" t="s">
        <v>1556</v>
      </c>
      <c r="E3033" s="14" t="s">
        <v>2193</v>
      </c>
      <c r="F3033" s="14" t="s">
        <v>2195</v>
      </c>
      <c r="G3033" s="30">
        <v>3195.2048221486402</v>
      </c>
      <c r="H3033" s="30">
        <v>3357.1502895424856</v>
      </c>
      <c r="I3033" s="26">
        <f t="shared" si="153"/>
        <v>3195.2048221486402</v>
      </c>
      <c r="J3033" s="26">
        <f t="shared" si="153"/>
        <v>3357.1502895424856</v>
      </c>
      <c r="K3033" s="26">
        <f t="shared" si="151"/>
        <v>-161.94546739384532</v>
      </c>
      <c r="L3033" s="28">
        <f t="shared" si="152"/>
        <v>-5.0683908045977423E-2</v>
      </c>
    </row>
    <row r="3034" spans="1:12">
      <c r="A3034" s="14">
        <v>2013</v>
      </c>
      <c r="B3034" s="14" t="s">
        <v>981</v>
      </c>
      <c r="C3034" s="14" t="s">
        <v>2196</v>
      </c>
      <c r="D3034" s="14" t="s">
        <v>1415</v>
      </c>
      <c r="E3034" s="14" t="s">
        <v>1437</v>
      </c>
      <c r="F3034" s="14" t="s">
        <v>2197</v>
      </c>
      <c r="G3034" s="30">
        <v>531.15555555555522</v>
      </c>
      <c r="H3034" s="30">
        <v>15.3748</v>
      </c>
      <c r="I3034" s="26">
        <f t="shared" si="153"/>
        <v>531.15555555555522</v>
      </c>
      <c r="J3034" s="26">
        <f t="shared" si="153"/>
        <v>15.3748</v>
      </c>
      <c r="K3034" s="26">
        <f t="shared" si="151"/>
        <v>515.78075555555517</v>
      </c>
      <c r="L3034" s="28">
        <f t="shared" si="152"/>
        <v>0.97105405405405398</v>
      </c>
    </row>
    <row r="3035" spans="1:12">
      <c r="A3035" s="14">
        <v>2018</v>
      </c>
      <c r="B3035" s="14" t="s">
        <v>981</v>
      </c>
      <c r="C3035" s="14" t="s">
        <v>2196</v>
      </c>
      <c r="D3035" s="14" t="s">
        <v>1415</v>
      </c>
      <c r="E3035" s="14" t="s">
        <v>1437</v>
      </c>
      <c r="F3035" s="14" t="s">
        <v>2197</v>
      </c>
      <c r="G3035" s="30">
        <v>465.77452133794674</v>
      </c>
      <c r="H3035" s="30">
        <v>49.16753612745098</v>
      </c>
      <c r="I3035" s="26">
        <f t="shared" si="153"/>
        <v>465.77452133794674</v>
      </c>
      <c r="J3035" s="26">
        <f t="shared" si="153"/>
        <v>49.16753612745098</v>
      </c>
      <c r="K3035" s="26">
        <f t="shared" si="151"/>
        <v>416.60698521049574</v>
      </c>
      <c r="L3035" s="28">
        <f t="shared" si="152"/>
        <v>0.89443918918918908</v>
      </c>
    </row>
    <row r="3036" spans="1:12">
      <c r="A3036" s="14">
        <v>2012</v>
      </c>
      <c r="B3036" s="14" t="s">
        <v>981</v>
      </c>
      <c r="C3036" s="14" t="s">
        <v>2196</v>
      </c>
      <c r="D3036" s="14" t="s">
        <v>1415</v>
      </c>
      <c r="E3036" s="14" t="s">
        <v>1437</v>
      </c>
      <c r="F3036" s="14" t="s">
        <v>2197</v>
      </c>
      <c r="G3036" s="30">
        <v>460.91739440384924</v>
      </c>
      <c r="H3036" s="30">
        <v>62.753280386740286</v>
      </c>
      <c r="I3036" s="26">
        <f t="shared" si="153"/>
        <v>460.91739440384924</v>
      </c>
      <c r="J3036" s="26">
        <f t="shared" si="153"/>
        <v>62.753280386740286</v>
      </c>
      <c r="K3036" s="26">
        <f t="shared" si="151"/>
        <v>398.16411401710894</v>
      </c>
      <c r="L3036" s="28">
        <f t="shared" si="152"/>
        <v>0.86385135135135127</v>
      </c>
    </row>
    <row r="3037" spans="1:12">
      <c r="A3037" s="14">
        <v>2017</v>
      </c>
      <c r="B3037" s="14" t="s">
        <v>981</v>
      </c>
      <c r="C3037" s="14" t="s">
        <v>2196</v>
      </c>
      <c r="D3037" s="14" t="s">
        <v>1415</v>
      </c>
      <c r="E3037" s="14" t="s">
        <v>1437</v>
      </c>
      <c r="F3037" s="14" t="s">
        <v>2197</v>
      </c>
      <c r="G3037" s="30">
        <v>408.59822485207053</v>
      </c>
      <c r="H3037" s="30">
        <v>63.477528749999912</v>
      </c>
      <c r="I3037" s="26">
        <f t="shared" si="153"/>
        <v>408.59822485207053</v>
      </c>
      <c r="J3037" s="26">
        <f t="shared" si="153"/>
        <v>63.477528749999912</v>
      </c>
      <c r="K3037" s="26">
        <f t="shared" si="151"/>
        <v>345.12069610207061</v>
      </c>
      <c r="L3037" s="28">
        <f t="shared" si="152"/>
        <v>0.84464560810810807</v>
      </c>
    </row>
    <row r="3038" spans="1:12">
      <c r="A3038" s="14">
        <v>2011</v>
      </c>
      <c r="B3038" s="14" t="s">
        <v>981</v>
      </c>
      <c r="C3038" s="14" t="s">
        <v>2196</v>
      </c>
      <c r="D3038" s="14" t="s">
        <v>1415</v>
      </c>
      <c r="E3038" s="14" t="s">
        <v>1437</v>
      </c>
      <c r="F3038" s="14" t="s">
        <v>2197</v>
      </c>
      <c r="G3038" s="30">
        <v>409.83953488372094</v>
      </c>
      <c r="H3038" s="30">
        <v>75.414166666666688</v>
      </c>
      <c r="I3038" s="26">
        <f t="shared" si="153"/>
        <v>409.83953488372094</v>
      </c>
      <c r="J3038" s="26">
        <f t="shared" si="153"/>
        <v>75.414166666666688</v>
      </c>
      <c r="K3038" s="26">
        <f t="shared" si="151"/>
        <v>334.42536821705426</v>
      </c>
      <c r="L3038" s="28">
        <f t="shared" si="152"/>
        <v>0.81599099099099093</v>
      </c>
    </row>
    <row r="3039" spans="1:12">
      <c r="A3039" s="14">
        <v>2015</v>
      </c>
      <c r="B3039" s="14" t="s">
        <v>981</v>
      </c>
      <c r="C3039" s="14" t="s">
        <v>2196</v>
      </c>
      <c r="D3039" s="14" t="s">
        <v>1415</v>
      </c>
      <c r="E3039" s="14" t="s">
        <v>1437</v>
      </c>
      <c r="F3039" s="14" t="s">
        <v>2197</v>
      </c>
      <c r="G3039" s="30">
        <v>401.41116022099408</v>
      </c>
      <c r="H3039" s="30">
        <v>76.910016666666564</v>
      </c>
      <c r="I3039" s="26">
        <f t="shared" si="153"/>
        <v>401.41116022099408</v>
      </c>
      <c r="J3039" s="26">
        <f t="shared" si="153"/>
        <v>76.910016666666564</v>
      </c>
      <c r="K3039" s="26">
        <f t="shared" si="151"/>
        <v>324.50114355432754</v>
      </c>
      <c r="L3039" s="28">
        <f t="shared" si="152"/>
        <v>0.808400900900901</v>
      </c>
    </row>
    <row r="3040" spans="1:12">
      <c r="A3040" s="14">
        <v>2019</v>
      </c>
      <c r="B3040" s="14" t="s">
        <v>981</v>
      </c>
      <c r="C3040" s="14" t="s">
        <v>2196</v>
      </c>
      <c r="D3040" s="14" t="s">
        <v>1415</v>
      </c>
      <c r="E3040" s="14" t="s">
        <v>1437</v>
      </c>
      <c r="F3040" s="14" t="s">
        <v>2197</v>
      </c>
      <c r="G3040" s="30">
        <v>865.56916777068454</v>
      </c>
      <c r="H3040" s="30">
        <v>85.488211782086537</v>
      </c>
      <c r="I3040" s="26">
        <f t="shared" si="153"/>
        <v>865.56916777068454</v>
      </c>
      <c r="J3040" s="26">
        <f t="shared" si="153"/>
        <v>85.488211782086537</v>
      </c>
      <c r="K3040" s="26">
        <f t="shared" si="151"/>
        <v>780.08095598859802</v>
      </c>
      <c r="L3040" s="28">
        <f t="shared" si="152"/>
        <v>0.90123468468468493</v>
      </c>
    </row>
    <row r="3041" spans="1:12">
      <c r="A3041" s="14">
        <v>2016</v>
      </c>
      <c r="B3041" s="14" t="s">
        <v>981</v>
      </c>
      <c r="C3041" s="14" t="s">
        <v>2196</v>
      </c>
      <c r="D3041" s="14" t="s">
        <v>1415</v>
      </c>
      <c r="E3041" s="14" t="s">
        <v>1437</v>
      </c>
      <c r="F3041" s="14" t="s">
        <v>2197</v>
      </c>
      <c r="G3041" s="30">
        <v>545.6835897435891</v>
      </c>
      <c r="H3041" s="30">
        <v>90.590849999999833</v>
      </c>
      <c r="I3041" s="26">
        <f t="shared" si="153"/>
        <v>545.6835897435891</v>
      </c>
      <c r="J3041" s="26">
        <f t="shared" si="153"/>
        <v>90.590849999999833</v>
      </c>
      <c r="K3041" s="26">
        <f t="shared" ref="K3041:K3104" si="154">IF(H3041="","",IF(G3041="","",G3041-H3041))</f>
        <v>455.09273974358928</v>
      </c>
      <c r="L3041" s="28">
        <f t="shared" ref="L3041:L3104" si="155">IF(H3041="","",IF(G3041="","",K3041/G3041))</f>
        <v>0.83398648648648666</v>
      </c>
    </row>
    <row r="3042" spans="1:12">
      <c r="A3042" s="14">
        <v>2014</v>
      </c>
      <c r="B3042" s="14" t="s">
        <v>981</v>
      </c>
      <c r="C3042" s="14" t="s">
        <v>2196</v>
      </c>
      <c r="D3042" s="14" t="s">
        <v>1415</v>
      </c>
      <c r="E3042" s="14" t="s">
        <v>1437</v>
      </c>
      <c r="F3042" s="14" t="s">
        <v>2197</v>
      </c>
      <c r="G3042" s="30">
        <v>453.14207336780902</v>
      </c>
      <c r="H3042" s="30">
        <v>116.80043118131877</v>
      </c>
      <c r="I3042" s="26">
        <f t="shared" si="153"/>
        <v>453.14207336780902</v>
      </c>
      <c r="J3042" s="26">
        <f t="shared" si="153"/>
        <v>116.80043118131877</v>
      </c>
      <c r="K3042" s="26">
        <f t="shared" si="154"/>
        <v>336.34164218649028</v>
      </c>
      <c r="L3042" s="28">
        <f t="shared" si="155"/>
        <v>0.74224324324324331</v>
      </c>
    </row>
    <row r="3043" spans="1:12">
      <c r="A3043" s="14">
        <v>2020</v>
      </c>
      <c r="B3043" s="14" t="s">
        <v>981</v>
      </c>
      <c r="C3043" s="14" t="s">
        <v>2196</v>
      </c>
      <c r="D3043" s="14" t="s">
        <v>1415</v>
      </c>
      <c r="E3043" s="14" t="s">
        <v>1437</v>
      </c>
      <c r="F3043" s="14" t="s">
        <v>2197</v>
      </c>
      <c r="G3043" s="30">
        <v>529.63328112491774</v>
      </c>
      <c r="H3043" s="30">
        <v>167.35361959927116</v>
      </c>
      <c r="I3043" s="26">
        <f t="shared" si="153"/>
        <v>529.63328112491774</v>
      </c>
      <c r="J3043" s="26">
        <f t="shared" si="153"/>
        <v>167.35361959927116</v>
      </c>
      <c r="K3043" s="26">
        <f t="shared" si="154"/>
        <v>362.27966152564659</v>
      </c>
      <c r="L3043" s="28">
        <f t="shared" si="155"/>
        <v>0.68401981981982052</v>
      </c>
    </row>
    <row r="3044" spans="1:12">
      <c r="A3044" s="14">
        <v>2021</v>
      </c>
      <c r="B3044" s="14" t="s">
        <v>981</v>
      </c>
      <c r="C3044" s="14" t="s">
        <v>2196</v>
      </c>
      <c r="D3044" s="14" t="s">
        <v>1415</v>
      </c>
      <c r="E3044" s="14" t="s">
        <v>1437</v>
      </c>
      <c r="F3044" s="14" t="s">
        <v>2197</v>
      </c>
      <c r="G3044" s="30">
        <v>427.72330703273639</v>
      </c>
      <c r="H3044" s="30">
        <v>191.24832045440397</v>
      </c>
      <c r="I3044" s="26">
        <f t="shared" si="153"/>
        <v>427.72330703273639</v>
      </c>
      <c r="J3044" s="26">
        <f t="shared" si="153"/>
        <v>191.24832045440397</v>
      </c>
      <c r="K3044" s="26">
        <f t="shared" si="154"/>
        <v>236.47498657833242</v>
      </c>
      <c r="L3044" s="28">
        <f t="shared" si="155"/>
        <v>0.55286906906906874</v>
      </c>
    </row>
    <row r="3045" spans="1:12">
      <c r="A3045" s="14">
        <v>2017</v>
      </c>
      <c r="B3045" s="14" t="s">
        <v>981</v>
      </c>
      <c r="C3045" s="14" t="s">
        <v>2198</v>
      </c>
      <c r="D3045" s="14" t="s">
        <v>1556</v>
      </c>
      <c r="E3045" s="14" t="s">
        <v>2141</v>
      </c>
      <c r="F3045" s="14" t="s">
        <v>2199</v>
      </c>
      <c r="G3045" s="30">
        <v>775.64579661016921</v>
      </c>
      <c r="H3045" s="30">
        <v>45.894605166666707</v>
      </c>
      <c r="I3045" s="26">
        <f t="shared" si="153"/>
        <v>775.64579661016921</v>
      </c>
      <c r="J3045" s="26">
        <f t="shared" si="153"/>
        <v>45.894605166666707</v>
      </c>
      <c r="K3045" s="26">
        <f t="shared" si="154"/>
        <v>729.75119144350253</v>
      </c>
      <c r="L3045" s="28">
        <f t="shared" si="155"/>
        <v>0.94083045977011492</v>
      </c>
    </row>
    <row r="3046" spans="1:12">
      <c r="A3046" s="14">
        <v>2016</v>
      </c>
      <c r="B3046" s="14" t="s">
        <v>981</v>
      </c>
      <c r="C3046" s="14" t="s">
        <v>2198</v>
      </c>
      <c r="D3046" s="14" t="s">
        <v>1556</v>
      </c>
      <c r="E3046" s="14" t="s">
        <v>2141</v>
      </c>
      <c r="F3046" s="14" t="s">
        <v>2199</v>
      </c>
      <c r="G3046" s="30">
        <v>1117.9094286169038</v>
      </c>
      <c r="H3046" s="30">
        <v>93.848321311475502</v>
      </c>
      <c r="I3046" s="26">
        <f t="shared" si="153"/>
        <v>1117.9094286169038</v>
      </c>
      <c r="J3046" s="26">
        <f t="shared" si="153"/>
        <v>93.848321311475502</v>
      </c>
      <c r="K3046" s="26">
        <f t="shared" si="154"/>
        <v>1024.0611073054283</v>
      </c>
      <c r="L3046" s="28">
        <f t="shared" si="155"/>
        <v>0.91605015673981194</v>
      </c>
    </row>
    <row r="3047" spans="1:12">
      <c r="A3047" s="14">
        <v>2021</v>
      </c>
      <c r="B3047" s="14" t="s">
        <v>981</v>
      </c>
      <c r="C3047" s="14" t="s">
        <v>2198</v>
      </c>
      <c r="D3047" s="14" t="s">
        <v>1556</v>
      </c>
      <c r="E3047" s="14" t="s">
        <v>2141</v>
      </c>
      <c r="F3047" s="14" t="s">
        <v>2199</v>
      </c>
      <c r="G3047" s="30">
        <v>650.34420940170958</v>
      </c>
      <c r="H3047" s="30">
        <v>93.920203125000015</v>
      </c>
      <c r="I3047" s="26">
        <f t="shared" si="153"/>
        <v>650.34420940170958</v>
      </c>
      <c r="J3047" s="26">
        <f t="shared" si="153"/>
        <v>93.920203125000015</v>
      </c>
      <c r="K3047" s="26">
        <f t="shared" si="154"/>
        <v>556.42400627670952</v>
      </c>
      <c r="L3047" s="28">
        <f t="shared" si="155"/>
        <v>0.85558385579937302</v>
      </c>
    </row>
    <row r="3048" spans="1:12">
      <c r="A3048" s="14">
        <v>2020</v>
      </c>
      <c r="B3048" s="14" t="s">
        <v>981</v>
      </c>
      <c r="C3048" s="14" t="s">
        <v>2198</v>
      </c>
      <c r="D3048" s="14" t="s">
        <v>1556</v>
      </c>
      <c r="E3048" s="14" t="s">
        <v>2141</v>
      </c>
      <c r="F3048" s="14" t="s">
        <v>2199</v>
      </c>
      <c r="G3048" s="30">
        <v>1168.2085898113867</v>
      </c>
      <c r="H3048" s="30">
        <v>115.17108478142076</v>
      </c>
      <c r="I3048" s="26">
        <f t="shared" si="153"/>
        <v>1168.2085898113867</v>
      </c>
      <c r="J3048" s="26">
        <f t="shared" si="153"/>
        <v>115.17108478142076</v>
      </c>
      <c r="K3048" s="26">
        <f t="shared" si="154"/>
        <v>1053.0375050299658</v>
      </c>
      <c r="L3048" s="28">
        <f t="shared" si="155"/>
        <v>0.90141222570532897</v>
      </c>
    </row>
    <row r="3049" spans="1:12">
      <c r="A3049" s="14">
        <v>2019</v>
      </c>
      <c r="B3049" s="14" t="s">
        <v>981</v>
      </c>
      <c r="C3049" s="14" t="s">
        <v>2198</v>
      </c>
      <c r="D3049" s="14" t="s">
        <v>1556</v>
      </c>
      <c r="E3049" s="14" t="s">
        <v>2141</v>
      </c>
      <c r="F3049" s="14" t="s">
        <v>2199</v>
      </c>
      <c r="G3049" s="30">
        <v>1323.3163999999997</v>
      </c>
      <c r="H3049" s="30">
        <v>117.27321199999999</v>
      </c>
      <c r="I3049" s="26">
        <f t="shared" si="153"/>
        <v>1323.3163999999997</v>
      </c>
      <c r="J3049" s="26">
        <f t="shared" si="153"/>
        <v>117.27321199999999</v>
      </c>
      <c r="K3049" s="26">
        <f t="shared" si="154"/>
        <v>1206.0431879999996</v>
      </c>
      <c r="L3049" s="28">
        <f t="shared" si="155"/>
        <v>0.91137931034482755</v>
      </c>
    </row>
    <row r="3050" spans="1:12">
      <c r="A3050" s="14">
        <v>2012</v>
      </c>
      <c r="B3050" s="14" t="s">
        <v>981</v>
      </c>
      <c r="C3050" s="14" t="s">
        <v>2198</v>
      </c>
      <c r="D3050" s="14" t="s">
        <v>1556</v>
      </c>
      <c r="E3050" s="14" t="s">
        <v>2141</v>
      </c>
      <c r="F3050" s="14" t="s">
        <v>2199</v>
      </c>
      <c r="G3050" s="30">
        <v>817.88951733867987</v>
      </c>
      <c r="H3050" s="30">
        <v>146.50587910447766</v>
      </c>
      <c r="I3050" s="26">
        <f t="shared" si="153"/>
        <v>817.88951733867987</v>
      </c>
      <c r="J3050" s="26">
        <f t="shared" si="153"/>
        <v>146.50587910447766</v>
      </c>
      <c r="K3050" s="26">
        <f t="shared" si="154"/>
        <v>671.38363823420218</v>
      </c>
      <c r="L3050" s="28">
        <f t="shared" si="155"/>
        <v>0.82087326466636801</v>
      </c>
    </row>
    <row r="3051" spans="1:12">
      <c r="A3051" s="14">
        <v>2013</v>
      </c>
      <c r="B3051" s="14" t="s">
        <v>981</v>
      </c>
      <c r="C3051" s="14" t="s">
        <v>2198</v>
      </c>
      <c r="D3051" s="14" t="s">
        <v>1556</v>
      </c>
      <c r="E3051" s="14" t="s">
        <v>2141</v>
      </c>
      <c r="F3051" s="14" t="s">
        <v>2199</v>
      </c>
      <c r="G3051" s="30">
        <v>1153.7770362248209</v>
      </c>
      <c r="H3051" s="30">
        <v>149.41231776315786</v>
      </c>
      <c r="I3051" s="26">
        <f t="shared" si="153"/>
        <v>1153.7770362248209</v>
      </c>
      <c r="J3051" s="26">
        <f t="shared" si="153"/>
        <v>149.41231776315786</v>
      </c>
      <c r="K3051" s="26">
        <f t="shared" si="154"/>
        <v>1004.3647184616631</v>
      </c>
      <c r="L3051" s="28">
        <f t="shared" si="155"/>
        <v>0.87050156739811912</v>
      </c>
    </row>
    <row r="3052" spans="1:12">
      <c r="A3052" s="14">
        <v>2015</v>
      </c>
      <c r="B3052" s="14" t="s">
        <v>981</v>
      </c>
      <c r="C3052" s="14" t="s">
        <v>2198</v>
      </c>
      <c r="D3052" s="14" t="s">
        <v>1556</v>
      </c>
      <c r="E3052" s="14" t="s">
        <v>2141</v>
      </c>
      <c r="F3052" s="14" t="s">
        <v>2199</v>
      </c>
      <c r="G3052" s="30">
        <v>1161.9255999999989</v>
      </c>
      <c r="H3052" s="30">
        <v>154.57434999999984</v>
      </c>
      <c r="I3052" s="26">
        <f t="shared" si="153"/>
        <v>1161.9255999999989</v>
      </c>
      <c r="J3052" s="26">
        <f t="shared" si="153"/>
        <v>154.57434999999984</v>
      </c>
      <c r="K3052" s="26">
        <f t="shared" si="154"/>
        <v>1007.351249999999</v>
      </c>
      <c r="L3052" s="28">
        <f t="shared" si="155"/>
        <v>0.86696708463949845</v>
      </c>
    </row>
    <row r="3053" spans="1:12">
      <c r="A3053" s="14">
        <v>2014</v>
      </c>
      <c r="B3053" s="14" t="s">
        <v>981</v>
      </c>
      <c r="C3053" s="14" t="s">
        <v>2198</v>
      </c>
      <c r="D3053" s="14" t="s">
        <v>1556</v>
      </c>
      <c r="E3053" s="14" t="s">
        <v>2141</v>
      </c>
      <c r="F3053" s="14" t="s">
        <v>2199</v>
      </c>
      <c r="G3053" s="30">
        <v>1430.2084386900221</v>
      </c>
      <c r="H3053" s="30">
        <v>158.29993846153849</v>
      </c>
      <c r="I3053" s="26">
        <f t="shared" si="153"/>
        <v>1430.2084386900221</v>
      </c>
      <c r="J3053" s="26">
        <f t="shared" si="153"/>
        <v>158.29993846153849</v>
      </c>
      <c r="K3053" s="26">
        <f t="shared" si="154"/>
        <v>1271.9085002284837</v>
      </c>
      <c r="L3053" s="28">
        <f t="shared" si="155"/>
        <v>0.88931687565308248</v>
      </c>
    </row>
    <row r="3054" spans="1:12">
      <c r="A3054" s="14">
        <v>2018</v>
      </c>
      <c r="B3054" s="14" t="s">
        <v>981</v>
      </c>
      <c r="C3054" s="14" t="s">
        <v>2198</v>
      </c>
      <c r="D3054" s="14" t="s">
        <v>1556</v>
      </c>
      <c r="E3054" s="14" t="s">
        <v>2141</v>
      </c>
      <c r="F3054" s="14" t="s">
        <v>2199</v>
      </c>
      <c r="G3054" s="30">
        <v>1130.3676924328349</v>
      </c>
      <c r="H3054" s="30">
        <v>200.10579165465901</v>
      </c>
      <c r="I3054" s="26">
        <f t="shared" si="153"/>
        <v>1130.3676924328349</v>
      </c>
      <c r="J3054" s="26">
        <f t="shared" si="153"/>
        <v>200.10579165465901</v>
      </c>
      <c r="K3054" s="26">
        <f t="shared" si="154"/>
        <v>930.26190077817591</v>
      </c>
      <c r="L3054" s="28">
        <f t="shared" si="155"/>
        <v>0.82297283176593528</v>
      </c>
    </row>
    <row r="3055" spans="1:12">
      <c r="A3055" s="14">
        <v>2021</v>
      </c>
      <c r="B3055" s="14" t="s">
        <v>981</v>
      </c>
      <c r="C3055" s="14" t="s">
        <v>2200</v>
      </c>
      <c r="D3055" s="14" t="s">
        <v>2154</v>
      </c>
      <c r="E3055" s="14" t="s">
        <v>2201</v>
      </c>
      <c r="F3055" s="14" t="s">
        <v>2202</v>
      </c>
      <c r="G3055" s="30">
        <v>172.14516212576376</v>
      </c>
      <c r="H3055" s="30">
        <v>19.067671634353719</v>
      </c>
      <c r="I3055" s="26">
        <f t="shared" si="153"/>
        <v>172.14516212576376</v>
      </c>
      <c r="J3055" s="26">
        <f t="shared" si="153"/>
        <v>19.067671634353719</v>
      </c>
      <c r="K3055" s="26">
        <f t="shared" si="154"/>
        <v>153.07749049141003</v>
      </c>
      <c r="L3055" s="28">
        <f t="shared" si="155"/>
        <v>0.88923492592592579</v>
      </c>
    </row>
    <row r="3056" spans="1:12">
      <c r="A3056" s="14">
        <v>2020</v>
      </c>
      <c r="B3056" s="14" t="s">
        <v>981</v>
      </c>
      <c r="C3056" s="14" t="s">
        <v>2200</v>
      </c>
      <c r="D3056" s="14" t="s">
        <v>2154</v>
      </c>
      <c r="E3056" s="14" t="s">
        <v>2201</v>
      </c>
      <c r="F3056" s="14" t="s">
        <v>2202</v>
      </c>
      <c r="G3056" s="30">
        <v>164.76215918751521</v>
      </c>
      <c r="H3056" s="30">
        <v>48.292643180167595</v>
      </c>
      <c r="I3056" s="26">
        <f t="shared" si="153"/>
        <v>164.76215918751521</v>
      </c>
      <c r="J3056" s="26">
        <f t="shared" si="153"/>
        <v>48.292643180167595</v>
      </c>
      <c r="K3056" s="26">
        <f t="shared" si="154"/>
        <v>116.46951600734761</v>
      </c>
      <c r="L3056" s="28">
        <f t="shared" si="155"/>
        <v>0.70689481481481486</v>
      </c>
    </row>
    <row r="3057" spans="1:12">
      <c r="A3057" s="14">
        <v>2015</v>
      </c>
      <c r="B3057" s="14" t="s">
        <v>981</v>
      </c>
      <c r="C3057" s="14" t="s">
        <v>2203</v>
      </c>
      <c r="D3057" s="14" t="s">
        <v>1412</v>
      </c>
      <c r="E3057" s="14" t="s">
        <v>1437</v>
      </c>
      <c r="F3057" s="14" t="s">
        <v>2158</v>
      </c>
      <c r="G3057" s="30">
        <v>856.03763265306191</v>
      </c>
      <c r="H3057" s="30">
        <v>274.57970250000028</v>
      </c>
      <c r="I3057" s="26">
        <f t="shared" si="153"/>
        <v>856.03763265306191</v>
      </c>
      <c r="J3057" s="26">
        <f t="shared" si="153"/>
        <v>274.57970250000028</v>
      </c>
      <c r="K3057" s="26">
        <f t="shared" si="154"/>
        <v>581.45793015306162</v>
      </c>
      <c r="L3057" s="28">
        <f t="shared" si="155"/>
        <v>0.67924342105263147</v>
      </c>
    </row>
    <row r="3058" spans="1:12">
      <c r="A3058" s="14">
        <v>2019</v>
      </c>
      <c r="B3058" s="14" t="s">
        <v>981</v>
      </c>
      <c r="C3058" s="14" t="s">
        <v>2203</v>
      </c>
      <c r="D3058" s="14" t="s">
        <v>1412</v>
      </c>
      <c r="E3058" s="14" t="s">
        <v>1437</v>
      </c>
      <c r="F3058" s="14" t="s">
        <v>1437</v>
      </c>
      <c r="G3058" s="30">
        <v>930.74201146430232</v>
      </c>
      <c r="H3058" s="30">
        <v>341.7299578393347</v>
      </c>
      <c r="I3058" s="26">
        <f t="shared" si="153"/>
        <v>930.74201146430232</v>
      </c>
      <c r="J3058" s="26">
        <f t="shared" si="153"/>
        <v>341.7299578393347</v>
      </c>
      <c r="K3058" s="26">
        <f t="shared" si="154"/>
        <v>589.01205362496762</v>
      </c>
      <c r="L3058" s="28">
        <f t="shared" si="155"/>
        <v>0.63284137426900555</v>
      </c>
    </row>
    <row r="3059" spans="1:12">
      <c r="A3059" s="14">
        <v>2020</v>
      </c>
      <c r="B3059" s="14" t="s">
        <v>981</v>
      </c>
      <c r="C3059" s="14" t="s">
        <v>2203</v>
      </c>
      <c r="D3059" s="14" t="s">
        <v>1412</v>
      </c>
      <c r="E3059" s="14" t="s">
        <v>1437</v>
      </c>
      <c r="F3059" s="14" t="s">
        <v>1437</v>
      </c>
      <c r="G3059" s="30">
        <v>959.95774109643958</v>
      </c>
      <c r="H3059" s="30">
        <v>352.48974598506072</v>
      </c>
      <c r="I3059" s="26">
        <f t="shared" si="153"/>
        <v>959.95774109643958</v>
      </c>
      <c r="J3059" s="26">
        <f t="shared" si="153"/>
        <v>352.48974598506072</v>
      </c>
      <c r="K3059" s="26">
        <f t="shared" si="154"/>
        <v>607.46799511137885</v>
      </c>
      <c r="L3059" s="28">
        <f t="shared" si="155"/>
        <v>0.63280701754386004</v>
      </c>
    </row>
    <row r="3060" spans="1:12">
      <c r="A3060" s="14">
        <v>2017</v>
      </c>
      <c r="B3060" s="14" t="s">
        <v>981</v>
      </c>
      <c r="C3060" s="14" t="s">
        <v>2203</v>
      </c>
      <c r="D3060" s="14" t="s">
        <v>1412</v>
      </c>
      <c r="E3060" s="14" t="s">
        <v>1437</v>
      </c>
      <c r="F3060" s="14" t="s">
        <v>2158</v>
      </c>
      <c r="G3060" s="30">
        <v>725.70751807228862</v>
      </c>
      <c r="H3060" s="30">
        <v>352.61092083333284</v>
      </c>
      <c r="I3060" s="26">
        <f t="shared" si="153"/>
        <v>725.70751807228862</v>
      </c>
      <c r="J3060" s="26">
        <f t="shared" si="153"/>
        <v>352.61092083333284</v>
      </c>
      <c r="K3060" s="26">
        <f t="shared" si="154"/>
        <v>373.09659723895578</v>
      </c>
      <c r="L3060" s="28">
        <f t="shared" si="155"/>
        <v>0.51411427875243698</v>
      </c>
    </row>
    <row r="3061" spans="1:12">
      <c r="A3061" s="14">
        <v>2016</v>
      </c>
      <c r="B3061" s="14" t="s">
        <v>981</v>
      </c>
      <c r="C3061" s="14" t="s">
        <v>2203</v>
      </c>
      <c r="D3061" s="14" t="s">
        <v>1412</v>
      </c>
      <c r="E3061" s="14" t="s">
        <v>1437</v>
      </c>
      <c r="F3061" s="14" t="s">
        <v>2158</v>
      </c>
      <c r="G3061" s="30">
        <v>887.14717021460672</v>
      </c>
      <c r="H3061" s="30">
        <v>440.20463075842554</v>
      </c>
      <c r="I3061" s="26">
        <f t="shared" si="153"/>
        <v>887.14717021460672</v>
      </c>
      <c r="J3061" s="26">
        <f t="shared" si="153"/>
        <v>440.20463075842554</v>
      </c>
      <c r="K3061" s="26">
        <f t="shared" si="154"/>
        <v>446.94253945618118</v>
      </c>
      <c r="L3061" s="28">
        <f t="shared" si="155"/>
        <v>0.50379751461988298</v>
      </c>
    </row>
    <row r="3062" spans="1:12">
      <c r="A3062" s="14">
        <v>2021</v>
      </c>
      <c r="B3062" s="14" t="s">
        <v>981</v>
      </c>
      <c r="C3062" s="14" t="s">
        <v>2203</v>
      </c>
      <c r="D3062" s="14" t="s">
        <v>1412</v>
      </c>
      <c r="E3062" s="14" t="s">
        <v>1437</v>
      </c>
      <c r="F3062" s="14" t="s">
        <v>1437</v>
      </c>
      <c r="G3062" s="30">
        <v>968.28903689687945</v>
      </c>
      <c r="H3062" s="30">
        <v>488.98425308333384</v>
      </c>
      <c r="I3062" s="26">
        <f t="shared" si="153"/>
        <v>968.28903689687945</v>
      </c>
      <c r="J3062" s="26">
        <f t="shared" si="153"/>
        <v>488.98425308333384</v>
      </c>
      <c r="K3062" s="26">
        <f t="shared" si="154"/>
        <v>479.30478381354561</v>
      </c>
      <c r="L3062" s="28">
        <f t="shared" si="155"/>
        <v>0.49500176656920103</v>
      </c>
    </row>
    <row r="3063" spans="1:12">
      <c r="A3063" s="14">
        <v>2013</v>
      </c>
      <c r="B3063" s="14" t="s">
        <v>981</v>
      </c>
      <c r="C3063" s="14" t="s">
        <v>2203</v>
      </c>
      <c r="D3063" s="14" t="s">
        <v>1412</v>
      </c>
      <c r="E3063" s="14" t="s">
        <v>1437</v>
      </c>
      <c r="F3063" s="14" t="s">
        <v>2158</v>
      </c>
      <c r="G3063" s="30">
        <v>930.57480398671203</v>
      </c>
      <c r="H3063" s="30">
        <v>509.83663000000047</v>
      </c>
      <c r="I3063" s="26">
        <f t="shared" si="153"/>
        <v>930.57480398671203</v>
      </c>
      <c r="J3063" s="26">
        <f t="shared" si="153"/>
        <v>509.83663000000047</v>
      </c>
      <c r="K3063" s="26">
        <f t="shared" si="154"/>
        <v>420.73817398671156</v>
      </c>
      <c r="L3063" s="28">
        <f t="shared" si="155"/>
        <v>0.45212719298245624</v>
      </c>
    </row>
    <row r="3064" spans="1:12">
      <c r="A3064" s="14">
        <v>2011</v>
      </c>
      <c r="B3064" s="14" t="s">
        <v>981</v>
      </c>
      <c r="C3064" s="14" t="s">
        <v>2203</v>
      </c>
      <c r="D3064" s="14" t="s">
        <v>1412</v>
      </c>
      <c r="E3064" s="14" t="s">
        <v>1437</v>
      </c>
      <c r="F3064" s="14" t="s">
        <v>2158</v>
      </c>
      <c r="G3064" s="30">
        <v>1484.8969411764715</v>
      </c>
      <c r="H3064" s="30">
        <v>576.80729416666543</v>
      </c>
      <c r="I3064" s="26">
        <f t="shared" si="153"/>
        <v>1484.8969411764715</v>
      </c>
      <c r="J3064" s="26">
        <f t="shared" si="153"/>
        <v>576.80729416666543</v>
      </c>
      <c r="K3064" s="26">
        <f t="shared" si="154"/>
        <v>908.08964700980607</v>
      </c>
      <c r="L3064" s="28">
        <f t="shared" si="155"/>
        <v>0.61155062134503035</v>
      </c>
    </row>
    <row r="3065" spans="1:12">
      <c r="A3065" s="14">
        <v>2018</v>
      </c>
      <c r="B3065" s="14" t="s">
        <v>981</v>
      </c>
      <c r="C3065" s="14" t="s">
        <v>2203</v>
      </c>
      <c r="D3065" s="14" t="s">
        <v>1412</v>
      </c>
      <c r="E3065" s="14" t="s">
        <v>1437</v>
      </c>
      <c r="F3065" s="14" t="s">
        <v>2158</v>
      </c>
      <c r="G3065" s="30">
        <v>968.6594298745697</v>
      </c>
      <c r="H3065" s="30">
        <v>586.11106166666468</v>
      </c>
      <c r="I3065" s="26">
        <f t="shared" si="153"/>
        <v>968.6594298745697</v>
      </c>
      <c r="J3065" s="26">
        <f t="shared" si="153"/>
        <v>586.11106166666468</v>
      </c>
      <c r="K3065" s="26">
        <f t="shared" si="154"/>
        <v>382.54836820790501</v>
      </c>
      <c r="L3065" s="28">
        <f t="shared" si="155"/>
        <v>0.39492556042885024</v>
      </c>
    </row>
    <row r="3066" spans="1:12">
      <c r="A3066" s="14">
        <v>2012</v>
      </c>
      <c r="B3066" s="14" t="s">
        <v>981</v>
      </c>
      <c r="C3066" s="14" t="s">
        <v>2203</v>
      </c>
      <c r="D3066" s="14" t="s">
        <v>1412</v>
      </c>
      <c r="E3066" s="14" t="s">
        <v>1437</v>
      </c>
      <c r="F3066" s="14" t="s">
        <v>2158</v>
      </c>
      <c r="G3066" s="30">
        <v>950.76977741047051</v>
      </c>
      <c r="H3066" s="30">
        <v>625.50643250688847</v>
      </c>
      <c r="I3066" s="26">
        <f t="shared" si="153"/>
        <v>950.76977741047051</v>
      </c>
      <c r="J3066" s="26">
        <f t="shared" si="153"/>
        <v>625.50643250688847</v>
      </c>
      <c r="K3066" s="26">
        <f t="shared" si="154"/>
        <v>325.26334490358204</v>
      </c>
      <c r="L3066" s="28">
        <f t="shared" si="155"/>
        <v>0.34210526315789475</v>
      </c>
    </row>
    <row r="3067" spans="1:12">
      <c r="A3067" s="14">
        <v>2014</v>
      </c>
      <c r="B3067" s="14" t="s">
        <v>981</v>
      </c>
      <c r="C3067" s="14" t="s">
        <v>2203</v>
      </c>
      <c r="D3067" s="14" t="s">
        <v>1412</v>
      </c>
      <c r="E3067" s="14" t="s">
        <v>1437</v>
      </c>
      <c r="F3067" s="14" t="s">
        <v>2158</v>
      </c>
      <c r="G3067" s="30">
        <v>1153.5563070263051</v>
      </c>
      <c r="H3067" s="30">
        <v>639.25612915521856</v>
      </c>
      <c r="I3067" s="26">
        <f t="shared" si="153"/>
        <v>1153.5563070263051</v>
      </c>
      <c r="J3067" s="26">
        <f t="shared" si="153"/>
        <v>639.25612915521856</v>
      </c>
      <c r="K3067" s="26">
        <f t="shared" si="154"/>
        <v>514.30017787108659</v>
      </c>
      <c r="L3067" s="28">
        <f t="shared" si="155"/>
        <v>0.44583881578947382</v>
      </c>
    </row>
    <row r="3068" spans="1:12">
      <c r="A3068" s="14">
        <v>2018</v>
      </c>
      <c r="B3068" s="14" t="s">
        <v>981</v>
      </c>
      <c r="C3068" s="14" t="s">
        <v>2204</v>
      </c>
      <c r="D3068" s="14" t="s">
        <v>1391</v>
      </c>
      <c r="E3068" s="14" t="s">
        <v>1419</v>
      </c>
      <c r="F3068" s="14" t="s">
        <v>2205</v>
      </c>
      <c r="G3068" s="30">
        <v>101.05357246376802</v>
      </c>
      <c r="H3068" s="30">
        <v>73.877379583333308</v>
      </c>
      <c r="I3068" s="26">
        <f t="shared" si="153"/>
        <v>101.05357246376802</v>
      </c>
      <c r="J3068" s="26">
        <f t="shared" si="153"/>
        <v>73.877379583333308</v>
      </c>
      <c r="K3068" s="26">
        <f t="shared" si="154"/>
        <v>27.176192880434712</v>
      </c>
      <c r="L3068" s="28">
        <f t="shared" si="155"/>
        <v>0.26892857142857096</v>
      </c>
    </row>
    <row r="3069" spans="1:12">
      <c r="A3069" s="14">
        <v>2012</v>
      </c>
      <c r="B3069" s="14" t="s">
        <v>981</v>
      </c>
      <c r="C3069" s="14" t="s">
        <v>2204</v>
      </c>
      <c r="D3069" s="14" t="s">
        <v>1391</v>
      </c>
      <c r="E3069" s="14" t="s">
        <v>1419</v>
      </c>
      <c r="F3069" s="14" t="s">
        <v>2206</v>
      </c>
      <c r="G3069" s="30">
        <v>102.64861764705884</v>
      </c>
      <c r="H3069" s="30">
        <v>85.866383333333431</v>
      </c>
      <c r="I3069" s="26">
        <f t="shared" si="153"/>
        <v>102.64861764705884</v>
      </c>
      <c r="J3069" s="26">
        <f t="shared" si="153"/>
        <v>85.866383333333431</v>
      </c>
      <c r="K3069" s="26">
        <f t="shared" si="154"/>
        <v>16.782234313725411</v>
      </c>
      <c r="L3069" s="28">
        <f t="shared" si="155"/>
        <v>0.16349206349206269</v>
      </c>
    </row>
    <row r="3070" spans="1:12">
      <c r="A3070" s="14">
        <v>2011</v>
      </c>
      <c r="B3070" s="14" t="s">
        <v>981</v>
      </c>
      <c r="C3070" s="14" t="s">
        <v>2204</v>
      </c>
      <c r="D3070" s="14" t="s">
        <v>1391</v>
      </c>
      <c r="E3070" s="14" t="s">
        <v>1419</v>
      </c>
      <c r="F3070" s="14" t="s">
        <v>2206</v>
      </c>
      <c r="G3070" s="30">
        <v>108.79312499999988</v>
      </c>
      <c r="H3070" s="30">
        <v>86.205599999999862</v>
      </c>
      <c r="I3070" s="26">
        <f t="shared" si="153"/>
        <v>108.79312499999988</v>
      </c>
      <c r="J3070" s="26">
        <f t="shared" si="153"/>
        <v>86.205599999999862</v>
      </c>
      <c r="K3070" s="26">
        <f t="shared" si="154"/>
        <v>22.587525000000014</v>
      </c>
      <c r="L3070" s="28">
        <f t="shared" si="155"/>
        <v>0.20761904761904798</v>
      </c>
    </row>
    <row r="3071" spans="1:12">
      <c r="A3071" s="14">
        <v>2020</v>
      </c>
      <c r="B3071" s="14" t="s">
        <v>981</v>
      </c>
      <c r="C3071" s="14" t="s">
        <v>2204</v>
      </c>
      <c r="D3071" s="14" t="s">
        <v>1391</v>
      </c>
      <c r="E3071" s="14" t="s">
        <v>1419</v>
      </c>
      <c r="F3071" s="14" t="s">
        <v>2205</v>
      </c>
      <c r="G3071" s="30">
        <v>100.56125675675685</v>
      </c>
      <c r="H3071" s="30">
        <v>88.07693224999997</v>
      </c>
      <c r="I3071" s="26">
        <f t="shared" si="153"/>
        <v>100.56125675675685</v>
      </c>
      <c r="J3071" s="26">
        <f t="shared" si="153"/>
        <v>88.07693224999997</v>
      </c>
      <c r="K3071" s="26">
        <f t="shared" si="154"/>
        <v>12.484324506756877</v>
      </c>
      <c r="L3071" s="28">
        <f t="shared" si="155"/>
        <v>0.12414646464646574</v>
      </c>
    </row>
    <row r="3072" spans="1:12">
      <c r="A3072" s="14">
        <v>2019</v>
      </c>
      <c r="B3072" s="14" t="s">
        <v>981</v>
      </c>
      <c r="C3072" s="14" t="s">
        <v>2204</v>
      </c>
      <c r="D3072" s="14" t="s">
        <v>1391</v>
      </c>
      <c r="E3072" s="14" t="s">
        <v>1419</v>
      </c>
      <c r="F3072" s="14" t="s">
        <v>2205</v>
      </c>
      <c r="G3072" s="30">
        <v>95.287653643724667</v>
      </c>
      <c r="H3072" s="30">
        <v>88.269986078296697</v>
      </c>
      <c r="I3072" s="26">
        <f t="shared" si="153"/>
        <v>95.287653643724667</v>
      </c>
      <c r="J3072" s="26">
        <f t="shared" si="153"/>
        <v>88.269986078296697</v>
      </c>
      <c r="K3072" s="26">
        <f t="shared" si="154"/>
        <v>7.0176675654279705</v>
      </c>
      <c r="L3072" s="28">
        <f t="shared" si="155"/>
        <v>7.3647186147185933E-2</v>
      </c>
    </row>
    <row r="3073" spans="1:12">
      <c r="A3073" s="14">
        <v>2016</v>
      </c>
      <c r="B3073" s="14" t="s">
        <v>981</v>
      </c>
      <c r="C3073" s="14" t="s">
        <v>2204</v>
      </c>
      <c r="D3073" s="14" t="s">
        <v>1391</v>
      </c>
      <c r="E3073" s="14" t="s">
        <v>1419</v>
      </c>
      <c r="F3073" s="14" t="s">
        <v>2206</v>
      </c>
      <c r="G3073" s="30">
        <v>99.424270199111362</v>
      </c>
      <c r="H3073" s="30">
        <v>101.37258418079095</v>
      </c>
      <c r="I3073" s="26">
        <f t="shared" si="153"/>
        <v>99.424270199111362</v>
      </c>
      <c r="J3073" s="26">
        <f t="shared" si="153"/>
        <v>101.37258418079095</v>
      </c>
      <c r="K3073" s="26">
        <f t="shared" si="154"/>
        <v>-1.9483139816795898</v>
      </c>
      <c r="L3073" s="28">
        <f t="shared" si="155"/>
        <v>-1.9595959595959937E-2</v>
      </c>
    </row>
    <row r="3074" spans="1:12">
      <c r="A3074" s="14">
        <v>2014</v>
      </c>
      <c r="B3074" s="14" t="s">
        <v>981</v>
      </c>
      <c r="C3074" s="14" t="s">
        <v>2204</v>
      </c>
      <c r="D3074" s="14" t="s">
        <v>1391</v>
      </c>
      <c r="E3074" s="14" t="s">
        <v>1419</v>
      </c>
      <c r="F3074" s="14" t="s">
        <v>2206</v>
      </c>
      <c r="G3074" s="30">
        <v>109.81120391610681</v>
      </c>
      <c r="H3074" s="30">
        <v>105.70397966573815</v>
      </c>
      <c r="I3074" s="26">
        <f t="shared" si="153"/>
        <v>109.81120391610681</v>
      </c>
      <c r="J3074" s="26">
        <f t="shared" si="153"/>
        <v>105.70397966573815</v>
      </c>
      <c r="K3074" s="26">
        <f t="shared" si="154"/>
        <v>4.1072242503686596</v>
      </c>
      <c r="L3074" s="28">
        <f t="shared" si="155"/>
        <v>3.7402597402597305E-2</v>
      </c>
    </row>
    <row r="3075" spans="1:12">
      <c r="A3075" s="14">
        <v>2017</v>
      </c>
      <c r="B3075" s="14" t="s">
        <v>981</v>
      </c>
      <c r="C3075" s="14" t="s">
        <v>2204</v>
      </c>
      <c r="D3075" s="14" t="s">
        <v>1391</v>
      </c>
      <c r="E3075" s="14" t="s">
        <v>1419</v>
      </c>
      <c r="F3075" s="14" t="s">
        <v>2205</v>
      </c>
      <c r="G3075" s="30">
        <v>94.646054067390367</v>
      </c>
      <c r="H3075" s="30">
        <v>106.83941583815027</v>
      </c>
      <c r="I3075" s="26">
        <f t="shared" si="153"/>
        <v>94.646054067390367</v>
      </c>
      <c r="J3075" s="26">
        <f t="shared" si="153"/>
        <v>106.83941583815027</v>
      </c>
      <c r="K3075" s="26">
        <f t="shared" si="154"/>
        <v>-12.193361770759907</v>
      </c>
      <c r="L3075" s="28">
        <f t="shared" si="155"/>
        <v>-0.12883116883116888</v>
      </c>
    </row>
    <row r="3076" spans="1:12">
      <c r="A3076" s="14">
        <v>2015</v>
      </c>
      <c r="B3076" s="14" t="s">
        <v>981</v>
      </c>
      <c r="C3076" s="14" t="s">
        <v>2204</v>
      </c>
      <c r="D3076" s="14" t="s">
        <v>1391</v>
      </c>
      <c r="E3076" s="14" t="s">
        <v>1419</v>
      </c>
      <c r="F3076" s="14" t="s">
        <v>2206</v>
      </c>
      <c r="G3076" s="30">
        <v>95.383597586242644</v>
      </c>
      <c r="H3076" s="30">
        <v>111.84862336005833</v>
      </c>
      <c r="I3076" s="26">
        <f t="shared" si="153"/>
        <v>95.383597586242644</v>
      </c>
      <c r="J3076" s="26">
        <f t="shared" si="153"/>
        <v>111.84862336005833</v>
      </c>
      <c r="K3076" s="26">
        <f t="shared" si="154"/>
        <v>-16.465025773815682</v>
      </c>
      <c r="L3076" s="28">
        <f t="shared" si="155"/>
        <v>-0.17261904761904751</v>
      </c>
    </row>
    <row r="3077" spans="1:12">
      <c r="A3077" s="14">
        <v>2013</v>
      </c>
      <c r="B3077" s="14" t="s">
        <v>981</v>
      </c>
      <c r="C3077" s="14" t="s">
        <v>2204</v>
      </c>
      <c r="D3077" s="14" t="s">
        <v>1391</v>
      </c>
      <c r="E3077" s="14" t="s">
        <v>1419</v>
      </c>
      <c r="F3077" s="14" t="s">
        <v>2206</v>
      </c>
      <c r="G3077" s="30">
        <v>114.23140384615378</v>
      </c>
      <c r="H3077" s="30">
        <v>117.00064999999992</v>
      </c>
      <c r="I3077" s="26">
        <f t="shared" si="153"/>
        <v>114.23140384615378</v>
      </c>
      <c r="J3077" s="26">
        <f t="shared" si="153"/>
        <v>117.00064999999992</v>
      </c>
      <c r="K3077" s="26">
        <f t="shared" si="154"/>
        <v>-2.7692461538461401</v>
      </c>
      <c r="L3077" s="28">
        <f t="shared" si="155"/>
        <v>-2.4242424242424135E-2</v>
      </c>
    </row>
    <row r="3078" spans="1:12">
      <c r="A3078" s="14">
        <v>2021</v>
      </c>
      <c r="B3078" s="14" t="s">
        <v>981</v>
      </c>
      <c r="C3078" s="14" t="s">
        <v>2204</v>
      </c>
      <c r="D3078" s="14" t="s">
        <v>1391</v>
      </c>
      <c r="E3078" s="14" t="s">
        <v>1419</v>
      </c>
      <c r="F3078" s="14" t="s">
        <v>2205</v>
      </c>
      <c r="G3078" s="30">
        <v>91.452460568842938</v>
      </c>
      <c r="H3078" s="30">
        <v>121.78419332417585</v>
      </c>
      <c r="I3078" s="26">
        <f t="shared" si="153"/>
        <v>91.452460568842938</v>
      </c>
      <c r="J3078" s="26">
        <f t="shared" si="153"/>
        <v>121.78419332417585</v>
      </c>
      <c r="K3078" s="26">
        <f t="shared" si="154"/>
        <v>-30.331732755332908</v>
      </c>
      <c r="L3078" s="28">
        <f t="shared" si="155"/>
        <v>-0.33166666666666667</v>
      </c>
    </row>
    <row r="3079" spans="1:12">
      <c r="A3079" s="14">
        <v>2017</v>
      </c>
      <c r="B3079" s="14" t="s">
        <v>981</v>
      </c>
      <c r="C3079" s="14" t="s">
        <v>2207</v>
      </c>
      <c r="D3079" s="14" t="s">
        <v>1387</v>
      </c>
      <c r="E3079" s="14" t="s">
        <v>1437</v>
      </c>
      <c r="F3079" s="14" t="s">
        <v>2112</v>
      </c>
      <c r="G3079" s="30">
        <v>363.61144017093915</v>
      </c>
      <c r="H3079" s="30">
        <v>34.8972538034187</v>
      </c>
      <c r="I3079" s="26">
        <f t="shared" si="153"/>
        <v>363.61144017093915</v>
      </c>
      <c r="J3079" s="26">
        <f t="shared" si="153"/>
        <v>34.8972538034187</v>
      </c>
      <c r="K3079" s="26">
        <f t="shared" si="154"/>
        <v>328.71418636752043</v>
      </c>
      <c r="L3079" s="28">
        <f t="shared" si="155"/>
        <v>0.90402597402597396</v>
      </c>
    </row>
    <row r="3080" spans="1:12">
      <c r="A3080" s="14">
        <v>2021</v>
      </c>
      <c r="B3080" s="14" t="s">
        <v>981</v>
      </c>
      <c r="C3080" s="14" t="s">
        <v>2207</v>
      </c>
      <c r="D3080" s="14" t="s">
        <v>1387</v>
      </c>
      <c r="E3080" s="14" t="s">
        <v>1437</v>
      </c>
      <c r="F3080" s="14" t="s">
        <v>2112</v>
      </c>
      <c r="G3080" s="30">
        <v>216.64100558659177</v>
      </c>
      <c r="H3080" s="30">
        <v>41.381186971601423</v>
      </c>
      <c r="I3080" s="26">
        <f t="shared" ref="I3080:J3143" si="156">IF(G3080&lt;0,"",IF(G3080="","",G3080))</f>
        <v>216.64100558659177</v>
      </c>
      <c r="J3080" s="26">
        <f t="shared" si="156"/>
        <v>41.381186971601423</v>
      </c>
      <c r="K3080" s="26">
        <f t="shared" si="154"/>
        <v>175.25981861499037</v>
      </c>
      <c r="L3080" s="28">
        <f t="shared" si="155"/>
        <v>0.80898728354978355</v>
      </c>
    </row>
    <row r="3081" spans="1:12">
      <c r="A3081" s="14">
        <v>2011</v>
      </c>
      <c r="B3081" s="14" t="s">
        <v>981</v>
      </c>
      <c r="C3081" s="14" t="s">
        <v>2207</v>
      </c>
      <c r="D3081" s="14" t="s">
        <v>1387</v>
      </c>
      <c r="E3081" s="14" t="s">
        <v>1437</v>
      </c>
      <c r="F3081" s="14" t="s">
        <v>2112</v>
      </c>
      <c r="G3081" s="30">
        <v>225.88565740740756</v>
      </c>
      <c r="H3081" s="30">
        <v>45.23580308080809</v>
      </c>
      <c r="I3081" s="26">
        <f t="shared" si="156"/>
        <v>225.88565740740756</v>
      </c>
      <c r="J3081" s="26">
        <f t="shared" si="156"/>
        <v>45.23580308080809</v>
      </c>
      <c r="K3081" s="26">
        <f t="shared" si="154"/>
        <v>180.64985432659947</v>
      </c>
      <c r="L3081" s="28">
        <f t="shared" si="155"/>
        <v>0.79974025974025986</v>
      </c>
    </row>
    <row r="3082" spans="1:12">
      <c r="A3082" s="14">
        <v>2013</v>
      </c>
      <c r="B3082" s="14" t="s">
        <v>981</v>
      </c>
      <c r="C3082" s="14" t="s">
        <v>2207</v>
      </c>
      <c r="D3082" s="14" t="s">
        <v>1387</v>
      </c>
      <c r="E3082" s="14" t="s">
        <v>1437</v>
      </c>
      <c r="F3082" s="14" t="s">
        <v>2112</v>
      </c>
      <c r="G3082" s="30">
        <v>297.97470827679768</v>
      </c>
      <c r="H3082" s="30">
        <v>59.633639669421449</v>
      </c>
      <c r="I3082" s="26">
        <f t="shared" si="156"/>
        <v>297.97470827679768</v>
      </c>
      <c r="J3082" s="26">
        <f t="shared" si="156"/>
        <v>59.633639669421449</v>
      </c>
      <c r="K3082" s="26">
        <f t="shared" si="154"/>
        <v>238.34106860737623</v>
      </c>
      <c r="L3082" s="28">
        <f t="shared" si="155"/>
        <v>0.79987012987012984</v>
      </c>
    </row>
    <row r="3083" spans="1:12">
      <c r="A3083" s="14">
        <v>2020</v>
      </c>
      <c r="B3083" s="14" t="s">
        <v>981</v>
      </c>
      <c r="C3083" s="14" t="s">
        <v>2207</v>
      </c>
      <c r="D3083" s="14" t="s">
        <v>1387</v>
      </c>
      <c r="E3083" s="14" t="s">
        <v>1437</v>
      </c>
      <c r="F3083" s="14" t="s">
        <v>2112</v>
      </c>
      <c r="G3083" s="30">
        <v>293.04562197580645</v>
      </c>
      <c r="H3083" s="30">
        <v>66.968060472656276</v>
      </c>
      <c r="I3083" s="26">
        <f t="shared" si="156"/>
        <v>293.04562197580645</v>
      </c>
      <c r="J3083" s="26">
        <f t="shared" si="156"/>
        <v>66.968060472656276</v>
      </c>
      <c r="K3083" s="26">
        <f t="shared" si="154"/>
        <v>226.07756150315018</v>
      </c>
      <c r="L3083" s="28">
        <f t="shared" si="155"/>
        <v>0.77147564935064927</v>
      </c>
    </row>
    <row r="3084" spans="1:12">
      <c r="A3084" s="14">
        <v>2012</v>
      </c>
      <c r="B3084" s="14" t="s">
        <v>981</v>
      </c>
      <c r="C3084" s="14" t="s">
        <v>2207</v>
      </c>
      <c r="D3084" s="14" t="s">
        <v>1387</v>
      </c>
      <c r="E3084" s="14" t="s">
        <v>1437</v>
      </c>
      <c r="F3084" s="14" t="s">
        <v>2112</v>
      </c>
      <c r="G3084" s="30">
        <v>243.19110803324102</v>
      </c>
      <c r="H3084" s="30">
        <v>67.568438538781194</v>
      </c>
      <c r="I3084" s="26">
        <f t="shared" si="156"/>
        <v>243.19110803324102</v>
      </c>
      <c r="J3084" s="26">
        <f t="shared" si="156"/>
        <v>67.568438538781194</v>
      </c>
      <c r="K3084" s="26">
        <f t="shared" si="154"/>
        <v>175.62266949445984</v>
      </c>
      <c r="L3084" s="28">
        <f t="shared" si="155"/>
        <v>0.72215909090909092</v>
      </c>
    </row>
    <row r="3085" spans="1:12">
      <c r="A3085" s="14">
        <v>2019</v>
      </c>
      <c r="B3085" s="14" t="s">
        <v>981</v>
      </c>
      <c r="C3085" s="14" t="s">
        <v>2207</v>
      </c>
      <c r="D3085" s="14" t="s">
        <v>1387</v>
      </c>
      <c r="E3085" s="14" t="s">
        <v>1437</v>
      </c>
      <c r="F3085" s="14" t="s">
        <v>2112</v>
      </c>
      <c r="G3085" s="30">
        <v>302.90556521739171</v>
      </c>
      <c r="H3085" s="30">
        <v>70.929321107142982</v>
      </c>
      <c r="I3085" s="26">
        <f t="shared" si="156"/>
        <v>302.90556521739171</v>
      </c>
      <c r="J3085" s="26">
        <f t="shared" si="156"/>
        <v>70.929321107142982</v>
      </c>
      <c r="K3085" s="26">
        <f t="shared" si="154"/>
        <v>231.97624411024873</v>
      </c>
      <c r="L3085" s="28">
        <f t="shared" si="155"/>
        <v>0.76583685064935059</v>
      </c>
    </row>
    <row r="3086" spans="1:12">
      <c r="A3086" s="14">
        <v>2014</v>
      </c>
      <c r="B3086" s="14" t="s">
        <v>981</v>
      </c>
      <c r="C3086" s="14" t="s">
        <v>2207</v>
      </c>
      <c r="D3086" s="14" t="s">
        <v>1387</v>
      </c>
      <c r="E3086" s="14" t="s">
        <v>1437</v>
      </c>
      <c r="F3086" s="14" t="s">
        <v>2112</v>
      </c>
      <c r="G3086" s="30">
        <v>270.06349999999969</v>
      </c>
      <c r="H3086" s="30">
        <v>73.127584090909011</v>
      </c>
      <c r="I3086" s="26">
        <f t="shared" si="156"/>
        <v>270.06349999999969</v>
      </c>
      <c r="J3086" s="26">
        <f t="shared" si="156"/>
        <v>73.127584090909011</v>
      </c>
      <c r="K3086" s="26">
        <f t="shared" si="154"/>
        <v>196.93591590909068</v>
      </c>
      <c r="L3086" s="28">
        <f t="shared" si="155"/>
        <v>0.72922077922077921</v>
      </c>
    </row>
    <row r="3087" spans="1:12">
      <c r="A3087" s="14">
        <v>2018</v>
      </c>
      <c r="B3087" s="14" t="s">
        <v>981</v>
      </c>
      <c r="C3087" s="14" t="s">
        <v>2207</v>
      </c>
      <c r="D3087" s="14" t="s">
        <v>1387</v>
      </c>
      <c r="E3087" s="14" t="s">
        <v>1437</v>
      </c>
      <c r="F3087" s="14" t="s">
        <v>2112</v>
      </c>
      <c r="G3087" s="30">
        <v>273.45448329448277</v>
      </c>
      <c r="H3087" s="30">
        <v>80.966498714416971</v>
      </c>
      <c r="I3087" s="26">
        <f t="shared" si="156"/>
        <v>273.45448329448277</v>
      </c>
      <c r="J3087" s="26">
        <f t="shared" si="156"/>
        <v>80.966498714416971</v>
      </c>
      <c r="K3087" s="26">
        <f t="shared" si="154"/>
        <v>192.48798458006581</v>
      </c>
      <c r="L3087" s="28">
        <f t="shared" si="155"/>
        <v>0.70391233766233685</v>
      </c>
    </row>
    <row r="3088" spans="1:12">
      <c r="A3088" s="14">
        <v>2016</v>
      </c>
      <c r="B3088" s="14" t="s">
        <v>981</v>
      </c>
      <c r="C3088" s="14" t="s">
        <v>2207</v>
      </c>
      <c r="D3088" s="14" t="s">
        <v>1387</v>
      </c>
      <c r="E3088" s="14" t="s">
        <v>1437</v>
      </c>
      <c r="F3088" s="14" t="s">
        <v>2112</v>
      </c>
      <c r="G3088" s="30">
        <v>278.90412994350351</v>
      </c>
      <c r="H3088" s="30">
        <v>88.742223163841985</v>
      </c>
      <c r="I3088" s="26">
        <f t="shared" si="156"/>
        <v>278.90412994350351</v>
      </c>
      <c r="J3088" s="26">
        <f t="shared" si="156"/>
        <v>88.742223163841985</v>
      </c>
      <c r="K3088" s="26">
        <f t="shared" si="154"/>
        <v>190.16190677966154</v>
      </c>
      <c r="L3088" s="28">
        <f t="shared" si="155"/>
        <v>0.68181818181818199</v>
      </c>
    </row>
    <row r="3089" spans="1:12">
      <c r="A3089" s="14">
        <v>2015</v>
      </c>
      <c r="B3089" s="14" t="s">
        <v>981</v>
      </c>
      <c r="C3089" s="14" t="s">
        <v>2207</v>
      </c>
      <c r="D3089" s="14" t="s">
        <v>1387</v>
      </c>
      <c r="E3089" s="14" t="s">
        <v>1437</v>
      </c>
      <c r="F3089" s="14" t="s">
        <v>2112</v>
      </c>
      <c r="G3089" s="30">
        <v>251.08737430167608</v>
      </c>
      <c r="H3089" s="30">
        <v>98.665925038090364</v>
      </c>
      <c r="I3089" s="26">
        <f t="shared" si="156"/>
        <v>251.08737430167608</v>
      </c>
      <c r="J3089" s="26">
        <f t="shared" si="156"/>
        <v>98.665925038090364</v>
      </c>
      <c r="K3089" s="26">
        <f t="shared" si="154"/>
        <v>152.42144926358571</v>
      </c>
      <c r="L3089" s="28">
        <f t="shared" si="155"/>
        <v>0.60704545454545489</v>
      </c>
    </row>
    <row r="3090" spans="1:12">
      <c r="A3090" s="14">
        <v>2021</v>
      </c>
      <c r="B3090" s="14" t="s">
        <v>981</v>
      </c>
      <c r="C3090" s="14" t="s">
        <v>2208</v>
      </c>
      <c r="D3090" s="14" t="s">
        <v>1412</v>
      </c>
      <c r="E3090" s="14" t="s">
        <v>1437</v>
      </c>
      <c r="F3090" s="14" t="s">
        <v>2209</v>
      </c>
      <c r="G3090" s="30">
        <v>447.20080283068654</v>
      </c>
      <c r="H3090" s="30">
        <v>37.722938091922089</v>
      </c>
      <c r="I3090" s="26">
        <f t="shared" si="156"/>
        <v>447.20080283068654</v>
      </c>
      <c r="J3090" s="26">
        <f t="shared" si="156"/>
        <v>37.722938091922089</v>
      </c>
      <c r="K3090" s="26">
        <f t="shared" si="154"/>
        <v>409.47786473876442</v>
      </c>
      <c r="L3090" s="28">
        <f t="shared" si="155"/>
        <v>0.91564653316106792</v>
      </c>
    </row>
    <row r="3091" spans="1:12">
      <c r="A3091" s="14">
        <v>2018</v>
      </c>
      <c r="B3091" s="14" t="s">
        <v>981</v>
      </c>
      <c r="C3091" s="14" t="s">
        <v>2208</v>
      </c>
      <c r="D3091" s="14" t="s">
        <v>1412</v>
      </c>
      <c r="E3091" s="14" t="s">
        <v>1437</v>
      </c>
      <c r="F3091" s="14" t="s">
        <v>2209</v>
      </c>
      <c r="G3091" s="30">
        <v>446.78488718695235</v>
      </c>
      <c r="H3091" s="30">
        <v>57.381697137430969</v>
      </c>
      <c r="I3091" s="26">
        <f t="shared" si="156"/>
        <v>446.78488718695235</v>
      </c>
      <c r="J3091" s="26">
        <f t="shared" si="156"/>
        <v>57.381697137430969</v>
      </c>
      <c r="K3091" s="26">
        <f t="shared" si="154"/>
        <v>389.40319004952136</v>
      </c>
      <c r="L3091" s="28">
        <f t="shared" si="155"/>
        <v>0.87156750645994829</v>
      </c>
    </row>
    <row r="3092" spans="1:12">
      <c r="A3092" s="14">
        <v>2019</v>
      </c>
      <c r="B3092" s="14" t="s">
        <v>981</v>
      </c>
      <c r="C3092" s="14" t="s">
        <v>2208</v>
      </c>
      <c r="D3092" s="14" t="s">
        <v>1412</v>
      </c>
      <c r="E3092" s="14" t="s">
        <v>1437</v>
      </c>
      <c r="F3092" s="14" t="s">
        <v>2209</v>
      </c>
      <c r="G3092" s="30">
        <v>405.22716117936119</v>
      </c>
      <c r="H3092" s="30">
        <v>64.094869087121182</v>
      </c>
      <c r="I3092" s="26">
        <f t="shared" si="156"/>
        <v>405.22716117936119</v>
      </c>
      <c r="J3092" s="26">
        <f t="shared" si="156"/>
        <v>64.094869087121182</v>
      </c>
      <c r="K3092" s="26">
        <f t="shared" si="154"/>
        <v>341.13229209223999</v>
      </c>
      <c r="L3092" s="28">
        <f t="shared" si="155"/>
        <v>0.84182978036175715</v>
      </c>
    </row>
    <row r="3093" spans="1:12">
      <c r="A3093" s="14">
        <v>2012</v>
      </c>
      <c r="B3093" s="14" t="s">
        <v>981</v>
      </c>
      <c r="C3093" s="14" t="s">
        <v>2208</v>
      </c>
      <c r="D3093" s="14" t="s">
        <v>1412</v>
      </c>
      <c r="E3093" s="14" t="s">
        <v>1437</v>
      </c>
      <c r="F3093" s="14" t="s">
        <v>2209</v>
      </c>
      <c r="G3093" s="30">
        <v>424.66536734693938</v>
      </c>
      <c r="H3093" s="30">
        <v>72.856995000000083</v>
      </c>
      <c r="I3093" s="26">
        <f t="shared" si="156"/>
        <v>424.66536734693938</v>
      </c>
      <c r="J3093" s="26">
        <f t="shared" si="156"/>
        <v>72.856995000000083</v>
      </c>
      <c r="K3093" s="26">
        <f t="shared" si="154"/>
        <v>351.80837234693928</v>
      </c>
      <c r="L3093" s="28">
        <f t="shared" si="155"/>
        <v>0.82843669250646002</v>
      </c>
    </row>
    <row r="3094" spans="1:12">
      <c r="A3094" s="14">
        <v>2013</v>
      </c>
      <c r="B3094" s="14" t="s">
        <v>981</v>
      </c>
      <c r="C3094" s="14" t="s">
        <v>2208</v>
      </c>
      <c r="D3094" s="14" t="s">
        <v>1412</v>
      </c>
      <c r="E3094" s="14" t="s">
        <v>1437</v>
      </c>
      <c r="F3094" s="14" t="s">
        <v>2209</v>
      </c>
      <c r="G3094" s="30">
        <v>478.46717276394565</v>
      </c>
      <c r="H3094" s="30">
        <v>81.067422527472658</v>
      </c>
      <c r="I3094" s="26">
        <f t="shared" si="156"/>
        <v>478.46717276394565</v>
      </c>
      <c r="J3094" s="26">
        <f t="shared" si="156"/>
        <v>81.067422527472658</v>
      </c>
      <c r="K3094" s="26">
        <f t="shared" si="154"/>
        <v>397.39975023647298</v>
      </c>
      <c r="L3094" s="28">
        <f t="shared" si="155"/>
        <v>0.83056847545219636</v>
      </c>
    </row>
    <row r="3095" spans="1:12">
      <c r="A3095" s="14">
        <v>2011</v>
      </c>
      <c r="B3095" s="14" t="s">
        <v>981</v>
      </c>
      <c r="C3095" s="14" t="s">
        <v>2208</v>
      </c>
      <c r="D3095" s="14" t="s">
        <v>1412</v>
      </c>
      <c r="E3095" s="14" t="s">
        <v>1437</v>
      </c>
      <c r="F3095" s="14" t="s">
        <v>2209</v>
      </c>
      <c r="G3095" s="30">
        <v>416.40162383502553</v>
      </c>
      <c r="H3095" s="30">
        <v>84.931046966575082</v>
      </c>
      <c r="I3095" s="26">
        <f t="shared" si="156"/>
        <v>416.40162383502553</v>
      </c>
      <c r="J3095" s="26">
        <f t="shared" si="156"/>
        <v>84.931046966575082</v>
      </c>
      <c r="K3095" s="26">
        <f t="shared" si="154"/>
        <v>331.47057686845045</v>
      </c>
      <c r="L3095" s="28">
        <f t="shared" si="155"/>
        <v>0.79603574504737284</v>
      </c>
    </row>
    <row r="3096" spans="1:12">
      <c r="A3096" s="14">
        <v>2017</v>
      </c>
      <c r="B3096" s="14" t="s">
        <v>981</v>
      </c>
      <c r="C3096" s="14" t="s">
        <v>2208</v>
      </c>
      <c r="D3096" s="14" t="s">
        <v>1412</v>
      </c>
      <c r="E3096" s="14" t="s">
        <v>1437</v>
      </c>
      <c r="F3096" s="14" t="s">
        <v>2209</v>
      </c>
      <c r="G3096" s="30">
        <v>380.72294505494455</v>
      </c>
      <c r="H3096" s="30">
        <v>85.487959666666583</v>
      </c>
      <c r="I3096" s="26">
        <f t="shared" si="156"/>
        <v>380.72294505494455</v>
      </c>
      <c r="J3096" s="26">
        <f t="shared" si="156"/>
        <v>85.487959666666583</v>
      </c>
      <c r="K3096" s="26">
        <f t="shared" si="154"/>
        <v>295.23498538827795</v>
      </c>
      <c r="L3096" s="28">
        <f t="shared" si="155"/>
        <v>0.77545887166235994</v>
      </c>
    </row>
    <row r="3097" spans="1:12">
      <c r="A3097" s="14">
        <v>2016</v>
      </c>
      <c r="B3097" s="14" t="s">
        <v>981</v>
      </c>
      <c r="C3097" s="14" t="s">
        <v>2208</v>
      </c>
      <c r="D3097" s="14" t="s">
        <v>1412</v>
      </c>
      <c r="E3097" s="14" t="s">
        <v>1437</v>
      </c>
      <c r="F3097" s="14" t="s">
        <v>2209</v>
      </c>
      <c r="G3097" s="30">
        <v>416.5347073170725</v>
      </c>
      <c r="H3097" s="30">
        <v>86.639936666666529</v>
      </c>
      <c r="I3097" s="26">
        <f t="shared" si="156"/>
        <v>416.5347073170725</v>
      </c>
      <c r="J3097" s="26">
        <f t="shared" si="156"/>
        <v>86.639936666666529</v>
      </c>
      <c r="K3097" s="26">
        <f t="shared" si="154"/>
        <v>329.89477065040597</v>
      </c>
      <c r="L3097" s="28">
        <f t="shared" si="155"/>
        <v>0.79199827734711459</v>
      </c>
    </row>
    <row r="3098" spans="1:12">
      <c r="A3098" s="14">
        <v>2020</v>
      </c>
      <c r="B3098" s="14" t="s">
        <v>981</v>
      </c>
      <c r="C3098" s="14" t="s">
        <v>2208</v>
      </c>
      <c r="D3098" s="14" t="s">
        <v>1412</v>
      </c>
      <c r="E3098" s="14" t="s">
        <v>1437</v>
      </c>
      <c r="F3098" s="14" t="s">
        <v>2209</v>
      </c>
      <c r="G3098" s="30">
        <v>815.19645499758337</v>
      </c>
      <c r="H3098" s="30">
        <v>102.18585864431483</v>
      </c>
      <c r="I3098" s="26">
        <f t="shared" si="156"/>
        <v>815.19645499758337</v>
      </c>
      <c r="J3098" s="26">
        <f t="shared" si="156"/>
        <v>102.18585864431483</v>
      </c>
      <c r="K3098" s="26">
        <f t="shared" si="154"/>
        <v>713.01059635326851</v>
      </c>
      <c r="L3098" s="28">
        <f t="shared" si="155"/>
        <v>0.87464879414298013</v>
      </c>
    </row>
    <row r="3099" spans="1:12">
      <c r="A3099" s="14">
        <v>2014</v>
      </c>
      <c r="B3099" s="14" t="s">
        <v>981</v>
      </c>
      <c r="C3099" s="14" t="s">
        <v>2208</v>
      </c>
      <c r="D3099" s="14" t="s">
        <v>1412</v>
      </c>
      <c r="E3099" s="14" t="s">
        <v>1437</v>
      </c>
      <c r="F3099" s="14" t="s">
        <v>2209</v>
      </c>
      <c r="G3099" s="30">
        <v>499.24933407781816</v>
      </c>
      <c r="H3099" s="30">
        <v>109.84560391344381</v>
      </c>
      <c r="I3099" s="26">
        <f t="shared" si="156"/>
        <v>499.24933407781816</v>
      </c>
      <c r="J3099" s="26">
        <f t="shared" si="156"/>
        <v>109.84560391344381</v>
      </c>
      <c r="K3099" s="26">
        <f t="shared" si="154"/>
        <v>389.40373016437434</v>
      </c>
      <c r="L3099" s="28">
        <f t="shared" si="155"/>
        <v>0.77997846683893191</v>
      </c>
    </row>
    <row r="3100" spans="1:12">
      <c r="A3100" s="14">
        <v>2015</v>
      </c>
      <c r="B3100" s="14" t="s">
        <v>981</v>
      </c>
      <c r="C3100" s="14" t="s">
        <v>2208</v>
      </c>
      <c r="D3100" s="14" t="s">
        <v>1412</v>
      </c>
      <c r="E3100" s="14" t="s">
        <v>1437</v>
      </c>
      <c r="F3100" s="14" t="s">
        <v>2209</v>
      </c>
      <c r="G3100" s="30">
        <v>410.35749007108825</v>
      </c>
      <c r="H3100" s="30">
        <v>122.03982271468192</v>
      </c>
      <c r="I3100" s="26">
        <f t="shared" si="156"/>
        <v>410.35749007108825</v>
      </c>
      <c r="J3100" s="26">
        <f t="shared" si="156"/>
        <v>122.03982271468192</v>
      </c>
      <c r="K3100" s="26">
        <f t="shared" si="154"/>
        <v>288.31766735640633</v>
      </c>
      <c r="L3100" s="28">
        <f t="shared" si="155"/>
        <v>0.70260120585701902</v>
      </c>
    </row>
    <row r="3101" spans="1:12">
      <c r="A3101" s="14">
        <v>2018</v>
      </c>
      <c r="B3101" s="14" t="s">
        <v>981</v>
      </c>
      <c r="C3101" s="14" t="s">
        <v>2210</v>
      </c>
      <c r="D3101" s="14" t="s">
        <v>1556</v>
      </c>
      <c r="E3101" s="14" t="s">
        <v>984</v>
      </c>
      <c r="F3101" s="14" t="s">
        <v>2211</v>
      </c>
      <c r="G3101" s="30">
        <v>4291.1606813108747</v>
      </c>
      <c r="H3101" s="30">
        <v>827.92260474905459</v>
      </c>
      <c r="I3101" s="26">
        <f t="shared" si="156"/>
        <v>4291.1606813108747</v>
      </c>
      <c r="J3101" s="26">
        <f t="shared" si="156"/>
        <v>827.92260474905459</v>
      </c>
      <c r="K3101" s="26">
        <f t="shared" si="154"/>
        <v>3463.23807656182</v>
      </c>
      <c r="L3101" s="28">
        <f t="shared" si="155"/>
        <v>0.80706324786324735</v>
      </c>
    </row>
    <row r="3102" spans="1:12">
      <c r="A3102" s="14">
        <v>2021</v>
      </c>
      <c r="B3102" s="14" t="s">
        <v>981</v>
      </c>
      <c r="C3102" s="14" t="s">
        <v>2210</v>
      </c>
      <c r="D3102" s="14" t="s">
        <v>1556</v>
      </c>
      <c r="E3102" s="14" t="s">
        <v>984</v>
      </c>
      <c r="F3102" s="14" t="s">
        <v>2211</v>
      </c>
      <c r="G3102" s="30">
        <v>4142.1971057016699</v>
      </c>
      <c r="H3102" s="30">
        <v>936.56696265193295</v>
      </c>
      <c r="I3102" s="26">
        <f t="shared" si="156"/>
        <v>4142.1971057016699</v>
      </c>
      <c r="J3102" s="26">
        <f t="shared" si="156"/>
        <v>936.56696265193295</v>
      </c>
      <c r="K3102" s="26">
        <f t="shared" si="154"/>
        <v>3205.6301430497369</v>
      </c>
      <c r="L3102" s="28">
        <f t="shared" si="155"/>
        <v>0.7738960897435897</v>
      </c>
    </row>
    <row r="3103" spans="1:12">
      <c r="A3103" s="14">
        <v>2020</v>
      </c>
      <c r="B3103" s="14" t="s">
        <v>981</v>
      </c>
      <c r="C3103" s="14" t="s">
        <v>2210</v>
      </c>
      <c r="D3103" s="14" t="s">
        <v>1556</v>
      </c>
      <c r="E3103" s="14" t="s">
        <v>984</v>
      </c>
      <c r="F3103" s="14" t="s">
        <v>2211</v>
      </c>
      <c r="G3103" s="30">
        <v>5816.4341546304058</v>
      </c>
      <c r="H3103" s="30">
        <v>948.3386424999984</v>
      </c>
      <c r="I3103" s="26">
        <f t="shared" si="156"/>
        <v>5816.4341546304058</v>
      </c>
      <c r="J3103" s="26">
        <f t="shared" si="156"/>
        <v>948.3386424999984</v>
      </c>
      <c r="K3103" s="26">
        <f t="shared" si="154"/>
        <v>4868.0955121304078</v>
      </c>
      <c r="L3103" s="28">
        <f t="shared" si="155"/>
        <v>0.83695532051282051</v>
      </c>
    </row>
    <row r="3104" spans="1:12">
      <c r="A3104" s="14">
        <v>2019</v>
      </c>
      <c r="B3104" s="14" t="s">
        <v>981</v>
      </c>
      <c r="C3104" s="14" t="s">
        <v>2210</v>
      </c>
      <c r="D3104" s="14" t="s">
        <v>1556</v>
      </c>
      <c r="E3104" s="14" t="s">
        <v>984</v>
      </c>
      <c r="F3104" s="14" t="s">
        <v>2211</v>
      </c>
      <c r="G3104" s="30">
        <v>4347.6476891153625</v>
      </c>
      <c r="H3104" s="30">
        <v>959.59417180133414</v>
      </c>
      <c r="I3104" s="26">
        <f t="shared" si="156"/>
        <v>4347.6476891153625</v>
      </c>
      <c r="J3104" s="26">
        <f t="shared" si="156"/>
        <v>959.59417180133414</v>
      </c>
      <c r="K3104" s="26">
        <f t="shared" si="154"/>
        <v>3388.0535173140283</v>
      </c>
      <c r="L3104" s="28">
        <f t="shared" si="155"/>
        <v>0.77928428418803464</v>
      </c>
    </row>
    <row r="3105" spans="1:12">
      <c r="A3105" s="14">
        <v>2021</v>
      </c>
      <c r="B3105" s="14" t="s">
        <v>981</v>
      </c>
      <c r="C3105" s="14" t="s">
        <v>2212</v>
      </c>
      <c r="D3105" s="14" t="s">
        <v>1405</v>
      </c>
      <c r="E3105" s="14" t="s">
        <v>2115</v>
      </c>
      <c r="F3105" s="14" t="s">
        <v>2213</v>
      </c>
      <c r="G3105" s="30">
        <v>1426.203993055555</v>
      </c>
      <c r="H3105" s="30">
        <v>527.39882699999976</v>
      </c>
      <c r="I3105" s="26">
        <f t="shared" si="156"/>
        <v>1426.203993055555</v>
      </c>
      <c r="J3105" s="26">
        <f t="shared" si="156"/>
        <v>527.39882699999976</v>
      </c>
      <c r="K3105" s="26">
        <f t="shared" ref="K3105:K3168" si="157">IF(H3105="","",IF(G3105="","",G3105-H3105))</f>
        <v>898.80516605555522</v>
      </c>
      <c r="L3105" s="28">
        <f t="shared" ref="L3105:L3168" si="158">IF(H3105="","",IF(G3105="","",K3105/G3105))</f>
        <v>0.63020799999999999</v>
      </c>
    </row>
    <row r="3106" spans="1:12">
      <c r="A3106" s="14">
        <v>2020</v>
      </c>
      <c r="B3106" s="14" t="s">
        <v>981</v>
      </c>
      <c r="C3106" s="14" t="s">
        <v>2212</v>
      </c>
      <c r="D3106" s="14" t="s">
        <v>1405</v>
      </c>
      <c r="E3106" s="14" t="s">
        <v>2115</v>
      </c>
      <c r="F3106" s="14" t="s">
        <v>2213</v>
      </c>
      <c r="G3106" s="30">
        <v>1496.364030148141</v>
      </c>
      <c r="H3106" s="30">
        <v>798.50373983193163</v>
      </c>
      <c r="I3106" s="26">
        <f t="shared" si="156"/>
        <v>1496.364030148141</v>
      </c>
      <c r="J3106" s="26">
        <f t="shared" si="156"/>
        <v>798.50373983193163</v>
      </c>
      <c r="K3106" s="26">
        <f t="shared" si="157"/>
        <v>697.86029031620933</v>
      </c>
      <c r="L3106" s="28">
        <f t="shared" si="158"/>
        <v>0.46637066666666716</v>
      </c>
    </row>
    <row r="3107" spans="1:12">
      <c r="A3107" s="14">
        <v>2019</v>
      </c>
      <c r="B3107" s="14" t="s">
        <v>981</v>
      </c>
      <c r="C3107" s="14" t="s">
        <v>2212</v>
      </c>
      <c r="D3107" s="14" t="s">
        <v>1405</v>
      </c>
      <c r="E3107" s="14" t="s">
        <v>2115</v>
      </c>
      <c r="F3107" s="14" t="s">
        <v>2213</v>
      </c>
      <c r="G3107" s="30">
        <v>5601.8037037037038</v>
      </c>
      <c r="H3107" s="30">
        <v>1945.5309341875002</v>
      </c>
      <c r="I3107" s="26">
        <f t="shared" si="156"/>
        <v>5601.8037037037038</v>
      </c>
      <c r="J3107" s="26">
        <f t="shared" si="156"/>
        <v>1945.5309341875002</v>
      </c>
      <c r="K3107" s="26">
        <f t="shared" si="157"/>
        <v>3656.2727695162039</v>
      </c>
      <c r="L3107" s="28">
        <f t="shared" si="158"/>
        <v>0.652695625</v>
      </c>
    </row>
    <row r="3108" spans="1:12">
      <c r="A3108" s="14">
        <v>2018</v>
      </c>
      <c r="B3108" s="14" t="s">
        <v>981</v>
      </c>
      <c r="C3108" s="14" t="s">
        <v>2212</v>
      </c>
      <c r="D3108" s="14" t="s">
        <v>1405</v>
      </c>
      <c r="E3108" s="14" t="s">
        <v>2115</v>
      </c>
      <c r="F3108" s="14" t="s">
        <v>2213</v>
      </c>
      <c r="G3108" s="30">
        <v>5510.3124326653715</v>
      </c>
      <c r="H3108" s="30">
        <v>2083.4766823529403</v>
      </c>
      <c r="I3108" s="26">
        <f t="shared" si="156"/>
        <v>5510.3124326653715</v>
      </c>
      <c r="J3108" s="26">
        <f t="shared" si="156"/>
        <v>2083.4766823529403</v>
      </c>
      <c r="K3108" s="26">
        <f t="shared" si="157"/>
        <v>3426.8357503124312</v>
      </c>
      <c r="L3108" s="28">
        <f t="shared" si="158"/>
        <v>0.62189499999999998</v>
      </c>
    </row>
    <row r="3109" spans="1:12">
      <c r="A3109" s="14">
        <v>2011</v>
      </c>
      <c r="B3109" s="14" t="s">
        <v>981</v>
      </c>
      <c r="C3109" s="14" t="s">
        <v>2214</v>
      </c>
      <c r="D3109" s="14" t="s">
        <v>1412</v>
      </c>
      <c r="E3109" s="14" t="s">
        <v>1437</v>
      </c>
      <c r="F3109" s="14" t="s">
        <v>2215</v>
      </c>
      <c r="G3109" s="30">
        <v>372.43827272727196</v>
      </c>
      <c r="H3109" s="30">
        <v>26.528594999999942</v>
      </c>
      <c r="I3109" s="26">
        <f t="shared" si="156"/>
        <v>372.43827272727196</v>
      </c>
      <c r="J3109" s="26">
        <f t="shared" si="156"/>
        <v>26.528594999999942</v>
      </c>
      <c r="K3109" s="26">
        <f t="shared" si="157"/>
        <v>345.90967772727203</v>
      </c>
      <c r="L3109" s="28">
        <f t="shared" si="158"/>
        <v>0.92877049180327875</v>
      </c>
    </row>
    <row r="3110" spans="1:12">
      <c r="A3110" s="14">
        <v>2012</v>
      </c>
      <c r="B3110" s="14" t="s">
        <v>981</v>
      </c>
      <c r="C3110" s="14" t="s">
        <v>2214</v>
      </c>
      <c r="D3110" s="14" t="s">
        <v>1412</v>
      </c>
      <c r="E3110" s="14" t="s">
        <v>1437</v>
      </c>
      <c r="F3110" s="14" t="s">
        <v>2215</v>
      </c>
      <c r="G3110" s="30">
        <v>465.89875941737802</v>
      </c>
      <c r="H3110" s="30">
        <v>37.543993266574581</v>
      </c>
      <c r="I3110" s="26">
        <f t="shared" si="156"/>
        <v>465.89875941737802</v>
      </c>
      <c r="J3110" s="26">
        <f t="shared" si="156"/>
        <v>37.543993266574581</v>
      </c>
      <c r="K3110" s="26">
        <f t="shared" si="157"/>
        <v>428.35476615080341</v>
      </c>
      <c r="L3110" s="28">
        <f t="shared" si="158"/>
        <v>0.9194159836065573</v>
      </c>
    </row>
    <row r="3111" spans="1:12">
      <c r="A3111" s="14">
        <v>2017</v>
      </c>
      <c r="B3111" s="14" t="s">
        <v>981</v>
      </c>
      <c r="C3111" s="14" t="s">
        <v>2214</v>
      </c>
      <c r="D3111" s="14" t="s">
        <v>1412</v>
      </c>
      <c r="E3111" s="14" t="s">
        <v>1437</v>
      </c>
      <c r="F3111" s="14" t="s">
        <v>2215</v>
      </c>
      <c r="G3111" s="30">
        <v>374.56241742637269</v>
      </c>
      <c r="H3111" s="30">
        <v>39.074868200183644</v>
      </c>
      <c r="I3111" s="26">
        <f t="shared" si="156"/>
        <v>374.56241742637269</v>
      </c>
      <c r="J3111" s="26">
        <f t="shared" si="156"/>
        <v>39.074868200183644</v>
      </c>
      <c r="K3111" s="26">
        <f t="shared" si="157"/>
        <v>335.48754922618906</v>
      </c>
      <c r="L3111" s="28">
        <f t="shared" si="158"/>
        <v>0.89567862021857936</v>
      </c>
    </row>
    <row r="3112" spans="1:12">
      <c r="A3112" s="14">
        <v>2018</v>
      </c>
      <c r="B3112" s="14" t="s">
        <v>981</v>
      </c>
      <c r="C3112" s="14" t="s">
        <v>2214</v>
      </c>
      <c r="D3112" s="14" t="s">
        <v>1412</v>
      </c>
      <c r="E3112" s="14" t="s">
        <v>1437</v>
      </c>
      <c r="F3112" s="14" t="s">
        <v>2215</v>
      </c>
      <c r="G3112" s="30">
        <v>452.83521474654333</v>
      </c>
      <c r="H3112" s="30">
        <v>58.715865338775423</v>
      </c>
      <c r="I3112" s="26">
        <f t="shared" si="156"/>
        <v>452.83521474654333</v>
      </c>
      <c r="J3112" s="26">
        <f t="shared" si="156"/>
        <v>58.715865338775423</v>
      </c>
      <c r="K3112" s="26">
        <f t="shared" si="157"/>
        <v>394.11934940776791</v>
      </c>
      <c r="L3112" s="28">
        <f t="shared" si="158"/>
        <v>0.87033723653395789</v>
      </c>
    </row>
    <row r="3113" spans="1:12">
      <c r="A3113" s="14">
        <v>2019</v>
      </c>
      <c r="B3113" s="14" t="s">
        <v>981</v>
      </c>
      <c r="C3113" s="14" t="s">
        <v>2214</v>
      </c>
      <c r="D3113" s="14" t="s">
        <v>1412</v>
      </c>
      <c r="E3113" s="14" t="s">
        <v>1437</v>
      </c>
      <c r="F3113" s="14" t="s">
        <v>2215</v>
      </c>
      <c r="G3113" s="30">
        <v>486.21287549455457</v>
      </c>
      <c r="H3113" s="30">
        <v>66.729562091738771</v>
      </c>
      <c r="I3113" s="26">
        <f t="shared" si="156"/>
        <v>486.21287549455457</v>
      </c>
      <c r="J3113" s="26">
        <f t="shared" si="156"/>
        <v>66.729562091738771</v>
      </c>
      <c r="K3113" s="26">
        <f t="shared" si="157"/>
        <v>419.48331340281578</v>
      </c>
      <c r="L3113" s="28">
        <f t="shared" si="158"/>
        <v>0.8627564890710383</v>
      </c>
    </row>
    <row r="3114" spans="1:12">
      <c r="A3114" s="14">
        <v>2021</v>
      </c>
      <c r="B3114" s="14" t="s">
        <v>981</v>
      </c>
      <c r="C3114" s="14" t="s">
        <v>2214</v>
      </c>
      <c r="D3114" s="14" t="s">
        <v>1412</v>
      </c>
      <c r="E3114" s="14" t="s">
        <v>1437</v>
      </c>
      <c r="F3114" s="14" t="s">
        <v>2215</v>
      </c>
      <c r="G3114" s="30">
        <v>372.33580485974267</v>
      </c>
      <c r="H3114" s="30">
        <v>70.625540526315731</v>
      </c>
      <c r="I3114" s="26">
        <f t="shared" si="156"/>
        <v>372.33580485974267</v>
      </c>
      <c r="J3114" s="26">
        <f t="shared" si="156"/>
        <v>70.625540526315731</v>
      </c>
      <c r="K3114" s="26">
        <f t="shared" si="157"/>
        <v>301.71026433342695</v>
      </c>
      <c r="L3114" s="28">
        <f t="shared" si="158"/>
        <v>0.81031762295081977</v>
      </c>
    </row>
    <row r="3115" spans="1:12">
      <c r="A3115" s="14">
        <v>2013</v>
      </c>
      <c r="B3115" s="14" t="s">
        <v>981</v>
      </c>
      <c r="C3115" s="14" t="s">
        <v>2214</v>
      </c>
      <c r="D3115" s="14" t="s">
        <v>1412</v>
      </c>
      <c r="E3115" s="14" t="s">
        <v>1437</v>
      </c>
      <c r="F3115" s="14" t="s">
        <v>2215</v>
      </c>
      <c r="G3115" s="30">
        <v>459.50414673046197</v>
      </c>
      <c r="H3115" s="30">
        <v>90.111776315789356</v>
      </c>
      <c r="I3115" s="26">
        <f t="shared" si="156"/>
        <v>459.50414673046197</v>
      </c>
      <c r="J3115" s="26">
        <f t="shared" si="156"/>
        <v>90.111776315789356</v>
      </c>
      <c r="K3115" s="26">
        <f t="shared" si="157"/>
        <v>369.3923704146726</v>
      </c>
      <c r="L3115" s="28">
        <f t="shared" si="158"/>
        <v>0.80389344262295082</v>
      </c>
    </row>
    <row r="3116" spans="1:12">
      <c r="A3116" s="14">
        <v>2020</v>
      </c>
      <c r="B3116" s="14" t="s">
        <v>981</v>
      </c>
      <c r="C3116" s="14" t="s">
        <v>2214</v>
      </c>
      <c r="D3116" s="14" t="s">
        <v>1412</v>
      </c>
      <c r="E3116" s="14" t="s">
        <v>1437</v>
      </c>
      <c r="F3116" s="14" t="s">
        <v>2215</v>
      </c>
      <c r="G3116" s="30">
        <v>613.35714548361284</v>
      </c>
      <c r="H3116" s="30">
        <v>107.82286538657408</v>
      </c>
      <c r="I3116" s="26">
        <f t="shared" si="156"/>
        <v>613.35714548361284</v>
      </c>
      <c r="J3116" s="26">
        <f t="shared" si="156"/>
        <v>107.82286538657408</v>
      </c>
      <c r="K3116" s="26">
        <f t="shared" si="157"/>
        <v>505.53428009703873</v>
      </c>
      <c r="L3116" s="28">
        <f t="shared" si="158"/>
        <v>0.82420867486338789</v>
      </c>
    </row>
    <row r="3117" spans="1:12">
      <c r="A3117" s="14">
        <v>2016</v>
      </c>
      <c r="B3117" s="14" t="s">
        <v>981</v>
      </c>
      <c r="C3117" s="14" t="s">
        <v>2214</v>
      </c>
      <c r="D3117" s="14" t="s">
        <v>1412</v>
      </c>
      <c r="E3117" s="14" t="s">
        <v>1437</v>
      </c>
      <c r="F3117" s="14" t="s">
        <v>2215</v>
      </c>
      <c r="G3117" s="30">
        <v>422.05272058823533</v>
      </c>
      <c r="H3117" s="30">
        <v>118.18485182291633</v>
      </c>
      <c r="I3117" s="26">
        <f t="shared" si="156"/>
        <v>422.05272058823533</v>
      </c>
      <c r="J3117" s="26">
        <f t="shared" si="156"/>
        <v>118.18485182291633</v>
      </c>
      <c r="K3117" s="26">
        <f t="shared" si="157"/>
        <v>303.86786876531903</v>
      </c>
      <c r="L3117" s="28">
        <f t="shared" si="158"/>
        <v>0.7199760928961757</v>
      </c>
    </row>
    <row r="3118" spans="1:12">
      <c r="A3118" s="14">
        <v>2015</v>
      </c>
      <c r="B3118" s="14" t="s">
        <v>981</v>
      </c>
      <c r="C3118" s="14" t="s">
        <v>2214</v>
      </c>
      <c r="D3118" s="14" t="s">
        <v>1412</v>
      </c>
      <c r="E3118" s="14" t="s">
        <v>1437</v>
      </c>
      <c r="F3118" s="14" t="s">
        <v>2215</v>
      </c>
      <c r="G3118" s="30">
        <v>357.39232539398228</v>
      </c>
      <c r="H3118" s="30">
        <v>126.70827361509086</v>
      </c>
      <c r="I3118" s="26">
        <f t="shared" si="156"/>
        <v>357.39232539398228</v>
      </c>
      <c r="J3118" s="26">
        <f t="shared" si="156"/>
        <v>126.70827361509086</v>
      </c>
      <c r="K3118" s="26">
        <f t="shared" si="157"/>
        <v>230.68405177889142</v>
      </c>
      <c r="L3118" s="28">
        <f t="shared" si="158"/>
        <v>0.64546448087431607</v>
      </c>
    </row>
    <row r="3119" spans="1:12">
      <c r="A3119" s="14">
        <v>2014</v>
      </c>
      <c r="B3119" s="14" t="s">
        <v>981</v>
      </c>
      <c r="C3119" s="14" t="s">
        <v>2214</v>
      </c>
      <c r="D3119" s="14" t="s">
        <v>1412</v>
      </c>
      <c r="E3119" s="14" t="s">
        <v>1437</v>
      </c>
      <c r="F3119" s="14" t="s">
        <v>2215</v>
      </c>
      <c r="G3119" s="30">
        <v>487.3967582256787</v>
      </c>
      <c r="H3119" s="30">
        <v>154.35562362278208</v>
      </c>
      <c r="I3119" s="26">
        <f t="shared" si="156"/>
        <v>487.3967582256787</v>
      </c>
      <c r="J3119" s="26">
        <f t="shared" si="156"/>
        <v>154.35562362278208</v>
      </c>
      <c r="K3119" s="26">
        <f t="shared" si="157"/>
        <v>333.04113460289659</v>
      </c>
      <c r="L3119" s="28">
        <f t="shared" si="158"/>
        <v>0.6833060109289627</v>
      </c>
    </row>
    <row r="3120" spans="1:12">
      <c r="A3120" s="14">
        <v>2013</v>
      </c>
      <c r="B3120" s="14" t="s">
        <v>981</v>
      </c>
      <c r="C3120" s="14" t="s">
        <v>2216</v>
      </c>
      <c r="D3120" s="14" t="s">
        <v>1387</v>
      </c>
      <c r="E3120" s="14" t="s">
        <v>1388</v>
      </c>
      <c r="F3120" s="14" t="s">
        <v>2217</v>
      </c>
      <c r="G3120" s="30">
        <v>162.65814593301462</v>
      </c>
      <c r="H3120" s="30">
        <v>26.543664473684252</v>
      </c>
      <c r="I3120" s="26">
        <f t="shared" si="156"/>
        <v>162.65814593301462</v>
      </c>
      <c r="J3120" s="26">
        <f t="shared" si="156"/>
        <v>26.543664473684252</v>
      </c>
      <c r="K3120" s="26">
        <f t="shared" si="157"/>
        <v>136.11448145933036</v>
      </c>
      <c r="L3120" s="28">
        <f t="shared" si="158"/>
        <v>0.83681318681318673</v>
      </c>
    </row>
    <row r="3121" spans="1:12">
      <c r="A3121" s="14">
        <v>2016</v>
      </c>
      <c r="B3121" s="14" t="s">
        <v>981</v>
      </c>
      <c r="C3121" s="14" t="s">
        <v>2216</v>
      </c>
      <c r="D3121" s="14" t="s">
        <v>1387</v>
      </c>
      <c r="E3121" s="14" t="s">
        <v>1388</v>
      </c>
      <c r="F3121" s="14" t="s">
        <v>2217</v>
      </c>
      <c r="G3121" s="30">
        <v>148.8270283018868</v>
      </c>
      <c r="H3121" s="30">
        <v>38.572367719780225</v>
      </c>
      <c r="I3121" s="26">
        <f t="shared" si="156"/>
        <v>148.8270283018868</v>
      </c>
      <c r="J3121" s="26">
        <f t="shared" si="156"/>
        <v>38.572367719780225</v>
      </c>
      <c r="K3121" s="26">
        <f t="shared" si="157"/>
        <v>110.25466058210657</v>
      </c>
      <c r="L3121" s="28">
        <f t="shared" si="158"/>
        <v>0.7408241758241757</v>
      </c>
    </row>
    <row r="3122" spans="1:12">
      <c r="A3122" s="14">
        <v>2017</v>
      </c>
      <c r="B3122" s="14" t="s">
        <v>981</v>
      </c>
      <c r="C3122" s="14" t="s">
        <v>2216</v>
      </c>
      <c r="D3122" s="14" t="s">
        <v>1387</v>
      </c>
      <c r="E3122" s="14" t="s">
        <v>1388</v>
      </c>
      <c r="F3122" s="14" t="s">
        <v>2217</v>
      </c>
      <c r="G3122" s="30">
        <v>115.49344299347068</v>
      </c>
      <c r="H3122" s="30">
        <v>41.69795572375692</v>
      </c>
      <c r="I3122" s="26">
        <f t="shared" si="156"/>
        <v>115.49344299347068</v>
      </c>
      <c r="J3122" s="26">
        <f t="shared" si="156"/>
        <v>41.69795572375692</v>
      </c>
      <c r="K3122" s="26">
        <f t="shared" si="157"/>
        <v>73.79548726971376</v>
      </c>
      <c r="L3122" s="28">
        <f t="shared" si="158"/>
        <v>0.63895824175824179</v>
      </c>
    </row>
    <row r="3123" spans="1:12">
      <c r="A3123" s="14">
        <v>2011</v>
      </c>
      <c r="B3123" s="14" t="s">
        <v>981</v>
      </c>
      <c r="C3123" s="14" t="s">
        <v>2216</v>
      </c>
      <c r="D3123" s="14" t="s">
        <v>1387</v>
      </c>
      <c r="E3123" s="14" t="s">
        <v>1388</v>
      </c>
      <c r="F3123" s="14" t="s">
        <v>2217</v>
      </c>
      <c r="G3123" s="30">
        <v>118.23938823529409</v>
      </c>
      <c r="H3123" s="30">
        <v>43.321417615384618</v>
      </c>
      <c r="I3123" s="26">
        <f t="shared" si="156"/>
        <v>118.23938823529409</v>
      </c>
      <c r="J3123" s="26">
        <f t="shared" si="156"/>
        <v>43.321417615384618</v>
      </c>
      <c r="K3123" s="26">
        <f t="shared" si="157"/>
        <v>74.917970619909468</v>
      </c>
      <c r="L3123" s="28">
        <f t="shared" si="158"/>
        <v>0.63361263736263729</v>
      </c>
    </row>
    <row r="3124" spans="1:12">
      <c r="A3124" s="14">
        <v>2018</v>
      </c>
      <c r="B3124" s="14" t="s">
        <v>981</v>
      </c>
      <c r="C3124" s="14" t="s">
        <v>2216</v>
      </c>
      <c r="D3124" s="14" t="s">
        <v>1387</v>
      </c>
      <c r="E3124" s="14" t="s">
        <v>1388</v>
      </c>
      <c r="F3124" s="14" t="s">
        <v>2217</v>
      </c>
      <c r="G3124" s="30">
        <v>157.89534762832955</v>
      </c>
      <c r="H3124" s="30">
        <v>44.394402499999856</v>
      </c>
      <c r="I3124" s="26">
        <f t="shared" si="156"/>
        <v>157.89534762832955</v>
      </c>
      <c r="J3124" s="26">
        <f t="shared" si="156"/>
        <v>44.394402499999856</v>
      </c>
      <c r="K3124" s="26">
        <f t="shared" si="157"/>
        <v>113.50094512832969</v>
      </c>
      <c r="L3124" s="28">
        <f t="shared" si="158"/>
        <v>0.71883653846153839</v>
      </c>
    </row>
    <row r="3125" spans="1:12">
      <c r="A3125" s="14">
        <v>2012</v>
      </c>
      <c r="B3125" s="14" t="s">
        <v>981</v>
      </c>
      <c r="C3125" s="14" t="s">
        <v>2216</v>
      </c>
      <c r="D3125" s="14" t="s">
        <v>1387</v>
      </c>
      <c r="E3125" s="14" t="s">
        <v>1388</v>
      </c>
      <c r="F3125" s="14" t="s">
        <v>2217</v>
      </c>
      <c r="G3125" s="30">
        <v>145.38336350974947</v>
      </c>
      <c r="H3125" s="30">
        <v>46.671787465180962</v>
      </c>
      <c r="I3125" s="26">
        <f t="shared" si="156"/>
        <v>145.38336350974947</v>
      </c>
      <c r="J3125" s="26">
        <f t="shared" si="156"/>
        <v>46.671787465180962</v>
      </c>
      <c r="K3125" s="26">
        <f t="shared" si="157"/>
        <v>98.711576044568517</v>
      </c>
      <c r="L3125" s="28">
        <f t="shared" si="158"/>
        <v>0.67897435897436009</v>
      </c>
    </row>
    <row r="3126" spans="1:12">
      <c r="A3126" s="14">
        <v>2015</v>
      </c>
      <c r="B3126" s="14" t="s">
        <v>981</v>
      </c>
      <c r="C3126" s="14" t="s">
        <v>2216</v>
      </c>
      <c r="D3126" s="14" t="s">
        <v>1387</v>
      </c>
      <c r="E3126" s="14" t="s">
        <v>1388</v>
      </c>
      <c r="F3126" s="14" t="s">
        <v>2217</v>
      </c>
      <c r="G3126" s="30">
        <v>153.25049999999945</v>
      </c>
      <c r="H3126" s="30">
        <v>48.097079999999849</v>
      </c>
      <c r="I3126" s="26">
        <f t="shared" si="156"/>
        <v>153.25049999999945</v>
      </c>
      <c r="J3126" s="26">
        <f t="shared" si="156"/>
        <v>48.097079999999849</v>
      </c>
      <c r="K3126" s="26">
        <f t="shared" si="157"/>
        <v>105.1534199999996</v>
      </c>
      <c r="L3126" s="28">
        <f t="shared" si="158"/>
        <v>0.686153846153846</v>
      </c>
    </row>
    <row r="3127" spans="1:12">
      <c r="A3127" s="14">
        <v>2014</v>
      </c>
      <c r="B3127" s="14" t="s">
        <v>981</v>
      </c>
      <c r="C3127" s="14" t="s">
        <v>2216</v>
      </c>
      <c r="D3127" s="14" t="s">
        <v>1387</v>
      </c>
      <c r="E3127" s="14" t="s">
        <v>1388</v>
      </c>
      <c r="F3127" s="14" t="s">
        <v>2217</v>
      </c>
      <c r="G3127" s="30">
        <v>176.57290060763901</v>
      </c>
      <c r="H3127" s="30">
        <v>51.53600263888891</v>
      </c>
      <c r="I3127" s="26">
        <f t="shared" si="156"/>
        <v>176.57290060763901</v>
      </c>
      <c r="J3127" s="26">
        <f t="shared" si="156"/>
        <v>51.53600263888891</v>
      </c>
      <c r="K3127" s="26">
        <f t="shared" si="157"/>
        <v>125.03689796875011</v>
      </c>
      <c r="L3127" s="28">
        <f t="shared" si="158"/>
        <v>0.70813186813186824</v>
      </c>
    </row>
    <row r="3128" spans="1:12">
      <c r="A3128" s="14">
        <v>2019</v>
      </c>
      <c r="B3128" s="14" t="s">
        <v>981</v>
      </c>
      <c r="C3128" s="14" t="s">
        <v>2216</v>
      </c>
      <c r="D3128" s="14" t="s">
        <v>1387</v>
      </c>
      <c r="E3128" s="14" t="s">
        <v>1388</v>
      </c>
      <c r="F3128" s="14" t="s">
        <v>2217</v>
      </c>
      <c r="G3128" s="30">
        <v>161.9203793103448</v>
      </c>
      <c r="H3128" s="30">
        <v>54.697060000000008</v>
      </c>
      <c r="I3128" s="26">
        <f t="shared" si="156"/>
        <v>161.9203793103448</v>
      </c>
      <c r="J3128" s="26">
        <f t="shared" si="156"/>
        <v>54.697060000000008</v>
      </c>
      <c r="K3128" s="26">
        <f t="shared" si="157"/>
        <v>107.22331931034479</v>
      </c>
      <c r="L3128" s="28">
        <f t="shared" si="158"/>
        <v>0.66219780219780211</v>
      </c>
    </row>
    <row r="3129" spans="1:12">
      <c r="A3129" s="14">
        <v>2021</v>
      </c>
      <c r="B3129" s="14" t="s">
        <v>981</v>
      </c>
      <c r="C3129" s="14" t="s">
        <v>2216</v>
      </c>
      <c r="D3129" s="14" t="s">
        <v>1387</v>
      </c>
      <c r="E3129" s="14" t="s">
        <v>1388</v>
      </c>
      <c r="F3129" s="14" t="s">
        <v>2217</v>
      </c>
      <c r="G3129" s="30">
        <v>152.28431754874612</v>
      </c>
      <c r="H3129" s="30">
        <v>57.283865754410215</v>
      </c>
      <c r="I3129" s="26">
        <f t="shared" si="156"/>
        <v>152.28431754874612</v>
      </c>
      <c r="J3129" s="26">
        <f t="shared" si="156"/>
        <v>57.283865754410215</v>
      </c>
      <c r="K3129" s="26">
        <f t="shared" si="157"/>
        <v>95.000451794335902</v>
      </c>
      <c r="L3129" s="28">
        <f t="shared" si="158"/>
        <v>0.62383608058608075</v>
      </c>
    </row>
    <row r="3130" spans="1:12">
      <c r="A3130" s="14">
        <v>2020</v>
      </c>
      <c r="B3130" s="14" t="s">
        <v>981</v>
      </c>
      <c r="C3130" s="14" t="s">
        <v>2216</v>
      </c>
      <c r="D3130" s="14" t="s">
        <v>1387</v>
      </c>
      <c r="E3130" s="14" t="s">
        <v>1388</v>
      </c>
      <c r="F3130" s="14" t="s">
        <v>2217</v>
      </c>
      <c r="G3130" s="30">
        <v>153.03547622083363</v>
      </c>
      <c r="H3130" s="30">
        <v>77.590668152492341</v>
      </c>
      <c r="I3130" s="26">
        <f t="shared" si="156"/>
        <v>153.03547622083363</v>
      </c>
      <c r="J3130" s="26">
        <f t="shared" si="156"/>
        <v>77.590668152492341</v>
      </c>
      <c r="K3130" s="26">
        <f t="shared" si="157"/>
        <v>75.444808068341288</v>
      </c>
      <c r="L3130" s="28">
        <f t="shared" si="158"/>
        <v>0.49298901098901232</v>
      </c>
    </row>
    <row r="3131" spans="1:12">
      <c r="A3131" s="14">
        <v>2020</v>
      </c>
      <c r="B3131" s="14" t="s">
        <v>981</v>
      </c>
      <c r="C3131" s="14" t="s">
        <v>2218</v>
      </c>
      <c r="D3131" s="14" t="s">
        <v>1405</v>
      </c>
      <c r="E3131" s="14" t="s">
        <v>1551</v>
      </c>
      <c r="F3131" s="14" t="s">
        <v>2219</v>
      </c>
      <c r="G3131" s="30">
        <v>46.752243468893205</v>
      </c>
      <c r="H3131" s="30">
        <v>25.090065091420595</v>
      </c>
      <c r="I3131" s="26">
        <f t="shared" si="156"/>
        <v>46.752243468893205</v>
      </c>
      <c r="J3131" s="26">
        <f t="shared" si="156"/>
        <v>25.090065091420595</v>
      </c>
      <c r="K3131" s="26">
        <f t="shared" si="157"/>
        <v>21.66217837747261</v>
      </c>
      <c r="L3131" s="28">
        <f t="shared" si="158"/>
        <v>0.46333986928104592</v>
      </c>
    </row>
    <row r="3132" spans="1:12">
      <c r="A3132" s="14">
        <v>2021</v>
      </c>
      <c r="B3132" s="14" t="s">
        <v>981</v>
      </c>
      <c r="C3132" s="14" t="s">
        <v>2218</v>
      </c>
      <c r="D3132" s="14" t="s">
        <v>1405</v>
      </c>
      <c r="E3132" s="14" t="s">
        <v>1551</v>
      </c>
      <c r="F3132" s="14" t="s">
        <v>2219</v>
      </c>
      <c r="G3132" s="30">
        <v>51.118016528925651</v>
      </c>
      <c r="H3132" s="30">
        <v>38.635260000000031</v>
      </c>
      <c r="I3132" s="26">
        <f t="shared" si="156"/>
        <v>51.118016528925651</v>
      </c>
      <c r="J3132" s="26">
        <f t="shared" si="156"/>
        <v>38.635260000000031</v>
      </c>
      <c r="K3132" s="26">
        <f t="shared" si="157"/>
        <v>12.48275652892562</v>
      </c>
      <c r="L3132" s="28">
        <f t="shared" si="158"/>
        <v>0.24419485294117632</v>
      </c>
    </row>
    <row r="3133" spans="1:12">
      <c r="A3133" s="14">
        <v>2016</v>
      </c>
      <c r="B3133" s="14" t="s">
        <v>981</v>
      </c>
      <c r="C3133" s="14" t="s">
        <v>2220</v>
      </c>
      <c r="D3133" s="14" t="s">
        <v>1397</v>
      </c>
      <c r="E3133" s="14" t="s">
        <v>2221</v>
      </c>
      <c r="F3133" s="14" t="s">
        <v>2222</v>
      </c>
      <c r="G3133" s="30">
        <v>308.47224614412846</v>
      </c>
      <c r="H3133" s="30">
        <v>49.713060330578571</v>
      </c>
      <c r="I3133" s="26">
        <f t="shared" si="156"/>
        <v>308.47224614412846</v>
      </c>
      <c r="J3133" s="26">
        <f t="shared" si="156"/>
        <v>49.713060330578571</v>
      </c>
      <c r="K3133" s="26">
        <f t="shared" si="157"/>
        <v>258.75918581354989</v>
      </c>
      <c r="L3133" s="28">
        <f t="shared" si="158"/>
        <v>0.8388410596026491</v>
      </c>
    </row>
    <row r="3134" spans="1:12">
      <c r="A3134" s="14">
        <v>2017</v>
      </c>
      <c r="B3134" s="14" t="s">
        <v>981</v>
      </c>
      <c r="C3134" s="14" t="s">
        <v>2220</v>
      </c>
      <c r="D3134" s="14" t="s">
        <v>1397</v>
      </c>
      <c r="E3134" s="14" t="s">
        <v>2221</v>
      </c>
      <c r="F3134" s="14" t="s">
        <v>2222</v>
      </c>
      <c r="G3134" s="30">
        <v>320.00386106830979</v>
      </c>
      <c r="H3134" s="30">
        <v>49.925547198681635</v>
      </c>
      <c r="I3134" s="26">
        <f t="shared" si="156"/>
        <v>320.00386106830979</v>
      </c>
      <c r="J3134" s="26">
        <f t="shared" si="156"/>
        <v>49.925547198681635</v>
      </c>
      <c r="K3134" s="26">
        <f t="shared" si="157"/>
        <v>270.07831386962818</v>
      </c>
      <c r="L3134" s="28">
        <f t="shared" si="158"/>
        <v>0.84398454746136886</v>
      </c>
    </row>
    <row r="3135" spans="1:12">
      <c r="A3135" s="14">
        <v>2018</v>
      </c>
      <c r="B3135" s="14" t="s">
        <v>981</v>
      </c>
      <c r="C3135" s="14" t="s">
        <v>2220</v>
      </c>
      <c r="D3135" s="14" t="s">
        <v>1397</v>
      </c>
      <c r="E3135" s="14" t="s">
        <v>2221</v>
      </c>
      <c r="F3135" s="14" t="s">
        <v>2222</v>
      </c>
      <c r="G3135" s="30">
        <v>364.36524515100081</v>
      </c>
      <c r="H3135" s="30">
        <v>54.902120796676506</v>
      </c>
      <c r="I3135" s="26">
        <f t="shared" si="156"/>
        <v>364.36524515100081</v>
      </c>
      <c r="J3135" s="26">
        <f t="shared" si="156"/>
        <v>54.902120796676506</v>
      </c>
      <c r="K3135" s="26">
        <f t="shared" si="157"/>
        <v>309.46312435432429</v>
      </c>
      <c r="L3135" s="28">
        <f t="shared" si="158"/>
        <v>0.84932119205297996</v>
      </c>
    </row>
    <row r="3136" spans="1:12">
      <c r="A3136" s="14">
        <v>2021</v>
      </c>
      <c r="B3136" s="14" t="s">
        <v>981</v>
      </c>
      <c r="C3136" s="14" t="s">
        <v>2220</v>
      </c>
      <c r="D3136" s="14" t="s">
        <v>1397</v>
      </c>
      <c r="E3136" s="14" t="s">
        <v>2221</v>
      </c>
      <c r="F3136" s="14" t="s">
        <v>2222</v>
      </c>
      <c r="G3136" s="30">
        <v>338.34663402061898</v>
      </c>
      <c r="H3136" s="30">
        <v>57.802626083333429</v>
      </c>
      <c r="I3136" s="26">
        <f t="shared" si="156"/>
        <v>338.34663402061898</v>
      </c>
      <c r="J3136" s="26">
        <f t="shared" si="156"/>
        <v>57.802626083333429</v>
      </c>
      <c r="K3136" s="26">
        <f t="shared" si="157"/>
        <v>280.54400793728553</v>
      </c>
      <c r="L3136" s="28">
        <f t="shared" si="158"/>
        <v>0.82916151582045605</v>
      </c>
    </row>
    <row r="3137" spans="1:12">
      <c r="A3137" s="14">
        <v>2020</v>
      </c>
      <c r="B3137" s="14" t="s">
        <v>981</v>
      </c>
      <c r="C3137" s="14" t="s">
        <v>2220</v>
      </c>
      <c r="D3137" s="14" t="s">
        <v>1397</v>
      </c>
      <c r="E3137" s="14" t="s">
        <v>2221</v>
      </c>
      <c r="F3137" s="14" t="s">
        <v>2222</v>
      </c>
      <c r="G3137" s="30">
        <v>390.95581019077542</v>
      </c>
      <c r="H3137" s="30">
        <v>64.034188987898887</v>
      </c>
      <c r="I3137" s="26">
        <f t="shared" si="156"/>
        <v>390.95581019077542</v>
      </c>
      <c r="J3137" s="26">
        <f t="shared" si="156"/>
        <v>64.034188987898887</v>
      </c>
      <c r="K3137" s="26">
        <f t="shared" si="157"/>
        <v>326.92162120287651</v>
      </c>
      <c r="L3137" s="28">
        <f t="shared" si="158"/>
        <v>0.83621118469462818</v>
      </c>
    </row>
    <row r="3138" spans="1:12">
      <c r="A3138" s="14">
        <v>2015</v>
      </c>
      <c r="B3138" s="14" t="s">
        <v>981</v>
      </c>
      <c r="C3138" s="14" t="s">
        <v>2220</v>
      </c>
      <c r="D3138" s="14" t="s">
        <v>1397</v>
      </c>
      <c r="E3138" s="14" t="s">
        <v>2221</v>
      </c>
      <c r="F3138" s="14" t="s">
        <v>2222</v>
      </c>
      <c r="G3138" s="30">
        <v>331.46062580357108</v>
      </c>
      <c r="H3138" s="30">
        <v>71.283953079365006</v>
      </c>
      <c r="I3138" s="26">
        <f t="shared" si="156"/>
        <v>331.46062580357108</v>
      </c>
      <c r="J3138" s="26">
        <f t="shared" si="156"/>
        <v>71.283953079365006</v>
      </c>
      <c r="K3138" s="26">
        <f t="shared" si="157"/>
        <v>260.17667272420607</v>
      </c>
      <c r="L3138" s="28">
        <f t="shared" si="158"/>
        <v>0.78493990679421144</v>
      </c>
    </row>
    <row r="3139" spans="1:12">
      <c r="A3139" s="14">
        <v>2019</v>
      </c>
      <c r="B3139" s="14" t="s">
        <v>981</v>
      </c>
      <c r="C3139" s="14" t="s">
        <v>2220</v>
      </c>
      <c r="D3139" s="14" t="s">
        <v>1397</v>
      </c>
      <c r="E3139" s="14" t="s">
        <v>2221</v>
      </c>
      <c r="F3139" s="14" t="s">
        <v>2222</v>
      </c>
      <c r="G3139" s="30">
        <v>322.64393392490132</v>
      </c>
      <c r="H3139" s="30">
        <v>75.673000853720737</v>
      </c>
      <c r="I3139" s="26">
        <f t="shared" si="156"/>
        <v>322.64393392490132</v>
      </c>
      <c r="J3139" s="26">
        <f t="shared" si="156"/>
        <v>75.673000853720737</v>
      </c>
      <c r="K3139" s="26">
        <f t="shared" si="157"/>
        <v>246.97093307118058</v>
      </c>
      <c r="L3139" s="28">
        <f t="shared" si="158"/>
        <v>0.76545971302428262</v>
      </c>
    </row>
    <row r="3140" spans="1:12">
      <c r="A3140" s="14">
        <v>2020</v>
      </c>
      <c r="B3140" s="14" t="s">
        <v>981</v>
      </c>
      <c r="C3140" s="14" t="s">
        <v>2223</v>
      </c>
      <c r="D3140" s="14" t="s">
        <v>1405</v>
      </c>
      <c r="E3140" s="14" t="s">
        <v>1142</v>
      </c>
      <c r="F3140" s="14" t="s">
        <v>2224</v>
      </c>
      <c r="G3140" s="30">
        <v>110.78493514501366</v>
      </c>
      <c r="H3140" s="30">
        <v>42.64657656160766</v>
      </c>
      <c r="I3140" s="26">
        <f t="shared" si="156"/>
        <v>110.78493514501366</v>
      </c>
      <c r="J3140" s="26">
        <f t="shared" si="156"/>
        <v>42.64657656160766</v>
      </c>
      <c r="K3140" s="26">
        <f t="shared" si="157"/>
        <v>68.138358583406003</v>
      </c>
      <c r="L3140" s="28">
        <f t="shared" si="158"/>
        <v>0.61505076023391847</v>
      </c>
    </row>
    <row r="3141" spans="1:12">
      <c r="A3141" s="14">
        <v>2021</v>
      </c>
      <c r="B3141" s="14" t="s">
        <v>981</v>
      </c>
      <c r="C3141" s="14" t="s">
        <v>2223</v>
      </c>
      <c r="D3141" s="14" t="s">
        <v>1405</v>
      </c>
      <c r="E3141" s="14" t="s">
        <v>1142</v>
      </c>
      <c r="F3141" s="14" t="s">
        <v>2224</v>
      </c>
      <c r="G3141" s="30">
        <v>96.181547911547923</v>
      </c>
      <c r="H3141" s="30">
        <v>43.87086759999994</v>
      </c>
      <c r="I3141" s="26">
        <f t="shared" si="156"/>
        <v>96.181547911547923</v>
      </c>
      <c r="J3141" s="26">
        <f t="shared" si="156"/>
        <v>43.87086759999994</v>
      </c>
      <c r="K3141" s="26">
        <f t="shared" si="157"/>
        <v>52.310680311547983</v>
      </c>
      <c r="L3141" s="28">
        <f t="shared" si="158"/>
        <v>0.543874385964913</v>
      </c>
    </row>
    <row r="3142" spans="1:12">
      <c r="A3142" s="14">
        <v>2021</v>
      </c>
      <c r="B3142" s="14" t="s">
        <v>981</v>
      </c>
      <c r="C3142" s="14" t="s">
        <v>2225</v>
      </c>
      <c r="D3142" s="14" t="s">
        <v>1387</v>
      </c>
      <c r="E3142" s="14" t="s">
        <v>1551</v>
      </c>
      <c r="F3142" s="14" t="s">
        <v>2226</v>
      </c>
      <c r="G3142" s="30">
        <v>103.69278520048972</v>
      </c>
      <c r="H3142" s="30">
        <v>13.74053269008264</v>
      </c>
      <c r="I3142" s="26">
        <f t="shared" si="156"/>
        <v>103.69278520048972</v>
      </c>
      <c r="J3142" s="26">
        <f t="shared" si="156"/>
        <v>13.74053269008264</v>
      </c>
      <c r="K3142" s="26">
        <f t="shared" si="157"/>
        <v>89.952252510407078</v>
      </c>
      <c r="L3142" s="28">
        <f t="shared" si="158"/>
        <v>0.86748805460750855</v>
      </c>
    </row>
    <row r="3143" spans="1:12">
      <c r="A3143" s="14">
        <v>2020</v>
      </c>
      <c r="B3143" s="14" t="s">
        <v>981</v>
      </c>
      <c r="C3143" s="14" t="s">
        <v>2225</v>
      </c>
      <c r="D3143" s="14" t="s">
        <v>1387</v>
      </c>
      <c r="E3143" s="14" t="s">
        <v>1551</v>
      </c>
      <c r="F3143" s="14" t="s">
        <v>2226</v>
      </c>
      <c r="G3143" s="30">
        <v>105.652135381912</v>
      </c>
      <c r="H3143" s="30">
        <v>53.652966929378536</v>
      </c>
      <c r="I3143" s="26">
        <f t="shared" si="156"/>
        <v>105.652135381912</v>
      </c>
      <c r="J3143" s="26">
        <f t="shared" si="156"/>
        <v>53.652966929378536</v>
      </c>
      <c r="K3143" s="26">
        <f t="shared" si="157"/>
        <v>51.999168452533468</v>
      </c>
      <c r="L3143" s="28">
        <f t="shared" si="158"/>
        <v>0.49217337883959039</v>
      </c>
    </row>
    <row r="3144" spans="1:12">
      <c r="A3144" s="14">
        <v>2021</v>
      </c>
      <c r="B3144" s="14" t="s">
        <v>1100</v>
      </c>
      <c r="C3144" s="14" t="s">
        <v>2227</v>
      </c>
      <c r="D3144" s="14" t="s">
        <v>2228</v>
      </c>
      <c r="F3144" s="14" t="s">
        <v>2229</v>
      </c>
      <c r="G3144" s="30">
        <v>117.13293694362005</v>
      </c>
      <c r="H3144" s="30">
        <v>23.764838624999967</v>
      </c>
      <c r="I3144" s="26">
        <f t="shared" ref="I3144:J3207" si="159">IF(G3144&lt;0,"",IF(G3144="","",G3144))</f>
        <v>117.13293694362005</v>
      </c>
      <c r="J3144" s="26">
        <f t="shared" si="159"/>
        <v>23.764838624999967</v>
      </c>
      <c r="K3144" s="26">
        <f t="shared" si="157"/>
        <v>93.368098318620085</v>
      </c>
      <c r="L3144" s="28">
        <f t="shared" si="158"/>
        <v>0.79711224489795929</v>
      </c>
    </row>
    <row r="3145" spans="1:12">
      <c r="A3145" s="14">
        <v>2020</v>
      </c>
      <c r="B3145" s="14" t="s">
        <v>1100</v>
      </c>
      <c r="C3145" s="14" t="s">
        <v>2227</v>
      </c>
      <c r="D3145" s="14" t="s">
        <v>2228</v>
      </c>
      <c r="F3145" s="14" t="s">
        <v>2229</v>
      </c>
      <c r="G3145" s="30">
        <v>182.64100122123941</v>
      </c>
      <c r="H3145" s="30">
        <v>38.575822607448082</v>
      </c>
      <c r="I3145" s="26">
        <f t="shared" si="159"/>
        <v>182.64100122123941</v>
      </c>
      <c r="J3145" s="26">
        <f t="shared" si="159"/>
        <v>38.575822607448082</v>
      </c>
      <c r="K3145" s="26">
        <f t="shared" si="157"/>
        <v>144.06517861379132</v>
      </c>
      <c r="L3145" s="28">
        <f t="shared" si="158"/>
        <v>0.78878881330309913</v>
      </c>
    </row>
    <row r="3146" spans="1:12">
      <c r="A3146" s="14">
        <v>2020</v>
      </c>
      <c r="B3146" s="14" t="s">
        <v>1100</v>
      </c>
      <c r="C3146" s="14" t="s">
        <v>2230</v>
      </c>
      <c r="D3146" s="14" t="s">
        <v>2231</v>
      </c>
      <c r="F3146" s="14" t="s">
        <v>2232</v>
      </c>
      <c r="G3146" s="30">
        <v>7327.1240957055816</v>
      </c>
      <c r="H3146" s="30">
        <v>1803.7711951500005</v>
      </c>
      <c r="I3146" s="26">
        <f t="shared" si="159"/>
        <v>7327.1240957055816</v>
      </c>
      <c r="J3146" s="26">
        <f t="shared" si="159"/>
        <v>1803.7711951500005</v>
      </c>
      <c r="K3146" s="26">
        <f t="shared" si="157"/>
        <v>5523.3529005555811</v>
      </c>
      <c r="L3146" s="28">
        <f t="shared" si="158"/>
        <v>0.75382275889019146</v>
      </c>
    </row>
    <row r="3147" spans="1:12">
      <c r="A3147" s="14">
        <v>2021</v>
      </c>
      <c r="B3147" s="14" t="s">
        <v>1100</v>
      </c>
      <c r="C3147" s="14" t="s">
        <v>2230</v>
      </c>
      <c r="D3147" s="14" t="s">
        <v>2231</v>
      </c>
      <c r="F3147" s="14" t="s">
        <v>2232</v>
      </c>
      <c r="G3147" s="30">
        <v>6707.3667729580611</v>
      </c>
      <c r="H3147" s="30">
        <v>2025.2517626250074</v>
      </c>
      <c r="I3147" s="26">
        <f t="shared" si="159"/>
        <v>6707.3667729580611</v>
      </c>
      <c r="J3147" s="26">
        <f t="shared" si="159"/>
        <v>2025.2517626250074</v>
      </c>
      <c r="K3147" s="26">
        <f t="shared" si="157"/>
        <v>4682.1150103330538</v>
      </c>
      <c r="L3147" s="28">
        <f t="shared" si="158"/>
        <v>0.69805561091572199</v>
      </c>
    </row>
    <row r="3148" spans="1:12">
      <c r="A3148" s="14">
        <v>2019</v>
      </c>
      <c r="B3148" s="14" t="s">
        <v>1100</v>
      </c>
      <c r="C3148" s="14" t="s">
        <v>2230</v>
      </c>
      <c r="D3148" s="14" t="s">
        <v>2231</v>
      </c>
      <c r="F3148" s="14" t="s">
        <v>2232</v>
      </c>
      <c r="G3148" s="30">
        <v>9005.1132287418804</v>
      </c>
      <c r="H3148" s="30">
        <v>2068.8522846959982</v>
      </c>
      <c r="I3148" s="26">
        <f t="shared" si="159"/>
        <v>9005.1132287418804</v>
      </c>
      <c r="J3148" s="26">
        <f t="shared" si="159"/>
        <v>2068.8522846959982</v>
      </c>
      <c r="K3148" s="26">
        <f t="shared" si="157"/>
        <v>6936.2609440458818</v>
      </c>
      <c r="L3148" s="28">
        <f t="shared" si="158"/>
        <v>0.77025804871694636</v>
      </c>
    </row>
    <row r="3149" spans="1:12">
      <c r="A3149" s="14">
        <v>2018</v>
      </c>
      <c r="B3149" s="14" t="s">
        <v>1100</v>
      </c>
      <c r="C3149" s="14" t="s">
        <v>2230</v>
      </c>
      <c r="D3149" s="14" t="s">
        <v>2231</v>
      </c>
      <c r="F3149" s="14" t="s">
        <v>2232</v>
      </c>
      <c r="G3149" s="30">
        <v>7171.1216419944385</v>
      </c>
      <c r="H3149" s="30">
        <v>2147.5006290868046</v>
      </c>
      <c r="I3149" s="26">
        <f t="shared" si="159"/>
        <v>7171.1216419944385</v>
      </c>
      <c r="J3149" s="26">
        <f t="shared" si="159"/>
        <v>2147.5006290868046</v>
      </c>
      <c r="K3149" s="26">
        <f t="shared" si="157"/>
        <v>5023.6210129076335</v>
      </c>
      <c r="L3149" s="28">
        <f t="shared" si="158"/>
        <v>0.7005349042594764</v>
      </c>
    </row>
    <row r="3150" spans="1:12">
      <c r="A3150" s="14">
        <v>2020</v>
      </c>
      <c r="B3150" s="14" t="s">
        <v>1100</v>
      </c>
      <c r="C3150" s="14" t="s">
        <v>1451</v>
      </c>
      <c r="D3150" s="14" t="s">
        <v>1149</v>
      </c>
      <c r="F3150" s="14" t="s">
        <v>1107</v>
      </c>
      <c r="G3150" s="30">
        <v>478.59888379991361</v>
      </c>
      <c r="H3150" s="30">
        <v>27.422494392932578</v>
      </c>
      <c r="I3150" s="26">
        <f t="shared" si="159"/>
        <v>478.59888379991361</v>
      </c>
      <c r="J3150" s="26">
        <f t="shared" si="159"/>
        <v>27.422494392932578</v>
      </c>
      <c r="K3150" s="26">
        <f t="shared" si="157"/>
        <v>451.176389406981</v>
      </c>
      <c r="L3150" s="28">
        <f t="shared" si="158"/>
        <v>0.94270255255255242</v>
      </c>
    </row>
    <row r="3151" spans="1:12">
      <c r="A3151" s="14">
        <v>2018</v>
      </c>
      <c r="B3151" s="14" t="s">
        <v>1100</v>
      </c>
      <c r="C3151" s="14" t="s">
        <v>1451</v>
      </c>
      <c r="D3151" s="14" t="s">
        <v>1149</v>
      </c>
      <c r="F3151" s="14" t="s">
        <v>1107</v>
      </c>
      <c r="G3151" s="30">
        <v>302.20147333471618</v>
      </c>
      <c r="H3151" s="30">
        <v>51.196765333333254</v>
      </c>
      <c r="I3151" s="26">
        <f t="shared" si="159"/>
        <v>302.20147333471618</v>
      </c>
      <c r="J3151" s="26">
        <f t="shared" si="159"/>
        <v>51.196765333333254</v>
      </c>
      <c r="K3151" s="26">
        <f t="shared" si="157"/>
        <v>251.00470800138294</v>
      </c>
      <c r="L3151" s="28">
        <f t="shared" si="158"/>
        <v>0.83058730730730723</v>
      </c>
    </row>
    <row r="3152" spans="1:12">
      <c r="A3152" s="14">
        <v>2020</v>
      </c>
      <c r="B3152" s="14" t="s">
        <v>1100</v>
      </c>
      <c r="C3152" s="14" t="s">
        <v>2233</v>
      </c>
      <c r="D3152" s="14" t="s">
        <v>1295</v>
      </c>
      <c r="F3152" s="14" t="s">
        <v>2234</v>
      </c>
      <c r="G3152" s="30">
        <v>244.71362256359322</v>
      </c>
      <c r="H3152" s="30">
        <v>121.28303756824472</v>
      </c>
      <c r="I3152" s="26">
        <f t="shared" si="159"/>
        <v>244.71362256359322</v>
      </c>
      <c r="J3152" s="26">
        <f t="shared" si="159"/>
        <v>121.28303756824472</v>
      </c>
      <c r="K3152" s="26">
        <f t="shared" si="157"/>
        <v>123.4305849953485</v>
      </c>
      <c r="L3152" s="28">
        <f t="shared" si="158"/>
        <v>0.50438787878787927</v>
      </c>
    </row>
    <row r="3153" spans="1:12">
      <c r="A3153" s="14">
        <v>2021</v>
      </c>
      <c r="B3153" s="14" t="s">
        <v>1100</v>
      </c>
      <c r="C3153" s="14" t="s">
        <v>2233</v>
      </c>
      <c r="D3153" s="14" t="s">
        <v>1295</v>
      </c>
      <c r="F3153" s="14" t="s">
        <v>2234</v>
      </c>
      <c r="G3153" s="30">
        <v>229.16699461525084</v>
      </c>
      <c r="H3153" s="30">
        <v>178.20292135714342</v>
      </c>
      <c r="I3153" s="26">
        <f t="shared" si="159"/>
        <v>229.16699461525084</v>
      </c>
      <c r="J3153" s="26">
        <f t="shared" si="159"/>
        <v>178.20292135714342</v>
      </c>
      <c r="K3153" s="26">
        <f t="shared" si="157"/>
        <v>50.964073258107419</v>
      </c>
      <c r="L3153" s="28">
        <f t="shared" si="158"/>
        <v>0.22238836505959839</v>
      </c>
    </row>
    <row r="3154" spans="1:12">
      <c r="A3154" s="14">
        <v>2020</v>
      </c>
      <c r="B3154" s="14" t="s">
        <v>1100</v>
      </c>
      <c r="C3154" s="14" t="s">
        <v>2235</v>
      </c>
      <c r="D3154" s="14" t="s">
        <v>1295</v>
      </c>
      <c r="F3154" s="14" t="s">
        <v>2236</v>
      </c>
      <c r="G3154" s="30">
        <v>395.24622156617215</v>
      </c>
      <c r="H3154" s="30">
        <v>30.659051353225834</v>
      </c>
      <c r="I3154" s="26">
        <f t="shared" si="159"/>
        <v>395.24622156617215</v>
      </c>
      <c r="J3154" s="26">
        <f t="shared" si="159"/>
        <v>30.659051353225834</v>
      </c>
      <c r="K3154" s="26">
        <f t="shared" si="157"/>
        <v>364.58717021294632</v>
      </c>
      <c r="L3154" s="28">
        <f t="shared" si="158"/>
        <v>0.92243050108932445</v>
      </c>
    </row>
    <row r="3155" spans="1:12">
      <c r="A3155" s="14">
        <v>2021</v>
      </c>
      <c r="B3155" s="14" t="s">
        <v>1100</v>
      </c>
      <c r="C3155" s="14" t="s">
        <v>2235</v>
      </c>
      <c r="D3155" s="14" t="s">
        <v>1295</v>
      </c>
      <c r="F3155" s="14" t="s">
        <v>2236</v>
      </c>
      <c r="G3155" s="30">
        <v>328.09646504637334</v>
      </c>
      <c r="H3155" s="30">
        <v>76.101417517957856</v>
      </c>
      <c r="I3155" s="26">
        <f t="shared" si="159"/>
        <v>328.09646504637334</v>
      </c>
      <c r="J3155" s="26">
        <f t="shared" si="159"/>
        <v>76.101417517957856</v>
      </c>
      <c r="K3155" s="26">
        <f t="shared" si="157"/>
        <v>251.99504752841548</v>
      </c>
      <c r="L3155" s="28">
        <f t="shared" si="158"/>
        <v>0.76805169934640527</v>
      </c>
    </row>
    <row r="3156" spans="1:12">
      <c r="A3156" s="14">
        <v>2019</v>
      </c>
      <c r="B3156" s="14" t="s">
        <v>1100</v>
      </c>
      <c r="C3156" s="14" t="s">
        <v>2237</v>
      </c>
      <c r="D3156" s="14" t="s">
        <v>1841</v>
      </c>
      <c r="F3156" s="14" t="s">
        <v>2238</v>
      </c>
      <c r="G3156" s="30">
        <v>12725.770596553621</v>
      </c>
      <c r="H3156" s="30">
        <v>3825.3852108085161</v>
      </c>
      <c r="I3156" s="26">
        <f t="shared" si="159"/>
        <v>12725.770596553621</v>
      </c>
      <c r="J3156" s="26">
        <f t="shared" si="159"/>
        <v>3825.3852108085161</v>
      </c>
      <c r="K3156" s="26">
        <f t="shared" si="157"/>
        <v>8900.3853857451049</v>
      </c>
      <c r="L3156" s="28">
        <f t="shared" si="158"/>
        <v>0.69939854079685337</v>
      </c>
    </row>
    <row r="3157" spans="1:12">
      <c r="A3157" s="14">
        <v>2021</v>
      </c>
      <c r="B3157" s="14" t="s">
        <v>1100</v>
      </c>
      <c r="C3157" s="14" t="s">
        <v>2237</v>
      </c>
      <c r="D3157" s="14" t="s">
        <v>1841</v>
      </c>
      <c r="F3157" s="14" t="s">
        <v>2238</v>
      </c>
      <c r="G3157" s="30">
        <v>11711.654428591688</v>
      </c>
      <c r="H3157" s="30">
        <v>3970.5172761321014</v>
      </c>
      <c r="I3157" s="26">
        <f t="shared" si="159"/>
        <v>11711.654428591688</v>
      </c>
      <c r="J3157" s="26">
        <f t="shared" si="159"/>
        <v>3970.5172761321014</v>
      </c>
      <c r="K3157" s="26">
        <f t="shared" si="157"/>
        <v>7741.137152459587</v>
      </c>
      <c r="L3157" s="28">
        <f t="shared" si="158"/>
        <v>0.66097725130628271</v>
      </c>
    </row>
    <row r="3158" spans="1:12">
      <c r="A3158" s="14">
        <v>2020</v>
      </c>
      <c r="B3158" s="14" t="s">
        <v>1100</v>
      </c>
      <c r="C3158" s="14" t="s">
        <v>2237</v>
      </c>
      <c r="D3158" s="14" t="s">
        <v>1841</v>
      </c>
      <c r="F3158" s="14" t="s">
        <v>2238</v>
      </c>
      <c r="G3158" s="30">
        <v>14905.48613431444</v>
      </c>
      <c r="H3158" s="30">
        <v>4258.4028481643172</v>
      </c>
      <c r="I3158" s="26">
        <f t="shared" si="159"/>
        <v>14905.48613431444</v>
      </c>
      <c r="J3158" s="26">
        <f t="shared" si="159"/>
        <v>4258.4028481643172</v>
      </c>
      <c r="K3158" s="26">
        <f t="shared" si="157"/>
        <v>10647.083286150122</v>
      </c>
      <c r="L3158" s="28">
        <f t="shared" si="158"/>
        <v>0.71430634265856652</v>
      </c>
    </row>
    <row r="3159" spans="1:12">
      <c r="A3159" s="14">
        <v>2018</v>
      </c>
      <c r="B3159" s="14" t="s">
        <v>1100</v>
      </c>
      <c r="C3159" s="14" t="s">
        <v>2237</v>
      </c>
      <c r="D3159" s="14" t="s">
        <v>1841</v>
      </c>
      <c r="F3159" s="14" t="s">
        <v>2238</v>
      </c>
      <c r="G3159" s="30">
        <v>13639.064952039889</v>
      </c>
      <c r="H3159" s="30">
        <v>4316.356194216637</v>
      </c>
      <c r="I3159" s="26">
        <f t="shared" si="159"/>
        <v>13639.064952039889</v>
      </c>
      <c r="J3159" s="26">
        <f t="shared" si="159"/>
        <v>4316.356194216637</v>
      </c>
      <c r="K3159" s="26">
        <f t="shared" si="157"/>
        <v>9322.7087578232531</v>
      </c>
      <c r="L3159" s="28">
        <f t="shared" si="158"/>
        <v>0.68352990403707459</v>
      </c>
    </row>
    <row r="3160" spans="1:12">
      <c r="A3160" s="14">
        <v>2019</v>
      </c>
      <c r="B3160" s="14" t="s">
        <v>1100</v>
      </c>
      <c r="C3160" s="14" t="s">
        <v>2239</v>
      </c>
      <c r="D3160" s="14" t="s">
        <v>1106</v>
      </c>
      <c r="F3160" s="14" t="s">
        <v>2240</v>
      </c>
      <c r="G3160" s="30">
        <v>1601.7014703942693</v>
      </c>
      <c r="H3160" s="30">
        <v>210.25706170000061</v>
      </c>
      <c r="I3160" s="26">
        <f t="shared" si="159"/>
        <v>1601.7014703942693</v>
      </c>
      <c r="J3160" s="26">
        <f t="shared" si="159"/>
        <v>210.25706170000061</v>
      </c>
      <c r="K3160" s="26">
        <f t="shared" si="157"/>
        <v>1391.4444086942688</v>
      </c>
      <c r="L3160" s="28">
        <f t="shared" si="158"/>
        <v>0.86872893258426964</v>
      </c>
    </row>
    <row r="3161" spans="1:12">
      <c r="A3161" s="14">
        <v>2017</v>
      </c>
      <c r="B3161" s="14" t="s">
        <v>1100</v>
      </c>
      <c r="C3161" s="14" t="s">
        <v>2239</v>
      </c>
      <c r="D3161" s="14" t="s">
        <v>1106</v>
      </c>
      <c r="F3161" s="14" t="s">
        <v>2240</v>
      </c>
      <c r="G3161" s="30">
        <v>2373.4568140526944</v>
      </c>
      <c r="H3161" s="30">
        <v>231.07959350298475</v>
      </c>
      <c r="I3161" s="26">
        <f t="shared" si="159"/>
        <v>2373.4568140526944</v>
      </c>
      <c r="J3161" s="26">
        <f t="shared" si="159"/>
        <v>231.07959350298475</v>
      </c>
      <c r="K3161" s="26">
        <f t="shared" si="157"/>
        <v>2142.3772205497098</v>
      </c>
      <c r="L3161" s="28">
        <f t="shared" si="158"/>
        <v>0.90264006821829867</v>
      </c>
    </row>
    <row r="3162" spans="1:12">
      <c r="A3162" s="14">
        <v>2011</v>
      </c>
      <c r="B3162" s="14" t="s">
        <v>1100</v>
      </c>
      <c r="C3162" s="14" t="s">
        <v>2239</v>
      </c>
      <c r="D3162" s="14" t="s">
        <v>1106</v>
      </c>
      <c r="F3162" s="14" t="s">
        <v>2240</v>
      </c>
      <c r="G3162" s="30">
        <v>1279.8438224081601</v>
      </c>
      <c r="H3162" s="30">
        <v>240.36394319496935</v>
      </c>
      <c r="I3162" s="26">
        <f t="shared" si="159"/>
        <v>1279.8438224081601</v>
      </c>
      <c r="J3162" s="26">
        <f t="shared" si="159"/>
        <v>240.36394319496935</v>
      </c>
      <c r="K3162" s="26">
        <f t="shared" si="157"/>
        <v>1039.4798792131908</v>
      </c>
      <c r="L3162" s="28">
        <f t="shared" si="158"/>
        <v>0.81219275431380411</v>
      </c>
    </row>
    <row r="3163" spans="1:12">
      <c r="A3163" s="14">
        <v>2015</v>
      </c>
      <c r="B3163" s="14" t="s">
        <v>1100</v>
      </c>
      <c r="C3163" s="14" t="s">
        <v>2239</v>
      </c>
      <c r="D3163" s="14" t="s">
        <v>1106</v>
      </c>
      <c r="F3163" s="14" t="s">
        <v>2240</v>
      </c>
      <c r="G3163" s="30">
        <v>1510.9750801849757</v>
      </c>
      <c r="H3163" s="30">
        <v>324.91537073033214</v>
      </c>
      <c r="I3163" s="26">
        <f t="shared" si="159"/>
        <v>1510.9750801849757</v>
      </c>
      <c r="J3163" s="26">
        <f t="shared" si="159"/>
        <v>324.91537073033214</v>
      </c>
      <c r="K3163" s="26">
        <f t="shared" si="157"/>
        <v>1186.0597094546436</v>
      </c>
      <c r="L3163" s="28">
        <f t="shared" si="158"/>
        <v>0.78496311753165671</v>
      </c>
    </row>
    <row r="3164" spans="1:12">
      <c r="A3164" s="14">
        <v>2020</v>
      </c>
      <c r="B3164" s="14" t="s">
        <v>1100</v>
      </c>
      <c r="C3164" s="14" t="s">
        <v>2239</v>
      </c>
      <c r="D3164" s="14" t="s">
        <v>1106</v>
      </c>
      <c r="F3164" s="14" t="s">
        <v>2240</v>
      </c>
      <c r="G3164" s="30">
        <v>2689.8434590542561</v>
      </c>
      <c r="H3164" s="30">
        <v>353.36814609289598</v>
      </c>
      <c r="I3164" s="26">
        <f t="shared" si="159"/>
        <v>2689.8434590542561</v>
      </c>
      <c r="J3164" s="26">
        <f t="shared" si="159"/>
        <v>353.36814609289598</v>
      </c>
      <c r="K3164" s="26">
        <f t="shared" si="157"/>
        <v>2336.47531296136</v>
      </c>
      <c r="L3164" s="28">
        <f t="shared" si="158"/>
        <v>0.86862873194221513</v>
      </c>
    </row>
    <row r="3165" spans="1:12">
      <c r="A3165" s="14">
        <v>2012</v>
      </c>
      <c r="B3165" s="14" t="s">
        <v>1100</v>
      </c>
      <c r="C3165" s="14" t="s">
        <v>2239</v>
      </c>
      <c r="D3165" s="14" t="s">
        <v>1106</v>
      </c>
      <c r="F3165" s="14" t="s">
        <v>2240</v>
      </c>
      <c r="G3165" s="30">
        <v>2168.2990885822269</v>
      </c>
      <c r="H3165" s="30">
        <v>380.74930950083279</v>
      </c>
      <c r="I3165" s="26">
        <f t="shared" si="159"/>
        <v>2168.2990885822269</v>
      </c>
      <c r="J3165" s="26">
        <f t="shared" si="159"/>
        <v>380.74930950083279</v>
      </c>
      <c r="K3165" s="26">
        <f t="shared" si="157"/>
        <v>1787.549779081394</v>
      </c>
      <c r="L3165" s="28">
        <f t="shared" si="158"/>
        <v>0.82440184958533969</v>
      </c>
    </row>
    <row r="3166" spans="1:12">
      <c r="A3166" s="14">
        <v>2021</v>
      </c>
      <c r="B3166" s="14" t="s">
        <v>1100</v>
      </c>
      <c r="C3166" s="14" t="s">
        <v>2239</v>
      </c>
      <c r="D3166" s="14" t="s">
        <v>1106</v>
      </c>
      <c r="F3166" s="14" t="s">
        <v>2240</v>
      </c>
      <c r="G3166" s="30">
        <v>2724.402017666328</v>
      </c>
      <c r="H3166" s="30">
        <v>443.62942925000038</v>
      </c>
      <c r="I3166" s="26">
        <f t="shared" si="159"/>
        <v>2724.402017666328</v>
      </c>
      <c r="J3166" s="26">
        <f t="shared" si="159"/>
        <v>443.62942925000038</v>
      </c>
      <c r="K3166" s="26">
        <f t="shared" si="157"/>
        <v>2280.7725884163274</v>
      </c>
      <c r="L3166" s="28">
        <f t="shared" si="158"/>
        <v>0.83716447632423741</v>
      </c>
    </row>
    <row r="3167" spans="1:12">
      <c r="A3167" s="14">
        <v>2013</v>
      </c>
      <c r="B3167" s="14" t="s">
        <v>1100</v>
      </c>
      <c r="C3167" s="14" t="s">
        <v>2239</v>
      </c>
      <c r="D3167" s="14" t="s">
        <v>1106</v>
      </c>
      <c r="F3167" s="14" t="s">
        <v>2240</v>
      </c>
      <c r="G3167" s="30">
        <v>2812.0326960232946</v>
      </c>
      <c r="H3167" s="30">
        <v>497.73548573750145</v>
      </c>
      <c r="I3167" s="26">
        <f t="shared" si="159"/>
        <v>2812.0326960232946</v>
      </c>
      <c r="J3167" s="26">
        <f t="shared" si="159"/>
        <v>497.73548573750145</v>
      </c>
      <c r="K3167" s="26">
        <f t="shared" si="157"/>
        <v>2314.297210285793</v>
      </c>
      <c r="L3167" s="28">
        <f t="shared" si="158"/>
        <v>0.82299797351524873</v>
      </c>
    </row>
    <row r="3168" spans="1:12">
      <c r="A3168" s="14">
        <v>2014</v>
      </c>
      <c r="B3168" s="14" t="s">
        <v>1100</v>
      </c>
      <c r="C3168" s="14" t="s">
        <v>2239</v>
      </c>
      <c r="D3168" s="14" t="s">
        <v>1106</v>
      </c>
      <c r="F3168" s="14" t="s">
        <v>2240</v>
      </c>
      <c r="G3168" s="30">
        <v>2181.2476412732117</v>
      </c>
      <c r="H3168" s="30">
        <v>500.40478619948658</v>
      </c>
      <c r="I3168" s="26">
        <f t="shared" si="159"/>
        <v>2181.2476412732117</v>
      </c>
      <c r="J3168" s="26">
        <f t="shared" si="159"/>
        <v>500.40478619948658</v>
      </c>
      <c r="K3168" s="26">
        <f t="shared" si="157"/>
        <v>1680.8428550737251</v>
      </c>
      <c r="L3168" s="28">
        <f t="shared" si="158"/>
        <v>0.77058781555523137</v>
      </c>
    </row>
    <row r="3169" spans="1:12">
      <c r="A3169" s="14">
        <v>2018</v>
      </c>
      <c r="B3169" s="14" t="s">
        <v>1100</v>
      </c>
      <c r="C3169" s="14" t="s">
        <v>2239</v>
      </c>
      <c r="D3169" s="14" t="s">
        <v>1106</v>
      </c>
      <c r="F3169" s="14" t="s">
        <v>2240</v>
      </c>
      <c r="G3169" s="30">
        <v>2210.3233744513045</v>
      </c>
      <c r="H3169" s="30">
        <v>507.53916303971022</v>
      </c>
      <c r="I3169" s="26">
        <f t="shared" si="159"/>
        <v>2210.3233744513045</v>
      </c>
      <c r="J3169" s="26">
        <f t="shared" si="159"/>
        <v>507.53916303971022</v>
      </c>
      <c r="K3169" s="26">
        <f t="shared" ref="K3169:K3232" si="160">IF(H3169="","",IF(G3169="","",G3169-H3169))</f>
        <v>1702.7842114115942</v>
      </c>
      <c r="L3169" s="28">
        <f t="shared" ref="L3169:L3232" si="161">IF(H3169="","",IF(G3169="","",K3169/G3169))</f>
        <v>0.7703778691813804</v>
      </c>
    </row>
    <row r="3170" spans="1:12">
      <c r="A3170" s="14">
        <v>2016</v>
      </c>
      <c r="B3170" s="14" t="s">
        <v>1100</v>
      </c>
      <c r="C3170" s="14" t="s">
        <v>2239</v>
      </c>
      <c r="D3170" s="14" t="s">
        <v>1106</v>
      </c>
      <c r="F3170" s="14" t="s">
        <v>2240</v>
      </c>
      <c r="G3170" s="30">
        <v>2470.9486131425115</v>
      </c>
      <c r="H3170" s="30">
        <v>510.60068847417909</v>
      </c>
      <c r="I3170" s="26">
        <f t="shared" si="159"/>
        <v>2470.9486131425115</v>
      </c>
      <c r="J3170" s="26">
        <f t="shared" si="159"/>
        <v>510.60068847417909</v>
      </c>
      <c r="K3170" s="26">
        <f t="shared" si="160"/>
        <v>1960.3479246683323</v>
      </c>
      <c r="L3170" s="28">
        <f t="shared" si="161"/>
        <v>0.79335843499197434</v>
      </c>
    </row>
    <row r="3171" spans="1:12">
      <c r="A3171" s="14">
        <v>2021</v>
      </c>
      <c r="B3171" s="14" t="s">
        <v>1100</v>
      </c>
      <c r="C3171" s="14" t="s">
        <v>2241</v>
      </c>
      <c r="D3171" s="14" t="s">
        <v>1112</v>
      </c>
      <c r="F3171" s="14" t="s">
        <v>2242</v>
      </c>
      <c r="G3171" s="30">
        <v>333.98912947987316</v>
      </c>
      <c r="H3171" s="30">
        <v>48.386687503364321</v>
      </c>
      <c r="I3171" s="26">
        <f t="shared" si="159"/>
        <v>333.98912947987316</v>
      </c>
      <c r="J3171" s="26">
        <f t="shared" si="159"/>
        <v>48.386687503364321</v>
      </c>
      <c r="K3171" s="26">
        <f t="shared" si="160"/>
        <v>285.60244197650883</v>
      </c>
      <c r="L3171" s="28">
        <f t="shared" si="161"/>
        <v>0.85512496296296314</v>
      </c>
    </row>
    <row r="3172" spans="1:12">
      <c r="A3172" s="14">
        <v>2020</v>
      </c>
      <c r="B3172" s="14" t="s">
        <v>1100</v>
      </c>
      <c r="C3172" s="14" t="s">
        <v>2241</v>
      </c>
      <c r="D3172" s="14" t="s">
        <v>1112</v>
      </c>
      <c r="F3172" s="14" t="s">
        <v>2242</v>
      </c>
      <c r="G3172" s="30">
        <v>385.73358085498353</v>
      </c>
      <c r="H3172" s="30">
        <v>82.328165833333273</v>
      </c>
      <c r="I3172" s="26">
        <f t="shared" si="159"/>
        <v>385.73358085498353</v>
      </c>
      <c r="J3172" s="26">
        <f t="shared" si="159"/>
        <v>82.328165833333273</v>
      </c>
      <c r="K3172" s="26">
        <f t="shared" si="160"/>
        <v>303.40541502165024</v>
      </c>
      <c r="L3172" s="28">
        <f t="shared" si="161"/>
        <v>0.78656728395061737</v>
      </c>
    </row>
    <row r="3173" spans="1:12">
      <c r="A3173" s="14">
        <v>2020</v>
      </c>
      <c r="B3173" s="14" t="s">
        <v>1100</v>
      </c>
      <c r="C3173" s="14" t="s">
        <v>2243</v>
      </c>
      <c r="D3173" s="14" t="s">
        <v>1295</v>
      </c>
      <c r="F3173" s="14" t="s">
        <v>2236</v>
      </c>
      <c r="G3173" s="30">
        <v>58.480374308185311</v>
      </c>
      <c r="H3173" s="30">
        <v>20.522452777777829</v>
      </c>
      <c r="I3173" s="26">
        <f t="shared" si="159"/>
        <v>58.480374308185311</v>
      </c>
      <c r="J3173" s="26">
        <f t="shared" si="159"/>
        <v>20.522452777777829</v>
      </c>
      <c r="K3173" s="26">
        <f t="shared" si="160"/>
        <v>37.957921530407482</v>
      </c>
      <c r="L3173" s="28">
        <f t="shared" si="161"/>
        <v>0.64907111111111049</v>
      </c>
    </row>
    <row r="3174" spans="1:12">
      <c r="A3174" s="14">
        <v>2021</v>
      </c>
      <c r="B3174" s="14" t="s">
        <v>1100</v>
      </c>
      <c r="C3174" s="14" t="s">
        <v>2243</v>
      </c>
      <c r="D3174" s="14" t="s">
        <v>1295</v>
      </c>
      <c r="F3174" s="14" t="s">
        <v>2236</v>
      </c>
      <c r="G3174" s="30">
        <v>48.306336559920588</v>
      </c>
      <c r="H3174" s="30">
        <v>23.220963331768377</v>
      </c>
      <c r="I3174" s="26">
        <f t="shared" si="159"/>
        <v>48.306336559920588</v>
      </c>
      <c r="J3174" s="26">
        <f t="shared" si="159"/>
        <v>23.220963331768377</v>
      </c>
      <c r="K3174" s="26">
        <f t="shared" si="160"/>
        <v>25.085373228152211</v>
      </c>
      <c r="L3174" s="28">
        <f t="shared" si="161"/>
        <v>0.5192977777777783</v>
      </c>
    </row>
    <row r="3175" spans="1:12">
      <c r="A3175" s="14">
        <v>2019</v>
      </c>
      <c r="B3175" s="14" t="s">
        <v>1100</v>
      </c>
      <c r="C3175" s="14" t="s">
        <v>2244</v>
      </c>
      <c r="D3175" s="14" t="s">
        <v>1459</v>
      </c>
      <c r="F3175" s="14" t="s">
        <v>2245</v>
      </c>
      <c r="G3175" s="30">
        <v>5961.2476655812934</v>
      </c>
      <c r="H3175" s="30">
        <v>2138.2323715000039</v>
      </c>
      <c r="I3175" s="26">
        <f t="shared" si="159"/>
        <v>5961.2476655812934</v>
      </c>
      <c r="J3175" s="26">
        <f t="shared" si="159"/>
        <v>2138.2323715000039</v>
      </c>
      <c r="K3175" s="26">
        <f t="shared" si="160"/>
        <v>3823.0152940812895</v>
      </c>
      <c r="L3175" s="28">
        <f t="shared" si="161"/>
        <v>0.64131126712859021</v>
      </c>
    </row>
    <row r="3176" spans="1:12">
      <c r="A3176" s="14">
        <v>2021</v>
      </c>
      <c r="B3176" s="14" t="s">
        <v>1100</v>
      </c>
      <c r="C3176" s="14" t="s">
        <v>2244</v>
      </c>
      <c r="D3176" s="14" t="s">
        <v>1459</v>
      </c>
      <c r="F3176" s="14" t="s">
        <v>2245</v>
      </c>
      <c r="G3176" s="30">
        <v>5754.1574531791093</v>
      </c>
      <c r="H3176" s="30">
        <v>2143.6139066875012</v>
      </c>
      <c r="I3176" s="26">
        <f t="shared" si="159"/>
        <v>5754.1574531791093</v>
      </c>
      <c r="J3176" s="26">
        <f t="shared" si="159"/>
        <v>2143.6139066875012</v>
      </c>
      <c r="K3176" s="26">
        <f t="shared" si="160"/>
        <v>3610.5435464916081</v>
      </c>
      <c r="L3176" s="28">
        <f t="shared" si="161"/>
        <v>0.6274669360145545</v>
      </c>
    </row>
    <row r="3177" spans="1:12">
      <c r="A3177" s="14">
        <v>2020</v>
      </c>
      <c r="B3177" s="14" t="s">
        <v>1100</v>
      </c>
      <c r="C3177" s="14" t="s">
        <v>2244</v>
      </c>
      <c r="D3177" s="14" t="s">
        <v>1459</v>
      </c>
      <c r="F3177" s="14" t="s">
        <v>2245</v>
      </c>
      <c r="G3177" s="30">
        <v>5793.8875823947928</v>
      </c>
      <c r="H3177" s="30">
        <v>2931.4596399736761</v>
      </c>
      <c r="I3177" s="26">
        <f t="shared" si="159"/>
        <v>5793.8875823947928</v>
      </c>
      <c r="J3177" s="26">
        <f t="shared" si="159"/>
        <v>2931.4596399736761</v>
      </c>
      <c r="K3177" s="26">
        <f t="shared" si="160"/>
        <v>2862.4279424211168</v>
      </c>
      <c r="L3177" s="28">
        <f t="shared" si="161"/>
        <v>0.49404271341384687</v>
      </c>
    </row>
    <row r="3178" spans="1:12">
      <c r="A3178" s="14">
        <v>2018</v>
      </c>
      <c r="B3178" s="14" t="s">
        <v>1100</v>
      </c>
      <c r="C3178" s="14" t="s">
        <v>2244</v>
      </c>
      <c r="D3178" s="14" t="s">
        <v>1459</v>
      </c>
      <c r="F3178" s="14" t="s">
        <v>2245</v>
      </c>
      <c r="G3178" s="30">
        <v>5802.8477423892491</v>
      </c>
      <c r="H3178" s="30">
        <v>3443.0862170200353</v>
      </c>
      <c r="I3178" s="26">
        <f t="shared" si="159"/>
        <v>5802.8477423892491</v>
      </c>
      <c r="J3178" s="26">
        <f t="shared" si="159"/>
        <v>3443.0862170200353</v>
      </c>
      <c r="K3178" s="26">
        <f t="shared" si="160"/>
        <v>2359.7615253692138</v>
      </c>
      <c r="L3178" s="28">
        <f t="shared" si="161"/>
        <v>0.40665577146396259</v>
      </c>
    </row>
    <row r="3179" spans="1:12">
      <c r="A3179" s="14">
        <v>2021</v>
      </c>
      <c r="B3179" s="14" t="s">
        <v>1100</v>
      </c>
      <c r="C3179" s="14" t="s">
        <v>2246</v>
      </c>
      <c r="D3179" s="14" t="s">
        <v>2247</v>
      </c>
      <c r="F3179" s="14" t="s">
        <v>2248</v>
      </c>
      <c r="G3179" s="30">
        <v>335.12875311203277</v>
      </c>
      <c r="H3179" s="30">
        <v>4.3011494999999957</v>
      </c>
      <c r="I3179" s="26">
        <f t="shared" si="159"/>
        <v>335.12875311203277</v>
      </c>
      <c r="J3179" s="26">
        <f t="shared" si="159"/>
        <v>4.3011494999999957</v>
      </c>
      <c r="K3179" s="26">
        <f t="shared" si="160"/>
        <v>330.82760361203276</v>
      </c>
      <c r="L3179" s="28">
        <f t="shared" si="161"/>
        <v>0.98716568047337272</v>
      </c>
    </row>
    <row r="3180" spans="1:12">
      <c r="A3180" s="14">
        <v>2020</v>
      </c>
      <c r="B3180" s="14" t="s">
        <v>1100</v>
      </c>
      <c r="C3180" s="14" t="s">
        <v>2246</v>
      </c>
      <c r="D3180" s="14" t="s">
        <v>2247</v>
      </c>
      <c r="F3180" s="14" t="s">
        <v>2248</v>
      </c>
      <c r="G3180" s="30">
        <v>81.227036973676533</v>
      </c>
      <c r="H3180" s="30">
        <v>6.1831665378510303</v>
      </c>
      <c r="I3180" s="26">
        <f t="shared" si="159"/>
        <v>81.227036973676533</v>
      </c>
      <c r="J3180" s="26">
        <f t="shared" si="159"/>
        <v>6.1831665378510303</v>
      </c>
      <c r="K3180" s="26">
        <f t="shared" si="160"/>
        <v>75.043870435825497</v>
      </c>
      <c r="L3180" s="28">
        <f t="shared" si="161"/>
        <v>0.92387797501643654</v>
      </c>
    </row>
    <row r="3181" spans="1:12">
      <c r="A3181" s="14">
        <v>2021</v>
      </c>
      <c r="B3181" s="14" t="s">
        <v>1100</v>
      </c>
      <c r="C3181" s="14" t="s">
        <v>2249</v>
      </c>
      <c r="D3181" s="14" t="s">
        <v>1149</v>
      </c>
      <c r="F3181" s="14" t="s">
        <v>2250</v>
      </c>
      <c r="G3181" s="30">
        <v>193.31215886802985</v>
      </c>
      <c r="H3181" s="30">
        <v>40.921771999999905</v>
      </c>
      <c r="I3181" s="26">
        <f t="shared" si="159"/>
        <v>193.31215886802985</v>
      </c>
      <c r="J3181" s="26">
        <f t="shared" si="159"/>
        <v>40.921771999999905</v>
      </c>
      <c r="K3181" s="26">
        <f t="shared" si="160"/>
        <v>152.39038686802996</v>
      </c>
      <c r="L3181" s="28">
        <f t="shared" si="161"/>
        <v>0.78831247739602184</v>
      </c>
    </row>
    <row r="3182" spans="1:12">
      <c r="A3182" s="14">
        <v>2020</v>
      </c>
      <c r="B3182" s="14" t="s">
        <v>1100</v>
      </c>
      <c r="C3182" s="14" t="s">
        <v>2249</v>
      </c>
      <c r="D3182" s="14" t="s">
        <v>1149</v>
      </c>
      <c r="F3182" s="14" t="s">
        <v>2250</v>
      </c>
      <c r="G3182" s="30">
        <v>250.48445879136747</v>
      </c>
      <c r="H3182" s="30">
        <v>58.131207196417897</v>
      </c>
      <c r="I3182" s="26">
        <f t="shared" si="159"/>
        <v>250.48445879136747</v>
      </c>
      <c r="J3182" s="26">
        <f t="shared" si="159"/>
        <v>58.131207196417897</v>
      </c>
      <c r="K3182" s="26">
        <f t="shared" si="160"/>
        <v>192.35325159494957</v>
      </c>
      <c r="L3182" s="28">
        <f t="shared" si="161"/>
        <v>0.76792489451476775</v>
      </c>
    </row>
    <row r="3183" spans="1:12">
      <c r="A3183" s="14">
        <v>2021</v>
      </c>
      <c r="B3183" s="14" t="s">
        <v>1100</v>
      </c>
      <c r="C3183" s="14" t="s">
        <v>2251</v>
      </c>
      <c r="D3183" s="14" t="s">
        <v>1459</v>
      </c>
      <c r="F3183" s="14" t="s">
        <v>1460</v>
      </c>
      <c r="G3183" s="30">
        <v>3598.919981526994</v>
      </c>
      <c r="H3183" s="30">
        <v>947.34329723050382</v>
      </c>
      <c r="I3183" s="26">
        <f t="shared" si="159"/>
        <v>3598.919981526994</v>
      </c>
      <c r="J3183" s="26">
        <f t="shared" si="159"/>
        <v>947.34329723050382</v>
      </c>
      <c r="K3183" s="26">
        <f t="shared" si="160"/>
        <v>2651.5766842964904</v>
      </c>
      <c r="L3183" s="28">
        <f t="shared" si="161"/>
        <v>0.73677011378603829</v>
      </c>
    </row>
    <row r="3184" spans="1:12">
      <c r="A3184" s="14">
        <v>2018</v>
      </c>
      <c r="B3184" s="14" t="s">
        <v>1100</v>
      </c>
      <c r="C3184" s="14" t="s">
        <v>2251</v>
      </c>
      <c r="D3184" s="14" t="s">
        <v>1459</v>
      </c>
      <c r="F3184" s="14" t="s">
        <v>1460</v>
      </c>
      <c r="G3184" s="30">
        <v>3876.0796046029595</v>
      </c>
      <c r="H3184" s="30">
        <v>1186.5391768611103</v>
      </c>
      <c r="I3184" s="26">
        <f t="shared" si="159"/>
        <v>3876.0796046029595</v>
      </c>
      <c r="J3184" s="26">
        <f t="shared" si="159"/>
        <v>1186.5391768611103</v>
      </c>
      <c r="K3184" s="26">
        <f t="shared" si="160"/>
        <v>2689.5404277418493</v>
      </c>
      <c r="L3184" s="28">
        <f t="shared" si="161"/>
        <v>0.69388162837211609</v>
      </c>
    </row>
    <row r="3185" spans="1:12">
      <c r="A3185" s="14">
        <v>2019</v>
      </c>
      <c r="B3185" s="14" t="s">
        <v>1100</v>
      </c>
      <c r="C3185" s="14" t="s">
        <v>2251</v>
      </c>
      <c r="D3185" s="14" t="s">
        <v>1459</v>
      </c>
      <c r="F3185" s="14" t="s">
        <v>1460</v>
      </c>
      <c r="G3185" s="30">
        <v>3983.8613633704585</v>
      </c>
      <c r="H3185" s="30">
        <v>1446.5229247416651</v>
      </c>
      <c r="I3185" s="26">
        <f t="shared" si="159"/>
        <v>3983.8613633704585</v>
      </c>
      <c r="J3185" s="26">
        <f t="shared" si="159"/>
        <v>1446.5229247416651</v>
      </c>
      <c r="K3185" s="26">
        <f t="shared" si="160"/>
        <v>2537.3384386287935</v>
      </c>
      <c r="L3185" s="28">
        <f t="shared" si="161"/>
        <v>0.6369043014293384</v>
      </c>
    </row>
    <row r="3186" spans="1:12">
      <c r="A3186" s="14">
        <v>2020</v>
      </c>
      <c r="B3186" s="14" t="s">
        <v>1100</v>
      </c>
      <c r="C3186" s="14" t="s">
        <v>2251</v>
      </c>
      <c r="D3186" s="14" t="s">
        <v>1459</v>
      </c>
      <c r="F3186" s="14" t="s">
        <v>1460</v>
      </c>
      <c r="G3186" s="30">
        <v>3795.2609782342838</v>
      </c>
      <c r="H3186" s="30">
        <v>1631.435290061306</v>
      </c>
      <c r="I3186" s="26">
        <f t="shared" si="159"/>
        <v>3795.2609782342838</v>
      </c>
      <c r="J3186" s="26">
        <f t="shared" si="159"/>
        <v>1631.435290061306</v>
      </c>
      <c r="K3186" s="26">
        <f t="shared" si="160"/>
        <v>2163.8256881729776</v>
      </c>
      <c r="L3186" s="28">
        <f t="shared" si="161"/>
        <v>0.57013883908971152</v>
      </c>
    </row>
    <row r="3187" spans="1:12">
      <c r="A3187" s="14">
        <v>2020</v>
      </c>
      <c r="B3187" s="14" t="s">
        <v>1100</v>
      </c>
      <c r="C3187" s="14" t="s">
        <v>2252</v>
      </c>
      <c r="D3187" s="14" t="s">
        <v>2253</v>
      </c>
      <c r="F3187" s="14" t="s">
        <v>2254</v>
      </c>
      <c r="G3187" s="30">
        <v>265.96952995302803</v>
      </c>
      <c r="H3187" s="30">
        <v>19.380691350353249</v>
      </c>
      <c r="I3187" s="26">
        <f t="shared" si="159"/>
        <v>265.96952995302803</v>
      </c>
      <c r="J3187" s="26">
        <f t="shared" si="159"/>
        <v>19.380691350353249</v>
      </c>
      <c r="K3187" s="26">
        <f t="shared" si="160"/>
        <v>246.58883860267477</v>
      </c>
      <c r="L3187" s="28">
        <f t="shared" si="161"/>
        <v>0.92713191111111104</v>
      </c>
    </row>
    <row r="3188" spans="1:12">
      <c r="A3188" s="14">
        <v>2021</v>
      </c>
      <c r="B3188" s="14" t="s">
        <v>1100</v>
      </c>
      <c r="C3188" s="14" t="s">
        <v>2252</v>
      </c>
      <c r="D3188" s="14" t="s">
        <v>2253</v>
      </c>
      <c r="F3188" s="14" t="s">
        <v>2254</v>
      </c>
      <c r="G3188" s="30">
        <v>168.52529223490095</v>
      </c>
      <c r="H3188" s="30">
        <v>19.92132423749997</v>
      </c>
      <c r="I3188" s="26">
        <f t="shared" si="159"/>
        <v>168.52529223490095</v>
      </c>
      <c r="J3188" s="26">
        <f t="shared" si="159"/>
        <v>19.92132423749997</v>
      </c>
      <c r="K3188" s="26">
        <f t="shared" si="160"/>
        <v>148.60396799740099</v>
      </c>
      <c r="L3188" s="28">
        <f t="shared" si="161"/>
        <v>0.88179030000000003</v>
      </c>
    </row>
    <row r="3189" spans="1:12">
      <c r="A3189" s="14">
        <v>2016</v>
      </c>
      <c r="B3189" s="14" t="s">
        <v>1100</v>
      </c>
      <c r="C3189" s="14" t="s">
        <v>2255</v>
      </c>
      <c r="D3189" s="14" t="s">
        <v>1106</v>
      </c>
      <c r="F3189" s="14" t="s">
        <v>1462</v>
      </c>
      <c r="G3189" s="30">
        <v>421.32534910305031</v>
      </c>
      <c r="H3189" s="30">
        <v>97.947018204918081</v>
      </c>
      <c r="I3189" s="26">
        <f t="shared" si="159"/>
        <v>421.32534910305031</v>
      </c>
      <c r="J3189" s="26">
        <f t="shared" si="159"/>
        <v>97.947018204918081</v>
      </c>
      <c r="K3189" s="26">
        <f t="shared" si="160"/>
        <v>323.37833089813222</v>
      </c>
      <c r="L3189" s="28">
        <f t="shared" si="161"/>
        <v>0.76752640586797061</v>
      </c>
    </row>
    <row r="3190" spans="1:12">
      <c r="A3190" s="14">
        <v>2017</v>
      </c>
      <c r="B3190" s="14" t="s">
        <v>1100</v>
      </c>
      <c r="C3190" s="14" t="s">
        <v>2255</v>
      </c>
      <c r="D3190" s="14" t="s">
        <v>1106</v>
      </c>
      <c r="F3190" s="14" t="s">
        <v>1462</v>
      </c>
      <c r="G3190" s="30">
        <v>364.22096714768213</v>
      </c>
      <c r="H3190" s="30">
        <v>98.877613636363776</v>
      </c>
      <c r="I3190" s="26">
        <f t="shared" si="159"/>
        <v>364.22096714768213</v>
      </c>
      <c r="J3190" s="26">
        <f t="shared" si="159"/>
        <v>98.877613636363776</v>
      </c>
      <c r="K3190" s="26">
        <f t="shared" si="160"/>
        <v>265.34335351131836</v>
      </c>
      <c r="L3190" s="28">
        <f t="shared" si="161"/>
        <v>0.72852300511224699</v>
      </c>
    </row>
    <row r="3191" spans="1:12">
      <c r="A3191" s="14">
        <v>2018</v>
      </c>
      <c r="B3191" s="14" t="s">
        <v>1100</v>
      </c>
      <c r="C3191" s="14" t="s">
        <v>2255</v>
      </c>
      <c r="D3191" s="14" t="s">
        <v>1106</v>
      </c>
      <c r="F3191" s="14" t="s">
        <v>1462</v>
      </c>
      <c r="G3191" s="30">
        <v>431.23919843014119</v>
      </c>
      <c r="H3191" s="30">
        <v>113.28270653333338</v>
      </c>
      <c r="I3191" s="26">
        <f t="shared" si="159"/>
        <v>431.23919843014119</v>
      </c>
      <c r="J3191" s="26">
        <f t="shared" si="159"/>
        <v>113.28270653333338</v>
      </c>
      <c r="K3191" s="26">
        <f t="shared" si="160"/>
        <v>317.95649189680779</v>
      </c>
      <c r="L3191" s="28">
        <f t="shared" si="161"/>
        <v>0.73730888345558254</v>
      </c>
    </row>
    <row r="3192" spans="1:12">
      <c r="A3192" s="14">
        <v>2019</v>
      </c>
      <c r="B3192" s="14" t="s">
        <v>1100</v>
      </c>
      <c r="C3192" s="14" t="s">
        <v>2255</v>
      </c>
      <c r="D3192" s="14" t="s">
        <v>1106</v>
      </c>
      <c r="F3192" s="14" t="s">
        <v>1462</v>
      </c>
      <c r="G3192" s="30">
        <v>458.7601559890752</v>
      </c>
      <c r="H3192" s="30">
        <v>115.95116206666656</v>
      </c>
      <c r="I3192" s="26">
        <f t="shared" si="159"/>
        <v>458.7601559890752</v>
      </c>
      <c r="J3192" s="26">
        <f t="shared" si="159"/>
        <v>115.95116206666656</v>
      </c>
      <c r="K3192" s="26">
        <f t="shared" si="160"/>
        <v>342.80899392240866</v>
      </c>
      <c r="L3192" s="28">
        <f t="shared" si="161"/>
        <v>0.74725101874490651</v>
      </c>
    </row>
    <row r="3193" spans="1:12">
      <c r="A3193" s="14">
        <v>2013</v>
      </c>
      <c r="B3193" s="14" t="s">
        <v>1100</v>
      </c>
      <c r="C3193" s="14" t="s">
        <v>2255</v>
      </c>
      <c r="D3193" s="14" t="s">
        <v>1106</v>
      </c>
      <c r="F3193" s="14" t="s">
        <v>1462</v>
      </c>
      <c r="G3193" s="30">
        <v>457.85663016304619</v>
      </c>
      <c r="H3193" s="30">
        <v>124.9363499125804</v>
      </c>
      <c r="I3193" s="26">
        <f t="shared" si="159"/>
        <v>457.85663016304619</v>
      </c>
      <c r="J3193" s="26">
        <f t="shared" si="159"/>
        <v>124.9363499125804</v>
      </c>
      <c r="K3193" s="26">
        <f t="shared" si="160"/>
        <v>332.92028025046579</v>
      </c>
      <c r="L3193" s="28">
        <f t="shared" si="161"/>
        <v>0.72712779136104322</v>
      </c>
    </row>
    <row r="3194" spans="1:12">
      <c r="A3194" s="14">
        <v>2015</v>
      </c>
      <c r="B3194" s="14" t="s">
        <v>1100</v>
      </c>
      <c r="C3194" s="14" t="s">
        <v>2255</v>
      </c>
      <c r="D3194" s="14" t="s">
        <v>1106</v>
      </c>
      <c r="F3194" s="14" t="s">
        <v>1462</v>
      </c>
      <c r="G3194" s="30">
        <v>379.22434965092822</v>
      </c>
      <c r="H3194" s="30">
        <v>133.46657270135086</v>
      </c>
      <c r="I3194" s="26">
        <f t="shared" si="159"/>
        <v>379.22434965092822</v>
      </c>
      <c r="J3194" s="26">
        <f t="shared" si="159"/>
        <v>133.46657270135086</v>
      </c>
      <c r="K3194" s="26">
        <f t="shared" si="160"/>
        <v>245.75777694957736</v>
      </c>
      <c r="L3194" s="28">
        <f t="shared" si="161"/>
        <v>0.64805378973105143</v>
      </c>
    </row>
    <row r="3195" spans="1:12">
      <c r="A3195" s="14">
        <v>2021</v>
      </c>
      <c r="B3195" s="14" t="s">
        <v>1100</v>
      </c>
      <c r="C3195" s="14" t="s">
        <v>2255</v>
      </c>
      <c r="D3195" s="14" t="s">
        <v>1106</v>
      </c>
      <c r="F3195" s="14" t="s">
        <v>1462</v>
      </c>
      <c r="G3195" s="30">
        <v>445.85396907903976</v>
      </c>
      <c r="H3195" s="30">
        <v>149.34367425833321</v>
      </c>
      <c r="I3195" s="26">
        <f t="shared" si="159"/>
        <v>445.85396907903976</v>
      </c>
      <c r="J3195" s="26">
        <f t="shared" si="159"/>
        <v>149.34367425833321</v>
      </c>
      <c r="K3195" s="26">
        <f t="shared" si="160"/>
        <v>296.51029482070658</v>
      </c>
      <c r="L3195" s="28">
        <f t="shared" si="161"/>
        <v>0.66503903830480882</v>
      </c>
    </row>
    <row r="3196" spans="1:12">
      <c r="A3196" s="14">
        <v>2014</v>
      </c>
      <c r="B3196" s="14" t="s">
        <v>1100</v>
      </c>
      <c r="C3196" s="14" t="s">
        <v>2255</v>
      </c>
      <c r="D3196" s="14" t="s">
        <v>1106</v>
      </c>
      <c r="F3196" s="14" t="s">
        <v>1462</v>
      </c>
      <c r="G3196" s="30">
        <v>488.08330998058085</v>
      </c>
      <c r="H3196" s="30">
        <v>169.61323636141807</v>
      </c>
      <c r="I3196" s="26">
        <f t="shared" si="159"/>
        <v>488.08330998058085</v>
      </c>
      <c r="J3196" s="26">
        <f t="shared" si="159"/>
        <v>169.61323636141807</v>
      </c>
      <c r="K3196" s="26">
        <f t="shared" si="160"/>
        <v>318.4700736191628</v>
      </c>
      <c r="L3196" s="28">
        <f t="shared" si="161"/>
        <v>0.65249121841890811</v>
      </c>
    </row>
    <row r="3197" spans="1:12">
      <c r="A3197" s="14">
        <v>2011</v>
      </c>
      <c r="B3197" s="14" t="s">
        <v>1100</v>
      </c>
      <c r="C3197" s="14" t="s">
        <v>2255</v>
      </c>
      <c r="D3197" s="14" t="s">
        <v>1106</v>
      </c>
      <c r="F3197" s="14" t="s">
        <v>1462</v>
      </c>
      <c r="G3197" s="30">
        <v>363.05235047577582</v>
      </c>
      <c r="H3197" s="30">
        <v>186.89732838256216</v>
      </c>
      <c r="I3197" s="26">
        <f t="shared" si="159"/>
        <v>363.05235047577582</v>
      </c>
      <c r="J3197" s="26">
        <f t="shared" si="159"/>
        <v>186.89732838256216</v>
      </c>
      <c r="K3197" s="26">
        <f t="shared" si="160"/>
        <v>176.15502209321366</v>
      </c>
      <c r="L3197" s="28">
        <f t="shared" si="161"/>
        <v>0.48520556845965762</v>
      </c>
    </row>
    <row r="3198" spans="1:12">
      <c r="A3198" s="14">
        <v>2012</v>
      </c>
      <c r="B3198" s="14" t="s">
        <v>1100</v>
      </c>
      <c r="C3198" s="14" t="s">
        <v>2255</v>
      </c>
      <c r="D3198" s="14" t="s">
        <v>1106</v>
      </c>
      <c r="F3198" s="14" t="s">
        <v>1462</v>
      </c>
      <c r="G3198" s="30">
        <v>551.37271868490586</v>
      </c>
      <c r="H3198" s="30">
        <v>194.05578168747735</v>
      </c>
      <c r="I3198" s="26">
        <f t="shared" si="159"/>
        <v>551.37271868490586</v>
      </c>
      <c r="J3198" s="26">
        <f t="shared" si="159"/>
        <v>194.05578168747735</v>
      </c>
      <c r="K3198" s="26">
        <f t="shared" si="160"/>
        <v>357.31693699742851</v>
      </c>
      <c r="L3198" s="28">
        <f t="shared" si="161"/>
        <v>0.64804972188264032</v>
      </c>
    </row>
    <row r="3199" spans="1:12">
      <c r="A3199" s="14">
        <v>2020</v>
      </c>
      <c r="B3199" s="14" t="s">
        <v>1100</v>
      </c>
      <c r="C3199" s="14" t="s">
        <v>2255</v>
      </c>
      <c r="D3199" s="14" t="s">
        <v>1106</v>
      </c>
      <c r="F3199" s="14" t="s">
        <v>1462</v>
      </c>
      <c r="G3199" s="30">
        <v>480.4460585997175</v>
      </c>
      <c r="H3199" s="30">
        <v>225.41089591240464</v>
      </c>
      <c r="I3199" s="26">
        <f t="shared" si="159"/>
        <v>480.4460585997175</v>
      </c>
      <c r="J3199" s="26">
        <f t="shared" si="159"/>
        <v>225.41089591240464</v>
      </c>
      <c r="K3199" s="26">
        <f t="shared" si="160"/>
        <v>255.03516268731286</v>
      </c>
      <c r="L3199" s="28">
        <f t="shared" si="161"/>
        <v>0.53082996128769333</v>
      </c>
    </row>
    <row r="3200" spans="1:12">
      <c r="A3200" s="14">
        <v>2021</v>
      </c>
      <c r="B3200" s="14" t="s">
        <v>1100</v>
      </c>
      <c r="C3200" s="14" t="s">
        <v>2256</v>
      </c>
      <c r="D3200" s="14" t="s">
        <v>1513</v>
      </c>
      <c r="F3200" s="14" t="s">
        <v>2257</v>
      </c>
      <c r="G3200" s="30">
        <v>61.441183952141429</v>
      </c>
      <c r="H3200" s="30">
        <v>20.522118916666734</v>
      </c>
      <c r="I3200" s="26">
        <f t="shared" si="159"/>
        <v>61.441183952141429</v>
      </c>
      <c r="J3200" s="26">
        <f t="shared" si="159"/>
        <v>20.522118916666734</v>
      </c>
      <c r="K3200" s="26">
        <f t="shared" si="160"/>
        <v>40.919065035474695</v>
      </c>
      <c r="L3200" s="28">
        <f t="shared" si="161"/>
        <v>0.66598757386166108</v>
      </c>
    </row>
    <row r="3201" spans="1:12">
      <c r="A3201" s="14">
        <v>2020</v>
      </c>
      <c r="B3201" s="14" t="s">
        <v>1100</v>
      </c>
      <c r="C3201" s="14" t="s">
        <v>2256</v>
      </c>
      <c r="D3201" s="14" t="s">
        <v>1513</v>
      </c>
      <c r="F3201" s="14" t="s">
        <v>2257</v>
      </c>
      <c r="G3201" s="30">
        <v>73.832525553083087</v>
      </c>
      <c r="H3201" s="30">
        <v>29.781059406078231</v>
      </c>
      <c r="I3201" s="26">
        <f t="shared" si="159"/>
        <v>73.832525553083087</v>
      </c>
      <c r="J3201" s="26">
        <f t="shared" si="159"/>
        <v>29.781059406078231</v>
      </c>
      <c r="K3201" s="26">
        <f t="shared" si="160"/>
        <v>44.051466147004859</v>
      </c>
      <c r="L3201" s="28">
        <f t="shared" si="161"/>
        <v>0.59664038060479652</v>
      </c>
    </row>
    <row r="3202" spans="1:12">
      <c r="A3202" s="14">
        <v>2017</v>
      </c>
      <c r="B3202" s="14" t="s">
        <v>1100</v>
      </c>
      <c r="C3202" s="14" t="s">
        <v>2258</v>
      </c>
      <c r="D3202" s="14" t="s">
        <v>1149</v>
      </c>
      <c r="F3202" s="14" t="s">
        <v>2259</v>
      </c>
      <c r="G3202" s="30">
        <v>3405.6279315750885</v>
      </c>
      <c r="H3202" s="30">
        <v>586.95382455928484</v>
      </c>
      <c r="I3202" s="26">
        <f t="shared" si="159"/>
        <v>3405.6279315750885</v>
      </c>
      <c r="J3202" s="26">
        <f t="shared" si="159"/>
        <v>586.95382455928484</v>
      </c>
      <c r="K3202" s="26">
        <f t="shared" si="160"/>
        <v>2818.6741070158037</v>
      </c>
      <c r="L3202" s="28">
        <f t="shared" si="161"/>
        <v>0.82765180567220065</v>
      </c>
    </row>
    <row r="3203" spans="1:12">
      <c r="A3203" s="14">
        <v>2016</v>
      </c>
      <c r="B3203" s="14" t="s">
        <v>1100</v>
      </c>
      <c r="C3203" s="14" t="s">
        <v>2258</v>
      </c>
      <c r="D3203" s="14" t="s">
        <v>1149</v>
      </c>
      <c r="F3203" s="14" t="s">
        <v>2259</v>
      </c>
      <c r="G3203" s="30">
        <v>3784.8494031394985</v>
      </c>
      <c r="H3203" s="30">
        <v>688.84112682775401</v>
      </c>
      <c r="I3203" s="26">
        <f t="shared" si="159"/>
        <v>3784.8494031394985</v>
      </c>
      <c r="J3203" s="26">
        <f t="shared" si="159"/>
        <v>688.84112682775401</v>
      </c>
      <c r="K3203" s="26">
        <f t="shared" si="160"/>
        <v>3096.0082763117443</v>
      </c>
      <c r="L3203" s="28">
        <f t="shared" si="161"/>
        <v>0.81800038694898491</v>
      </c>
    </row>
    <row r="3204" spans="1:12">
      <c r="A3204" s="14">
        <v>2021</v>
      </c>
      <c r="B3204" s="14" t="s">
        <v>1100</v>
      </c>
      <c r="C3204" s="14" t="s">
        <v>2258</v>
      </c>
      <c r="D3204" s="14" t="s">
        <v>1149</v>
      </c>
      <c r="F3204" s="14" t="s">
        <v>2259</v>
      </c>
      <c r="G3204" s="30">
        <v>1906.9853707583809</v>
      </c>
      <c r="H3204" s="30">
        <v>712.67753496874911</v>
      </c>
      <c r="I3204" s="26">
        <f t="shared" si="159"/>
        <v>1906.9853707583809</v>
      </c>
      <c r="J3204" s="26">
        <f t="shared" si="159"/>
        <v>712.67753496874911</v>
      </c>
      <c r="K3204" s="26">
        <f t="shared" si="160"/>
        <v>1194.3078357896318</v>
      </c>
      <c r="L3204" s="28">
        <f t="shared" si="161"/>
        <v>0.62628054420505208</v>
      </c>
    </row>
    <row r="3205" spans="1:12">
      <c r="A3205" s="14">
        <v>2020</v>
      </c>
      <c r="B3205" s="14" t="s">
        <v>1100</v>
      </c>
      <c r="C3205" s="14" t="s">
        <v>2258</v>
      </c>
      <c r="D3205" s="14" t="s">
        <v>1149</v>
      </c>
      <c r="F3205" s="14" t="s">
        <v>2259</v>
      </c>
      <c r="G3205" s="30">
        <v>1893.4453508248546</v>
      </c>
      <c r="H3205" s="30">
        <v>722.20846556250103</v>
      </c>
      <c r="I3205" s="26">
        <f t="shared" si="159"/>
        <v>1893.4453508248546</v>
      </c>
      <c r="J3205" s="26">
        <f t="shared" si="159"/>
        <v>722.20846556250103</v>
      </c>
      <c r="K3205" s="26">
        <f t="shared" si="160"/>
        <v>1171.2368852623536</v>
      </c>
      <c r="L3205" s="28">
        <f t="shared" si="161"/>
        <v>0.61857443350668639</v>
      </c>
    </row>
    <row r="3206" spans="1:12">
      <c r="A3206" s="14">
        <v>2018</v>
      </c>
      <c r="B3206" s="14" t="s">
        <v>1100</v>
      </c>
      <c r="C3206" s="14" t="s">
        <v>2258</v>
      </c>
      <c r="D3206" s="14" t="s">
        <v>1149</v>
      </c>
      <c r="F3206" s="14" t="s">
        <v>2259</v>
      </c>
      <c r="G3206" s="30">
        <v>1847.0249531370173</v>
      </c>
      <c r="H3206" s="30">
        <v>843.71031042647132</v>
      </c>
      <c r="I3206" s="26">
        <f t="shared" si="159"/>
        <v>1847.0249531370173</v>
      </c>
      <c r="J3206" s="26">
        <f t="shared" si="159"/>
        <v>843.71031042647132</v>
      </c>
      <c r="K3206" s="26">
        <f t="shared" si="160"/>
        <v>1003.314642710546</v>
      </c>
      <c r="L3206" s="28">
        <f t="shared" si="161"/>
        <v>0.54320578669308173</v>
      </c>
    </row>
    <row r="3207" spans="1:12">
      <c r="A3207" s="14">
        <v>2019</v>
      </c>
      <c r="B3207" s="14" t="s">
        <v>1100</v>
      </c>
      <c r="C3207" s="14" t="s">
        <v>2258</v>
      </c>
      <c r="D3207" s="14" t="s">
        <v>1149</v>
      </c>
      <c r="F3207" s="14" t="s">
        <v>2259</v>
      </c>
      <c r="G3207" s="30">
        <v>1779.5531496545962</v>
      </c>
      <c r="H3207" s="30">
        <v>872.51160952225291</v>
      </c>
      <c r="I3207" s="26">
        <f t="shared" si="159"/>
        <v>1779.5531496545962</v>
      </c>
      <c r="J3207" s="26">
        <f t="shared" si="159"/>
        <v>872.51160952225291</v>
      </c>
      <c r="K3207" s="26">
        <f t="shared" si="160"/>
        <v>907.04154013234324</v>
      </c>
      <c r="L3207" s="28">
        <f t="shared" si="161"/>
        <v>0.50970185425953485</v>
      </c>
    </row>
    <row r="3208" spans="1:12">
      <c r="A3208" s="14">
        <v>2014</v>
      </c>
      <c r="B3208" s="14" t="s">
        <v>1100</v>
      </c>
      <c r="C3208" s="14" t="s">
        <v>2258</v>
      </c>
      <c r="D3208" s="14" t="s">
        <v>1149</v>
      </c>
      <c r="F3208" s="14" t="s">
        <v>2259</v>
      </c>
      <c r="G3208" s="30">
        <v>3601.3167877891924</v>
      </c>
      <c r="H3208" s="30">
        <v>1289.879600461164</v>
      </c>
      <c r="I3208" s="26">
        <f t="shared" ref="I3208:J3271" si="162">IF(G3208&lt;0,"",IF(G3208="","",G3208))</f>
        <v>3601.3167877891924</v>
      </c>
      <c r="J3208" s="26">
        <f t="shared" si="162"/>
        <v>1289.879600461164</v>
      </c>
      <c r="K3208" s="26">
        <f t="shared" si="160"/>
        <v>2311.4371873280284</v>
      </c>
      <c r="L3208" s="28">
        <f t="shared" si="161"/>
        <v>0.6418311199851412</v>
      </c>
    </row>
    <row r="3209" spans="1:12">
      <c r="A3209" s="14">
        <v>2013</v>
      </c>
      <c r="B3209" s="14" t="s">
        <v>1100</v>
      </c>
      <c r="C3209" s="14" t="s">
        <v>2258</v>
      </c>
      <c r="D3209" s="14" t="s">
        <v>1149</v>
      </c>
      <c r="F3209" s="14" t="s">
        <v>2259</v>
      </c>
      <c r="G3209" s="30">
        <v>3676.1615814778311</v>
      </c>
      <c r="H3209" s="30">
        <v>1493.2298276272718</v>
      </c>
      <c r="I3209" s="26">
        <f t="shared" si="162"/>
        <v>3676.1615814778311</v>
      </c>
      <c r="J3209" s="26">
        <f t="shared" si="162"/>
        <v>1493.2298276272718</v>
      </c>
      <c r="K3209" s="26">
        <f t="shared" si="160"/>
        <v>2182.9317538505593</v>
      </c>
      <c r="L3209" s="28">
        <f t="shared" si="161"/>
        <v>0.59380734645864297</v>
      </c>
    </row>
    <row r="3210" spans="1:12">
      <c r="A3210" s="14">
        <v>2011</v>
      </c>
      <c r="B3210" s="14" t="s">
        <v>1100</v>
      </c>
      <c r="C3210" s="14" t="s">
        <v>2258</v>
      </c>
      <c r="D3210" s="14" t="s">
        <v>1149</v>
      </c>
      <c r="F3210" s="14" t="s">
        <v>2259</v>
      </c>
      <c r="G3210" s="30">
        <v>3320.3475473635331</v>
      </c>
      <c r="H3210" s="30">
        <v>1764.835826649999</v>
      </c>
      <c r="I3210" s="26">
        <f t="shared" si="162"/>
        <v>3320.3475473635331</v>
      </c>
      <c r="J3210" s="26">
        <f t="shared" si="162"/>
        <v>1764.835826649999</v>
      </c>
      <c r="K3210" s="26">
        <f t="shared" si="160"/>
        <v>1555.511720713534</v>
      </c>
      <c r="L3210" s="28">
        <f t="shared" si="161"/>
        <v>0.46847858500495299</v>
      </c>
    </row>
    <row r="3211" spans="1:12">
      <c r="A3211" s="14">
        <v>2015</v>
      </c>
      <c r="B3211" s="14" t="s">
        <v>1100</v>
      </c>
      <c r="C3211" s="14" t="s">
        <v>2258</v>
      </c>
      <c r="D3211" s="14" t="s">
        <v>1149</v>
      </c>
      <c r="F3211" s="14" t="s">
        <v>2259</v>
      </c>
      <c r="G3211" s="30">
        <v>3901.5543015453009</v>
      </c>
      <c r="H3211" s="30">
        <v>1921.2083998981736</v>
      </c>
      <c r="I3211" s="26">
        <f t="shared" si="162"/>
        <v>3901.5543015453009</v>
      </c>
      <c r="J3211" s="26">
        <f t="shared" si="162"/>
        <v>1921.2083998981736</v>
      </c>
      <c r="K3211" s="26">
        <f t="shared" si="160"/>
        <v>1980.3459016471272</v>
      </c>
      <c r="L3211" s="28">
        <f t="shared" si="161"/>
        <v>0.50757871058279658</v>
      </c>
    </row>
    <row r="3212" spans="1:12">
      <c r="A3212" s="14">
        <v>2012</v>
      </c>
      <c r="B3212" s="14" t="s">
        <v>1100</v>
      </c>
      <c r="C3212" s="14" t="s">
        <v>2258</v>
      </c>
      <c r="D3212" s="14" t="s">
        <v>1149</v>
      </c>
      <c r="F3212" s="14" t="s">
        <v>2259</v>
      </c>
      <c r="G3212" s="30">
        <v>3793.3816212746219</v>
      </c>
      <c r="H3212" s="30">
        <v>2066.0277085125022</v>
      </c>
      <c r="I3212" s="26">
        <f t="shared" si="162"/>
        <v>3793.3816212746219</v>
      </c>
      <c r="J3212" s="26">
        <f t="shared" si="162"/>
        <v>2066.0277085125022</v>
      </c>
      <c r="K3212" s="26">
        <f t="shared" si="160"/>
        <v>1727.3539127621198</v>
      </c>
      <c r="L3212" s="28">
        <f t="shared" si="161"/>
        <v>0.45535990976349699</v>
      </c>
    </row>
    <row r="3213" spans="1:12">
      <c r="A3213" s="14">
        <v>2020</v>
      </c>
      <c r="B3213" s="14" t="s">
        <v>1100</v>
      </c>
      <c r="C3213" s="14" t="s">
        <v>2260</v>
      </c>
      <c r="D3213" s="14" t="s">
        <v>1295</v>
      </c>
      <c r="F3213" s="14" t="s">
        <v>2261</v>
      </c>
      <c r="G3213" s="30">
        <v>27.071702995031313</v>
      </c>
      <c r="H3213" s="30">
        <v>7.6361120021575077</v>
      </c>
      <c r="I3213" s="26">
        <f t="shared" si="162"/>
        <v>27.071702995031313</v>
      </c>
      <c r="J3213" s="26">
        <f t="shared" si="162"/>
        <v>7.6361120021575077</v>
      </c>
      <c r="K3213" s="26">
        <f t="shared" si="160"/>
        <v>19.435590992873806</v>
      </c>
      <c r="L3213" s="28">
        <f t="shared" si="161"/>
        <v>0.71793012048192817</v>
      </c>
    </row>
    <row r="3214" spans="1:12">
      <c r="A3214" s="14">
        <v>2021</v>
      </c>
      <c r="B3214" s="14" t="s">
        <v>1100</v>
      </c>
      <c r="C3214" s="14" t="s">
        <v>2260</v>
      </c>
      <c r="D3214" s="14" t="s">
        <v>1295</v>
      </c>
      <c r="F3214" s="14" t="s">
        <v>2261</v>
      </c>
      <c r="G3214" s="30">
        <v>68.927131257155835</v>
      </c>
      <c r="H3214" s="30">
        <v>53.063593520689658</v>
      </c>
      <c r="I3214" s="26">
        <f t="shared" si="162"/>
        <v>68.927131257155835</v>
      </c>
      <c r="J3214" s="26">
        <f t="shared" si="162"/>
        <v>53.063593520689658</v>
      </c>
      <c r="K3214" s="26">
        <f t="shared" si="160"/>
        <v>15.863537736466178</v>
      </c>
      <c r="L3214" s="28">
        <f t="shared" si="161"/>
        <v>0.23014939759036129</v>
      </c>
    </row>
    <row r="3215" spans="1:12">
      <c r="A3215" s="14">
        <v>2019</v>
      </c>
      <c r="B3215" s="14" t="s">
        <v>1100</v>
      </c>
      <c r="C3215" s="14" t="s">
        <v>2262</v>
      </c>
      <c r="D3215" s="14" t="s">
        <v>1149</v>
      </c>
      <c r="F3215" s="14" t="s">
        <v>1107</v>
      </c>
      <c r="G3215" s="30">
        <v>774.63511572118921</v>
      </c>
      <c r="H3215" s="30">
        <v>133.52655395041336</v>
      </c>
      <c r="I3215" s="26">
        <f t="shared" si="162"/>
        <v>774.63511572118921</v>
      </c>
      <c r="J3215" s="26">
        <f t="shared" si="162"/>
        <v>133.52655395041336</v>
      </c>
      <c r="K3215" s="26">
        <f t="shared" si="160"/>
        <v>641.10856177077585</v>
      </c>
      <c r="L3215" s="28">
        <f t="shared" si="161"/>
        <v>0.82762651570978751</v>
      </c>
    </row>
    <row r="3216" spans="1:12">
      <c r="A3216" s="14">
        <v>2018</v>
      </c>
      <c r="B3216" s="14" t="s">
        <v>1100</v>
      </c>
      <c r="C3216" s="14" t="s">
        <v>2262</v>
      </c>
      <c r="D3216" s="14" t="s">
        <v>1149</v>
      </c>
      <c r="F3216" s="14" t="s">
        <v>1107</v>
      </c>
      <c r="G3216" s="30">
        <v>1013.6361863077813</v>
      </c>
      <c r="H3216" s="30">
        <v>156.09721720778361</v>
      </c>
      <c r="I3216" s="26">
        <f t="shared" si="162"/>
        <v>1013.6361863077813</v>
      </c>
      <c r="J3216" s="26">
        <f t="shared" si="162"/>
        <v>156.09721720778361</v>
      </c>
      <c r="K3216" s="26">
        <f t="shared" si="160"/>
        <v>857.53896909999764</v>
      </c>
      <c r="L3216" s="28">
        <f t="shared" si="161"/>
        <v>0.84600271841480401</v>
      </c>
    </row>
    <row r="3217" spans="1:12">
      <c r="A3217" s="14">
        <v>2017</v>
      </c>
      <c r="B3217" s="14" t="s">
        <v>1100</v>
      </c>
      <c r="C3217" s="14" t="s">
        <v>2262</v>
      </c>
      <c r="D3217" s="14" t="s">
        <v>1149</v>
      </c>
      <c r="F3217" s="14" t="s">
        <v>1151</v>
      </c>
      <c r="G3217" s="30">
        <v>962.81857949020196</v>
      </c>
      <c r="H3217" s="30">
        <v>156.12741834393492</v>
      </c>
      <c r="I3217" s="26">
        <f t="shared" si="162"/>
        <v>962.81857949020196</v>
      </c>
      <c r="J3217" s="26">
        <f t="shared" si="162"/>
        <v>156.12741834393492</v>
      </c>
      <c r="K3217" s="26">
        <f t="shared" si="160"/>
        <v>806.69116114626706</v>
      </c>
      <c r="L3217" s="28">
        <f t="shared" si="161"/>
        <v>0.83784336772291823</v>
      </c>
    </row>
    <row r="3218" spans="1:12">
      <c r="A3218" s="14">
        <v>2012</v>
      </c>
      <c r="B3218" s="14" t="s">
        <v>1100</v>
      </c>
      <c r="C3218" s="14" t="s">
        <v>2262</v>
      </c>
      <c r="D3218" s="14" t="s">
        <v>1149</v>
      </c>
      <c r="F3218" s="14" t="s">
        <v>1151</v>
      </c>
      <c r="G3218" s="30">
        <v>807.1527121251205</v>
      </c>
      <c r="H3218" s="30">
        <v>184.23811088389849</v>
      </c>
      <c r="I3218" s="26">
        <f t="shared" si="162"/>
        <v>807.1527121251205</v>
      </c>
      <c r="J3218" s="26">
        <f t="shared" si="162"/>
        <v>184.23811088389849</v>
      </c>
      <c r="K3218" s="26">
        <f t="shared" si="160"/>
        <v>622.91460124122204</v>
      </c>
      <c r="L3218" s="28">
        <f t="shared" si="161"/>
        <v>0.77174318054532054</v>
      </c>
    </row>
    <row r="3219" spans="1:12">
      <c r="A3219" s="14">
        <v>2011</v>
      </c>
      <c r="B3219" s="14" t="s">
        <v>1100</v>
      </c>
      <c r="C3219" s="14" t="s">
        <v>2262</v>
      </c>
      <c r="D3219" s="14" t="s">
        <v>1149</v>
      </c>
      <c r="F3219" s="14" t="s">
        <v>1151</v>
      </c>
      <c r="G3219" s="30">
        <v>711.23090287479351</v>
      </c>
      <c r="H3219" s="30">
        <v>190.55507902545443</v>
      </c>
      <c r="I3219" s="26">
        <f t="shared" si="162"/>
        <v>711.23090287479351</v>
      </c>
      <c r="J3219" s="26">
        <f t="shared" si="162"/>
        <v>190.55507902545443</v>
      </c>
      <c r="K3219" s="26">
        <f t="shared" si="160"/>
        <v>520.67582384933905</v>
      </c>
      <c r="L3219" s="28">
        <f t="shared" si="161"/>
        <v>0.73207705366115094</v>
      </c>
    </row>
    <row r="3220" spans="1:12">
      <c r="A3220" s="14">
        <v>2015</v>
      </c>
      <c r="B3220" s="14" t="s">
        <v>1100</v>
      </c>
      <c r="C3220" s="14" t="s">
        <v>2262</v>
      </c>
      <c r="D3220" s="14" t="s">
        <v>1149</v>
      </c>
      <c r="F3220" s="14" t="s">
        <v>1151</v>
      </c>
      <c r="G3220" s="30">
        <v>1910.7834850305915</v>
      </c>
      <c r="H3220" s="30">
        <v>249.21105648299488</v>
      </c>
      <c r="I3220" s="26">
        <f t="shared" si="162"/>
        <v>1910.7834850305915</v>
      </c>
      <c r="J3220" s="26">
        <f t="shared" si="162"/>
        <v>249.21105648299488</v>
      </c>
      <c r="K3220" s="26">
        <f t="shared" si="160"/>
        <v>1661.5724285475967</v>
      </c>
      <c r="L3220" s="28">
        <f t="shared" si="161"/>
        <v>0.86957650700073696</v>
      </c>
    </row>
    <row r="3221" spans="1:12">
      <c r="A3221" s="14">
        <v>2021</v>
      </c>
      <c r="B3221" s="14" t="s">
        <v>1100</v>
      </c>
      <c r="C3221" s="14" t="s">
        <v>2262</v>
      </c>
      <c r="D3221" s="14" t="s">
        <v>1149</v>
      </c>
      <c r="F3221" s="14" t="s">
        <v>1107</v>
      </c>
      <c r="G3221" s="30">
        <v>1032.442402569455</v>
      </c>
      <c r="H3221" s="30">
        <v>254.32339978333414</v>
      </c>
      <c r="I3221" s="26">
        <f t="shared" si="162"/>
        <v>1032.442402569455</v>
      </c>
      <c r="J3221" s="26">
        <f t="shared" si="162"/>
        <v>254.32339978333414</v>
      </c>
      <c r="K3221" s="26">
        <f t="shared" si="160"/>
        <v>778.11900278612086</v>
      </c>
      <c r="L3221" s="28">
        <f t="shared" si="161"/>
        <v>0.75366819577499367</v>
      </c>
    </row>
    <row r="3222" spans="1:12">
      <c r="A3222" s="14">
        <v>2014</v>
      </c>
      <c r="B3222" s="14" t="s">
        <v>1100</v>
      </c>
      <c r="C3222" s="14" t="s">
        <v>2262</v>
      </c>
      <c r="D3222" s="14" t="s">
        <v>1149</v>
      </c>
      <c r="F3222" s="14" t="s">
        <v>1151</v>
      </c>
      <c r="G3222" s="30">
        <v>1249.5178329559753</v>
      </c>
      <c r="H3222" s="30">
        <v>268.36804959313821</v>
      </c>
      <c r="I3222" s="26">
        <f t="shared" si="162"/>
        <v>1249.5178329559753</v>
      </c>
      <c r="J3222" s="26">
        <f t="shared" si="162"/>
        <v>268.36804959313821</v>
      </c>
      <c r="K3222" s="26">
        <f t="shared" si="160"/>
        <v>981.14978336283707</v>
      </c>
      <c r="L3222" s="28">
        <f t="shared" si="161"/>
        <v>0.7852227135020059</v>
      </c>
    </row>
    <row r="3223" spans="1:12">
      <c r="A3223" s="14">
        <v>2016</v>
      </c>
      <c r="B3223" s="14" t="s">
        <v>1100</v>
      </c>
      <c r="C3223" s="14" t="s">
        <v>2262</v>
      </c>
      <c r="D3223" s="14" t="s">
        <v>1149</v>
      </c>
      <c r="F3223" s="14" t="s">
        <v>1151</v>
      </c>
      <c r="G3223" s="30">
        <v>1998.2482096610654</v>
      </c>
      <c r="H3223" s="30">
        <v>272.68848032128409</v>
      </c>
      <c r="I3223" s="26">
        <f t="shared" si="162"/>
        <v>1998.2482096610654</v>
      </c>
      <c r="J3223" s="26">
        <f t="shared" si="162"/>
        <v>272.68848032128409</v>
      </c>
      <c r="K3223" s="26">
        <f t="shared" si="160"/>
        <v>1725.5597293397814</v>
      </c>
      <c r="L3223" s="28">
        <f t="shared" si="161"/>
        <v>0.86353623188405793</v>
      </c>
    </row>
    <row r="3224" spans="1:12">
      <c r="A3224" s="14">
        <v>2013</v>
      </c>
      <c r="B3224" s="14" t="s">
        <v>1100</v>
      </c>
      <c r="C3224" s="14" t="s">
        <v>2262</v>
      </c>
      <c r="D3224" s="14" t="s">
        <v>1149</v>
      </c>
      <c r="F3224" s="14" t="s">
        <v>1151</v>
      </c>
      <c r="G3224" s="30">
        <v>1177.3887324373272</v>
      </c>
      <c r="H3224" s="30">
        <v>287.22809606516296</v>
      </c>
      <c r="I3224" s="26">
        <f t="shared" si="162"/>
        <v>1177.3887324373272</v>
      </c>
      <c r="J3224" s="26">
        <f t="shared" si="162"/>
        <v>287.22809606516296</v>
      </c>
      <c r="K3224" s="26">
        <f t="shared" si="160"/>
        <v>890.16063637216428</v>
      </c>
      <c r="L3224" s="28">
        <f t="shared" si="161"/>
        <v>0.75604650515843785</v>
      </c>
    </row>
    <row r="3225" spans="1:12">
      <c r="A3225" s="14">
        <v>2020</v>
      </c>
      <c r="B3225" s="14" t="s">
        <v>1100</v>
      </c>
      <c r="C3225" s="14" t="s">
        <v>2262</v>
      </c>
      <c r="D3225" s="14" t="s">
        <v>1149</v>
      </c>
      <c r="F3225" s="14" t="s">
        <v>1107</v>
      </c>
      <c r="G3225" s="30">
        <v>1272.6086634006108</v>
      </c>
      <c r="H3225" s="30">
        <v>298.90986020642293</v>
      </c>
      <c r="I3225" s="26">
        <f t="shared" si="162"/>
        <v>1272.6086634006108</v>
      </c>
      <c r="J3225" s="26">
        <f t="shared" si="162"/>
        <v>298.90986020642293</v>
      </c>
      <c r="K3225" s="26">
        <f t="shared" si="160"/>
        <v>973.6988031941878</v>
      </c>
      <c r="L3225" s="28">
        <f t="shared" si="161"/>
        <v>0.76512036354703983</v>
      </c>
    </row>
    <row r="3226" spans="1:12">
      <c r="A3226" s="14">
        <v>2019</v>
      </c>
      <c r="B3226" s="14" t="s">
        <v>1100</v>
      </c>
      <c r="C3226" s="14" t="s">
        <v>2263</v>
      </c>
      <c r="D3226" s="14" t="s">
        <v>2264</v>
      </c>
      <c r="F3226" s="14" t="s">
        <v>1562</v>
      </c>
      <c r="G3226" s="30">
        <v>3028.874505599154</v>
      </c>
      <c r="H3226" s="30">
        <v>848.01107352500003</v>
      </c>
      <c r="I3226" s="26">
        <f t="shared" si="162"/>
        <v>3028.874505599154</v>
      </c>
      <c r="J3226" s="26">
        <f t="shared" si="162"/>
        <v>848.01107352500003</v>
      </c>
      <c r="K3226" s="26">
        <f t="shared" si="160"/>
        <v>2180.8634320741539</v>
      </c>
      <c r="L3226" s="28">
        <f t="shared" si="161"/>
        <v>0.7200243615384615</v>
      </c>
    </row>
    <row r="3227" spans="1:12">
      <c r="A3227" s="14">
        <v>2018</v>
      </c>
      <c r="B3227" s="14" t="s">
        <v>1100</v>
      </c>
      <c r="C3227" s="14" t="s">
        <v>2263</v>
      </c>
      <c r="D3227" s="14" t="s">
        <v>2264</v>
      </c>
      <c r="F3227" s="14" t="s">
        <v>1562</v>
      </c>
      <c r="G3227" s="30">
        <v>2878.1609092192516</v>
      </c>
      <c r="H3227" s="30">
        <v>911.12895893333496</v>
      </c>
      <c r="I3227" s="26">
        <f t="shared" si="162"/>
        <v>2878.1609092192516</v>
      </c>
      <c r="J3227" s="26">
        <f t="shared" si="162"/>
        <v>911.12895893333496</v>
      </c>
      <c r="K3227" s="26">
        <f t="shared" si="160"/>
        <v>1967.0319502859165</v>
      </c>
      <c r="L3227" s="28">
        <f t="shared" si="161"/>
        <v>0.68343362735042712</v>
      </c>
    </row>
    <row r="3228" spans="1:12">
      <c r="A3228" s="14">
        <v>2021</v>
      </c>
      <c r="B3228" s="14" t="s">
        <v>1100</v>
      </c>
      <c r="C3228" s="14" t="s">
        <v>2263</v>
      </c>
      <c r="D3228" s="14" t="s">
        <v>2264</v>
      </c>
      <c r="F3228" s="14" t="s">
        <v>1562</v>
      </c>
      <c r="G3228" s="30">
        <v>2917.8988447515376</v>
      </c>
      <c r="H3228" s="30">
        <v>1401.7450659679992</v>
      </c>
      <c r="I3228" s="26">
        <f t="shared" si="162"/>
        <v>2917.8988447515376</v>
      </c>
      <c r="J3228" s="26">
        <f t="shared" si="162"/>
        <v>1401.7450659679992</v>
      </c>
      <c r="K3228" s="26">
        <f t="shared" si="160"/>
        <v>1516.1537787835384</v>
      </c>
      <c r="L3228" s="28">
        <f t="shared" si="161"/>
        <v>0.51960463999999995</v>
      </c>
    </row>
    <row r="3229" spans="1:12">
      <c r="A3229" s="14">
        <v>2020</v>
      </c>
      <c r="B3229" s="14" t="s">
        <v>1100</v>
      </c>
      <c r="C3229" s="14" t="s">
        <v>2263</v>
      </c>
      <c r="D3229" s="14" t="s">
        <v>2264</v>
      </c>
      <c r="F3229" s="14" t="s">
        <v>1562</v>
      </c>
      <c r="G3229" s="30">
        <v>3021.7353927965478</v>
      </c>
      <c r="H3229" s="30">
        <v>1531.9723254217872</v>
      </c>
      <c r="I3229" s="26">
        <f t="shared" si="162"/>
        <v>3021.7353927965478</v>
      </c>
      <c r="J3229" s="26">
        <f t="shared" si="162"/>
        <v>1531.9723254217872</v>
      </c>
      <c r="K3229" s="26">
        <f t="shared" si="160"/>
        <v>1489.7630673747606</v>
      </c>
      <c r="L3229" s="28">
        <f t="shared" si="161"/>
        <v>0.49301572564102597</v>
      </c>
    </row>
    <row r="3230" spans="1:12">
      <c r="A3230" s="14">
        <v>2021</v>
      </c>
      <c r="B3230" s="14" t="s">
        <v>1100</v>
      </c>
      <c r="C3230" s="14" t="s">
        <v>2265</v>
      </c>
      <c r="D3230" s="14" t="s">
        <v>2173</v>
      </c>
      <c r="F3230" s="14" t="s">
        <v>2266</v>
      </c>
      <c r="G3230" s="30">
        <v>57.672063171062348</v>
      </c>
      <c r="H3230" s="30">
        <v>16.136402975000038</v>
      </c>
      <c r="I3230" s="26">
        <f t="shared" si="162"/>
        <v>57.672063171062348</v>
      </c>
      <c r="J3230" s="26">
        <f t="shared" si="162"/>
        <v>16.136402975000038</v>
      </c>
      <c r="K3230" s="26">
        <f t="shared" si="160"/>
        <v>41.53566019606231</v>
      </c>
      <c r="L3230" s="28">
        <f t="shared" si="161"/>
        <v>0.72020416666666653</v>
      </c>
    </row>
    <row r="3231" spans="1:12">
      <c r="A3231" s="14">
        <v>2020</v>
      </c>
      <c r="B3231" s="14" t="s">
        <v>1100</v>
      </c>
      <c r="C3231" s="14" t="s">
        <v>2265</v>
      </c>
      <c r="D3231" s="14" t="s">
        <v>2173</v>
      </c>
      <c r="F3231" s="14" t="s">
        <v>2266</v>
      </c>
      <c r="G3231" s="30">
        <v>73.822839416807341</v>
      </c>
      <c r="H3231" s="30">
        <v>47.970627888888949</v>
      </c>
      <c r="I3231" s="26">
        <f t="shared" si="162"/>
        <v>73.822839416807341</v>
      </c>
      <c r="J3231" s="26">
        <f t="shared" si="162"/>
        <v>47.970627888888949</v>
      </c>
      <c r="K3231" s="26">
        <f t="shared" si="160"/>
        <v>25.852211527918392</v>
      </c>
      <c r="L3231" s="28">
        <f t="shared" si="161"/>
        <v>0.3501925925925925</v>
      </c>
    </row>
    <row r="3232" spans="1:12">
      <c r="A3232" s="14">
        <v>2021</v>
      </c>
      <c r="B3232" s="14" t="s">
        <v>1100</v>
      </c>
      <c r="C3232" s="14" t="s">
        <v>2267</v>
      </c>
      <c r="D3232" s="14" t="s">
        <v>1149</v>
      </c>
      <c r="F3232" s="14" t="s">
        <v>2268</v>
      </c>
      <c r="G3232" s="30">
        <v>56.965972958918215</v>
      </c>
      <c r="H3232" s="30">
        <v>18.327815849999947</v>
      </c>
      <c r="I3232" s="26">
        <f t="shared" si="162"/>
        <v>56.965972958918215</v>
      </c>
      <c r="J3232" s="26">
        <f t="shared" si="162"/>
        <v>18.327815849999947</v>
      </c>
      <c r="K3232" s="26">
        <f t="shared" si="160"/>
        <v>38.638157108918264</v>
      </c>
      <c r="L3232" s="28">
        <f t="shared" si="161"/>
        <v>0.67826730769230781</v>
      </c>
    </row>
    <row r="3233" spans="1:12">
      <c r="A3233" s="14">
        <v>2020</v>
      </c>
      <c r="B3233" s="14" t="s">
        <v>1100</v>
      </c>
      <c r="C3233" s="14" t="s">
        <v>2267</v>
      </c>
      <c r="D3233" s="14" t="s">
        <v>1149</v>
      </c>
      <c r="F3233" s="14" t="s">
        <v>2268</v>
      </c>
      <c r="G3233" s="30">
        <v>65.620806961585203</v>
      </c>
      <c r="H3233" s="30">
        <v>28.627708006289247</v>
      </c>
      <c r="I3233" s="26">
        <f t="shared" si="162"/>
        <v>65.620806961585203</v>
      </c>
      <c r="J3233" s="26">
        <f t="shared" si="162"/>
        <v>28.627708006289247</v>
      </c>
      <c r="K3233" s="26">
        <f t="shared" ref="K3233:K3296" si="163">IF(H3233="","",IF(G3233="","",G3233-H3233))</f>
        <v>36.993098955295956</v>
      </c>
      <c r="L3233" s="28">
        <f t="shared" ref="L3233:L3296" si="164">IF(H3233="","",IF(G3233="","",K3233/G3233))</f>
        <v>0.56374038461538467</v>
      </c>
    </row>
    <row r="3234" spans="1:12">
      <c r="A3234" s="14">
        <v>2020</v>
      </c>
      <c r="B3234" s="14" t="s">
        <v>1100</v>
      </c>
      <c r="C3234" s="14" t="s">
        <v>2269</v>
      </c>
      <c r="D3234" s="14" t="s">
        <v>1102</v>
      </c>
      <c r="F3234" s="14" t="s">
        <v>2270</v>
      </c>
      <c r="G3234" s="30">
        <v>555.8854587292177</v>
      </c>
      <c r="H3234" s="30">
        <v>163.09135826666733</v>
      </c>
      <c r="I3234" s="26">
        <f t="shared" si="162"/>
        <v>555.8854587292177</v>
      </c>
      <c r="J3234" s="26">
        <f t="shared" si="162"/>
        <v>163.09135826666733</v>
      </c>
      <c r="K3234" s="26">
        <f t="shared" si="163"/>
        <v>392.79410046255038</v>
      </c>
      <c r="L3234" s="28">
        <f t="shared" si="164"/>
        <v>0.70660977777777745</v>
      </c>
    </row>
    <row r="3235" spans="1:12">
      <c r="A3235" s="14">
        <v>2021</v>
      </c>
      <c r="B3235" s="14" t="s">
        <v>1100</v>
      </c>
      <c r="C3235" s="14" t="s">
        <v>2269</v>
      </c>
      <c r="D3235" s="14" t="s">
        <v>1102</v>
      </c>
      <c r="F3235" s="14" t="s">
        <v>2270</v>
      </c>
      <c r="G3235" s="30">
        <v>434.35796864327443</v>
      </c>
      <c r="H3235" s="30">
        <v>179.6357902166672</v>
      </c>
      <c r="I3235" s="26">
        <f t="shared" si="162"/>
        <v>434.35796864327443</v>
      </c>
      <c r="J3235" s="26">
        <f t="shared" si="162"/>
        <v>179.6357902166672</v>
      </c>
      <c r="K3235" s="26">
        <f t="shared" si="163"/>
        <v>254.72217842660723</v>
      </c>
      <c r="L3235" s="28">
        <f t="shared" si="164"/>
        <v>0.58643376388888846</v>
      </c>
    </row>
    <row r="3236" spans="1:12">
      <c r="A3236" s="14">
        <v>2021</v>
      </c>
      <c r="B3236" s="14" t="s">
        <v>1100</v>
      </c>
      <c r="C3236" s="14" t="s">
        <v>2271</v>
      </c>
      <c r="D3236" s="14" t="s">
        <v>2247</v>
      </c>
      <c r="F3236" s="14" t="s">
        <v>2272</v>
      </c>
      <c r="G3236" s="30">
        <v>560.41864261218427</v>
      </c>
      <c r="H3236" s="30">
        <v>49.095896089962032</v>
      </c>
      <c r="I3236" s="26">
        <f t="shared" si="162"/>
        <v>560.41864261218427</v>
      </c>
      <c r="J3236" s="26">
        <f t="shared" si="162"/>
        <v>49.095896089962032</v>
      </c>
      <c r="K3236" s="26">
        <f t="shared" si="163"/>
        <v>511.32274652222225</v>
      </c>
      <c r="L3236" s="28">
        <f t="shared" si="164"/>
        <v>0.91239424894732324</v>
      </c>
    </row>
    <row r="3237" spans="1:12">
      <c r="A3237" s="14">
        <v>2020</v>
      </c>
      <c r="B3237" s="14" t="s">
        <v>1100</v>
      </c>
      <c r="C3237" s="14" t="s">
        <v>2271</v>
      </c>
      <c r="D3237" s="14" t="s">
        <v>2247</v>
      </c>
      <c r="F3237" s="14" t="s">
        <v>2272</v>
      </c>
      <c r="G3237" s="30">
        <v>555.66006026338016</v>
      </c>
      <c r="H3237" s="30">
        <v>80.420417422586482</v>
      </c>
      <c r="I3237" s="26">
        <f t="shared" si="162"/>
        <v>555.66006026338016</v>
      </c>
      <c r="J3237" s="26">
        <f t="shared" si="162"/>
        <v>80.420417422586482</v>
      </c>
      <c r="K3237" s="26">
        <f t="shared" si="163"/>
        <v>475.23964284079369</v>
      </c>
      <c r="L3237" s="28">
        <f t="shared" si="164"/>
        <v>0.85527047348973118</v>
      </c>
    </row>
    <row r="3238" spans="1:12">
      <c r="A3238" s="14">
        <v>2021</v>
      </c>
      <c r="B3238" s="14" t="s">
        <v>1100</v>
      </c>
      <c r="C3238" s="14" t="s">
        <v>2273</v>
      </c>
      <c r="D3238" s="14" t="s">
        <v>2247</v>
      </c>
      <c r="F3238" s="14" t="s">
        <v>2274</v>
      </c>
      <c r="G3238" s="30">
        <v>90.149161034761548</v>
      </c>
      <c r="H3238" s="30">
        <v>16.594421458333315</v>
      </c>
      <c r="I3238" s="26">
        <f t="shared" si="162"/>
        <v>90.149161034761548</v>
      </c>
      <c r="J3238" s="26">
        <f t="shared" si="162"/>
        <v>16.594421458333315</v>
      </c>
      <c r="K3238" s="26">
        <f t="shared" si="163"/>
        <v>73.554739576428233</v>
      </c>
      <c r="L3238" s="28">
        <f t="shared" si="164"/>
        <v>0.81592261904761931</v>
      </c>
    </row>
    <row r="3239" spans="1:12">
      <c r="A3239" s="14">
        <v>2020</v>
      </c>
      <c r="B3239" s="14" t="s">
        <v>1100</v>
      </c>
      <c r="C3239" s="14" t="s">
        <v>2273</v>
      </c>
      <c r="D3239" s="14" t="s">
        <v>2247</v>
      </c>
      <c r="F3239" s="14" t="s">
        <v>2274</v>
      </c>
      <c r="G3239" s="30">
        <v>92.030863658437895</v>
      </c>
      <c r="H3239" s="30">
        <v>25.684083552197801</v>
      </c>
      <c r="I3239" s="26">
        <f t="shared" si="162"/>
        <v>92.030863658437895</v>
      </c>
      <c r="J3239" s="26">
        <f t="shared" si="162"/>
        <v>25.684083552197801</v>
      </c>
      <c r="K3239" s="26">
        <f t="shared" si="163"/>
        <v>66.346780106240089</v>
      </c>
      <c r="L3239" s="28">
        <f t="shared" si="164"/>
        <v>0.72091880341880343</v>
      </c>
    </row>
    <row r="3240" spans="1:12">
      <c r="A3240" s="14">
        <v>2021</v>
      </c>
      <c r="B3240" s="14" t="s">
        <v>1100</v>
      </c>
      <c r="C3240" s="14" t="s">
        <v>2275</v>
      </c>
      <c r="D3240" s="14" t="s">
        <v>1109</v>
      </c>
      <c r="F3240" s="14" t="s">
        <v>2276</v>
      </c>
      <c r="G3240" s="30">
        <v>77.403247238590225</v>
      </c>
      <c r="H3240" s="30">
        <v>31.540641091040413</v>
      </c>
      <c r="I3240" s="26">
        <f t="shared" si="162"/>
        <v>77.403247238590225</v>
      </c>
      <c r="J3240" s="26">
        <f t="shared" si="162"/>
        <v>31.540641091040413</v>
      </c>
      <c r="K3240" s="26">
        <f t="shared" si="163"/>
        <v>45.862606147549812</v>
      </c>
      <c r="L3240" s="28">
        <f t="shared" si="164"/>
        <v>0.59251527272727278</v>
      </c>
    </row>
    <row r="3241" spans="1:12">
      <c r="A3241" s="14">
        <v>2020</v>
      </c>
      <c r="B3241" s="14" t="s">
        <v>1100</v>
      </c>
      <c r="C3241" s="14" t="s">
        <v>2275</v>
      </c>
      <c r="D3241" s="14" t="s">
        <v>1109</v>
      </c>
      <c r="F3241" s="14" t="s">
        <v>2276</v>
      </c>
      <c r="G3241" s="30">
        <v>16071.951321138205</v>
      </c>
      <c r="H3241" s="30">
        <v>43.542047028571446</v>
      </c>
      <c r="I3241" s="26">
        <f t="shared" si="162"/>
        <v>16071.951321138205</v>
      </c>
      <c r="J3241" s="26">
        <f t="shared" si="162"/>
        <v>43.542047028571446</v>
      </c>
      <c r="K3241" s="26">
        <f t="shared" si="163"/>
        <v>16028.409274109634</v>
      </c>
      <c r="L3241" s="28">
        <f t="shared" si="164"/>
        <v>0.99729080519480517</v>
      </c>
    </row>
    <row r="3242" spans="1:12">
      <c r="A3242" s="14">
        <v>2021</v>
      </c>
      <c r="B3242" s="14" t="s">
        <v>1100</v>
      </c>
      <c r="C3242" s="14" t="s">
        <v>2277</v>
      </c>
      <c r="D3242" s="14" t="s">
        <v>1109</v>
      </c>
      <c r="F3242" s="14" t="s">
        <v>2278</v>
      </c>
      <c r="G3242" s="30">
        <v>245.71739231982204</v>
      </c>
      <c r="H3242" s="30">
        <v>100.63405000000009</v>
      </c>
      <c r="I3242" s="26">
        <f t="shared" si="162"/>
        <v>245.71739231982204</v>
      </c>
      <c r="J3242" s="26">
        <f t="shared" si="162"/>
        <v>100.63405000000009</v>
      </c>
      <c r="K3242" s="26">
        <f t="shared" si="163"/>
        <v>145.08334231982195</v>
      </c>
      <c r="L3242" s="28">
        <f t="shared" si="164"/>
        <v>0.59044799779977997</v>
      </c>
    </row>
    <row r="3243" spans="1:12">
      <c r="A3243" s="14">
        <v>2020</v>
      </c>
      <c r="B3243" s="14" t="s">
        <v>1100</v>
      </c>
      <c r="C3243" s="14" t="s">
        <v>2277</v>
      </c>
      <c r="D3243" s="14" t="s">
        <v>1109</v>
      </c>
      <c r="F3243" s="14" t="s">
        <v>2278</v>
      </c>
      <c r="G3243" s="30">
        <v>329.09749524880755</v>
      </c>
      <c r="H3243" s="30">
        <v>146.49605443985342</v>
      </c>
      <c r="I3243" s="26">
        <f t="shared" si="162"/>
        <v>329.09749524880755</v>
      </c>
      <c r="J3243" s="26">
        <f t="shared" si="162"/>
        <v>146.49605443985342</v>
      </c>
      <c r="K3243" s="26">
        <f t="shared" si="163"/>
        <v>182.60144080895412</v>
      </c>
      <c r="L3243" s="28">
        <f t="shared" si="164"/>
        <v>0.55485515218188453</v>
      </c>
    </row>
    <row r="3244" spans="1:12">
      <c r="A3244" s="14">
        <v>2020</v>
      </c>
      <c r="B3244" s="14" t="s">
        <v>1100</v>
      </c>
      <c r="C3244" s="14" t="s">
        <v>2279</v>
      </c>
      <c r="D3244" s="14" t="s">
        <v>2280</v>
      </c>
      <c r="F3244" s="14" t="s">
        <v>2254</v>
      </c>
      <c r="G3244" s="30">
        <v>237.15986523591488</v>
      </c>
      <c r="H3244" s="30">
        <v>53.40125546743883</v>
      </c>
      <c r="I3244" s="26">
        <f t="shared" si="162"/>
        <v>237.15986523591488</v>
      </c>
      <c r="J3244" s="26">
        <f t="shared" si="162"/>
        <v>53.40125546743883</v>
      </c>
      <c r="K3244" s="26">
        <f t="shared" si="163"/>
        <v>183.75860976847605</v>
      </c>
      <c r="L3244" s="28">
        <f t="shared" si="164"/>
        <v>0.77483013234841436</v>
      </c>
    </row>
    <row r="3245" spans="1:12">
      <c r="A3245" s="14">
        <v>2021</v>
      </c>
      <c r="B3245" s="14" t="s">
        <v>1100</v>
      </c>
      <c r="C3245" s="14" t="s">
        <v>2279</v>
      </c>
      <c r="D3245" s="14" t="s">
        <v>2280</v>
      </c>
      <c r="F3245" s="14" t="s">
        <v>2254</v>
      </c>
      <c r="G3245" s="30">
        <v>216.90907661193651</v>
      </c>
      <c r="H3245" s="30">
        <v>57.872888844697002</v>
      </c>
      <c r="I3245" s="26">
        <f t="shared" si="162"/>
        <v>216.90907661193651</v>
      </c>
      <c r="J3245" s="26">
        <f t="shared" si="162"/>
        <v>57.872888844697002</v>
      </c>
      <c r="K3245" s="26">
        <f t="shared" si="163"/>
        <v>159.03618776723951</v>
      </c>
      <c r="L3245" s="28">
        <f t="shared" si="164"/>
        <v>0.73319286703601105</v>
      </c>
    </row>
    <row r="3246" spans="1:12">
      <c r="A3246" s="14">
        <v>2021</v>
      </c>
      <c r="B3246" s="14" t="s">
        <v>1100</v>
      </c>
      <c r="C3246" s="14" t="s">
        <v>2281</v>
      </c>
      <c r="D3246" s="14" t="s">
        <v>1513</v>
      </c>
      <c r="F3246" s="14" t="s">
        <v>2282</v>
      </c>
      <c r="G3246" s="30">
        <v>70.304895507409014</v>
      </c>
      <c r="H3246" s="30">
        <v>1.1041948789491773</v>
      </c>
      <c r="I3246" s="26">
        <f t="shared" si="162"/>
        <v>70.304895507409014</v>
      </c>
      <c r="J3246" s="26">
        <f t="shared" si="162"/>
        <v>1.1041948789491773</v>
      </c>
      <c r="K3246" s="26">
        <f t="shared" si="163"/>
        <v>69.200700628459842</v>
      </c>
      <c r="L3246" s="28">
        <f t="shared" si="164"/>
        <v>0.98429419642857152</v>
      </c>
    </row>
    <row r="3247" spans="1:12">
      <c r="A3247" s="14">
        <v>2020</v>
      </c>
      <c r="B3247" s="14" t="s">
        <v>1100</v>
      </c>
      <c r="C3247" s="14" t="s">
        <v>2281</v>
      </c>
      <c r="D3247" s="14" t="s">
        <v>1513</v>
      </c>
      <c r="F3247" s="14" t="s">
        <v>2282</v>
      </c>
      <c r="G3247" s="30">
        <v>132.57104145077702</v>
      </c>
      <c r="H3247" s="30">
        <v>5.656815357142845</v>
      </c>
      <c r="I3247" s="26">
        <f t="shared" si="162"/>
        <v>132.57104145077702</v>
      </c>
      <c r="J3247" s="26">
        <f t="shared" si="162"/>
        <v>5.656815357142845</v>
      </c>
      <c r="K3247" s="26">
        <f t="shared" si="163"/>
        <v>126.91422609363417</v>
      </c>
      <c r="L3247" s="28">
        <f t="shared" si="164"/>
        <v>0.95732993197278915</v>
      </c>
    </row>
    <row r="3248" spans="1:12">
      <c r="A3248" s="14">
        <v>2018</v>
      </c>
      <c r="B3248" s="14" t="s">
        <v>1100</v>
      </c>
      <c r="C3248" s="14" t="s">
        <v>2283</v>
      </c>
      <c r="D3248" s="14" t="s">
        <v>2284</v>
      </c>
      <c r="F3248" s="14" t="s">
        <v>2285</v>
      </c>
      <c r="G3248" s="30">
        <v>5933.0748316400168</v>
      </c>
      <c r="H3248" s="30">
        <v>149.20341729385129</v>
      </c>
      <c r="I3248" s="26">
        <f t="shared" si="162"/>
        <v>5933.0748316400168</v>
      </c>
      <c r="J3248" s="26">
        <f t="shared" si="162"/>
        <v>149.20341729385129</v>
      </c>
      <c r="K3248" s="26">
        <f t="shared" si="163"/>
        <v>5783.8714143461657</v>
      </c>
      <c r="L3248" s="28">
        <f t="shared" si="164"/>
        <v>0.97485226100669142</v>
      </c>
    </row>
    <row r="3249" spans="1:12">
      <c r="A3249" s="14">
        <v>2020</v>
      </c>
      <c r="B3249" s="14" t="s">
        <v>1100</v>
      </c>
      <c r="C3249" s="14" t="s">
        <v>2283</v>
      </c>
      <c r="D3249" s="14" t="s">
        <v>2284</v>
      </c>
      <c r="F3249" s="14" t="s">
        <v>2285</v>
      </c>
      <c r="G3249" s="30">
        <v>6791.2965361772021</v>
      </c>
      <c r="H3249" s="30">
        <v>322.63145699999973</v>
      </c>
      <c r="I3249" s="26">
        <f t="shared" si="162"/>
        <v>6791.2965361772021</v>
      </c>
      <c r="J3249" s="26">
        <f t="shared" si="162"/>
        <v>322.63145699999973</v>
      </c>
      <c r="K3249" s="26">
        <f t="shared" si="163"/>
        <v>6468.6650791772026</v>
      </c>
      <c r="L3249" s="28">
        <f t="shared" si="164"/>
        <v>0.95249339278864598</v>
      </c>
    </row>
    <row r="3250" spans="1:12">
      <c r="A3250" s="14">
        <v>2019</v>
      </c>
      <c r="B3250" s="14" t="s">
        <v>1100</v>
      </c>
      <c r="C3250" s="14" t="s">
        <v>2283</v>
      </c>
      <c r="D3250" s="14" t="s">
        <v>2284</v>
      </c>
      <c r="F3250" s="14" t="s">
        <v>2285</v>
      </c>
      <c r="G3250" s="30">
        <v>5405.7748340241415</v>
      </c>
      <c r="H3250" s="30">
        <v>361.19284849586938</v>
      </c>
      <c r="I3250" s="26">
        <f t="shared" si="162"/>
        <v>5405.7748340241415</v>
      </c>
      <c r="J3250" s="26">
        <f t="shared" si="162"/>
        <v>361.19284849586938</v>
      </c>
      <c r="K3250" s="26">
        <f t="shared" si="163"/>
        <v>5044.5819855282716</v>
      </c>
      <c r="L3250" s="28">
        <f t="shared" si="164"/>
        <v>0.9331838895281932</v>
      </c>
    </row>
    <row r="3251" spans="1:12">
      <c r="A3251" s="14">
        <v>2021</v>
      </c>
      <c r="B3251" s="14" t="s">
        <v>1100</v>
      </c>
      <c r="C3251" s="14" t="s">
        <v>2283</v>
      </c>
      <c r="D3251" s="14" t="s">
        <v>2284</v>
      </c>
      <c r="F3251" s="14" t="s">
        <v>2285</v>
      </c>
      <c r="G3251" s="30">
        <v>5720.4767716226224</v>
      </c>
      <c r="H3251" s="30">
        <v>590.69180243028893</v>
      </c>
      <c r="I3251" s="26">
        <f t="shared" si="162"/>
        <v>5720.4767716226224</v>
      </c>
      <c r="J3251" s="26">
        <f t="shared" si="162"/>
        <v>590.69180243028893</v>
      </c>
      <c r="K3251" s="26">
        <f t="shared" si="163"/>
        <v>5129.7849691923338</v>
      </c>
      <c r="L3251" s="28">
        <f t="shared" si="164"/>
        <v>0.89674080919959087</v>
      </c>
    </row>
    <row r="3252" spans="1:12">
      <c r="A3252" s="14">
        <v>2021</v>
      </c>
      <c r="B3252" s="14" t="s">
        <v>1100</v>
      </c>
      <c r="C3252" s="14" t="s">
        <v>2286</v>
      </c>
      <c r="D3252" s="14" t="s">
        <v>2228</v>
      </c>
      <c r="F3252" s="14" t="s">
        <v>2287</v>
      </c>
      <c r="G3252" s="30">
        <v>85.570382040455002</v>
      </c>
      <c r="H3252" s="30">
        <v>31.804366383333299</v>
      </c>
      <c r="I3252" s="26">
        <f t="shared" si="162"/>
        <v>85.570382040455002</v>
      </c>
      <c r="J3252" s="26">
        <f t="shared" si="162"/>
        <v>31.804366383333299</v>
      </c>
      <c r="K3252" s="26">
        <f t="shared" si="163"/>
        <v>53.766015657121699</v>
      </c>
      <c r="L3252" s="28">
        <f t="shared" si="164"/>
        <v>0.62832506265664223</v>
      </c>
    </row>
    <row r="3253" spans="1:12">
      <c r="A3253" s="14">
        <v>2020</v>
      </c>
      <c r="B3253" s="14" t="s">
        <v>1100</v>
      </c>
      <c r="C3253" s="14" t="s">
        <v>2286</v>
      </c>
      <c r="D3253" s="14" t="s">
        <v>2228</v>
      </c>
      <c r="F3253" s="14" t="s">
        <v>2287</v>
      </c>
      <c r="G3253" s="30">
        <v>91.189174446552798</v>
      </c>
      <c r="H3253" s="30">
        <v>43.118538311111116</v>
      </c>
      <c r="I3253" s="26">
        <f t="shared" si="162"/>
        <v>91.189174446552798</v>
      </c>
      <c r="J3253" s="26">
        <f t="shared" si="162"/>
        <v>43.118538311111116</v>
      </c>
      <c r="K3253" s="26">
        <f t="shared" si="163"/>
        <v>48.070636135441681</v>
      </c>
      <c r="L3253" s="28">
        <f t="shared" si="164"/>
        <v>0.5271528822055136</v>
      </c>
    </row>
    <row r="3254" spans="1:12">
      <c r="A3254" s="14">
        <v>2021</v>
      </c>
      <c r="B3254" s="14" t="s">
        <v>1100</v>
      </c>
      <c r="C3254" s="14" t="s">
        <v>2288</v>
      </c>
      <c r="D3254" s="14" t="s">
        <v>1112</v>
      </c>
      <c r="F3254" s="14" t="s">
        <v>2289</v>
      </c>
      <c r="G3254" s="30">
        <v>1216.4073767765051</v>
      </c>
      <c r="H3254" s="30">
        <v>101.65569037605057</v>
      </c>
      <c r="I3254" s="26">
        <f t="shared" si="162"/>
        <v>1216.4073767765051</v>
      </c>
      <c r="J3254" s="26">
        <f t="shared" si="162"/>
        <v>101.65569037605057</v>
      </c>
      <c r="K3254" s="26">
        <f t="shared" si="163"/>
        <v>1114.7516864004544</v>
      </c>
      <c r="L3254" s="28">
        <f t="shared" si="164"/>
        <v>0.91642956766224193</v>
      </c>
    </row>
    <row r="3255" spans="1:12">
      <c r="A3255" s="14">
        <v>2020</v>
      </c>
      <c r="B3255" s="14" t="s">
        <v>1100</v>
      </c>
      <c r="C3255" s="14" t="s">
        <v>2288</v>
      </c>
      <c r="D3255" s="14" t="s">
        <v>1112</v>
      </c>
      <c r="F3255" s="14" t="s">
        <v>2289</v>
      </c>
      <c r="G3255" s="30">
        <v>1344.0648425439447</v>
      </c>
      <c r="H3255" s="30">
        <v>222.59620197183912</v>
      </c>
      <c r="I3255" s="26">
        <f t="shared" si="162"/>
        <v>1344.0648425439447</v>
      </c>
      <c r="J3255" s="26">
        <f t="shared" si="162"/>
        <v>222.59620197183912</v>
      </c>
      <c r="K3255" s="26">
        <f t="shared" si="163"/>
        <v>1121.4686405721056</v>
      </c>
      <c r="L3255" s="28">
        <f t="shared" si="164"/>
        <v>0.8343858161258606</v>
      </c>
    </row>
    <row r="3256" spans="1:12">
      <c r="A3256" s="14">
        <v>2014</v>
      </c>
      <c r="B3256" s="14" t="s">
        <v>986</v>
      </c>
      <c r="C3256" s="14" t="s">
        <v>2290</v>
      </c>
      <c r="D3256" s="14" t="s">
        <v>1115</v>
      </c>
      <c r="F3256" s="14" t="s">
        <v>2291</v>
      </c>
      <c r="G3256" s="30">
        <v>1113.4750375939832</v>
      </c>
      <c r="H3256" s="30">
        <v>237.1237882142857</v>
      </c>
      <c r="I3256" s="26">
        <f t="shared" si="162"/>
        <v>1113.4750375939832</v>
      </c>
      <c r="J3256" s="26">
        <f t="shared" si="162"/>
        <v>237.1237882142857</v>
      </c>
      <c r="K3256" s="26">
        <f t="shared" si="163"/>
        <v>876.35124937969749</v>
      </c>
      <c r="L3256" s="28">
        <f t="shared" si="164"/>
        <v>0.78704166666666631</v>
      </c>
    </row>
    <row r="3257" spans="1:12">
      <c r="A3257" s="14">
        <v>2015</v>
      </c>
      <c r="B3257" s="14" t="s">
        <v>986</v>
      </c>
      <c r="C3257" s="14" t="s">
        <v>2290</v>
      </c>
      <c r="D3257" s="14" t="s">
        <v>1115</v>
      </c>
      <c r="F3257" s="14" t="s">
        <v>2291</v>
      </c>
      <c r="G3257" s="30">
        <v>1011.4844826029041</v>
      </c>
      <c r="H3257" s="30">
        <v>251.01185655870506</v>
      </c>
      <c r="I3257" s="26">
        <f t="shared" si="162"/>
        <v>1011.4844826029041</v>
      </c>
      <c r="J3257" s="26">
        <f t="shared" si="162"/>
        <v>251.01185655870506</v>
      </c>
      <c r="K3257" s="26">
        <f t="shared" si="163"/>
        <v>760.47262604419905</v>
      </c>
      <c r="L3257" s="28">
        <f t="shared" si="164"/>
        <v>0.75183815384615338</v>
      </c>
    </row>
    <row r="3258" spans="1:12">
      <c r="A3258" s="14">
        <v>2020</v>
      </c>
      <c r="B3258" s="14" t="s">
        <v>986</v>
      </c>
      <c r="C3258" s="14" t="s">
        <v>2290</v>
      </c>
      <c r="D3258" s="14" t="s">
        <v>1115</v>
      </c>
      <c r="F3258" s="14" t="s">
        <v>2291</v>
      </c>
      <c r="G3258" s="30">
        <v>980.38344523099772</v>
      </c>
      <c r="H3258" s="30">
        <v>318.72208049912109</v>
      </c>
      <c r="I3258" s="26">
        <f t="shared" si="162"/>
        <v>980.38344523099772</v>
      </c>
      <c r="J3258" s="26">
        <f t="shared" si="162"/>
        <v>318.72208049912109</v>
      </c>
      <c r="K3258" s="26">
        <f t="shared" si="163"/>
        <v>661.66136473187657</v>
      </c>
      <c r="L3258" s="28">
        <f t="shared" si="164"/>
        <v>0.67490058910162043</v>
      </c>
    </row>
    <row r="3259" spans="1:12">
      <c r="A3259" s="14">
        <v>2011</v>
      </c>
      <c r="B3259" s="14" t="s">
        <v>986</v>
      </c>
      <c r="C3259" s="14" t="s">
        <v>2290</v>
      </c>
      <c r="D3259" s="14" t="s">
        <v>1115</v>
      </c>
      <c r="F3259" s="14" t="s">
        <v>2291</v>
      </c>
      <c r="G3259" s="30">
        <v>1039.0676301958922</v>
      </c>
      <c r="H3259" s="30">
        <v>327.1446707692308</v>
      </c>
      <c r="I3259" s="26">
        <f t="shared" si="162"/>
        <v>1039.0676301958922</v>
      </c>
      <c r="J3259" s="26">
        <f t="shared" si="162"/>
        <v>327.1446707692308</v>
      </c>
      <c r="K3259" s="26">
        <f t="shared" si="163"/>
        <v>711.92295942666146</v>
      </c>
      <c r="L3259" s="28">
        <f t="shared" si="164"/>
        <v>0.68515555555555596</v>
      </c>
    </row>
    <row r="3260" spans="1:12">
      <c r="A3260" s="14">
        <v>2021</v>
      </c>
      <c r="B3260" s="14" t="s">
        <v>986</v>
      </c>
      <c r="C3260" s="14" t="s">
        <v>2290</v>
      </c>
      <c r="D3260" s="14" t="s">
        <v>1115</v>
      </c>
      <c r="F3260" s="14" t="s">
        <v>2291</v>
      </c>
      <c r="G3260" s="30">
        <v>618.49264742680487</v>
      </c>
      <c r="H3260" s="30">
        <v>353.29622246212188</v>
      </c>
      <c r="I3260" s="26">
        <f t="shared" si="162"/>
        <v>618.49264742680487</v>
      </c>
      <c r="J3260" s="26">
        <f t="shared" si="162"/>
        <v>353.29622246212188</v>
      </c>
      <c r="K3260" s="26">
        <f t="shared" si="163"/>
        <v>265.19642496468299</v>
      </c>
      <c r="L3260" s="28">
        <f t="shared" si="164"/>
        <v>0.42877862181226251</v>
      </c>
    </row>
    <row r="3261" spans="1:12">
      <c r="A3261" s="14">
        <v>2018</v>
      </c>
      <c r="B3261" s="14" t="s">
        <v>986</v>
      </c>
      <c r="C3261" s="14" t="s">
        <v>2290</v>
      </c>
      <c r="D3261" s="14" t="s">
        <v>1115</v>
      </c>
      <c r="F3261" s="14" t="s">
        <v>2291</v>
      </c>
      <c r="G3261" s="30">
        <v>977.61464629120758</v>
      </c>
      <c r="H3261" s="30">
        <v>370.59115207100513</v>
      </c>
      <c r="I3261" s="26">
        <f t="shared" si="162"/>
        <v>977.61464629120758</v>
      </c>
      <c r="J3261" s="26">
        <f t="shared" si="162"/>
        <v>370.59115207100513</v>
      </c>
      <c r="K3261" s="26">
        <f t="shared" si="163"/>
        <v>607.02349422020245</v>
      </c>
      <c r="L3261" s="28">
        <f t="shared" si="164"/>
        <v>0.62092307692307724</v>
      </c>
    </row>
    <row r="3262" spans="1:12">
      <c r="A3262" s="14">
        <v>2019</v>
      </c>
      <c r="B3262" s="14" t="s">
        <v>986</v>
      </c>
      <c r="C3262" s="14" t="s">
        <v>2290</v>
      </c>
      <c r="D3262" s="14" t="s">
        <v>1115</v>
      </c>
      <c r="F3262" s="14" t="s">
        <v>2291</v>
      </c>
      <c r="G3262" s="30">
        <v>609.30079608433732</v>
      </c>
      <c r="H3262" s="30">
        <v>370.74522666666684</v>
      </c>
      <c r="I3262" s="26">
        <f t="shared" si="162"/>
        <v>609.30079608433732</v>
      </c>
      <c r="J3262" s="26">
        <f t="shared" si="162"/>
        <v>370.74522666666684</v>
      </c>
      <c r="K3262" s="26">
        <f t="shared" si="163"/>
        <v>238.55556941767048</v>
      </c>
      <c r="L3262" s="28">
        <f t="shared" si="164"/>
        <v>0.39152348224513139</v>
      </c>
    </row>
    <row r="3263" spans="1:12">
      <c r="A3263" s="14">
        <v>2017</v>
      </c>
      <c r="B3263" s="14" t="s">
        <v>986</v>
      </c>
      <c r="C3263" s="14" t="s">
        <v>2290</v>
      </c>
      <c r="D3263" s="14" t="s">
        <v>1115</v>
      </c>
      <c r="F3263" s="14" t="s">
        <v>2291</v>
      </c>
      <c r="G3263" s="30">
        <v>884.66045168067296</v>
      </c>
      <c r="H3263" s="30">
        <v>464.14398666666659</v>
      </c>
      <c r="I3263" s="26">
        <f t="shared" si="162"/>
        <v>884.66045168067296</v>
      </c>
      <c r="J3263" s="26">
        <f t="shared" si="162"/>
        <v>464.14398666666659</v>
      </c>
      <c r="K3263" s="26">
        <f t="shared" si="163"/>
        <v>420.51646501400637</v>
      </c>
      <c r="L3263" s="28">
        <f t="shared" si="164"/>
        <v>0.47534222222222272</v>
      </c>
    </row>
    <row r="3264" spans="1:12">
      <c r="A3264" s="14">
        <v>2013</v>
      </c>
      <c r="B3264" s="14" t="s">
        <v>986</v>
      </c>
      <c r="C3264" s="14" t="s">
        <v>2290</v>
      </c>
      <c r="D3264" s="14" t="s">
        <v>1115</v>
      </c>
      <c r="F3264" s="14" t="s">
        <v>2291</v>
      </c>
      <c r="G3264" s="30">
        <v>984.55273163071286</v>
      </c>
      <c r="H3264" s="30">
        <v>468.06394209979175</v>
      </c>
      <c r="I3264" s="26">
        <f t="shared" si="162"/>
        <v>984.55273163071286</v>
      </c>
      <c r="J3264" s="26">
        <f t="shared" si="162"/>
        <v>468.06394209979175</v>
      </c>
      <c r="K3264" s="26">
        <f t="shared" si="163"/>
        <v>516.48878953092117</v>
      </c>
      <c r="L3264" s="28">
        <f t="shared" si="164"/>
        <v>0.52459230769230791</v>
      </c>
    </row>
    <row r="3265" spans="1:12">
      <c r="A3265" s="14">
        <v>2016</v>
      </c>
      <c r="B3265" s="14" t="s">
        <v>986</v>
      </c>
      <c r="C3265" s="14" t="s">
        <v>2290</v>
      </c>
      <c r="D3265" s="14" t="s">
        <v>1115</v>
      </c>
      <c r="F3265" s="14" t="s">
        <v>2291</v>
      </c>
      <c r="G3265" s="30">
        <v>882.41290691033851</v>
      </c>
      <c r="H3265" s="30">
        <v>731.34970000000112</v>
      </c>
      <c r="I3265" s="26">
        <f t="shared" si="162"/>
        <v>882.41290691033851</v>
      </c>
      <c r="J3265" s="26">
        <f t="shared" si="162"/>
        <v>731.34970000000112</v>
      </c>
      <c r="K3265" s="26">
        <f t="shared" si="163"/>
        <v>151.06320691033739</v>
      </c>
      <c r="L3265" s="28">
        <f t="shared" si="164"/>
        <v>0.17119333333333353</v>
      </c>
    </row>
    <row r="3266" spans="1:12">
      <c r="A3266" s="14">
        <v>2012</v>
      </c>
      <c r="B3266" s="14" t="s">
        <v>986</v>
      </c>
      <c r="C3266" s="14" t="s">
        <v>2290</v>
      </c>
      <c r="D3266" s="14" t="s">
        <v>1115</v>
      </c>
      <c r="F3266" s="14" t="s">
        <v>2291</v>
      </c>
      <c r="G3266" s="30">
        <v>983.38450168776092</v>
      </c>
      <c r="H3266" s="30">
        <v>824.86783693820234</v>
      </c>
      <c r="I3266" s="26">
        <f t="shared" si="162"/>
        <v>983.38450168776092</v>
      </c>
      <c r="J3266" s="26">
        <f t="shared" si="162"/>
        <v>824.86783693820234</v>
      </c>
      <c r="K3266" s="26">
        <f t="shared" si="163"/>
        <v>158.51666474955857</v>
      </c>
      <c r="L3266" s="28">
        <f t="shared" si="164"/>
        <v>0.16119499999999995</v>
      </c>
    </row>
    <row r="3267" spans="1:12">
      <c r="A3267" s="14">
        <v>2011</v>
      </c>
      <c r="B3267" s="14" t="s">
        <v>986</v>
      </c>
      <c r="C3267" s="14" t="s">
        <v>2292</v>
      </c>
      <c r="D3267" s="14" t="s">
        <v>988</v>
      </c>
      <c r="F3267" s="14" t="s">
        <v>989</v>
      </c>
      <c r="G3267" s="30">
        <v>1820.722836363632</v>
      </c>
      <c r="H3267" s="30">
        <v>193.77325666666636</v>
      </c>
      <c r="I3267" s="26">
        <f t="shared" si="162"/>
        <v>1820.722836363632</v>
      </c>
      <c r="J3267" s="26">
        <f t="shared" si="162"/>
        <v>193.77325666666636</v>
      </c>
      <c r="K3267" s="26">
        <f t="shared" si="163"/>
        <v>1626.9495796969657</v>
      </c>
      <c r="L3267" s="28">
        <f t="shared" si="164"/>
        <v>0.89357344632768354</v>
      </c>
    </row>
    <row r="3268" spans="1:12">
      <c r="A3268" s="14">
        <v>2012</v>
      </c>
      <c r="B3268" s="14" t="s">
        <v>986</v>
      </c>
      <c r="C3268" s="14" t="s">
        <v>2292</v>
      </c>
      <c r="D3268" s="14" t="s">
        <v>988</v>
      </c>
      <c r="F3268" s="14" t="s">
        <v>989</v>
      </c>
      <c r="G3268" s="30">
        <v>1712.8530626938418</v>
      </c>
      <c r="H3268" s="30">
        <v>322.96473510928996</v>
      </c>
      <c r="I3268" s="26">
        <f t="shared" si="162"/>
        <v>1712.8530626938418</v>
      </c>
      <c r="J3268" s="26">
        <f t="shared" si="162"/>
        <v>322.96473510928996</v>
      </c>
      <c r="K3268" s="26">
        <f t="shared" si="163"/>
        <v>1389.8883275845519</v>
      </c>
      <c r="L3268" s="28">
        <f t="shared" si="164"/>
        <v>0.81144632768361569</v>
      </c>
    </row>
    <row r="3269" spans="1:12">
      <c r="A3269" s="14">
        <v>2013</v>
      </c>
      <c r="B3269" s="14" t="s">
        <v>986</v>
      </c>
      <c r="C3269" s="14" t="s">
        <v>2292</v>
      </c>
      <c r="D3269" s="14" t="s">
        <v>988</v>
      </c>
      <c r="F3269" s="14" t="s">
        <v>989</v>
      </c>
      <c r="G3269" s="30">
        <v>1619.2110350038802</v>
      </c>
      <c r="H3269" s="30">
        <v>382.09320963397857</v>
      </c>
      <c r="I3269" s="26">
        <f t="shared" si="162"/>
        <v>1619.2110350038802</v>
      </c>
      <c r="J3269" s="26">
        <f t="shared" si="162"/>
        <v>382.09320963397857</v>
      </c>
      <c r="K3269" s="26">
        <f t="shared" si="163"/>
        <v>1237.1178253699015</v>
      </c>
      <c r="L3269" s="28">
        <f t="shared" si="164"/>
        <v>0.76402507062146907</v>
      </c>
    </row>
    <row r="3270" spans="1:12">
      <c r="A3270" s="14">
        <v>2016</v>
      </c>
      <c r="B3270" s="14" t="s">
        <v>986</v>
      </c>
      <c r="C3270" s="14" t="s">
        <v>2292</v>
      </c>
      <c r="D3270" s="14" t="s">
        <v>988</v>
      </c>
      <c r="F3270" s="14" t="s">
        <v>989</v>
      </c>
      <c r="G3270" s="30">
        <v>1458.3040787623072</v>
      </c>
      <c r="H3270" s="30">
        <v>446.30129583333206</v>
      </c>
      <c r="I3270" s="26">
        <f t="shared" si="162"/>
        <v>1458.3040787623072</v>
      </c>
      <c r="J3270" s="26">
        <f t="shared" si="162"/>
        <v>446.30129583333206</v>
      </c>
      <c r="K3270" s="26">
        <f t="shared" si="163"/>
        <v>1012.0027829289752</v>
      </c>
      <c r="L3270" s="28">
        <f t="shared" si="164"/>
        <v>0.69395868644067904</v>
      </c>
    </row>
    <row r="3271" spans="1:12">
      <c r="A3271" s="14">
        <v>2017</v>
      </c>
      <c r="B3271" s="14" t="s">
        <v>986</v>
      </c>
      <c r="C3271" s="14" t="s">
        <v>2292</v>
      </c>
      <c r="D3271" s="14" t="s">
        <v>988</v>
      </c>
      <c r="F3271" s="14" t="s">
        <v>989</v>
      </c>
      <c r="G3271" s="30">
        <v>1478.2984193863613</v>
      </c>
      <c r="H3271" s="30">
        <v>459.42299366666572</v>
      </c>
      <c r="I3271" s="26">
        <f t="shared" si="162"/>
        <v>1478.2984193863613</v>
      </c>
      <c r="J3271" s="26">
        <f t="shared" si="162"/>
        <v>459.42299366666572</v>
      </c>
      <c r="K3271" s="26">
        <f t="shared" si="163"/>
        <v>1018.8754257196956</v>
      </c>
      <c r="L3271" s="28">
        <f t="shared" si="164"/>
        <v>0.68922175141243047</v>
      </c>
    </row>
    <row r="3272" spans="1:12">
      <c r="A3272" s="14">
        <v>2018</v>
      </c>
      <c r="B3272" s="14" t="s">
        <v>986</v>
      </c>
      <c r="C3272" s="14" t="s">
        <v>2292</v>
      </c>
      <c r="D3272" s="14" t="s">
        <v>988</v>
      </c>
      <c r="F3272" s="14" t="s">
        <v>989</v>
      </c>
      <c r="G3272" s="30">
        <v>1578.7063871333605</v>
      </c>
      <c r="H3272" s="30">
        <v>559.50424669421295</v>
      </c>
      <c r="I3272" s="26">
        <f t="shared" ref="I3272:J3335" si="165">IF(G3272&lt;0,"",IF(G3272="","",G3272))</f>
        <v>1578.7063871333605</v>
      </c>
      <c r="J3272" s="26">
        <f t="shared" si="165"/>
        <v>559.50424669421295</v>
      </c>
      <c r="K3272" s="26">
        <f t="shared" si="163"/>
        <v>1019.2021404391476</v>
      </c>
      <c r="L3272" s="28">
        <f t="shared" si="164"/>
        <v>0.64559322033898314</v>
      </c>
    </row>
    <row r="3273" spans="1:12">
      <c r="A3273" s="14">
        <v>2015</v>
      </c>
      <c r="B3273" s="14" t="s">
        <v>986</v>
      </c>
      <c r="C3273" s="14" t="s">
        <v>2292</v>
      </c>
      <c r="D3273" s="14" t="s">
        <v>988</v>
      </c>
      <c r="F3273" s="14" t="s">
        <v>989</v>
      </c>
      <c r="G3273" s="30">
        <v>1651.9568046855925</v>
      </c>
      <c r="H3273" s="30">
        <v>566.86501096491349</v>
      </c>
      <c r="I3273" s="26">
        <f t="shared" si="165"/>
        <v>1651.9568046855925</v>
      </c>
      <c r="J3273" s="26">
        <f t="shared" si="165"/>
        <v>566.86501096491349</v>
      </c>
      <c r="K3273" s="26">
        <f t="shared" si="163"/>
        <v>1085.0917937206791</v>
      </c>
      <c r="L3273" s="28">
        <f t="shared" si="164"/>
        <v>0.65685240112994259</v>
      </c>
    </row>
    <row r="3274" spans="1:12">
      <c r="A3274" s="14">
        <v>2014</v>
      </c>
      <c r="B3274" s="14" t="s">
        <v>986</v>
      </c>
      <c r="C3274" s="14" t="s">
        <v>2292</v>
      </c>
      <c r="D3274" s="14" t="s">
        <v>988</v>
      </c>
      <c r="F3274" s="14" t="s">
        <v>989</v>
      </c>
      <c r="G3274" s="30">
        <v>1721.7596969799379</v>
      </c>
      <c r="H3274" s="30">
        <v>603.42327278393316</v>
      </c>
      <c r="I3274" s="26">
        <f t="shared" si="165"/>
        <v>1721.7596969799379</v>
      </c>
      <c r="J3274" s="26">
        <f t="shared" si="165"/>
        <v>603.42327278393316</v>
      </c>
      <c r="K3274" s="26">
        <f t="shared" si="163"/>
        <v>1118.3364241960048</v>
      </c>
      <c r="L3274" s="28">
        <f t="shared" si="164"/>
        <v>0.64953107344632877</v>
      </c>
    </row>
    <row r="3275" spans="1:12">
      <c r="A3275" s="14">
        <v>2021</v>
      </c>
      <c r="B3275" s="14" t="s">
        <v>986</v>
      </c>
      <c r="C3275" s="14" t="s">
        <v>2292</v>
      </c>
      <c r="D3275" s="14" t="s">
        <v>988</v>
      </c>
      <c r="F3275" s="14" t="s">
        <v>989</v>
      </c>
      <c r="G3275" s="30">
        <v>1581.4914561743092</v>
      </c>
      <c r="H3275" s="30">
        <v>638.60647337768705</v>
      </c>
      <c r="I3275" s="26">
        <f t="shared" si="165"/>
        <v>1581.4914561743092</v>
      </c>
      <c r="J3275" s="26">
        <f t="shared" si="165"/>
        <v>638.60647337768705</v>
      </c>
      <c r="K3275" s="26">
        <f t="shared" si="163"/>
        <v>942.88498279662213</v>
      </c>
      <c r="L3275" s="28">
        <f t="shared" si="164"/>
        <v>0.59619985875706116</v>
      </c>
    </row>
    <row r="3276" spans="1:12">
      <c r="A3276" s="14">
        <v>2020</v>
      </c>
      <c r="B3276" s="14" t="s">
        <v>986</v>
      </c>
      <c r="C3276" s="14" t="s">
        <v>2292</v>
      </c>
      <c r="D3276" s="14" t="s">
        <v>988</v>
      </c>
      <c r="F3276" s="14" t="s">
        <v>989</v>
      </c>
      <c r="G3276" s="30">
        <v>1720.741334355831</v>
      </c>
      <c r="H3276" s="30">
        <v>643.81557857142752</v>
      </c>
      <c r="I3276" s="26">
        <f t="shared" si="165"/>
        <v>1720.741334355831</v>
      </c>
      <c r="J3276" s="26">
        <f t="shared" si="165"/>
        <v>643.81557857142752</v>
      </c>
      <c r="K3276" s="26">
        <f t="shared" si="163"/>
        <v>1076.9257557844035</v>
      </c>
      <c r="L3276" s="28">
        <f t="shared" si="164"/>
        <v>0.62584987893462596</v>
      </c>
    </row>
    <row r="3277" spans="1:12">
      <c r="A3277" s="14">
        <v>2019</v>
      </c>
      <c r="B3277" s="14" t="s">
        <v>986</v>
      </c>
      <c r="C3277" s="14" t="s">
        <v>2292</v>
      </c>
      <c r="D3277" s="14" t="s">
        <v>988</v>
      </c>
      <c r="F3277" s="14" t="s">
        <v>989</v>
      </c>
      <c r="G3277" s="30">
        <v>1700.0680819696292</v>
      </c>
      <c r="H3277" s="30">
        <v>845.52741983193243</v>
      </c>
      <c r="I3277" s="26">
        <f t="shared" si="165"/>
        <v>1700.0680819696292</v>
      </c>
      <c r="J3277" s="26">
        <f t="shared" si="165"/>
        <v>845.52741983193243</v>
      </c>
      <c r="K3277" s="26">
        <f t="shared" si="163"/>
        <v>854.54066213769681</v>
      </c>
      <c r="L3277" s="28">
        <f t="shared" si="164"/>
        <v>0.50265084745762711</v>
      </c>
    </row>
    <row r="3278" spans="1:12">
      <c r="A3278" s="14">
        <v>2020</v>
      </c>
      <c r="B3278" s="14" t="s">
        <v>986</v>
      </c>
      <c r="C3278" s="14" t="s">
        <v>2293</v>
      </c>
      <c r="D3278" s="14" t="s">
        <v>1206</v>
      </c>
      <c r="F3278" s="14" t="s">
        <v>2294</v>
      </c>
      <c r="G3278" s="30">
        <v>1101.7413477320747</v>
      </c>
      <c r="H3278" s="30">
        <v>365.30046081967254</v>
      </c>
      <c r="I3278" s="26">
        <f t="shared" si="165"/>
        <v>1101.7413477320747</v>
      </c>
      <c r="J3278" s="26">
        <f t="shared" si="165"/>
        <v>365.30046081967254</v>
      </c>
      <c r="K3278" s="26">
        <f t="shared" si="163"/>
        <v>736.44088691240222</v>
      </c>
      <c r="L3278" s="28">
        <f t="shared" si="164"/>
        <v>0.66843355605048282</v>
      </c>
    </row>
    <row r="3279" spans="1:12">
      <c r="A3279" s="14">
        <v>2021</v>
      </c>
      <c r="B3279" s="14" t="s">
        <v>986</v>
      </c>
      <c r="C3279" s="14" t="s">
        <v>2293</v>
      </c>
      <c r="D3279" s="14" t="s">
        <v>1206</v>
      </c>
      <c r="F3279" s="14" t="s">
        <v>2294</v>
      </c>
      <c r="G3279" s="30">
        <v>729.15285735027282</v>
      </c>
      <c r="H3279" s="30">
        <v>719.56479500000057</v>
      </c>
      <c r="I3279" s="26">
        <f t="shared" si="165"/>
        <v>729.15285735027282</v>
      </c>
      <c r="J3279" s="26">
        <f t="shared" si="165"/>
        <v>719.56479500000057</v>
      </c>
      <c r="K3279" s="26">
        <f t="shared" si="163"/>
        <v>9.5880623502722528</v>
      </c>
      <c r="L3279" s="28">
        <f t="shared" si="164"/>
        <v>1.3149591685226447E-2</v>
      </c>
    </row>
    <row r="3280" spans="1:12">
      <c r="A3280" s="14">
        <v>2020</v>
      </c>
      <c r="B3280" s="14" t="s">
        <v>986</v>
      </c>
      <c r="C3280" s="14" t="s">
        <v>2295</v>
      </c>
      <c r="D3280" s="14" t="s">
        <v>2296</v>
      </c>
      <c r="F3280" s="14" t="s">
        <v>2297</v>
      </c>
      <c r="G3280" s="30">
        <v>479.54242977657447</v>
      </c>
      <c r="H3280" s="30">
        <v>78.955072796825547</v>
      </c>
      <c r="I3280" s="26">
        <f t="shared" si="165"/>
        <v>479.54242977657447</v>
      </c>
      <c r="J3280" s="26">
        <f t="shared" si="165"/>
        <v>78.955072796825547</v>
      </c>
      <c r="K3280" s="26">
        <f t="shared" si="163"/>
        <v>400.5873569797489</v>
      </c>
      <c r="L3280" s="28">
        <f t="shared" si="164"/>
        <v>0.83535331204454244</v>
      </c>
    </row>
    <row r="3281" spans="1:12">
      <c r="A3281" s="14">
        <v>2021</v>
      </c>
      <c r="B3281" s="14" t="s">
        <v>986</v>
      </c>
      <c r="C3281" s="14" t="s">
        <v>2295</v>
      </c>
      <c r="D3281" s="14" t="s">
        <v>2296</v>
      </c>
      <c r="F3281" s="14" t="s">
        <v>2297</v>
      </c>
      <c r="G3281" s="30">
        <v>434.69637459131695</v>
      </c>
      <c r="H3281" s="30">
        <v>321.71375755494444</v>
      </c>
      <c r="I3281" s="26">
        <f t="shared" si="165"/>
        <v>434.69637459131695</v>
      </c>
      <c r="J3281" s="26">
        <f t="shared" si="165"/>
        <v>321.71375755494444</v>
      </c>
      <c r="K3281" s="26">
        <f t="shared" si="163"/>
        <v>112.98261703637252</v>
      </c>
      <c r="L3281" s="28">
        <f t="shared" si="164"/>
        <v>0.25991156963890938</v>
      </c>
    </row>
    <row r="3282" spans="1:12">
      <c r="A3282" s="14">
        <v>2017</v>
      </c>
      <c r="B3282" s="14" t="s">
        <v>986</v>
      </c>
      <c r="C3282" s="14" t="s">
        <v>2298</v>
      </c>
      <c r="D3282" s="14" t="s">
        <v>1469</v>
      </c>
      <c r="F3282" s="14" t="s">
        <v>2299</v>
      </c>
      <c r="G3282" s="30">
        <v>3312.9672761965367</v>
      </c>
      <c r="H3282" s="30">
        <v>365.71570799062488</v>
      </c>
      <c r="I3282" s="26">
        <f t="shared" si="165"/>
        <v>3312.9672761965367</v>
      </c>
      <c r="J3282" s="26">
        <f t="shared" si="165"/>
        <v>365.71570799062488</v>
      </c>
      <c r="K3282" s="26">
        <f t="shared" si="163"/>
        <v>2947.251568205912</v>
      </c>
      <c r="L3282" s="28">
        <f t="shared" si="164"/>
        <v>0.88961082995951413</v>
      </c>
    </row>
    <row r="3283" spans="1:12">
      <c r="A3283" s="14">
        <v>2016</v>
      </c>
      <c r="B3283" s="14" t="s">
        <v>986</v>
      </c>
      <c r="C3283" s="14" t="s">
        <v>2298</v>
      </c>
      <c r="D3283" s="14" t="s">
        <v>1469</v>
      </c>
      <c r="F3283" s="14" t="s">
        <v>2299</v>
      </c>
      <c r="G3283" s="30">
        <v>3070.3081570996978</v>
      </c>
      <c r="H3283" s="30">
        <v>412.67477777777788</v>
      </c>
      <c r="I3283" s="26">
        <f t="shared" si="165"/>
        <v>3070.3081570996978</v>
      </c>
      <c r="J3283" s="26">
        <f t="shared" si="165"/>
        <v>412.67477777777788</v>
      </c>
      <c r="K3283" s="26">
        <f t="shared" si="163"/>
        <v>2657.6333793219201</v>
      </c>
      <c r="L3283" s="28">
        <f t="shared" si="164"/>
        <v>0.86559173976608184</v>
      </c>
    </row>
    <row r="3284" spans="1:12">
      <c r="A3284" s="14">
        <v>2011</v>
      </c>
      <c r="B3284" s="14" t="s">
        <v>986</v>
      </c>
      <c r="C3284" s="14" t="s">
        <v>2298</v>
      </c>
      <c r="D3284" s="14" t="s">
        <v>1469</v>
      </c>
      <c r="F3284" s="14" t="s">
        <v>2299</v>
      </c>
      <c r="G3284" s="30">
        <v>7229.3897610921458</v>
      </c>
      <c r="H3284" s="30">
        <v>668.90879999999981</v>
      </c>
      <c r="I3284" s="26">
        <f t="shared" si="165"/>
        <v>7229.3897610921458</v>
      </c>
      <c r="J3284" s="26">
        <f t="shared" si="165"/>
        <v>668.90879999999981</v>
      </c>
      <c r="K3284" s="26">
        <f t="shared" si="163"/>
        <v>6560.4809610921457</v>
      </c>
      <c r="L3284" s="28">
        <f t="shared" si="164"/>
        <v>0.90747368421052621</v>
      </c>
    </row>
    <row r="3285" spans="1:12">
      <c r="A3285" s="14">
        <v>2021</v>
      </c>
      <c r="B3285" s="14" t="s">
        <v>986</v>
      </c>
      <c r="C3285" s="14" t="s">
        <v>2298</v>
      </c>
      <c r="D3285" s="14" t="s">
        <v>1469</v>
      </c>
      <c r="F3285" s="14" t="s">
        <v>2299</v>
      </c>
      <c r="G3285" s="30">
        <v>3346.0528530217425</v>
      </c>
      <c r="H3285" s="30">
        <v>1099.92682140845</v>
      </c>
      <c r="I3285" s="26">
        <f t="shared" si="165"/>
        <v>3346.0528530217425</v>
      </c>
      <c r="J3285" s="26">
        <f t="shared" si="165"/>
        <v>1099.92682140845</v>
      </c>
      <c r="K3285" s="26">
        <f t="shared" si="163"/>
        <v>2246.1260316132925</v>
      </c>
      <c r="L3285" s="28">
        <f t="shared" si="164"/>
        <v>0.67127631578947367</v>
      </c>
    </row>
    <row r="3286" spans="1:12">
      <c r="A3286" s="14">
        <v>2014</v>
      </c>
      <c r="B3286" s="14" t="s">
        <v>986</v>
      </c>
      <c r="C3286" s="14" t="s">
        <v>2298</v>
      </c>
      <c r="D3286" s="14" t="s">
        <v>1469</v>
      </c>
      <c r="F3286" s="14" t="s">
        <v>2299</v>
      </c>
      <c r="G3286" s="30">
        <v>3366.0733850129232</v>
      </c>
      <c r="H3286" s="30">
        <v>1219.8472785529707</v>
      </c>
      <c r="I3286" s="26">
        <f t="shared" si="165"/>
        <v>3366.0733850129232</v>
      </c>
      <c r="J3286" s="26">
        <f t="shared" si="165"/>
        <v>1219.8472785529707</v>
      </c>
      <c r="K3286" s="26">
        <f t="shared" si="163"/>
        <v>2146.2261064599525</v>
      </c>
      <c r="L3286" s="28">
        <f t="shared" si="164"/>
        <v>0.63760526315789534</v>
      </c>
    </row>
    <row r="3287" spans="1:12">
      <c r="A3287" s="14">
        <v>2013</v>
      </c>
      <c r="B3287" s="14" t="s">
        <v>986</v>
      </c>
      <c r="C3287" s="14" t="s">
        <v>2298</v>
      </c>
      <c r="D3287" s="14" t="s">
        <v>1469</v>
      </c>
      <c r="F3287" s="14" t="s">
        <v>2299</v>
      </c>
      <c r="G3287" s="30">
        <v>3222.3984514683057</v>
      </c>
      <c r="H3287" s="30">
        <v>1249.8798493670897</v>
      </c>
      <c r="I3287" s="26">
        <f t="shared" si="165"/>
        <v>3222.3984514683057</v>
      </c>
      <c r="J3287" s="26">
        <f t="shared" si="165"/>
        <v>1249.8798493670897</v>
      </c>
      <c r="K3287" s="26">
        <f t="shared" si="163"/>
        <v>1972.5186021012159</v>
      </c>
      <c r="L3287" s="28">
        <f t="shared" si="164"/>
        <v>0.61212746710526311</v>
      </c>
    </row>
    <row r="3288" spans="1:12">
      <c r="A3288" s="14">
        <v>2012</v>
      </c>
      <c r="B3288" s="14" t="s">
        <v>986</v>
      </c>
      <c r="C3288" s="14" t="s">
        <v>2298</v>
      </c>
      <c r="D3288" s="14" t="s">
        <v>1469</v>
      </c>
      <c r="F3288" s="14" t="s">
        <v>2299</v>
      </c>
      <c r="G3288" s="30">
        <v>3378.2390440217682</v>
      </c>
      <c r="H3288" s="30">
        <v>1254.5712997167157</v>
      </c>
      <c r="I3288" s="26">
        <f t="shared" si="165"/>
        <v>3378.2390440217682</v>
      </c>
      <c r="J3288" s="26">
        <f t="shared" si="165"/>
        <v>1254.5712997167157</v>
      </c>
      <c r="K3288" s="26">
        <f t="shared" si="163"/>
        <v>2123.6677443050526</v>
      </c>
      <c r="L3288" s="28">
        <f t="shared" si="164"/>
        <v>0.62863157894736843</v>
      </c>
    </row>
    <row r="3289" spans="1:12">
      <c r="A3289" s="14">
        <v>2019</v>
      </c>
      <c r="B3289" s="14" t="s">
        <v>986</v>
      </c>
      <c r="C3289" s="14" t="s">
        <v>2298</v>
      </c>
      <c r="D3289" s="14" t="s">
        <v>1469</v>
      </c>
      <c r="F3289" s="14" t="s">
        <v>2299</v>
      </c>
      <c r="G3289" s="30">
        <v>3340.6190654205589</v>
      </c>
      <c r="H3289" s="30">
        <v>1482.2064891666632</v>
      </c>
      <c r="I3289" s="26">
        <f t="shared" si="165"/>
        <v>3340.6190654205589</v>
      </c>
      <c r="J3289" s="26">
        <f t="shared" si="165"/>
        <v>1482.2064891666632</v>
      </c>
      <c r="K3289" s="26">
        <f t="shared" si="163"/>
        <v>1858.4125762538956</v>
      </c>
      <c r="L3289" s="28">
        <f t="shared" si="164"/>
        <v>0.5563078399122815</v>
      </c>
    </row>
    <row r="3290" spans="1:12">
      <c r="A3290" s="14">
        <v>2015</v>
      </c>
      <c r="B3290" s="14" t="s">
        <v>986</v>
      </c>
      <c r="C3290" s="14" t="s">
        <v>2298</v>
      </c>
      <c r="D3290" s="14" t="s">
        <v>1469</v>
      </c>
      <c r="F3290" s="14" t="s">
        <v>2299</v>
      </c>
      <c r="G3290" s="30">
        <v>3759.4423474945579</v>
      </c>
      <c r="H3290" s="30">
        <v>1505.260929398152</v>
      </c>
      <c r="I3290" s="26">
        <f t="shared" si="165"/>
        <v>3759.4423474945579</v>
      </c>
      <c r="J3290" s="26">
        <f t="shared" si="165"/>
        <v>1505.260929398152</v>
      </c>
      <c r="K3290" s="26">
        <f t="shared" si="163"/>
        <v>2254.1814180964057</v>
      </c>
      <c r="L3290" s="28">
        <f t="shared" si="164"/>
        <v>0.59960526315789409</v>
      </c>
    </row>
    <row r="3291" spans="1:12">
      <c r="A3291" s="14">
        <v>2020</v>
      </c>
      <c r="B3291" s="14" t="s">
        <v>986</v>
      </c>
      <c r="C3291" s="14" t="s">
        <v>2298</v>
      </c>
      <c r="D3291" s="14" t="s">
        <v>1469</v>
      </c>
      <c r="F3291" s="14" t="s">
        <v>2299</v>
      </c>
      <c r="G3291" s="30">
        <v>3106.774818779968</v>
      </c>
      <c r="H3291" s="30">
        <v>1515.8097415983623</v>
      </c>
      <c r="I3291" s="26">
        <f t="shared" si="165"/>
        <v>3106.774818779968</v>
      </c>
      <c r="J3291" s="26">
        <f t="shared" si="165"/>
        <v>1515.8097415983623</v>
      </c>
      <c r="K3291" s="26">
        <f t="shared" si="163"/>
        <v>1590.9650771816057</v>
      </c>
      <c r="L3291" s="28">
        <f t="shared" si="164"/>
        <v>0.51209539473684107</v>
      </c>
    </row>
    <row r="3292" spans="1:12">
      <c r="A3292" s="14">
        <v>2018</v>
      </c>
      <c r="B3292" s="14" t="s">
        <v>986</v>
      </c>
      <c r="C3292" s="14" t="s">
        <v>2298</v>
      </c>
      <c r="D3292" s="14" t="s">
        <v>1469</v>
      </c>
      <c r="F3292" s="14" t="s">
        <v>2299</v>
      </c>
      <c r="G3292" s="30">
        <v>3093.828481653853</v>
      </c>
      <c r="H3292" s="30">
        <v>1556.2368585858594</v>
      </c>
      <c r="I3292" s="26">
        <f t="shared" si="165"/>
        <v>3093.828481653853</v>
      </c>
      <c r="J3292" s="26">
        <f t="shared" si="165"/>
        <v>1556.2368585858594</v>
      </c>
      <c r="K3292" s="26">
        <f t="shared" si="163"/>
        <v>1537.5916230679936</v>
      </c>
      <c r="L3292" s="28">
        <f t="shared" si="164"/>
        <v>0.496986705043859</v>
      </c>
    </row>
    <row r="3293" spans="1:12">
      <c r="A3293" s="14">
        <v>2018</v>
      </c>
      <c r="B3293" s="14" t="s">
        <v>986</v>
      </c>
      <c r="C3293" s="14" t="s">
        <v>2300</v>
      </c>
      <c r="D3293" s="14" t="s">
        <v>2301</v>
      </c>
      <c r="F3293" s="14" t="s">
        <v>2302</v>
      </c>
      <c r="G3293" s="30">
        <v>5347.8555022354585</v>
      </c>
      <c r="H3293" s="30">
        <v>917.6177836363604</v>
      </c>
      <c r="I3293" s="26">
        <f t="shared" si="165"/>
        <v>5347.8555022354585</v>
      </c>
      <c r="J3293" s="26">
        <f t="shared" si="165"/>
        <v>917.6177836363604</v>
      </c>
      <c r="K3293" s="26">
        <f t="shared" si="163"/>
        <v>4430.2377185990981</v>
      </c>
      <c r="L3293" s="28">
        <f t="shared" si="164"/>
        <v>0.82841387856257775</v>
      </c>
    </row>
    <row r="3294" spans="1:12">
      <c r="A3294" s="14">
        <v>2019</v>
      </c>
      <c r="B3294" s="14" t="s">
        <v>986</v>
      </c>
      <c r="C3294" s="14" t="s">
        <v>2300</v>
      </c>
      <c r="D3294" s="14" t="s">
        <v>2301</v>
      </c>
      <c r="F3294" s="14" t="s">
        <v>2302</v>
      </c>
      <c r="G3294" s="30">
        <v>5545.537215951862</v>
      </c>
      <c r="H3294" s="30">
        <v>1438.3866000000044</v>
      </c>
      <c r="I3294" s="26">
        <f t="shared" si="165"/>
        <v>5545.537215951862</v>
      </c>
      <c r="J3294" s="26">
        <f t="shared" si="165"/>
        <v>1438.3866000000044</v>
      </c>
      <c r="K3294" s="26">
        <f t="shared" si="163"/>
        <v>4107.1506159518576</v>
      </c>
      <c r="L3294" s="28">
        <f t="shared" si="164"/>
        <v>0.74062267657992575</v>
      </c>
    </row>
    <row r="3295" spans="1:12">
      <c r="A3295" s="14">
        <v>2020</v>
      </c>
      <c r="B3295" s="14" t="s">
        <v>986</v>
      </c>
      <c r="C3295" s="14" t="s">
        <v>2300</v>
      </c>
      <c r="D3295" s="14" t="s">
        <v>2301</v>
      </c>
      <c r="F3295" s="14" t="s">
        <v>2302</v>
      </c>
      <c r="G3295" s="30">
        <v>6167.3902842856942</v>
      </c>
      <c r="H3295" s="30">
        <v>1493.4459124999971</v>
      </c>
      <c r="I3295" s="26">
        <f t="shared" si="165"/>
        <v>6167.3902842856942</v>
      </c>
      <c r="J3295" s="26">
        <f t="shared" si="165"/>
        <v>1493.4459124999971</v>
      </c>
      <c r="K3295" s="26">
        <f t="shared" si="163"/>
        <v>4673.9443717856975</v>
      </c>
      <c r="L3295" s="28">
        <f t="shared" si="164"/>
        <v>0.75784799669558012</v>
      </c>
    </row>
    <row r="3296" spans="1:12">
      <c r="A3296" s="14">
        <v>2021</v>
      </c>
      <c r="B3296" s="14" t="s">
        <v>986</v>
      </c>
      <c r="C3296" s="14" t="s">
        <v>2300</v>
      </c>
      <c r="D3296" s="14" t="s">
        <v>2301</v>
      </c>
      <c r="F3296" s="14" t="s">
        <v>2303</v>
      </c>
      <c r="G3296" s="30">
        <v>5643.8178110303743</v>
      </c>
      <c r="H3296" s="30">
        <v>1815.7357800000063</v>
      </c>
      <c r="I3296" s="26">
        <f t="shared" si="165"/>
        <v>5643.8178110303743</v>
      </c>
      <c r="J3296" s="26">
        <f t="shared" si="165"/>
        <v>1815.7357800000063</v>
      </c>
      <c r="K3296" s="26">
        <f t="shared" si="163"/>
        <v>3828.0820310303679</v>
      </c>
      <c r="L3296" s="28">
        <f t="shared" si="164"/>
        <v>0.67827881040892191</v>
      </c>
    </row>
    <row r="3297" spans="1:12">
      <c r="A3297" s="14">
        <v>2015</v>
      </c>
      <c r="B3297" s="14" t="s">
        <v>986</v>
      </c>
      <c r="C3297" s="14" t="s">
        <v>2300</v>
      </c>
      <c r="D3297" s="14" t="s">
        <v>2301</v>
      </c>
      <c r="F3297" s="14" t="s">
        <v>2302</v>
      </c>
      <c r="G3297" s="30">
        <v>5338.2744612766901</v>
      </c>
      <c r="H3297" s="30">
        <v>2048.7375697652624</v>
      </c>
      <c r="I3297" s="26">
        <f t="shared" si="165"/>
        <v>5338.2744612766901</v>
      </c>
      <c r="J3297" s="26">
        <f t="shared" si="165"/>
        <v>2048.7375697652624</v>
      </c>
      <c r="K3297" s="26">
        <f t="shared" ref="K3297:K3360" si="166">IF(H3297="","",IF(G3297="","",G3297-H3297))</f>
        <v>3289.5368915114277</v>
      </c>
      <c r="L3297" s="28">
        <f t="shared" ref="L3297:L3360" si="167">IF(H3297="","",IF(G3297="","",K3297/G3297))</f>
        <v>0.61621726559273038</v>
      </c>
    </row>
    <row r="3298" spans="1:12">
      <c r="A3298" s="14">
        <v>2017</v>
      </c>
      <c r="B3298" s="14" t="s">
        <v>986</v>
      </c>
      <c r="C3298" s="14" t="s">
        <v>2300</v>
      </c>
      <c r="D3298" s="14" t="s">
        <v>2301</v>
      </c>
      <c r="F3298" s="14" t="s">
        <v>2302</v>
      </c>
      <c r="G3298" s="30">
        <v>4960.3296949366968</v>
      </c>
      <c r="H3298" s="30">
        <v>2055.6376633333261</v>
      </c>
      <c r="I3298" s="26">
        <f t="shared" si="165"/>
        <v>4960.3296949366968</v>
      </c>
      <c r="J3298" s="26">
        <f t="shared" si="165"/>
        <v>2055.6376633333261</v>
      </c>
      <c r="K3298" s="26">
        <f t="shared" si="166"/>
        <v>2904.6920316033707</v>
      </c>
      <c r="L3298" s="28">
        <f t="shared" si="167"/>
        <v>0.58558446922759233</v>
      </c>
    </row>
    <row r="3299" spans="1:12">
      <c r="A3299" s="14">
        <v>2013</v>
      </c>
      <c r="B3299" s="14" t="s">
        <v>986</v>
      </c>
      <c r="C3299" s="14" t="s">
        <v>2300</v>
      </c>
      <c r="D3299" s="14" t="s">
        <v>2301</v>
      </c>
      <c r="F3299" s="14" t="s">
        <v>2302</v>
      </c>
      <c r="G3299" s="30">
        <v>4678.8123518645625</v>
      </c>
      <c r="H3299" s="30">
        <v>2740.9393455423219</v>
      </c>
      <c r="I3299" s="26">
        <f t="shared" si="165"/>
        <v>4678.8123518645625</v>
      </c>
      <c r="J3299" s="26">
        <f t="shared" si="165"/>
        <v>2740.9393455423219</v>
      </c>
      <c r="K3299" s="26">
        <f t="shared" si="166"/>
        <v>1937.8730063222406</v>
      </c>
      <c r="L3299" s="28">
        <f t="shared" si="167"/>
        <v>0.4141805356972641</v>
      </c>
    </row>
    <row r="3300" spans="1:12">
      <c r="A3300" s="14">
        <v>2014</v>
      </c>
      <c r="B3300" s="14" t="s">
        <v>986</v>
      </c>
      <c r="C3300" s="14" t="s">
        <v>2300</v>
      </c>
      <c r="D3300" s="14" t="s">
        <v>2301</v>
      </c>
      <c r="F3300" s="14" t="s">
        <v>2302</v>
      </c>
      <c r="G3300" s="30">
        <v>4592.2708814964499</v>
      </c>
      <c r="H3300" s="30">
        <v>2886.8369111111215</v>
      </c>
      <c r="I3300" s="26">
        <f t="shared" si="165"/>
        <v>4592.2708814964499</v>
      </c>
      <c r="J3300" s="26">
        <f t="shared" si="165"/>
        <v>2886.8369111111215</v>
      </c>
      <c r="K3300" s="26">
        <f t="shared" si="166"/>
        <v>1705.4339703853284</v>
      </c>
      <c r="L3300" s="28">
        <f t="shared" si="167"/>
        <v>0.37137050805452293</v>
      </c>
    </row>
    <row r="3301" spans="1:12">
      <c r="A3301" s="14">
        <v>2011</v>
      </c>
      <c r="B3301" s="14" t="s">
        <v>986</v>
      </c>
      <c r="C3301" s="14" t="s">
        <v>2300</v>
      </c>
      <c r="D3301" s="14" t="s">
        <v>2301</v>
      </c>
      <c r="F3301" s="14" t="s">
        <v>2302</v>
      </c>
      <c r="G3301" s="30">
        <v>4582.5496571873873</v>
      </c>
      <c r="H3301" s="30">
        <v>3155.8577150000083</v>
      </c>
      <c r="I3301" s="26">
        <f t="shared" si="165"/>
        <v>4582.5496571873873</v>
      </c>
      <c r="J3301" s="26">
        <f t="shared" si="165"/>
        <v>3155.8577150000083</v>
      </c>
      <c r="K3301" s="26">
        <f t="shared" si="166"/>
        <v>1426.691942187379</v>
      </c>
      <c r="L3301" s="28">
        <f t="shared" si="167"/>
        <v>0.31133147459727339</v>
      </c>
    </row>
    <row r="3302" spans="1:12">
      <c r="A3302" s="14">
        <v>2016</v>
      </c>
      <c r="B3302" s="14" t="s">
        <v>986</v>
      </c>
      <c r="C3302" s="14" t="s">
        <v>2300</v>
      </c>
      <c r="D3302" s="14" t="s">
        <v>2301</v>
      </c>
      <c r="F3302" s="14" t="s">
        <v>2302</v>
      </c>
      <c r="G3302" s="30">
        <v>4893.8454102051055</v>
      </c>
      <c r="H3302" s="30">
        <v>3273.0547500000034</v>
      </c>
      <c r="I3302" s="26">
        <f t="shared" si="165"/>
        <v>4893.8454102051055</v>
      </c>
      <c r="J3302" s="26">
        <f t="shared" si="165"/>
        <v>3273.0547500000034</v>
      </c>
      <c r="K3302" s="26">
        <f t="shared" si="166"/>
        <v>1620.7906602051021</v>
      </c>
      <c r="L3302" s="28">
        <f t="shared" si="167"/>
        <v>0.33118959107806661</v>
      </c>
    </row>
    <row r="3303" spans="1:12">
      <c r="A3303" s="14">
        <v>2012</v>
      </c>
      <c r="B3303" s="14" t="s">
        <v>986</v>
      </c>
      <c r="C3303" s="14" t="s">
        <v>2300</v>
      </c>
      <c r="D3303" s="14" t="s">
        <v>2301</v>
      </c>
      <c r="F3303" s="14" t="s">
        <v>2302</v>
      </c>
      <c r="G3303" s="30">
        <v>5170.2452628157653</v>
      </c>
      <c r="H3303" s="30">
        <v>4350.2424421089227</v>
      </c>
      <c r="I3303" s="26">
        <f t="shared" si="165"/>
        <v>5170.2452628157653</v>
      </c>
      <c r="J3303" s="26">
        <f t="shared" si="165"/>
        <v>4350.2424421089227</v>
      </c>
      <c r="K3303" s="26">
        <f t="shared" si="166"/>
        <v>820.00282070684261</v>
      </c>
      <c r="L3303" s="28">
        <f t="shared" si="167"/>
        <v>0.15860037174721209</v>
      </c>
    </row>
    <row r="3304" spans="1:12">
      <c r="A3304" s="14">
        <v>2021</v>
      </c>
      <c r="B3304" s="14" t="s">
        <v>986</v>
      </c>
      <c r="C3304" s="14" t="s">
        <v>2304</v>
      </c>
      <c r="D3304" s="14" t="s">
        <v>2305</v>
      </c>
      <c r="F3304" s="14" t="s">
        <v>2306</v>
      </c>
      <c r="G3304" s="30">
        <v>1543.2259270072984</v>
      </c>
      <c r="H3304" s="30">
        <v>436.52969999999965</v>
      </c>
      <c r="I3304" s="26">
        <f t="shared" si="165"/>
        <v>1543.2259270072984</v>
      </c>
      <c r="J3304" s="26">
        <f t="shared" si="165"/>
        <v>436.52969999999965</v>
      </c>
      <c r="K3304" s="26">
        <f t="shared" si="166"/>
        <v>1106.6962270072988</v>
      </c>
      <c r="L3304" s="28">
        <f t="shared" si="167"/>
        <v>0.71713169642857155</v>
      </c>
    </row>
    <row r="3305" spans="1:12">
      <c r="A3305" s="14">
        <v>2020</v>
      </c>
      <c r="B3305" s="14" t="s">
        <v>986</v>
      </c>
      <c r="C3305" s="14" t="s">
        <v>2304</v>
      </c>
      <c r="D3305" s="14" t="s">
        <v>2305</v>
      </c>
      <c r="F3305" s="14" t="s">
        <v>2306</v>
      </c>
      <c r="G3305" s="30">
        <v>1786.4665047088915</v>
      </c>
      <c r="H3305" s="30">
        <v>624.48757408685697</v>
      </c>
      <c r="I3305" s="26">
        <f t="shared" si="165"/>
        <v>1786.4665047088915</v>
      </c>
      <c r="J3305" s="26">
        <f t="shared" si="165"/>
        <v>624.48757408685697</v>
      </c>
      <c r="K3305" s="26">
        <f t="shared" si="166"/>
        <v>1161.9789306220346</v>
      </c>
      <c r="L3305" s="28">
        <f t="shared" si="167"/>
        <v>0.65043421052631578</v>
      </c>
    </row>
    <row r="3306" spans="1:12">
      <c r="A3306" s="14">
        <v>2017</v>
      </c>
      <c r="B3306" s="14" t="s">
        <v>986</v>
      </c>
      <c r="C3306" s="14" t="s">
        <v>2304</v>
      </c>
      <c r="D3306" s="14" t="s">
        <v>2305</v>
      </c>
      <c r="F3306" s="14" t="s">
        <v>2306</v>
      </c>
      <c r="G3306" s="30">
        <v>4112.4081967213124</v>
      </c>
      <c r="H3306" s="30">
        <v>633.4136725000003</v>
      </c>
      <c r="I3306" s="26">
        <f t="shared" si="165"/>
        <v>4112.4081967213124</v>
      </c>
      <c r="J3306" s="26">
        <f t="shared" si="165"/>
        <v>633.4136725000003</v>
      </c>
      <c r="K3306" s="26">
        <f t="shared" si="166"/>
        <v>3478.9945242213121</v>
      </c>
      <c r="L3306" s="28">
        <f t="shared" si="167"/>
        <v>0.84597499999999992</v>
      </c>
    </row>
    <row r="3307" spans="1:12">
      <c r="A3307" s="14">
        <v>2012</v>
      </c>
      <c r="B3307" s="14" t="s">
        <v>986</v>
      </c>
      <c r="C3307" s="14" t="s">
        <v>2304</v>
      </c>
      <c r="D3307" s="14" t="s">
        <v>2305</v>
      </c>
      <c r="F3307" s="14" t="s">
        <v>2306</v>
      </c>
      <c r="G3307" s="30">
        <v>4356.5145538664892</v>
      </c>
      <c r="H3307" s="30">
        <v>661.10238013095113</v>
      </c>
      <c r="I3307" s="26">
        <f t="shared" si="165"/>
        <v>4356.5145538664892</v>
      </c>
      <c r="J3307" s="26">
        <f t="shared" si="165"/>
        <v>661.10238013095113</v>
      </c>
      <c r="K3307" s="26">
        <f t="shared" si="166"/>
        <v>3695.4121737355381</v>
      </c>
      <c r="L3307" s="28">
        <f t="shared" si="167"/>
        <v>0.84824970238095265</v>
      </c>
    </row>
    <row r="3308" spans="1:12">
      <c r="A3308" s="14">
        <v>2019</v>
      </c>
      <c r="B3308" s="14" t="s">
        <v>986</v>
      </c>
      <c r="C3308" s="14" t="s">
        <v>2304</v>
      </c>
      <c r="D3308" s="14" t="s">
        <v>2305</v>
      </c>
      <c r="F3308" s="14" t="s">
        <v>2306</v>
      </c>
      <c r="G3308" s="30">
        <v>1697.2067924528301</v>
      </c>
      <c r="H3308" s="30">
        <v>674.63970000000006</v>
      </c>
      <c r="I3308" s="26">
        <f t="shared" si="165"/>
        <v>1697.2067924528301</v>
      </c>
      <c r="J3308" s="26">
        <f t="shared" si="165"/>
        <v>674.63970000000006</v>
      </c>
      <c r="K3308" s="26">
        <f t="shared" si="166"/>
        <v>1022.56709245283</v>
      </c>
      <c r="L3308" s="28">
        <f t="shared" si="167"/>
        <v>0.60249999999999992</v>
      </c>
    </row>
    <row r="3309" spans="1:12">
      <c r="A3309" s="14">
        <v>2018</v>
      </c>
      <c r="B3309" s="14" t="s">
        <v>986</v>
      </c>
      <c r="C3309" s="14" t="s">
        <v>2304</v>
      </c>
      <c r="D3309" s="14" t="s">
        <v>2305</v>
      </c>
      <c r="F3309" s="14" t="s">
        <v>2306</v>
      </c>
      <c r="G3309" s="30">
        <v>1689.7328490920486</v>
      </c>
      <c r="H3309" s="30">
        <v>681.19687090909201</v>
      </c>
      <c r="I3309" s="26">
        <f t="shared" si="165"/>
        <v>1689.7328490920486</v>
      </c>
      <c r="J3309" s="26">
        <f t="shared" si="165"/>
        <v>681.19687090909201</v>
      </c>
      <c r="K3309" s="26">
        <f t="shared" si="166"/>
        <v>1008.5359781829566</v>
      </c>
      <c r="L3309" s="28">
        <f t="shared" si="167"/>
        <v>0.59686120129870091</v>
      </c>
    </row>
    <row r="3310" spans="1:12">
      <c r="A3310" s="14">
        <v>2016</v>
      </c>
      <c r="B3310" s="14" t="s">
        <v>986</v>
      </c>
      <c r="C3310" s="14" t="s">
        <v>2304</v>
      </c>
      <c r="D3310" s="14" t="s">
        <v>2305</v>
      </c>
      <c r="F3310" s="14" t="s">
        <v>2306</v>
      </c>
      <c r="G3310" s="30">
        <v>4135.1750629722892</v>
      </c>
      <c r="H3310" s="30">
        <v>807.15171250000026</v>
      </c>
      <c r="I3310" s="26">
        <f t="shared" si="165"/>
        <v>4135.1750629722892</v>
      </c>
      <c r="J3310" s="26">
        <f t="shared" si="165"/>
        <v>807.15171250000026</v>
      </c>
      <c r="K3310" s="26">
        <f t="shared" si="166"/>
        <v>3328.0233504722892</v>
      </c>
      <c r="L3310" s="28">
        <f t="shared" si="167"/>
        <v>0.80480833333333324</v>
      </c>
    </row>
    <row r="3311" spans="1:12">
      <c r="A3311" s="14">
        <v>2011</v>
      </c>
      <c r="B3311" s="14" t="s">
        <v>986</v>
      </c>
      <c r="C3311" s="14" t="s">
        <v>2304</v>
      </c>
      <c r="D3311" s="14" t="s">
        <v>2305</v>
      </c>
      <c r="F3311" s="14" t="s">
        <v>2306</v>
      </c>
      <c r="G3311" s="30">
        <v>3924.1368888888865</v>
      </c>
      <c r="H3311" s="30">
        <v>877.41248249999956</v>
      </c>
      <c r="I3311" s="26">
        <f t="shared" si="165"/>
        <v>3924.1368888888865</v>
      </c>
      <c r="J3311" s="26">
        <f t="shared" si="165"/>
        <v>877.41248249999956</v>
      </c>
      <c r="K3311" s="26">
        <f t="shared" si="166"/>
        <v>3046.724406388887</v>
      </c>
      <c r="L3311" s="28">
        <f t="shared" si="167"/>
        <v>0.77640624999999996</v>
      </c>
    </row>
    <row r="3312" spans="1:12">
      <c r="A3312" s="14">
        <v>2013</v>
      </c>
      <c r="B3312" s="14" t="s">
        <v>986</v>
      </c>
      <c r="C3312" s="14" t="s">
        <v>2304</v>
      </c>
      <c r="D3312" s="14" t="s">
        <v>2305</v>
      </c>
      <c r="F3312" s="14" t="s">
        <v>2306</v>
      </c>
      <c r="G3312" s="30">
        <v>3972.9839293672039</v>
      </c>
      <c r="H3312" s="30">
        <v>1047.2028878968263</v>
      </c>
      <c r="I3312" s="26">
        <f t="shared" si="165"/>
        <v>3972.9839293672039</v>
      </c>
      <c r="J3312" s="26">
        <f t="shared" si="165"/>
        <v>1047.2028878968263</v>
      </c>
      <c r="K3312" s="26">
        <f t="shared" si="166"/>
        <v>2925.7810414703777</v>
      </c>
      <c r="L3312" s="28">
        <f t="shared" si="167"/>
        <v>0.73641904761904753</v>
      </c>
    </row>
    <row r="3313" spans="1:12">
      <c r="A3313" s="14">
        <v>2014</v>
      </c>
      <c r="B3313" s="14" t="s">
        <v>986</v>
      </c>
      <c r="C3313" s="14" t="s">
        <v>2304</v>
      </c>
      <c r="D3313" s="14" t="s">
        <v>2305</v>
      </c>
      <c r="F3313" s="14" t="s">
        <v>2306</v>
      </c>
      <c r="G3313" s="30">
        <v>4608.3451092704336</v>
      </c>
      <c r="H3313" s="30">
        <v>1051.4460548687857</v>
      </c>
      <c r="I3313" s="26">
        <f t="shared" si="165"/>
        <v>4608.3451092704336</v>
      </c>
      <c r="J3313" s="26">
        <f t="shared" si="165"/>
        <v>1051.4460548687857</v>
      </c>
      <c r="K3313" s="26">
        <f t="shared" si="166"/>
        <v>3556.8990544016478</v>
      </c>
      <c r="L3313" s="28">
        <f t="shared" si="167"/>
        <v>0.77183869047619036</v>
      </c>
    </row>
    <row r="3314" spans="1:12">
      <c r="A3314" s="14">
        <v>2015</v>
      </c>
      <c r="B3314" s="14" t="s">
        <v>986</v>
      </c>
      <c r="C3314" s="14" t="s">
        <v>2304</v>
      </c>
      <c r="D3314" s="14" t="s">
        <v>2305</v>
      </c>
      <c r="F3314" s="14" t="s">
        <v>2306</v>
      </c>
      <c r="G3314" s="30">
        <v>4657.3736936936948</v>
      </c>
      <c r="H3314" s="30">
        <v>1090.4803875</v>
      </c>
      <c r="I3314" s="26">
        <f t="shared" si="165"/>
        <v>4657.3736936936948</v>
      </c>
      <c r="J3314" s="26">
        <f t="shared" si="165"/>
        <v>1090.4803875</v>
      </c>
      <c r="K3314" s="26">
        <f t="shared" si="166"/>
        <v>3566.893306193695</v>
      </c>
      <c r="L3314" s="28">
        <f t="shared" si="167"/>
        <v>0.76585937500000012</v>
      </c>
    </row>
    <row r="3315" spans="1:12">
      <c r="A3315" s="14">
        <v>2013</v>
      </c>
      <c r="B3315" s="14" t="s">
        <v>986</v>
      </c>
      <c r="C3315" s="14" t="s">
        <v>2307</v>
      </c>
      <c r="D3315" s="14" t="s">
        <v>1206</v>
      </c>
      <c r="F3315" s="14" t="s">
        <v>1207</v>
      </c>
      <c r="G3315" s="30">
        <v>2418.1559264432008</v>
      </c>
      <c r="H3315" s="30">
        <v>183.41097916666661</v>
      </c>
      <c r="I3315" s="26">
        <f t="shared" si="165"/>
        <v>2418.1559264432008</v>
      </c>
      <c r="J3315" s="26">
        <f t="shared" si="165"/>
        <v>183.41097916666661</v>
      </c>
      <c r="K3315" s="26">
        <f t="shared" si="166"/>
        <v>2234.7449472765343</v>
      </c>
      <c r="L3315" s="28">
        <f t="shared" si="167"/>
        <v>0.92415254237288136</v>
      </c>
    </row>
    <row r="3316" spans="1:12">
      <c r="A3316" s="14">
        <v>2014</v>
      </c>
      <c r="B3316" s="14" t="s">
        <v>986</v>
      </c>
      <c r="C3316" s="14" t="s">
        <v>2307</v>
      </c>
      <c r="D3316" s="14" t="s">
        <v>1206</v>
      </c>
      <c r="F3316" s="14" t="s">
        <v>1207</v>
      </c>
      <c r="G3316" s="30">
        <v>2726.8332689621711</v>
      </c>
      <c r="H3316" s="30">
        <v>317.90807558701647</v>
      </c>
      <c r="I3316" s="26">
        <f t="shared" si="165"/>
        <v>2726.8332689621711</v>
      </c>
      <c r="J3316" s="26">
        <f t="shared" si="165"/>
        <v>317.90807558701647</v>
      </c>
      <c r="K3316" s="26">
        <f t="shared" si="166"/>
        <v>2408.9251933751548</v>
      </c>
      <c r="L3316" s="28">
        <f t="shared" si="167"/>
        <v>0.88341491971454067</v>
      </c>
    </row>
    <row r="3317" spans="1:12">
      <c r="A3317" s="14">
        <v>2021</v>
      </c>
      <c r="B3317" s="14" t="s">
        <v>986</v>
      </c>
      <c r="C3317" s="14" t="s">
        <v>2307</v>
      </c>
      <c r="D3317" s="14" t="s">
        <v>1206</v>
      </c>
      <c r="F3317" s="14" t="s">
        <v>1207</v>
      </c>
      <c r="G3317" s="30">
        <v>2829.1600057753417</v>
      </c>
      <c r="H3317" s="30">
        <v>633.19920000000116</v>
      </c>
      <c r="I3317" s="26">
        <f t="shared" si="165"/>
        <v>2829.1600057753417</v>
      </c>
      <c r="J3317" s="26">
        <f t="shared" si="165"/>
        <v>633.19920000000116</v>
      </c>
      <c r="K3317" s="26">
        <f t="shared" si="166"/>
        <v>2195.9608057753403</v>
      </c>
      <c r="L3317" s="28">
        <f t="shared" si="167"/>
        <v>0.77618826835265164</v>
      </c>
    </row>
    <row r="3318" spans="1:12">
      <c r="A3318" s="14">
        <v>2020</v>
      </c>
      <c r="B3318" s="14" t="s">
        <v>986</v>
      </c>
      <c r="C3318" s="14" t="s">
        <v>2307</v>
      </c>
      <c r="D3318" s="14" t="s">
        <v>1206</v>
      </c>
      <c r="F3318" s="14" t="s">
        <v>1207</v>
      </c>
      <c r="G3318" s="30">
        <v>3275.7690550141542</v>
      </c>
      <c r="H3318" s="30">
        <v>900.09435066964284</v>
      </c>
      <c r="I3318" s="26">
        <f t="shared" si="165"/>
        <v>3275.7690550141542</v>
      </c>
      <c r="J3318" s="26">
        <f t="shared" si="165"/>
        <v>900.09435066964284</v>
      </c>
      <c r="K3318" s="26">
        <f t="shared" si="166"/>
        <v>2375.6747043445112</v>
      </c>
      <c r="L3318" s="28">
        <f t="shared" si="167"/>
        <v>0.72522655426765004</v>
      </c>
    </row>
    <row r="3319" spans="1:12">
      <c r="A3319" s="14">
        <v>2017</v>
      </c>
      <c r="B3319" s="14" t="s">
        <v>986</v>
      </c>
      <c r="C3319" s="14" t="s">
        <v>2307</v>
      </c>
      <c r="D3319" s="14" t="s">
        <v>1206</v>
      </c>
      <c r="F3319" s="14" t="s">
        <v>1207</v>
      </c>
      <c r="G3319" s="30">
        <v>2464.4969423076941</v>
      </c>
      <c r="H3319" s="30">
        <v>1056.9416146153856</v>
      </c>
      <c r="I3319" s="26">
        <f t="shared" si="165"/>
        <v>2464.4969423076941</v>
      </c>
      <c r="J3319" s="26">
        <f t="shared" si="165"/>
        <v>1056.9416146153856</v>
      </c>
      <c r="K3319" s="26">
        <f t="shared" si="166"/>
        <v>1407.5553276923085</v>
      </c>
      <c r="L3319" s="28">
        <f t="shared" si="167"/>
        <v>0.57113291703835856</v>
      </c>
    </row>
    <row r="3320" spans="1:12">
      <c r="A3320" s="14">
        <v>2018</v>
      </c>
      <c r="B3320" s="14" t="s">
        <v>986</v>
      </c>
      <c r="C3320" s="14" t="s">
        <v>2307</v>
      </c>
      <c r="D3320" s="14" t="s">
        <v>1206</v>
      </c>
      <c r="F3320" s="14" t="s">
        <v>1207</v>
      </c>
      <c r="G3320" s="30">
        <v>3172.2070324661522</v>
      </c>
      <c r="H3320" s="30">
        <v>1260.8470008620682</v>
      </c>
      <c r="I3320" s="26">
        <f t="shared" si="165"/>
        <v>3172.2070324661522</v>
      </c>
      <c r="J3320" s="26">
        <f t="shared" si="165"/>
        <v>1260.8470008620682</v>
      </c>
      <c r="K3320" s="26">
        <f t="shared" si="166"/>
        <v>1911.360031604084</v>
      </c>
      <c r="L3320" s="28">
        <f t="shared" si="167"/>
        <v>0.60253319283456275</v>
      </c>
    </row>
    <row r="3321" spans="1:12">
      <c r="A3321" s="14">
        <v>2016</v>
      </c>
      <c r="B3321" s="14" t="s">
        <v>986</v>
      </c>
      <c r="C3321" s="14" t="s">
        <v>2307</v>
      </c>
      <c r="D3321" s="14" t="s">
        <v>1206</v>
      </c>
      <c r="F3321" s="14" t="s">
        <v>1207</v>
      </c>
      <c r="G3321" s="30">
        <v>2475.0108567975808</v>
      </c>
      <c r="H3321" s="30">
        <v>1335.2354233333315</v>
      </c>
      <c r="I3321" s="26">
        <f t="shared" si="165"/>
        <v>2475.0108567975808</v>
      </c>
      <c r="J3321" s="26">
        <f t="shared" si="165"/>
        <v>1335.2354233333315</v>
      </c>
      <c r="K3321" s="26">
        <f t="shared" si="166"/>
        <v>1139.7754334642493</v>
      </c>
      <c r="L3321" s="28">
        <f t="shared" si="167"/>
        <v>0.46051330657151379</v>
      </c>
    </row>
    <row r="3322" spans="1:12">
      <c r="A3322" s="14">
        <v>2011</v>
      </c>
      <c r="B3322" s="14" t="s">
        <v>986</v>
      </c>
      <c r="C3322" s="14" t="s">
        <v>2307</v>
      </c>
      <c r="D3322" s="14" t="s">
        <v>1206</v>
      </c>
      <c r="F3322" s="14" t="s">
        <v>1207</v>
      </c>
      <c r="G3322" s="30">
        <v>1754.4177219135709</v>
      </c>
      <c r="H3322" s="30">
        <v>1368.6807540175696</v>
      </c>
      <c r="I3322" s="26">
        <f t="shared" si="165"/>
        <v>1754.4177219135709</v>
      </c>
      <c r="J3322" s="26">
        <f t="shared" si="165"/>
        <v>1368.6807540175696</v>
      </c>
      <c r="K3322" s="26">
        <f t="shared" si="166"/>
        <v>385.73696789600126</v>
      </c>
      <c r="L3322" s="28">
        <f t="shared" si="167"/>
        <v>0.21986609179669703</v>
      </c>
    </row>
    <row r="3323" spans="1:12">
      <c r="A3323" s="14">
        <v>2012</v>
      </c>
      <c r="B3323" s="14" t="s">
        <v>986</v>
      </c>
      <c r="C3323" s="14" t="s">
        <v>2307</v>
      </c>
      <c r="D3323" s="14" t="s">
        <v>1206</v>
      </c>
      <c r="F3323" s="14" t="s">
        <v>1207</v>
      </c>
      <c r="G3323" s="30">
        <v>1779.8453461819352</v>
      </c>
      <c r="H3323" s="30">
        <v>1389.6499705801107</v>
      </c>
      <c r="I3323" s="26">
        <f t="shared" si="165"/>
        <v>1779.8453461819352</v>
      </c>
      <c r="J3323" s="26">
        <f t="shared" si="165"/>
        <v>1389.6499705801107</v>
      </c>
      <c r="K3323" s="26">
        <f t="shared" si="166"/>
        <v>390.19537560182448</v>
      </c>
      <c r="L3323" s="28">
        <f t="shared" si="167"/>
        <v>0.21922993277975447</v>
      </c>
    </row>
    <row r="3324" spans="1:12">
      <c r="A3324" s="14">
        <v>2015</v>
      </c>
      <c r="B3324" s="14" t="s">
        <v>986</v>
      </c>
      <c r="C3324" s="14" t="s">
        <v>2307</v>
      </c>
      <c r="D3324" s="14" t="s">
        <v>1206</v>
      </c>
      <c r="F3324" s="14" t="s">
        <v>1207</v>
      </c>
      <c r="G3324" s="30">
        <v>2562.9204725249456</v>
      </c>
      <c r="H3324" s="30">
        <v>1602.2920776026729</v>
      </c>
      <c r="I3324" s="26">
        <f t="shared" si="165"/>
        <v>2562.9204725249456</v>
      </c>
      <c r="J3324" s="26">
        <f t="shared" si="165"/>
        <v>1602.2920776026729</v>
      </c>
      <c r="K3324" s="26">
        <f t="shared" si="166"/>
        <v>960.62839492227272</v>
      </c>
      <c r="L3324" s="28">
        <f t="shared" si="167"/>
        <v>0.37481787094855817</v>
      </c>
    </row>
    <row r="3325" spans="1:12">
      <c r="A3325" s="14">
        <v>2019</v>
      </c>
      <c r="B3325" s="14" t="s">
        <v>986</v>
      </c>
      <c r="C3325" s="14" t="s">
        <v>2307</v>
      </c>
      <c r="D3325" s="14" t="s">
        <v>1206</v>
      </c>
      <c r="F3325" s="14" t="s">
        <v>1207</v>
      </c>
      <c r="G3325" s="30">
        <v>2692.1247606292327</v>
      </c>
      <c r="H3325" s="30">
        <v>2060.1524918738487</v>
      </c>
      <c r="I3325" s="26">
        <f t="shared" si="165"/>
        <v>2692.1247606292327</v>
      </c>
      <c r="J3325" s="26">
        <f t="shared" si="165"/>
        <v>2060.1524918738487</v>
      </c>
      <c r="K3325" s="26">
        <f t="shared" si="166"/>
        <v>631.97226875538399</v>
      </c>
      <c r="L3325" s="28">
        <f t="shared" si="167"/>
        <v>0.23474850720056248</v>
      </c>
    </row>
    <row r="3326" spans="1:12">
      <c r="A3326" s="14">
        <v>2020</v>
      </c>
      <c r="B3326" s="14" t="s">
        <v>986</v>
      </c>
      <c r="C3326" s="14" t="s">
        <v>2308</v>
      </c>
      <c r="D3326" s="14" t="s">
        <v>2309</v>
      </c>
      <c r="F3326" s="14" t="s">
        <v>2310</v>
      </c>
      <c r="G3326" s="30">
        <v>2125.5798497484238</v>
      </c>
      <c r="H3326" s="30">
        <v>926.27269105439984</v>
      </c>
      <c r="I3326" s="26">
        <f t="shared" si="165"/>
        <v>2125.5798497484238</v>
      </c>
      <c r="J3326" s="26">
        <f t="shared" si="165"/>
        <v>926.27269105439984</v>
      </c>
      <c r="K3326" s="26">
        <f t="shared" si="166"/>
        <v>1199.3071586940241</v>
      </c>
      <c r="L3326" s="28">
        <f t="shared" si="167"/>
        <v>0.56422587880477404</v>
      </c>
    </row>
    <row r="3327" spans="1:12">
      <c r="A3327" s="14">
        <v>2021</v>
      </c>
      <c r="B3327" s="14" t="s">
        <v>986</v>
      </c>
      <c r="C3327" s="14" t="s">
        <v>2308</v>
      </c>
      <c r="D3327" s="14" t="s">
        <v>2309</v>
      </c>
      <c r="F3327" s="14" t="s">
        <v>2310</v>
      </c>
      <c r="G3327" s="30">
        <v>2019.0750354552749</v>
      </c>
      <c r="H3327" s="30">
        <v>1322.0016222527499</v>
      </c>
      <c r="I3327" s="26">
        <f t="shared" si="165"/>
        <v>2019.0750354552749</v>
      </c>
      <c r="J3327" s="26">
        <f t="shared" si="165"/>
        <v>1322.0016222527499</v>
      </c>
      <c r="K3327" s="26">
        <f t="shared" si="166"/>
        <v>697.07341320252499</v>
      </c>
      <c r="L3327" s="28">
        <f t="shared" si="167"/>
        <v>0.34524393643713397</v>
      </c>
    </row>
    <row r="3328" spans="1:12">
      <c r="A3328" s="14">
        <v>2018</v>
      </c>
      <c r="B3328" s="14" t="s">
        <v>986</v>
      </c>
      <c r="C3328" s="14" t="s">
        <v>2311</v>
      </c>
      <c r="D3328" s="14" t="s">
        <v>1115</v>
      </c>
      <c r="F3328" s="14" t="s">
        <v>2312</v>
      </c>
      <c r="G3328" s="30">
        <v>539.66221821946147</v>
      </c>
      <c r="H3328" s="30">
        <v>25.091306086956518</v>
      </c>
      <c r="I3328" s="26">
        <f t="shared" si="165"/>
        <v>539.66221821946147</v>
      </c>
      <c r="J3328" s="26">
        <f t="shared" si="165"/>
        <v>25.091306086956518</v>
      </c>
      <c r="K3328" s="26">
        <f t="shared" si="166"/>
        <v>514.57091213250499</v>
      </c>
      <c r="L3328" s="28">
        <f t="shared" si="167"/>
        <v>0.95350553505535063</v>
      </c>
    </row>
    <row r="3329" spans="1:12">
      <c r="A3329" s="14">
        <v>2013</v>
      </c>
      <c r="B3329" s="14" t="s">
        <v>986</v>
      </c>
      <c r="C3329" s="14" t="s">
        <v>2311</v>
      </c>
      <c r="D3329" s="14" t="s">
        <v>1115</v>
      </c>
      <c r="F3329" s="14" t="s">
        <v>2312</v>
      </c>
      <c r="G3329" s="30">
        <v>512.99451123714528</v>
      </c>
      <c r="H3329" s="30">
        <v>40.374655651473184</v>
      </c>
      <c r="I3329" s="26">
        <f t="shared" si="165"/>
        <v>512.99451123714528</v>
      </c>
      <c r="J3329" s="26">
        <f t="shared" si="165"/>
        <v>40.374655651473184</v>
      </c>
      <c r="K3329" s="26">
        <f t="shared" si="166"/>
        <v>472.6198555856721</v>
      </c>
      <c r="L3329" s="28">
        <f t="shared" si="167"/>
        <v>0.92129612546125483</v>
      </c>
    </row>
    <row r="3330" spans="1:12">
      <c r="A3330" s="14">
        <v>2020</v>
      </c>
      <c r="B3330" s="14" t="s">
        <v>986</v>
      </c>
      <c r="C3330" s="14" t="s">
        <v>2311</v>
      </c>
      <c r="D3330" s="14" t="s">
        <v>1115</v>
      </c>
      <c r="F3330" s="14" t="s">
        <v>2312</v>
      </c>
      <c r="G3330" s="30">
        <v>807.79664902506966</v>
      </c>
      <c r="H3330" s="30">
        <v>40.824532370009372</v>
      </c>
      <c r="I3330" s="26">
        <f t="shared" si="165"/>
        <v>807.79664902506966</v>
      </c>
      <c r="J3330" s="26">
        <f t="shared" si="165"/>
        <v>40.824532370009372</v>
      </c>
      <c r="K3330" s="26">
        <f t="shared" si="166"/>
        <v>766.97211665506029</v>
      </c>
      <c r="L3330" s="28">
        <f t="shared" si="167"/>
        <v>0.94946186961869605</v>
      </c>
    </row>
    <row r="3331" spans="1:12">
      <c r="A3331" s="14">
        <v>2019</v>
      </c>
      <c r="B3331" s="14" t="s">
        <v>986</v>
      </c>
      <c r="C3331" s="14" t="s">
        <v>2311</v>
      </c>
      <c r="D3331" s="14" t="s">
        <v>1115</v>
      </c>
      <c r="F3331" s="14" t="s">
        <v>2312</v>
      </c>
      <c r="G3331" s="30">
        <v>519.67065374339143</v>
      </c>
      <c r="H3331" s="30">
        <v>44.867136977715717</v>
      </c>
      <c r="I3331" s="26">
        <f t="shared" si="165"/>
        <v>519.67065374339143</v>
      </c>
      <c r="J3331" s="26">
        <f t="shared" si="165"/>
        <v>44.867136977715717</v>
      </c>
      <c r="K3331" s="26">
        <f t="shared" si="166"/>
        <v>474.80351676567568</v>
      </c>
      <c r="L3331" s="28">
        <f t="shared" si="167"/>
        <v>0.91366236162361647</v>
      </c>
    </row>
    <row r="3332" spans="1:12">
      <c r="A3332" s="14">
        <v>2021</v>
      </c>
      <c r="B3332" s="14" t="s">
        <v>986</v>
      </c>
      <c r="C3332" s="14" t="s">
        <v>2311</v>
      </c>
      <c r="D3332" s="14" t="s">
        <v>1115</v>
      </c>
      <c r="F3332" s="14" t="s">
        <v>2312</v>
      </c>
      <c r="G3332" s="30">
        <v>670.9728264112664</v>
      </c>
      <c r="H3332" s="30">
        <v>55.312501040260805</v>
      </c>
      <c r="I3332" s="26">
        <f t="shared" si="165"/>
        <v>670.9728264112664</v>
      </c>
      <c r="J3332" s="26">
        <f t="shared" si="165"/>
        <v>55.312501040260805</v>
      </c>
      <c r="K3332" s="26">
        <f t="shared" si="166"/>
        <v>615.66032537100557</v>
      </c>
      <c r="L3332" s="28">
        <f t="shared" si="167"/>
        <v>0.91756372409877962</v>
      </c>
    </row>
    <row r="3333" spans="1:12">
      <c r="A3333" s="14">
        <v>2014</v>
      </c>
      <c r="B3333" s="14" t="s">
        <v>986</v>
      </c>
      <c r="C3333" s="14" t="s">
        <v>2311</v>
      </c>
      <c r="D3333" s="14" t="s">
        <v>1115</v>
      </c>
      <c r="F3333" s="14" t="s">
        <v>2312</v>
      </c>
      <c r="G3333" s="30">
        <v>728.54144299814436</v>
      </c>
      <c r="H3333" s="30">
        <v>58.841146987534636</v>
      </c>
      <c r="I3333" s="26">
        <f t="shared" si="165"/>
        <v>728.54144299814436</v>
      </c>
      <c r="J3333" s="26">
        <f t="shared" si="165"/>
        <v>58.841146987534636</v>
      </c>
      <c r="K3333" s="26">
        <f t="shared" si="166"/>
        <v>669.70029601060969</v>
      </c>
      <c r="L3333" s="28">
        <f t="shared" si="167"/>
        <v>0.9192343173431734</v>
      </c>
    </row>
    <row r="3334" spans="1:12">
      <c r="A3334" s="14">
        <v>2016</v>
      </c>
      <c r="B3334" s="14" t="s">
        <v>986</v>
      </c>
      <c r="C3334" s="14" t="s">
        <v>2311</v>
      </c>
      <c r="D3334" s="14" t="s">
        <v>1115</v>
      </c>
      <c r="F3334" s="14" t="s">
        <v>2312</v>
      </c>
      <c r="G3334" s="30">
        <v>492.9278440115437</v>
      </c>
      <c r="H3334" s="30">
        <v>82.754826607905997</v>
      </c>
      <c r="I3334" s="26">
        <f t="shared" si="165"/>
        <v>492.9278440115437</v>
      </c>
      <c r="J3334" s="26">
        <f t="shared" si="165"/>
        <v>82.754826607905997</v>
      </c>
      <c r="K3334" s="26">
        <f t="shared" si="166"/>
        <v>410.17301740363769</v>
      </c>
      <c r="L3334" s="28">
        <f t="shared" si="167"/>
        <v>0.83211573942662487</v>
      </c>
    </row>
    <row r="3335" spans="1:12">
      <c r="A3335" s="14">
        <v>2017</v>
      </c>
      <c r="B3335" s="14" t="s">
        <v>986</v>
      </c>
      <c r="C3335" s="14" t="s">
        <v>2311</v>
      </c>
      <c r="D3335" s="14" t="s">
        <v>1115</v>
      </c>
      <c r="F3335" s="14" t="s">
        <v>2312</v>
      </c>
      <c r="G3335" s="30">
        <v>446.10258800535848</v>
      </c>
      <c r="H3335" s="30">
        <v>116.87495265853136</v>
      </c>
      <c r="I3335" s="26">
        <f t="shared" si="165"/>
        <v>446.10258800535848</v>
      </c>
      <c r="J3335" s="26">
        <f t="shared" si="165"/>
        <v>116.87495265853136</v>
      </c>
      <c r="K3335" s="26">
        <f t="shared" si="166"/>
        <v>329.22763534682713</v>
      </c>
      <c r="L3335" s="28">
        <f t="shared" si="167"/>
        <v>0.7380087993187624</v>
      </c>
    </row>
    <row r="3336" spans="1:12">
      <c r="A3336" s="14">
        <v>2015</v>
      </c>
      <c r="B3336" s="14" t="s">
        <v>986</v>
      </c>
      <c r="C3336" s="14" t="s">
        <v>2311</v>
      </c>
      <c r="D3336" s="14" t="s">
        <v>1115</v>
      </c>
      <c r="F3336" s="14" t="s">
        <v>2312</v>
      </c>
      <c r="G3336" s="30">
        <v>698.126970636382</v>
      </c>
      <c r="H3336" s="30">
        <v>159.9766969613259</v>
      </c>
      <c r="I3336" s="26">
        <f t="shared" ref="I3336:J3399" si="168">IF(G3336&lt;0,"",IF(G3336="","",G3336))</f>
        <v>698.126970636382</v>
      </c>
      <c r="J3336" s="26">
        <f t="shared" si="168"/>
        <v>159.9766969613259</v>
      </c>
      <c r="K3336" s="26">
        <f t="shared" si="166"/>
        <v>538.15027367505604</v>
      </c>
      <c r="L3336" s="28">
        <f t="shared" si="167"/>
        <v>0.77084870848708475</v>
      </c>
    </row>
    <row r="3337" spans="1:12">
      <c r="A3337" s="14">
        <v>2012</v>
      </c>
      <c r="B3337" s="14" t="s">
        <v>986</v>
      </c>
      <c r="C3337" s="14" t="s">
        <v>2311</v>
      </c>
      <c r="D3337" s="14" t="s">
        <v>1115</v>
      </c>
      <c r="F3337" s="14" t="s">
        <v>2312</v>
      </c>
      <c r="G3337" s="30">
        <v>518.02209917355378</v>
      </c>
      <c r="H3337" s="30">
        <v>231.58311750000004</v>
      </c>
      <c r="I3337" s="26">
        <f t="shared" si="168"/>
        <v>518.02209917355378</v>
      </c>
      <c r="J3337" s="26">
        <f t="shared" si="168"/>
        <v>231.58311750000004</v>
      </c>
      <c r="K3337" s="26">
        <f t="shared" si="166"/>
        <v>286.43898167355371</v>
      </c>
      <c r="L3337" s="28">
        <f t="shared" si="167"/>
        <v>0.55294741697416971</v>
      </c>
    </row>
    <row r="3338" spans="1:12">
      <c r="A3338" s="14">
        <v>2011</v>
      </c>
      <c r="B3338" s="14" t="s">
        <v>986</v>
      </c>
      <c r="C3338" s="14" t="s">
        <v>2311</v>
      </c>
      <c r="D3338" s="14" t="s">
        <v>1115</v>
      </c>
      <c r="F3338" s="14" t="s">
        <v>2312</v>
      </c>
      <c r="G3338" s="30">
        <v>406.12094669509588</v>
      </c>
      <c r="H3338" s="30">
        <v>254.19524666666646</v>
      </c>
      <c r="I3338" s="26">
        <f t="shared" si="168"/>
        <v>406.12094669509588</v>
      </c>
      <c r="J3338" s="26">
        <f t="shared" si="168"/>
        <v>254.19524666666646</v>
      </c>
      <c r="K3338" s="26">
        <f t="shared" si="166"/>
        <v>151.92570002842942</v>
      </c>
      <c r="L3338" s="28">
        <f t="shared" si="167"/>
        <v>0.37408979089790939</v>
      </c>
    </row>
    <row r="3339" spans="1:12">
      <c r="A3339" s="14">
        <v>2020</v>
      </c>
      <c r="B3339" s="14" t="s">
        <v>986</v>
      </c>
      <c r="C3339" s="14" t="s">
        <v>2313</v>
      </c>
      <c r="D3339" s="14" t="s">
        <v>1161</v>
      </c>
      <c r="F3339" s="14" t="s">
        <v>1119</v>
      </c>
      <c r="G3339" s="30">
        <v>6768.0287315009527</v>
      </c>
      <c r="H3339" s="30">
        <v>3392.4098750880403</v>
      </c>
      <c r="I3339" s="26">
        <f t="shared" si="168"/>
        <v>6768.0287315009527</v>
      </c>
      <c r="J3339" s="26">
        <f t="shared" si="168"/>
        <v>3392.4098750880403</v>
      </c>
      <c r="K3339" s="26">
        <f t="shared" si="166"/>
        <v>3375.6188564129125</v>
      </c>
      <c r="L3339" s="28">
        <f t="shared" si="167"/>
        <v>0.49875953402820411</v>
      </c>
    </row>
    <row r="3340" spans="1:12">
      <c r="A3340" s="14">
        <v>2021</v>
      </c>
      <c r="B3340" s="14" t="s">
        <v>986</v>
      </c>
      <c r="C3340" s="14" t="s">
        <v>2313</v>
      </c>
      <c r="D3340" s="14" t="s">
        <v>1161</v>
      </c>
      <c r="F3340" s="14" t="s">
        <v>1119</v>
      </c>
      <c r="G3340" s="30">
        <v>6284.4610920774512</v>
      </c>
      <c r="H3340" s="30">
        <v>4886.01206186132</v>
      </c>
      <c r="I3340" s="26">
        <f t="shared" si="168"/>
        <v>6284.4610920774512</v>
      </c>
      <c r="J3340" s="26">
        <f t="shared" si="168"/>
        <v>4886.01206186132</v>
      </c>
      <c r="K3340" s="26">
        <f t="shared" si="166"/>
        <v>1398.4490302161312</v>
      </c>
      <c r="L3340" s="28">
        <f t="shared" si="167"/>
        <v>0.22252489270386214</v>
      </c>
    </row>
    <row r="3341" spans="1:12">
      <c r="A3341" s="14">
        <v>2014</v>
      </c>
      <c r="B3341" s="14" t="s">
        <v>986</v>
      </c>
      <c r="C3341" s="14" t="s">
        <v>2314</v>
      </c>
      <c r="D3341" s="14" t="s">
        <v>1469</v>
      </c>
      <c r="F3341" s="14" t="s">
        <v>2315</v>
      </c>
      <c r="G3341" s="30">
        <v>3212.2230600075782</v>
      </c>
      <c r="H3341" s="30">
        <v>884.16750232939273</v>
      </c>
      <c r="I3341" s="26">
        <f t="shared" si="168"/>
        <v>3212.2230600075782</v>
      </c>
      <c r="J3341" s="26">
        <f t="shared" si="168"/>
        <v>884.16750232939273</v>
      </c>
      <c r="K3341" s="26">
        <f t="shared" si="166"/>
        <v>2328.0555576781853</v>
      </c>
      <c r="L3341" s="28">
        <f t="shared" si="167"/>
        <v>0.72474903336030871</v>
      </c>
    </row>
    <row r="3342" spans="1:12">
      <c r="A3342" s="14">
        <v>2012</v>
      </c>
      <c r="B3342" s="14" t="s">
        <v>986</v>
      </c>
      <c r="C3342" s="14" t="s">
        <v>2314</v>
      </c>
      <c r="D3342" s="14" t="s">
        <v>1469</v>
      </c>
      <c r="F3342" s="14" t="s">
        <v>2315</v>
      </c>
      <c r="G3342" s="30">
        <v>3334.644128874937</v>
      </c>
      <c r="H3342" s="30">
        <v>896.42886384335497</v>
      </c>
      <c r="I3342" s="26">
        <f t="shared" si="168"/>
        <v>3334.644128874937</v>
      </c>
      <c r="J3342" s="26">
        <f t="shared" si="168"/>
        <v>896.42886384335497</v>
      </c>
      <c r="K3342" s="26">
        <f t="shared" si="166"/>
        <v>2438.215265031582</v>
      </c>
      <c r="L3342" s="28">
        <f t="shared" si="167"/>
        <v>0.73117705242334274</v>
      </c>
    </row>
    <row r="3343" spans="1:12">
      <c r="A3343" s="14">
        <v>2011</v>
      </c>
      <c r="B3343" s="14" t="s">
        <v>986</v>
      </c>
      <c r="C3343" s="14" t="s">
        <v>2314</v>
      </c>
      <c r="D3343" s="14" t="s">
        <v>1469</v>
      </c>
      <c r="F3343" s="14" t="s">
        <v>2315</v>
      </c>
      <c r="G3343" s="30">
        <v>2773.1786401673639</v>
      </c>
      <c r="H3343" s="30">
        <v>906.66483499999993</v>
      </c>
      <c r="I3343" s="26">
        <f t="shared" si="168"/>
        <v>2773.1786401673639</v>
      </c>
      <c r="J3343" s="26">
        <f t="shared" si="168"/>
        <v>906.66483499999993</v>
      </c>
      <c r="K3343" s="26">
        <f t="shared" si="166"/>
        <v>1866.5138051673639</v>
      </c>
      <c r="L3343" s="28">
        <f t="shared" si="167"/>
        <v>0.6730593471810089</v>
      </c>
    </row>
    <row r="3344" spans="1:12">
      <c r="A3344" s="14">
        <v>2016</v>
      </c>
      <c r="B3344" s="14" t="s">
        <v>986</v>
      </c>
      <c r="C3344" s="14" t="s">
        <v>2314</v>
      </c>
      <c r="D3344" s="14" t="s">
        <v>1469</v>
      </c>
      <c r="F3344" s="14" t="s">
        <v>2315</v>
      </c>
      <c r="G3344" s="30">
        <v>2968.0012893673338</v>
      </c>
      <c r="H3344" s="30">
        <v>1004.1767052777774</v>
      </c>
      <c r="I3344" s="26">
        <f t="shared" si="168"/>
        <v>2968.0012893673338</v>
      </c>
      <c r="J3344" s="26">
        <f t="shared" si="168"/>
        <v>1004.1767052777774</v>
      </c>
      <c r="K3344" s="26">
        <f t="shared" si="166"/>
        <v>1963.8245840895565</v>
      </c>
      <c r="L3344" s="28">
        <f t="shared" si="167"/>
        <v>0.66166567754698313</v>
      </c>
    </row>
    <row r="3345" spans="1:12">
      <c r="A3345" s="14">
        <v>2015</v>
      </c>
      <c r="B3345" s="14" t="s">
        <v>986</v>
      </c>
      <c r="C3345" s="14" t="s">
        <v>2314</v>
      </c>
      <c r="D3345" s="14" t="s">
        <v>1469</v>
      </c>
      <c r="F3345" s="14" t="s">
        <v>2315</v>
      </c>
      <c r="G3345" s="30">
        <v>3271.4538281249997</v>
      </c>
      <c r="H3345" s="30">
        <v>1004.3978065624999</v>
      </c>
      <c r="I3345" s="26">
        <f t="shared" si="168"/>
        <v>3271.4538281249997</v>
      </c>
      <c r="J3345" s="26">
        <f t="shared" si="168"/>
        <v>1004.3978065624999</v>
      </c>
      <c r="K3345" s="26">
        <f t="shared" si="166"/>
        <v>2267.0560215625001</v>
      </c>
      <c r="L3345" s="28">
        <f t="shared" si="167"/>
        <v>0.69298120672601393</v>
      </c>
    </row>
    <row r="3346" spans="1:12">
      <c r="A3346" s="14">
        <v>2019</v>
      </c>
      <c r="B3346" s="14" t="s">
        <v>986</v>
      </c>
      <c r="C3346" s="14" t="s">
        <v>2314</v>
      </c>
      <c r="D3346" s="14" t="s">
        <v>1469</v>
      </c>
      <c r="F3346" s="14" t="s">
        <v>2315</v>
      </c>
      <c r="G3346" s="30">
        <v>2361.3497662976629</v>
      </c>
      <c r="H3346" s="30">
        <v>1065.87446</v>
      </c>
      <c r="I3346" s="26">
        <f t="shared" si="168"/>
        <v>2361.3497662976629</v>
      </c>
      <c r="J3346" s="26">
        <f t="shared" si="168"/>
        <v>1065.87446</v>
      </c>
      <c r="K3346" s="26">
        <f t="shared" si="166"/>
        <v>1295.4753062976629</v>
      </c>
      <c r="L3346" s="28">
        <f t="shared" si="167"/>
        <v>0.54861644165863066</v>
      </c>
    </row>
    <row r="3347" spans="1:12">
      <c r="A3347" s="14">
        <v>2021</v>
      </c>
      <c r="B3347" s="14" t="s">
        <v>986</v>
      </c>
      <c r="C3347" s="14" t="s">
        <v>2314</v>
      </c>
      <c r="D3347" s="14" t="s">
        <v>1469</v>
      </c>
      <c r="F3347" s="14" t="s">
        <v>2315</v>
      </c>
      <c r="G3347" s="30">
        <v>2580.7382191484867</v>
      </c>
      <c r="H3347" s="30">
        <v>1123.2285133928615</v>
      </c>
      <c r="I3347" s="26">
        <f t="shared" si="168"/>
        <v>2580.7382191484867</v>
      </c>
      <c r="J3347" s="26">
        <f t="shared" si="168"/>
        <v>1123.2285133928615</v>
      </c>
      <c r="K3347" s="26">
        <f t="shared" si="166"/>
        <v>1457.5097057556252</v>
      </c>
      <c r="L3347" s="28">
        <f t="shared" si="167"/>
        <v>0.56476464561234341</v>
      </c>
    </row>
    <row r="3348" spans="1:12">
      <c r="A3348" s="14">
        <v>2013</v>
      </c>
      <c r="B3348" s="14" t="s">
        <v>986</v>
      </c>
      <c r="C3348" s="14" t="s">
        <v>2314</v>
      </c>
      <c r="D3348" s="14" t="s">
        <v>1469</v>
      </c>
      <c r="F3348" s="14" t="s">
        <v>2315</v>
      </c>
      <c r="G3348" s="30">
        <v>2882.9843575637283</v>
      </c>
      <c r="H3348" s="30">
        <v>1134.0665248470948</v>
      </c>
      <c r="I3348" s="26">
        <f t="shared" si="168"/>
        <v>2882.9843575637283</v>
      </c>
      <c r="J3348" s="26">
        <f t="shared" si="168"/>
        <v>1134.0665248470948</v>
      </c>
      <c r="K3348" s="26">
        <f t="shared" si="166"/>
        <v>1748.9178327166335</v>
      </c>
      <c r="L3348" s="28">
        <f t="shared" si="167"/>
        <v>0.60663452027695353</v>
      </c>
    </row>
    <row r="3349" spans="1:12">
      <c r="A3349" s="14">
        <v>2018</v>
      </c>
      <c r="B3349" s="14" t="s">
        <v>986</v>
      </c>
      <c r="C3349" s="14" t="s">
        <v>2314</v>
      </c>
      <c r="D3349" s="14" t="s">
        <v>1469</v>
      </c>
      <c r="F3349" s="14" t="s">
        <v>2315</v>
      </c>
      <c r="G3349" s="30">
        <v>2772.8247496206354</v>
      </c>
      <c r="H3349" s="30">
        <v>1139.9593071428567</v>
      </c>
      <c r="I3349" s="26">
        <f t="shared" si="168"/>
        <v>2772.8247496206354</v>
      </c>
      <c r="J3349" s="26">
        <f t="shared" si="168"/>
        <v>1139.9593071428567</v>
      </c>
      <c r="K3349" s="26">
        <f t="shared" si="166"/>
        <v>1632.8654424777787</v>
      </c>
      <c r="L3349" s="28">
        <f t="shared" si="167"/>
        <v>0.58888158824360592</v>
      </c>
    </row>
    <row r="3350" spans="1:12">
      <c r="A3350" s="14">
        <v>2017</v>
      </c>
      <c r="B3350" s="14" t="s">
        <v>986</v>
      </c>
      <c r="C3350" s="14" t="s">
        <v>2314</v>
      </c>
      <c r="D3350" s="14" t="s">
        <v>1469</v>
      </c>
      <c r="F3350" s="14" t="s">
        <v>2315</v>
      </c>
      <c r="G3350" s="30">
        <v>2649.8180752840958</v>
      </c>
      <c r="H3350" s="30">
        <v>1145.2386166666677</v>
      </c>
      <c r="I3350" s="26">
        <f t="shared" si="168"/>
        <v>2649.8180752840958</v>
      </c>
      <c r="J3350" s="26">
        <f t="shared" si="168"/>
        <v>1145.2386166666677</v>
      </c>
      <c r="K3350" s="26">
        <f t="shared" si="166"/>
        <v>1504.5794586174281</v>
      </c>
      <c r="L3350" s="28">
        <f t="shared" si="167"/>
        <v>0.56780481371579339</v>
      </c>
    </row>
    <row r="3351" spans="1:12">
      <c r="A3351" s="14">
        <v>2020</v>
      </c>
      <c r="B3351" s="14" t="s">
        <v>986</v>
      </c>
      <c r="C3351" s="14" t="s">
        <v>2314</v>
      </c>
      <c r="D3351" s="14" t="s">
        <v>1469</v>
      </c>
      <c r="F3351" s="14" t="s">
        <v>2315</v>
      </c>
      <c r="G3351" s="30">
        <v>2230.7235426750835</v>
      </c>
      <c r="H3351" s="30">
        <v>1220.0245450000014</v>
      </c>
      <c r="I3351" s="26">
        <f t="shared" si="168"/>
        <v>2230.7235426750835</v>
      </c>
      <c r="J3351" s="26">
        <f t="shared" si="168"/>
        <v>1220.0245450000014</v>
      </c>
      <c r="K3351" s="26">
        <f t="shared" si="166"/>
        <v>1010.6989976750822</v>
      </c>
      <c r="L3351" s="28">
        <f t="shared" si="167"/>
        <v>0.45308124397299898</v>
      </c>
    </row>
    <row r="3352" spans="1:12">
      <c r="A3352" s="14">
        <v>2012</v>
      </c>
      <c r="B3352" s="14" t="s">
        <v>986</v>
      </c>
      <c r="C3352" s="14" t="s">
        <v>2316</v>
      </c>
      <c r="D3352" s="14" t="s">
        <v>1115</v>
      </c>
      <c r="F3352" s="14" t="s">
        <v>2317</v>
      </c>
      <c r="G3352" s="30">
        <v>306.93801027404243</v>
      </c>
      <c r="H3352" s="30">
        <v>33.404530737704889</v>
      </c>
      <c r="I3352" s="26">
        <f t="shared" si="168"/>
        <v>306.93801027404243</v>
      </c>
      <c r="J3352" s="26">
        <f t="shared" si="168"/>
        <v>33.404530737704889</v>
      </c>
      <c r="K3352" s="26">
        <f t="shared" si="166"/>
        <v>273.53347953633755</v>
      </c>
      <c r="L3352" s="28">
        <f t="shared" si="167"/>
        <v>0.89116847826086965</v>
      </c>
    </row>
    <row r="3353" spans="1:12">
      <c r="A3353" s="14">
        <v>2020</v>
      </c>
      <c r="B3353" s="14" t="s">
        <v>986</v>
      </c>
      <c r="C3353" s="14" t="s">
        <v>2316</v>
      </c>
      <c r="D3353" s="14" t="s">
        <v>1115</v>
      </c>
      <c r="F3353" s="14" t="s">
        <v>2317</v>
      </c>
      <c r="G3353" s="30">
        <v>572.45594334196164</v>
      </c>
      <c r="H3353" s="30">
        <v>53.989232627504499</v>
      </c>
      <c r="I3353" s="26">
        <f t="shared" si="168"/>
        <v>572.45594334196164</v>
      </c>
      <c r="J3353" s="26">
        <f t="shared" si="168"/>
        <v>53.989232627504499</v>
      </c>
      <c r="K3353" s="26">
        <f t="shared" si="166"/>
        <v>518.46671071445712</v>
      </c>
      <c r="L3353" s="28">
        <f t="shared" si="167"/>
        <v>0.90568840579710153</v>
      </c>
    </row>
    <row r="3354" spans="1:12">
      <c r="A3354" s="14">
        <v>2021</v>
      </c>
      <c r="B3354" s="14" t="s">
        <v>986</v>
      </c>
      <c r="C3354" s="14" t="s">
        <v>2316</v>
      </c>
      <c r="D3354" s="14" t="s">
        <v>1115</v>
      </c>
      <c r="F3354" s="14" t="s">
        <v>2317</v>
      </c>
      <c r="G3354" s="30">
        <v>283.98921709401696</v>
      </c>
      <c r="H3354" s="30">
        <v>64.593215134920541</v>
      </c>
      <c r="I3354" s="26">
        <f t="shared" si="168"/>
        <v>283.98921709401696</v>
      </c>
      <c r="J3354" s="26">
        <f t="shared" si="168"/>
        <v>64.593215134920541</v>
      </c>
      <c r="K3354" s="26">
        <f t="shared" si="166"/>
        <v>219.39600195909642</v>
      </c>
      <c r="L3354" s="28">
        <f t="shared" si="167"/>
        <v>0.7725504658385095</v>
      </c>
    </row>
    <row r="3355" spans="1:12">
      <c r="A3355" s="14">
        <v>2019</v>
      </c>
      <c r="B3355" s="14" t="s">
        <v>986</v>
      </c>
      <c r="C3355" s="14" t="s">
        <v>2316</v>
      </c>
      <c r="D3355" s="14" t="s">
        <v>1115</v>
      </c>
      <c r="F3355" s="14" t="s">
        <v>2317</v>
      </c>
      <c r="G3355" s="30">
        <v>363.33920000000018</v>
      </c>
      <c r="H3355" s="30">
        <v>73.235557500000041</v>
      </c>
      <c r="I3355" s="26">
        <f t="shared" si="168"/>
        <v>363.33920000000018</v>
      </c>
      <c r="J3355" s="26">
        <f t="shared" si="168"/>
        <v>73.235557500000041</v>
      </c>
      <c r="K3355" s="26">
        <f t="shared" si="166"/>
        <v>290.10364250000015</v>
      </c>
      <c r="L3355" s="28">
        <f t="shared" si="167"/>
        <v>0.79843750000000002</v>
      </c>
    </row>
    <row r="3356" spans="1:12">
      <c r="A3356" s="14">
        <v>2018</v>
      </c>
      <c r="B3356" s="14" t="s">
        <v>986</v>
      </c>
      <c r="C3356" s="14" t="s">
        <v>2316</v>
      </c>
      <c r="D3356" s="14" t="s">
        <v>1115</v>
      </c>
      <c r="F3356" s="14" t="s">
        <v>2317</v>
      </c>
      <c r="G3356" s="30">
        <v>386.70086029411755</v>
      </c>
      <c r="H3356" s="30">
        <v>76.667648823529476</v>
      </c>
      <c r="I3356" s="26">
        <f t="shared" si="168"/>
        <v>386.70086029411755</v>
      </c>
      <c r="J3356" s="26">
        <f t="shared" si="168"/>
        <v>76.667648823529476</v>
      </c>
      <c r="K3356" s="26">
        <f t="shared" si="166"/>
        <v>310.03321147058807</v>
      </c>
      <c r="L3356" s="28">
        <f t="shared" si="167"/>
        <v>0.8017391304347824</v>
      </c>
    </row>
    <row r="3357" spans="1:12">
      <c r="A3357" s="14">
        <v>2016</v>
      </c>
      <c r="B3357" s="14" t="s">
        <v>986</v>
      </c>
      <c r="C3357" s="14" t="s">
        <v>2316</v>
      </c>
      <c r="D3357" s="14" t="s">
        <v>1115</v>
      </c>
      <c r="F3357" s="14" t="s">
        <v>2317</v>
      </c>
      <c r="G3357" s="30">
        <v>330.55518988587181</v>
      </c>
      <c r="H3357" s="30">
        <v>85.513190426997284</v>
      </c>
      <c r="I3357" s="26">
        <f t="shared" si="168"/>
        <v>330.55518988587181</v>
      </c>
      <c r="J3357" s="26">
        <f t="shared" si="168"/>
        <v>85.513190426997284</v>
      </c>
      <c r="K3357" s="26">
        <f t="shared" si="166"/>
        <v>245.04199945887453</v>
      </c>
      <c r="L3357" s="28">
        <f t="shared" si="167"/>
        <v>0.7413043478260869</v>
      </c>
    </row>
    <row r="3358" spans="1:12">
      <c r="A3358" s="14">
        <v>2011</v>
      </c>
      <c r="B3358" s="14" t="s">
        <v>986</v>
      </c>
      <c r="C3358" s="14" t="s">
        <v>2316</v>
      </c>
      <c r="D3358" s="14" t="s">
        <v>1115</v>
      </c>
      <c r="F3358" s="14" t="s">
        <v>2317</v>
      </c>
      <c r="G3358" s="30">
        <v>303.01442779213329</v>
      </c>
      <c r="H3358" s="30">
        <v>93.119297932098718</v>
      </c>
      <c r="I3358" s="26">
        <f t="shared" si="168"/>
        <v>303.01442779213329</v>
      </c>
      <c r="J3358" s="26">
        <f t="shared" si="168"/>
        <v>93.119297932098718</v>
      </c>
      <c r="K3358" s="26">
        <f t="shared" si="166"/>
        <v>209.89512986003456</v>
      </c>
      <c r="L3358" s="28">
        <f t="shared" si="167"/>
        <v>0.69269021739130454</v>
      </c>
    </row>
    <row r="3359" spans="1:12">
      <c r="A3359" s="14">
        <v>2013</v>
      </c>
      <c r="B3359" s="14" t="s">
        <v>986</v>
      </c>
      <c r="C3359" s="14" t="s">
        <v>2316</v>
      </c>
      <c r="D3359" s="14" t="s">
        <v>1115</v>
      </c>
      <c r="F3359" s="14" t="s">
        <v>2317</v>
      </c>
      <c r="G3359" s="30">
        <v>323.02654116128349</v>
      </c>
      <c r="H3359" s="30">
        <v>98.323397939750691</v>
      </c>
      <c r="I3359" s="26">
        <f t="shared" si="168"/>
        <v>323.02654116128349</v>
      </c>
      <c r="J3359" s="26">
        <f t="shared" si="168"/>
        <v>98.323397939750691</v>
      </c>
      <c r="K3359" s="26">
        <f t="shared" si="166"/>
        <v>224.7031432215328</v>
      </c>
      <c r="L3359" s="28">
        <f t="shared" si="167"/>
        <v>0.69561820652173922</v>
      </c>
    </row>
    <row r="3360" spans="1:12">
      <c r="A3360" s="14">
        <v>2017</v>
      </c>
      <c r="B3360" s="14" t="s">
        <v>986</v>
      </c>
      <c r="C3360" s="14" t="s">
        <v>2316</v>
      </c>
      <c r="D3360" s="14" t="s">
        <v>1115</v>
      </c>
      <c r="F3360" s="14" t="s">
        <v>2317</v>
      </c>
      <c r="G3360" s="30">
        <v>298.8592214765099</v>
      </c>
      <c r="H3360" s="30">
        <v>98.417806666666692</v>
      </c>
      <c r="I3360" s="26">
        <f t="shared" si="168"/>
        <v>298.8592214765099</v>
      </c>
      <c r="J3360" s="26">
        <f t="shared" si="168"/>
        <v>98.417806666666692</v>
      </c>
      <c r="K3360" s="26">
        <f t="shared" si="166"/>
        <v>200.4414148098432</v>
      </c>
      <c r="L3360" s="28">
        <f t="shared" si="167"/>
        <v>0.67068840579710109</v>
      </c>
    </row>
    <row r="3361" spans="1:12">
      <c r="A3361" s="14">
        <v>2015</v>
      </c>
      <c r="B3361" s="14" t="s">
        <v>986</v>
      </c>
      <c r="C3361" s="14" t="s">
        <v>2316</v>
      </c>
      <c r="D3361" s="14" t="s">
        <v>1115</v>
      </c>
      <c r="F3361" s="14" t="s">
        <v>2317</v>
      </c>
      <c r="G3361" s="30">
        <v>297.11087758393182</v>
      </c>
      <c r="H3361" s="30">
        <v>105.84575013927575</v>
      </c>
      <c r="I3361" s="26">
        <f t="shared" si="168"/>
        <v>297.11087758393182</v>
      </c>
      <c r="J3361" s="26">
        <f t="shared" si="168"/>
        <v>105.84575013927575</v>
      </c>
      <c r="K3361" s="26">
        <f t="shared" ref="K3361:K3424" si="169">IF(H3361="","",IF(G3361="","",G3361-H3361))</f>
        <v>191.26512744465606</v>
      </c>
      <c r="L3361" s="28">
        <f t="shared" ref="L3361:L3424" si="170">IF(H3361="","",IF(G3361="","",K3361/G3361))</f>
        <v>0.64374999999999982</v>
      </c>
    </row>
    <row r="3362" spans="1:12">
      <c r="A3362" s="14">
        <v>2014</v>
      </c>
      <c r="B3362" s="14" t="s">
        <v>986</v>
      </c>
      <c r="C3362" s="14" t="s">
        <v>2316</v>
      </c>
      <c r="D3362" s="14" t="s">
        <v>1115</v>
      </c>
      <c r="F3362" s="14" t="s">
        <v>2317</v>
      </c>
      <c r="G3362" s="30">
        <v>402.77406107862265</v>
      </c>
      <c r="H3362" s="30">
        <v>123.85302378167653</v>
      </c>
      <c r="I3362" s="26">
        <f t="shared" si="168"/>
        <v>402.77406107862265</v>
      </c>
      <c r="J3362" s="26">
        <f t="shared" si="168"/>
        <v>123.85302378167653</v>
      </c>
      <c r="K3362" s="26">
        <f t="shared" si="169"/>
        <v>278.92103729694611</v>
      </c>
      <c r="L3362" s="28">
        <f t="shared" si="170"/>
        <v>0.69249999999999978</v>
      </c>
    </row>
    <row r="3363" spans="1:12">
      <c r="A3363" s="14">
        <v>2021</v>
      </c>
      <c r="B3363" s="14" t="s">
        <v>986</v>
      </c>
      <c r="C3363" s="14" t="s">
        <v>2318</v>
      </c>
      <c r="D3363" s="14" t="s">
        <v>1321</v>
      </c>
      <c r="F3363" s="14" t="s">
        <v>2319</v>
      </c>
      <c r="G3363" s="30">
        <v>358.16688654353527</v>
      </c>
      <c r="H3363" s="30">
        <v>122.62320916666633</v>
      </c>
      <c r="I3363" s="26">
        <f t="shared" si="168"/>
        <v>358.16688654353527</v>
      </c>
      <c r="J3363" s="26">
        <f t="shared" si="168"/>
        <v>122.62320916666633</v>
      </c>
      <c r="K3363" s="26">
        <f t="shared" si="169"/>
        <v>235.54367737686894</v>
      </c>
      <c r="L3363" s="28">
        <f t="shared" si="170"/>
        <v>0.65763666666666731</v>
      </c>
    </row>
    <row r="3364" spans="1:12">
      <c r="A3364" s="14">
        <v>2020</v>
      </c>
      <c r="B3364" s="14" t="s">
        <v>986</v>
      </c>
      <c r="C3364" s="14" t="s">
        <v>2318</v>
      </c>
      <c r="D3364" s="14" t="s">
        <v>1321</v>
      </c>
      <c r="F3364" s="14" t="s">
        <v>2319</v>
      </c>
      <c r="G3364" s="30">
        <v>378.45859359258395</v>
      </c>
      <c r="H3364" s="30">
        <v>144.89665714285675</v>
      </c>
      <c r="I3364" s="26">
        <f t="shared" si="168"/>
        <v>378.45859359258395</v>
      </c>
      <c r="J3364" s="26">
        <f t="shared" si="168"/>
        <v>144.89665714285675</v>
      </c>
      <c r="K3364" s="26">
        <f t="shared" si="169"/>
        <v>233.5619364497272</v>
      </c>
      <c r="L3364" s="28">
        <f t="shared" si="170"/>
        <v>0.6171399999999998</v>
      </c>
    </row>
    <row r="3365" spans="1:12">
      <c r="A3365" s="14">
        <v>2021</v>
      </c>
      <c r="B3365" s="14" t="s">
        <v>986</v>
      </c>
      <c r="C3365" s="14" t="s">
        <v>2320</v>
      </c>
      <c r="D3365" s="14" t="s">
        <v>1206</v>
      </c>
      <c r="F3365" s="14" t="s">
        <v>2321</v>
      </c>
      <c r="G3365" s="30">
        <v>45.667348066298317</v>
      </c>
      <c r="H3365" s="30">
        <v>9.6545457642725427</v>
      </c>
      <c r="I3365" s="26">
        <f t="shared" si="168"/>
        <v>45.667348066298317</v>
      </c>
      <c r="J3365" s="26">
        <f t="shared" si="168"/>
        <v>9.6545457642725427</v>
      </c>
      <c r="K3365" s="26">
        <f t="shared" si="169"/>
        <v>36.012802302025776</v>
      </c>
      <c r="L3365" s="28">
        <f t="shared" si="170"/>
        <v>0.78858974358974387</v>
      </c>
    </row>
    <row r="3366" spans="1:12">
      <c r="A3366" s="14">
        <v>2020</v>
      </c>
      <c r="B3366" s="14" t="s">
        <v>986</v>
      </c>
      <c r="C3366" s="14" t="s">
        <v>2320</v>
      </c>
      <c r="D3366" s="14" t="s">
        <v>1206</v>
      </c>
      <c r="F3366" s="14" t="s">
        <v>2321</v>
      </c>
      <c r="G3366" s="30">
        <v>35.756248239436609</v>
      </c>
      <c r="H3366" s="30">
        <v>51.048920563380271</v>
      </c>
      <c r="I3366" s="26">
        <f t="shared" si="168"/>
        <v>35.756248239436609</v>
      </c>
      <c r="J3366" s="26">
        <f t="shared" si="168"/>
        <v>51.048920563380271</v>
      </c>
      <c r="K3366" s="26">
        <f t="shared" si="169"/>
        <v>-15.292672323943663</v>
      </c>
      <c r="L3366" s="28">
        <f t="shared" si="170"/>
        <v>-0.42769230769230782</v>
      </c>
    </row>
    <row r="3367" spans="1:12">
      <c r="A3367" s="14">
        <v>2018</v>
      </c>
      <c r="B3367" s="14" t="s">
        <v>986</v>
      </c>
      <c r="C3367" s="14" t="s">
        <v>2322</v>
      </c>
      <c r="D3367" s="14" t="s">
        <v>988</v>
      </c>
      <c r="F3367" s="14" t="s">
        <v>2323</v>
      </c>
      <c r="G3367" s="30">
        <v>3108.4387625095624</v>
      </c>
      <c r="H3367" s="30">
        <v>1247.72622642857</v>
      </c>
      <c r="I3367" s="26">
        <f t="shared" si="168"/>
        <v>3108.4387625095624</v>
      </c>
      <c r="J3367" s="26">
        <f t="shared" si="168"/>
        <v>1247.72622642857</v>
      </c>
      <c r="K3367" s="26">
        <f t="shared" si="169"/>
        <v>1860.7125360809923</v>
      </c>
      <c r="L3367" s="28">
        <f t="shared" si="170"/>
        <v>0.59860035157288005</v>
      </c>
    </row>
    <row r="3368" spans="1:12">
      <c r="A3368" s="14">
        <v>2021</v>
      </c>
      <c r="B3368" s="14" t="s">
        <v>986</v>
      </c>
      <c r="C3368" s="14" t="s">
        <v>2322</v>
      </c>
      <c r="D3368" s="14" t="s">
        <v>988</v>
      </c>
      <c r="F3368" s="14" t="s">
        <v>2323</v>
      </c>
      <c r="G3368" s="30">
        <v>3206.1804172634006</v>
      </c>
      <c r="H3368" s="30">
        <v>1462.9466874999994</v>
      </c>
      <c r="I3368" s="26">
        <f t="shared" si="168"/>
        <v>3206.1804172634006</v>
      </c>
      <c r="J3368" s="26">
        <f t="shared" si="168"/>
        <v>1462.9466874999994</v>
      </c>
      <c r="K3368" s="26">
        <f t="shared" si="169"/>
        <v>1743.2337297634012</v>
      </c>
      <c r="L3368" s="28">
        <f t="shared" si="170"/>
        <v>0.54371042888825294</v>
      </c>
    </row>
    <row r="3369" spans="1:12">
      <c r="A3369" s="14">
        <v>2020</v>
      </c>
      <c r="B3369" s="14" t="s">
        <v>986</v>
      </c>
      <c r="C3369" s="14" t="s">
        <v>2322</v>
      </c>
      <c r="D3369" s="14" t="s">
        <v>988</v>
      </c>
      <c r="F3369" s="14" t="s">
        <v>2323</v>
      </c>
      <c r="G3369" s="30">
        <v>3534.4548349746146</v>
      </c>
      <c r="H3369" s="30">
        <v>1564.6693946314103</v>
      </c>
      <c r="I3369" s="26">
        <f t="shared" si="168"/>
        <v>3534.4548349746146</v>
      </c>
      <c r="J3369" s="26">
        <f t="shared" si="168"/>
        <v>1564.6693946314103</v>
      </c>
      <c r="K3369" s="26">
        <f t="shared" si="169"/>
        <v>1969.7854403432043</v>
      </c>
      <c r="L3369" s="28">
        <f t="shared" si="170"/>
        <v>0.55730955191491416</v>
      </c>
    </row>
    <row r="3370" spans="1:12">
      <c r="A3370" s="14">
        <v>2015</v>
      </c>
      <c r="B3370" s="14" t="s">
        <v>986</v>
      </c>
      <c r="C3370" s="14" t="s">
        <v>2322</v>
      </c>
      <c r="D3370" s="14" t="s">
        <v>988</v>
      </c>
      <c r="F3370" s="14" t="s">
        <v>2323</v>
      </c>
      <c r="G3370" s="30">
        <v>2960.8305696937136</v>
      </c>
      <c r="H3370" s="30">
        <v>1656.8716053335195</v>
      </c>
      <c r="I3370" s="26">
        <f t="shared" si="168"/>
        <v>2960.8305696937136</v>
      </c>
      <c r="J3370" s="26">
        <f t="shared" si="168"/>
        <v>1656.8716053335195</v>
      </c>
      <c r="K3370" s="26">
        <f t="shared" si="169"/>
        <v>1303.9589643601942</v>
      </c>
      <c r="L3370" s="28">
        <f t="shared" si="170"/>
        <v>0.44040310097685986</v>
      </c>
    </row>
    <row r="3371" spans="1:12">
      <c r="A3371" s="14">
        <v>2017</v>
      </c>
      <c r="B3371" s="14" t="s">
        <v>986</v>
      </c>
      <c r="C3371" s="14" t="s">
        <v>2322</v>
      </c>
      <c r="D3371" s="14" t="s">
        <v>988</v>
      </c>
      <c r="F3371" s="14" t="s">
        <v>2323</v>
      </c>
      <c r="G3371" s="30">
        <v>2835.2986978960639</v>
      </c>
      <c r="H3371" s="30">
        <v>1702.8391267605627</v>
      </c>
      <c r="I3371" s="26">
        <f t="shared" si="168"/>
        <v>2835.2986978960639</v>
      </c>
      <c r="J3371" s="26">
        <f t="shared" si="168"/>
        <v>1702.8391267605627</v>
      </c>
      <c r="K3371" s="26">
        <f t="shared" si="169"/>
        <v>1132.4595711355012</v>
      </c>
      <c r="L3371" s="28">
        <f t="shared" si="170"/>
        <v>0.39941455620737382</v>
      </c>
    </row>
    <row r="3372" spans="1:12">
      <c r="A3372" s="14">
        <v>2019</v>
      </c>
      <c r="B3372" s="14" t="s">
        <v>986</v>
      </c>
      <c r="C3372" s="14" t="s">
        <v>2322</v>
      </c>
      <c r="D3372" s="14" t="s">
        <v>988</v>
      </c>
      <c r="F3372" s="14" t="s">
        <v>2323</v>
      </c>
      <c r="G3372" s="30">
        <v>3070.1327650606586</v>
      </c>
      <c r="H3372" s="30">
        <v>1808.578099999999</v>
      </c>
      <c r="I3372" s="26">
        <f t="shared" si="168"/>
        <v>3070.1327650606586</v>
      </c>
      <c r="J3372" s="26">
        <f t="shared" si="168"/>
        <v>1808.578099999999</v>
      </c>
      <c r="K3372" s="26">
        <f t="shared" si="169"/>
        <v>1261.5546650606595</v>
      </c>
      <c r="L3372" s="28">
        <f t="shared" si="170"/>
        <v>0.41091208804311569</v>
      </c>
    </row>
    <row r="3373" spans="1:12">
      <c r="A3373" s="14">
        <v>2016</v>
      </c>
      <c r="B3373" s="14" t="s">
        <v>986</v>
      </c>
      <c r="C3373" s="14" t="s">
        <v>2322</v>
      </c>
      <c r="D3373" s="14" t="s">
        <v>988</v>
      </c>
      <c r="F3373" s="14" t="s">
        <v>2323</v>
      </c>
      <c r="G3373" s="30">
        <v>2838.579161512027</v>
      </c>
      <c r="H3373" s="30">
        <v>1886.0061752577324</v>
      </c>
      <c r="I3373" s="26">
        <f t="shared" si="168"/>
        <v>2838.579161512027</v>
      </c>
      <c r="J3373" s="26">
        <f t="shared" si="168"/>
        <v>1886.0061752577324</v>
      </c>
      <c r="K3373" s="26">
        <f t="shared" si="169"/>
        <v>952.57298625429462</v>
      </c>
      <c r="L3373" s="28">
        <f t="shared" si="170"/>
        <v>0.33558091286307029</v>
      </c>
    </row>
    <row r="3374" spans="1:12">
      <c r="A3374" s="14">
        <v>2011</v>
      </c>
      <c r="B3374" s="14" t="s">
        <v>986</v>
      </c>
      <c r="C3374" s="14" t="s">
        <v>2324</v>
      </c>
      <c r="D3374" s="14" t="s">
        <v>988</v>
      </c>
      <c r="F3374" s="14" t="s">
        <v>2325</v>
      </c>
      <c r="G3374" s="30">
        <v>497.11431422157398</v>
      </c>
      <c r="H3374" s="30">
        <v>95.355563909774659</v>
      </c>
      <c r="I3374" s="26">
        <f t="shared" si="168"/>
        <v>497.11431422157398</v>
      </c>
      <c r="J3374" s="26">
        <f t="shared" si="168"/>
        <v>95.355563909774659</v>
      </c>
      <c r="K3374" s="26">
        <f t="shared" si="169"/>
        <v>401.7587503117993</v>
      </c>
      <c r="L3374" s="28">
        <f t="shared" si="170"/>
        <v>0.80818181818181811</v>
      </c>
    </row>
    <row r="3375" spans="1:12">
      <c r="A3375" s="14">
        <v>2012</v>
      </c>
      <c r="B3375" s="14" t="s">
        <v>986</v>
      </c>
      <c r="C3375" s="14" t="s">
        <v>2324</v>
      </c>
      <c r="D3375" s="14" t="s">
        <v>988</v>
      </c>
      <c r="F3375" s="14" t="s">
        <v>2325</v>
      </c>
      <c r="G3375" s="30">
        <v>505.23746780152163</v>
      </c>
      <c r="H3375" s="30">
        <v>146.93462336321812</v>
      </c>
      <c r="I3375" s="26">
        <f t="shared" si="168"/>
        <v>505.23746780152163</v>
      </c>
      <c r="J3375" s="26">
        <f t="shared" si="168"/>
        <v>146.93462336321812</v>
      </c>
      <c r="K3375" s="26">
        <f t="shared" si="169"/>
        <v>358.30284443830351</v>
      </c>
      <c r="L3375" s="28">
        <f t="shared" si="170"/>
        <v>0.70917710437710413</v>
      </c>
    </row>
    <row r="3376" spans="1:12">
      <c r="A3376" s="14">
        <v>2018</v>
      </c>
      <c r="B3376" s="14" t="s">
        <v>986</v>
      </c>
      <c r="C3376" s="14" t="s">
        <v>2324</v>
      </c>
      <c r="D3376" s="14" t="s">
        <v>988</v>
      </c>
      <c r="F3376" s="14" t="s">
        <v>2325</v>
      </c>
      <c r="G3376" s="30">
        <v>753.04419503130032</v>
      </c>
      <c r="H3376" s="30">
        <v>156.18592995370417</v>
      </c>
      <c r="I3376" s="26">
        <f t="shared" si="168"/>
        <v>753.04419503130032</v>
      </c>
      <c r="J3376" s="26">
        <f t="shared" si="168"/>
        <v>156.18592995370417</v>
      </c>
      <c r="K3376" s="26">
        <f t="shared" si="169"/>
        <v>596.85826507759612</v>
      </c>
      <c r="L3376" s="28">
        <f t="shared" si="170"/>
        <v>0.79259393939393907</v>
      </c>
    </row>
    <row r="3377" spans="1:12">
      <c r="A3377" s="14">
        <v>2015</v>
      </c>
      <c r="B3377" s="14" t="s">
        <v>986</v>
      </c>
      <c r="C3377" s="14" t="s">
        <v>2324</v>
      </c>
      <c r="D3377" s="14" t="s">
        <v>988</v>
      </c>
      <c r="F3377" s="14" t="s">
        <v>2325</v>
      </c>
      <c r="G3377" s="30">
        <v>720.64801499908322</v>
      </c>
      <c r="H3377" s="30">
        <v>176.91035255482043</v>
      </c>
      <c r="I3377" s="26">
        <f t="shared" si="168"/>
        <v>720.64801499908322</v>
      </c>
      <c r="J3377" s="26">
        <f t="shared" si="168"/>
        <v>176.91035255482043</v>
      </c>
      <c r="K3377" s="26">
        <f t="shared" si="169"/>
        <v>543.73766244426281</v>
      </c>
      <c r="L3377" s="28">
        <f t="shared" si="170"/>
        <v>0.75451212121212119</v>
      </c>
    </row>
    <row r="3378" spans="1:12">
      <c r="A3378" s="14">
        <v>2020</v>
      </c>
      <c r="B3378" s="14" t="s">
        <v>986</v>
      </c>
      <c r="C3378" s="14" t="s">
        <v>2324</v>
      </c>
      <c r="D3378" s="14" t="s">
        <v>988</v>
      </c>
      <c r="F3378" s="14" t="s">
        <v>2325</v>
      </c>
      <c r="G3378" s="30">
        <v>714.09464992121809</v>
      </c>
      <c r="H3378" s="30">
        <v>179.46367071038259</v>
      </c>
      <c r="I3378" s="26">
        <f t="shared" si="168"/>
        <v>714.09464992121809</v>
      </c>
      <c r="J3378" s="26">
        <f t="shared" si="168"/>
        <v>179.46367071038259</v>
      </c>
      <c r="K3378" s="26">
        <f t="shared" si="169"/>
        <v>534.63097921083545</v>
      </c>
      <c r="L3378" s="28">
        <f t="shared" si="170"/>
        <v>0.74868363636363633</v>
      </c>
    </row>
    <row r="3379" spans="1:12">
      <c r="A3379" s="14">
        <v>2017</v>
      </c>
      <c r="B3379" s="14" t="s">
        <v>986</v>
      </c>
      <c r="C3379" s="14" t="s">
        <v>2324</v>
      </c>
      <c r="D3379" s="14" t="s">
        <v>988</v>
      </c>
      <c r="F3379" s="14" t="s">
        <v>2325</v>
      </c>
      <c r="G3379" s="30">
        <v>510.50232558139322</v>
      </c>
      <c r="H3379" s="30">
        <v>181.59959999999927</v>
      </c>
      <c r="I3379" s="26">
        <f t="shared" si="168"/>
        <v>510.50232558139322</v>
      </c>
      <c r="J3379" s="26">
        <f t="shared" si="168"/>
        <v>181.59959999999927</v>
      </c>
      <c r="K3379" s="26">
        <f t="shared" si="169"/>
        <v>328.90272558139395</v>
      </c>
      <c r="L3379" s="28">
        <f t="shared" si="170"/>
        <v>0.64427272727272722</v>
      </c>
    </row>
    <row r="3380" spans="1:12">
      <c r="A3380" s="14">
        <v>2021</v>
      </c>
      <c r="B3380" s="14" t="s">
        <v>986</v>
      </c>
      <c r="C3380" s="14" t="s">
        <v>2324</v>
      </c>
      <c r="D3380" s="14" t="s">
        <v>988</v>
      </c>
      <c r="F3380" s="14" t="s">
        <v>2325</v>
      </c>
      <c r="G3380" s="30">
        <v>763.83223157292514</v>
      </c>
      <c r="H3380" s="30">
        <v>185.26403580332402</v>
      </c>
      <c r="I3380" s="26">
        <f t="shared" si="168"/>
        <v>763.83223157292514</v>
      </c>
      <c r="J3380" s="26">
        <f t="shared" si="168"/>
        <v>185.26403580332402</v>
      </c>
      <c r="K3380" s="26">
        <f t="shared" si="169"/>
        <v>578.56819576960106</v>
      </c>
      <c r="L3380" s="28">
        <f t="shared" si="170"/>
        <v>0.75745454545454538</v>
      </c>
    </row>
    <row r="3381" spans="1:12">
      <c r="A3381" s="14">
        <v>2019</v>
      </c>
      <c r="B3381" s="14" t="s">
        <v>986</v>
      </c>
      <c r="C3381" s="14" t="s">
        <v>2324</v>
      </c>
      <c r="D3381" s="14" t="s">
        <v>988</v>
      </c>
      <c r="F3381" s="14" t="s">
        <v>2325</v>
      </c>
      <c r="G3381" s="30">
        <v>648.37978723404262</v>
      </c>
      <c r="H3381" s="30">
        <v>194.54013333333344</v>
      </c>
      <c r="I3381" s="26">
        <f t="shared" si="168"/>
        <v>648.37978723404262</v>
      </c>
      <c r="J3381" s="26">
        <f t="shared" si="168"/>
        <v>194.54013333333344</v>
      </c>
      <c r="K3381" s="26">
        <f t="shared" si="169"/>
        <v>453.83965390070921</v>
      </c>
      <c r="L3381" s="28">
        <f t="shared" si="170"/>
        <v>0.69995959595959589</v>
      </c>
    </row>
    <row r="3382" spans="1:12">
      <c r="A3382" s="14">
        <v>2016</v>
      </c>
      <c r="B3382" s="14" t="s">
        <v>986</v>
      </c>
      <c r="C3382" s="14" t="s">
        <v>2324</v>
      </c>
      <c r="D3382" s="14" t="s">
        <v>988</v>
      </c>
      <c r="F3382" s="14" t="s">
        <v>2325</v>
      </c>
      <c r="G3382" s="30">
        <v>641.91193693693901</v>
      </c>
      <c r="H3382" s="30">
        <v>245.62585200000072</v>
      </c>
      <c r="I3382" s="26">
        <f t="shared" si="168"/>
        <v>641.91193693693901</v>
      </c>
      <c r="J3382" s="26">
        <f t="shared" si="168"/>
        <v>245.62585200000072</v>
      </c>
      <c r="K3382" s="26">
        <f t="shared" si="169"/>
        <v>396.28608493693832</v>
      </c>
      <c r="L3382" s="28">
        <f t="shared" si="170"/>
        <v>0.61735272727272739</v>
      </c>
    </row>
    <row r="3383" spans="1:12">
      <c r="A3383" s="14">
        <v>2013</v>
      </c>
      <c r="B3383" s="14" t="s">
        <v>986</v>
      </c>
      <c r="C3383" s="14" t="s">
        <v>2324</v>
      </c>
      <c r="D3383" s="14" t="s">
        <v>988</v>
      </c>
      <c r="F3383" s="14" t="s">
        <v>2325</v>
      </c>
      <c r="G3383" s="30">
        <v>628.45694771308763</v>
      </c>
      <c r="H3383" s="30">
        <v>257.58355430267085</v>
      </c>
      <c r="I3383" s="26">
        <f t="shared" si="168"/>
        <v>628.45694771308763</v>
      </c>
      <c r="J3383" s="26">
        <f t="shared" si="168"/>
        <v>257.58355430267085</v>
      </c>
      <c r="K3383" s="26">
        <f t="shared" si="169"/>
        <v>370.87339341041678</v>
      </c>
      <c r="L3383" s="28">
        <f t="shared" si="170"/>
        <v>0.59013333333333329</v>
      </c>
    </row>
    <row r="3384" spans="1:12">
      <c r="A3384" s="14">
        <v>2014</v>
      </c>
      <c r="B3384" s="14" t="s">
        <v>986</v>
      </c>
      <c r="C3384" s="14" t="s">
        <v>2324</v>
      </c>
      <c r="D3384" s="14" t="s">
        <v>988</v>
      </c>
      <c r="F3384" s="14" t="s">
        <v>2325</v>
      </c>
      <c r="G3384" s="30">
        <v>825.59089846453287</v>
      </c>
      <c r="H3384" s="30">
        <v>277.82634807692369</v>
      </c>
      <c r="I3384" s="26">
        <f t="shared" si="168"/>
        <v>825.59089846453287</v>
      </c>
      <c r="J3384" s="26">
        <f t="shared" si="168"/>
        <v>277.82634807692369</v>
      </c>
      <c r="K3384" s="26">
        <f t="shared" si="169"/>
        <v>547.76455038760923</v>
      </c>
      <c r="L3384" s="28">
        <f t="shared" si="170"/>
        <v>0.66348181818181828</v>
      </c>
    </row>
    <row r="3385" spans="1:12">
      <c r="A3385" s="14">
        <v>2021</v>
      </c>
      <c r="B3385" s="14" t="s">
        <v>986</v>
      </c>
      <c r="C3385" s="14" t="s">
        <v>2326</v>
      </c>
      <c r="D3385" s="14" t="s">
        <v>1206</v>
      </c>
      <c r="F3385" s="14" t="s">
        <v>2327</v>
      </c>
      <c r="G3385" s="30">
        <v>72.638280000000037</v>
      </c>
      <c r="H3385" s="30">
        <v>26.111799999999999</v>
      </c>
      <c r="I3385" s="26">
        <f t="shared" si="168"/>
        <v>72.638280000000037</v>
      </c>
      <c r="J3385" s="26">
        <f t="shared" si="168"/>
        <v>26.111799999999999</v>
      </c>
      <c r="K3385" s="26">
        <f t="shared" si="169"/>
        <v>46.526480000000035</v>
      </c>
      <c r="L3385" s="28">
        <f t="shared" si="170"/>
        <v>0.64052287581699363</v>
      </c>
    </row>
    <row r="3386" spans="1:12">
      <c r="A3386" s="14">
        <v>2020</v>
      </c>
      <c r="B3386" s="14" t="s">
        <v>986</v>
      </c>
      <c r="C3386" s="14" t="s">
        <v>2326</v>
      </c>
      <c r="D3386" s="14" t="s">
        <v>1206</v>
      </c>
      <c r="F3386" s="14" t="s">
        <v>2327</v>
      </c>
      <c r="G3386" s="30">
        <v>71.151602564102589</v>
      </c>
      <c r="H3386" s="30">
        <v>48.383089743589771</v>
      </c>
      <c r="I3386" s="26">
        <f t="shared" si="168"/>
        <v>71.151602564102589</v>
      </c>
      <c r="J3386" s="26">
        <f t="shared" si="168"/>
        <v>48.383089743589771</v>
      </c>
      <c r="K3386" s="26">
        <f t="shared" si="169"/>
        <v>22.768512820512818</v>
      </c>
      <c r="L3386" s="28">
        <f t="shared" si="170"/>
        <v>0.31999999999999984</v>
      </c>
    </row>
    <row r="3387" spans="1:12">
      <c r="A3387" s="14">
        <v>2021</v>
      </c>
      <c r="B3387" s="14" t="s">
        <v>986</v>
      </c>
      <c r="C3387" s="14" t="s">
        <v>2328</v>
      </c>
      <c r="D3387" s="14" t="s">
        <v>1206</v>
      </c>
      <c r="F3387" s="14" t="s">
        <v>2329</v>
      </c>
      <c r="G3387" s="30">
        <v>740.44402639296186</v>
      </c>
      <c r="H3387" s="30">
        <v>296.16289</v>
      </c>
      <c r="I3387" s="26">
        <f t="shared" si="168"/>
        <v>740.44402639296186</v>
      </c>
      <c r="J3387" s="26">
        <f t="shared" si="168"/>
        <v>296.16289</v>
      </c>
      <c r="K3387" s="26">
        <f t="shared" si="169"/>
        <v>444.28113639296186</v>
      </c>
      <c r="L3387" s="28">
        <f t="shared" si="170"/>
        <v>0.60001988071570578</v>
      </c>
    </row>
    <row r="3388" spans="1:12">
      <c r="A3388" s="14">
        <v>2020</v>
      </c>
      <c r="B3388" s="14" t="s">
        <v>986</v>
      </c>
      <c r="C3388" s="14" t="s">
        <v>2328</v>
      </c>
      <c r="D3388" s="14" t="s">
        <v>1206</v>
      </c>
      <c r="F3388" s="14" t="s">
        <v>2329</v>
      </c>
      <c r="G3388" s="30">
        <v>772.20737635025205</v>
      </c>
      <c r="H3388" s="30">
        <v>330.85723980874297</v>
      </c>
      <c r="I3388" s="26">
        <f t="shared" si="168"/>
        <v>772.20737635025205</v>
      </c>
      <c r="J3388" s="26">
        <f t="shared" si="168"/>
        <v>330.85723980874297</v>
      </c>
      <c r="K3388" s="26">
        <f t="shared" si="169"/>
        <v>441.35013654150907</v>
      </c>
      <c r="L3388" s="28">
        <f t="shared" si="170"/>
        <v>0.5715435387673955</v>
      </c>
    </row>
    <row r="3389" spans="1:12">
      <c r="A3389" s="14">
        <v>2021</v>
      </c>
      <c r="B3389" s="14" t="s">
        <v>1165</v>
      </c>
      <c r="C3389" s="14" t="s">
        <v>2330</v>
      </c>
      <c r="D3389" s="14" t="s">
        <v>1149</v>
      </c>
      <c r="E3389" s="14" t="s">
        <v>1481</v>
      </c>
      <c r="F3389" s="14" t="s">
        <v>2331</v>
      </c>
      <c r="G3389" s="30">
        <v>173.30519801539702</v>
      </c>
      <c r="H3389" s="30">
        <v>61.84815714705887</v>
      </c>
      <c r="I3389" s="26">
        <f t="shared" si="168"/>
        <v>173.30519801539702</v>
      </c>
      <c r="J3389" s="26">
        <f t="shared" si="168"/>
        <v>61.84815714705887</v>
      </c>
      <c r="K3389" s="26">
        <f t="shared" si="169"/>
        <v>111.45704086833815</v>
      </c>
      <c r="L3389" s="28">
        <f t="shared" si="170"/>
        <v>0.64312578124999997</v>
      </c>
    </row>
    <row r="3390" spans="1:12">
      <c r="A3390" s="14">
        <v>2020</v>
      </c>
      <c r="B3390" s="14" t="s">
        <v>1165</v>
      </c>
      <c r="C3390" s="14" t="s">
        <v>2330</v>
      </c>
      <c r="D3390" s="14" t="s">
        <v>1149</v>
      </c>
      <c r="E3390" s="14" t="s">
        <v>1481</v>
      </c>
      <c r="F3390" s="14" t="s">
        <v>2331</v>
      </c>
      <c r="G3390" s="30">
        <v>177.90454194562366</v>
      </c>
      <c r="H3390" s="30">
        <v>189.50797035060046</v>
      </c>
      <c r="I3390" s="26">
        <f t="shared" si="168"/>
        <v>177.90454194562366</v>
      </c>
      <c r="J3390" s="26">
        <f t="shared" si="168"/>
        <v>189.50797035060046</v>
      </c>
      <c r="K3390" s="26">
        <f t="shared" si="169"/>
        <v>-11.603428404976796</v>
      </c>
      <c r="L3390" s="28">
        <f t="shared" si="170"/>
        <v>-6.522277777777799E-2</v>
      </c>
    </row>
    <row r="3391" spans="1:12">
      <c r="A3391" s="14">
        <v>2021</v>
      </c>
      <c r="B3391" s="14" t="s">
        <v>1165</v>
      </c>
      <c r="C3391" s="14" t="s">
        <v>2332</v>
      </c>
      <c r="D3391" s="14" t="s">
        <v>1476</v>
      </c>
      <c r="E3391" s="14" t="s">
        <v>2333</v>
      </c>
      <c r="F3391" s="14" t="s">
        <v>976</v>
      </c>
      <c r="G3391" s="30">
        <v>170.17986379619268</v>
      </c>
      <c r="H3391" s="30">
        <v>87.970130966666588</v>
      </c>
      <c r="I3391" s="26">
        <f t="shared" si="168"/>
        <v>170.17986379619268</v>
      </c>
      <c r="J3391" s="26">
        <f t="shared" si="168"/>
        <v>87.970130966666588</v>
      </c>
      <c r="K3391" s="26">
        <f t="shared" si="169"/>
        <v>82.209732829526089</v>
      </c>
      <c r="L3391" s="28">
        <f t="shared" si="170"/>
        <v>0.48307555897435916</v>
      </c>
    </row>
    <row r="3392" spans="1:12">
      <c r="A3392" s="14">
        <v>2020</v>
      </c>
      <c r="B3392" s="14" t="s">
        <v>1165</v>
      </c>
      <c r="C3392" s="14" t="s">
        <v>2332</v>
      </c>
      <c r="D3392" s="14" t="s">
        <v>1476</v>
      </c>
      <c r="E3392" s="14" t="s">
        <v>2333</v>
      </c>
      <c r="F3392" s="14" t="s">
        <v>976</v>
      </c>
      <c r="G3392" s="30">
        <v>192.7014037413862</v>
      </c>
      <c r="H3392" s="30">
        <v>108.14603928585733</v>
      </c>
      <c r="I3392" s="26">
        <f t="shared" si="168"/>
        <v>192.7014037413862</v>
      </c>
      <c r="J3392" s="26">
        <f t="shared" si="168"/>
        <v>108.14603928585733</v>
      </c>
      <c r="K3392" s="26">
        <f t="shared" si="169"/>
        <v>84.555364455528874</v>
      </c>
      <c r="L3392" s="28">
        <f t="shared" si="170"/>
        <v>0.43878956153846138</v>
      </c>
    </row>
    <row r="3393" spans="1:12">
      <c r="A3393" s="14">
        <v>2021</v>
      </c>
      <c r="B3393" s="14" t="s">
        <v>1165</v>
      </c>
      <c r="C3393" s="14" t="s">
        <v>2334</v>
      </c>
      <c r="D3393" s="14" t="s">
        <v>2335</v>
      </c>
      <c r="E3393" s="14" t="s">
        <v>1494</v>
      </c>
      <c r="F3393" s="14" t="s">
        <v>2336</v>
      </c>
      <c r="G3393" s="30">
        <v>814.4025522447314</v>
      </c>
      <c r="H3393" s="30">
        <v>301.25323543328659</v>
      </c>
      <c r="I3393" s="26">
        <f t="shared" si="168"/>
        <v>814.4025522447314</v>
      </c>
      <c r="J3393" s="26">
        <f t="shared" si="168"/>
        <v>301.25323543328659</v>
      </c>
      <c r="K3393" s="26">
        <f t="shared" si="169"/>
        <v>513.14931681144481</v>
      </c>
      <c r="L3393" s="28">
        <f t="shared" si="170"/>
        <v>0.63009296250000124</v>
      </c>
    </row>
    <row r="3394" spans="1:12">
      <c r="A3394" s="14">
        <v>2020</v>
      </c>
      <c r="B3394" s="14" t="s">
        <v>1165</v>
      </c>
      <c r="C3394" s="14" t="s">
        <v>2334</v>
      </c>
      <c r="D3394" s="14" t="s">
        <v>2335</v>
      </c>
      <c r="E3394" s="14" t="s">
        <v>1494</v>
      </c>
      <c r="F3394" s="14" t="s">
        <v>2336</v>
      </c>
      <c r="G3394" s="30">
        <v>974.53645587876917</v>
      </c>
      <c r="H3394" s="30">
        <v>437.19392576960826</v>
      </c>
      <c r="I3394" s="26">
        <f t="shared" si="168"/>
        <v>974.53645587876917</v>
      </c>
      <c r="J3394" s="26">
        <f t="shared" si="168"/>
        <v>437.19392576960826</v>
      </c>
      <c r="K3394" s="26">
        <f t="shared" si="169"/>
        <v>537.34253010916086</v>
      </c>
      <c r="L3394" s="28">
        <f t="shared" si="170"/>
        <v>0.55138268749999997</v>
      </c>
    </row>
    <row r="3395" spans="1:12">
      <c r="A3395" s="14">
        <v>2021</v>
      </c>
      <c r="B3395" s="14" t="s">
        <v>1165</v>
      </c>
      <c r="C3395" s="14" t="s">
        <v>2337</v>
      </c>
      <c r="D3395" s="14" t="s">
        <v>1476</v>
      </c>
      <c r="E3395" s="14" t="s">
        <v>2338</v>
      </c>
      <c r="F3395" s="14" t="s">
        <v>2339</v>
      </c>
      <c r="G3395" s="30">
        <v>221.71691685921343</v>
      </c>
      <c r="H3395" s="30">
        <v>201.89453406261504</v>
      </c>
      <c r="I3395" s="26">
        <f t="shared" si="168"/>
        <v>221.71691685921343</v>
      </c>
      <c r="J3395" s="26">
        <f t="shared" si="168"/>
        <v>201.89453406261504</v>
      </c>
      <c r="K3395" s="26">
        <f t="shared" si="169"/>
        <v>19.82238279659839</v>
      </c>
      <c r="L3395" s="28">
        <f t="shared" si="170"/>
        <v>8.9404016064255826E-2</v>
      </c>
    </row>
    <row r="3396" spans="1:12">
      <c r="A3396" s="14">
        <v>2020</v>
      </c>
      <c r="B3396" s="14" t="s">
        <v>1165</v>
      </c>
      <c r="C3396" s="14" t="s">
        <v>2337</v>
      </c>
      <c r="D3396" s="14" t="s">
        <v>1476</v>
      </c>
      <c r="E3396" s="14" t="s">
        <v>2338</v>
      </c>
      <c r="F3396" s="14" t="s">
        <v>2339</v>
      </c>
      <c r="G3396" s="30">
        <v>200.57710207678124</v>
      </c>
      <c r="H3396" s="30">
        <v>218.22258868247408</v>
      </c>
      <c r="I3396" s="26">
        <f t="shared" si="168"/>
        <v>200.57710207678124</v>
      </c>
      <c r="J3396" s="26">
        <f t="shared" si="168"/>
        <v>218.22258868247408</v>
      </c>
      <c r="K3396" s="26">
        <f t="shared" si="169"/>
        <v>-17.645486605692838</v>
      </c>
      <c r="L3396" s="28">
        <f t="shared" si="170"/>
        <v>-8.7973584337349323E-2</v>
      </c>
    </row>
    <row r="3397" spans="1:12">
      <c r="A3397" s="14">
        <v>2012</v>
      </c>
      <c r="B3397" s="14" t="s">
        <v>1165</v>
      </c>
      <c r="C3397" s="14" t="s">
        <v>2340</v>
      </c>
      <c r="D3397" s="14" t="s">
        <v>1476</v>
      </c>
      <c r="E3397" s="14" t="s">
        <v>2341</v>
      </c>
      <c r="F3397" s="14" t="s">
        <v>2342</v>
      </c>
      <c r="G3397" s="30">
        <v>306.73333551422706</v>
      </c>
      <c r="H3397" s="30">
        <v>69.826726809250346</v>
      </c>
      <c r="I3397" s="26">
        <f t="shared" si="168"/>
        <v>306.73333551422706</v>
      </c>
      <c r="J3397" s="26">
        <f t="shared" si="168"/>
        <v>69.826726809250346</v>
      </c>
      <c r="K3397" s="26">
        <f t="shared" si="169"/>
        <v>236.90660870497672</v>
      </c>
      <c r="L3397" s="28">
        <f t="shared" si="170"/>
        <v>0.77235364166666653</v>
      </c>
    </row>
    <row r="3398" spans="1:12">
      <c r="A3398" s="14">
        <v>2011</v>
      </c>
      <c r="B3398" s="14" t="s">
        <v>1165</v>
      </c>
      <c r="C3398" s="14" t="s">
        <v>2340</v>
      </c>
      <c r="D3398" s="14" t="s">
        <v>1476</v>
      </c>
      <c r="E3398" s="14" t="s">
        <v>2341</v>
      </c>
      <c r="F3398" s="14" t="s">
        <v>2342</v>
      </c>
      <c r="G3398" s="30">
        <v>3011.5240922367107</v>
      </c>
      <c r="H3398" s="30">
        <v>78.086410492424093</v>
      </c>
      <c r="I3398" s="26">
        <f t="shared" si="168"/>
        <v>3011.5240922367107</v>
      </c>
      <c r="J3398" s="26">
        <f t="shared" si="168"/>
        <v>78.086410492424093</v>
      </c>
      <c r="K3398" s="26">
        <f t="shared" si="169"/>
        <v>2933.4376817442867</v>
      </c>
      <c r="L3398" s="28">
        <f t="shared" si="170"/>
        <v>0.97407080000000001</v>
      </c>
    </row>
    <row r="3399" spans="1:12">
      <c r="A3399" s="14">
        <v>2017</v>
      </c>
      <c r="B3399" s="14" t="s">
        <v>1165</v>
      </c>
      <c r="C3399" s="14" t="s">
        <v>2340</v>
      </c>
      <c r="D3399" s="14" t="s">
        <v>1476</v>
      </c>
      <c r="E3399" s="14" t="s">
        <v>2341</v>
      </c>
      <c r="F3399" s="14" t="s">
        <v>2342</v>
      </c>
      <c r="G3399" s="30">
        <v>594.98101580315722</v>
      </c>
      <c r="H3399" s="30">
        <v>79.346955841666727</v>
      </c>
      <c r="I3399" s="26">
        <f t="shared" si="168"/>
        <v>594.98101580315722</v>
      </c>
      <c r="J3399" s="26">
        <f t="shared" si="168"/>
        <v>79.346955841666727</v>
      </c>
      <c r="K3399" s="26">
        <f t="shared" si="169"/>
        <v>515.63405996149049</v>
      </c>
      <c r="L3399" s="28">
        <f t="shared" si="170"/>
        <v>0.86663951666666661</v>
      </c>
    </row>
    <row r="3400" spans="1:12">
      <c r="A3400" s="14">
        <v>2014</v>
      </c>
      <c r="B3400" s="14" t="s">
        <v>1165</v>
      </c>
      <c r="C3400" s="14" t="s">
        <v>2340</v>
      </c>
      <c r="D3400" s="14" t="s">
        <v>1476</v>
      </c>
      <c r="E3400" s="14" t="s">
        <v>2341</v>
      </c>
      <c r="F3400" s="14" t="s">
        <v>2342</v>
      </c>
      <c r="G3400" s="30">
        <v>757.79544742086625</v>
      </c>
      <c r="H3400" s="30">
        <v>87.20964628189661</v>
      </c>
      <c r="I3400" s="26">
        <f t="shared" ref="I3400:J3463" si="171">IF(G3400&lt;0,"",IF(G3400="","",G3400))</f>
        <v>757.79544742086625</v>
      </c>
      <c r="J3400" s="26">
        <f t="shared" si="171"/>
        <v>87.20964628189661</v>
      </c>
      <c r="K3400" s="26">
        <f t="shared" si="169"/>
        <v>670.5858011389696</v>
      </c>
      <c r="L3400" s="28">
        <f t="shared" si="170"/>
        <v>0.88491663999999992</v>
      </c>
    </row>
    <row r="3401" spans="1:12">
      <c r="A3401" s="14">
        <v>2018</v>
      </c>
      <c r="B3401" s="14" t="s">
        <v>1165</v>
      </c>
      <c r="C3401" s="14" t="s">
        <v>2340</v>
      </c>
      <c r="D3401" s="14" t="s">
        <v>1476</v>
      </c>
      <c r="E3401" s="14" t="s">
        <v>2341</v>
      </c>
      <c r="F3401" s="14" t="s">
        <v>2342</v>
      </c>
      <c r="G3401" s="30">
        <v>803.3548075911126</v>
      </c>
      <c r="H3401" s="30">
        <v>89.07025046807513</v>
      </c>
      <c r="I3401" s="26">
        <f t="shared" si="171"/>
        <v>803.3548075911126</v>
      </c>
      <c r="J3401" s="26">
        <f t="shared" si="171"/>
        <v>89.07025046807513</v>
      </c>
      <c r="K3401" s="26">
        <f t="shared" si="169"/>
        <v>714.28455712303753</v>
      </c>
      <c r="L3401" s="28">
        <f t="shared" si="170"/>
        <v>0.88912713333333337</v>
      </c>
    </row>
    <row r="3402" spans="1:12">
      <c r="A3402" s="14">
        <v>2019</v>
      </c>
      <c r="B3402" s="14" t="s">
        <v>1165</v>
      </c>
      <c r="C3402" s="14" t="s">
        <v>2340</v>
      </c>
      <c r="D3402" s="14" t="s">
        <v>1476</v>
      </c>
      <c r="E3402" s="14" t="s">
        <v>2341</v>
      </c>
      <c r="F3402" s="14" t="s">
        <v>2342</v>
      </c>
      <c r="G3402" s="30">
        <v>736.28322721075779</v>
      </c>
      <c r="H3402" s="30">
        <v>98.694849580833406</v>
      </c>
      <c r="I3402" s="26">
        <f t="shared" si="171"/>
        <v>736.28322721075779</v>
      </c>
      <c r="J3402" s="26">
        <f t="shared" si="171"/>
        <v>98.694849580833406</v>
      </c>
      <c r="K3402" s="26">
        <f t="shared" si="169"/>
        <v>637.58837762992437</v>
      </c>
      <c r="L3402" s="28">
        <f t="shared" si="170"/>
        <v>0.86595531999999986</v>
      </c>
    </row>
    <row r="3403" spans="1:12">
      <c r="A3403" s="14">
        <v>2020</v>
      </c>
      <c r="B3403" s="14" t="s">
        <v>1165</v>
      </c>
      <c r="C3403" s="14" t="s">
        <v>2340</v>
      </c>
      <c r="D3403" s="14" t="s">
        <v>1476</v>
      </c>
      <c r="E3403" s="14" t="s">
        <v>2341</v>
      </c>
      <c r="F3403" s="14" t="s">
        <v>2342</v>
      </c>
      <c r="G3403" s="30">
        <v>666.47102602446569</v>
      </c>
      <c r="H3403" s="30">
        <v>103.02437749194215</v>
      </c>
      <c r="I3403" s="26">
        <f t="shared" si="171"/>
        <v>666.47102602446569</v>
      </c>
      <c r="J3403" s="26">
        <f t="shared" si="171"/>
        <v>103.02437749194215</v>
      </c>
      <c r="K3403" s="26">
        <f t="shared" si="169"/>
        <v>563.44664853252357</v>
      </c>
      <c r="L3403" s="28">
        <f t="shared" si="170"/>
        <v>0.84541807000000002</v>
      </c>
    </row>
    <row r="3404" spans="1:12">
      <c r="A3404" s="14">
        <v>2015</v>
      </c>
      <c r="B3404" s="14" t="s">
        <v>1165</v>
      </c>
      <c r="C3404" s="14" t="s">
        <v>2340</v>
      </c>
      <c r="D3404" s="14" t="s">
        <v>1476</v>
      </c>
      <c r="E3404" s="14" t="s">
        <v>2341</v>
      </c>
      <c r="F3404" s="14" t="s">
        <v>2342</v>
      </c>
      <c r="G3404" s="30">
        <v>731.18420150788211</v>
      </c>
      <c r="H3404" s="30">
        <v>117.98783115000005</v>
      </c>
      <c r="I3404" s="26">
        <f t="shared" si="171"/>
        <v>731.18420150788211</v>
      </c>
      <c r="J3404" s="26">
        <f t="shared" si="171"/>
        <v>117.98783115000005</v>
      </c>
      <c r="K3404" s="26">
        <f t="shared" si="169"/>
        <v>613.19637035788207</v>
      </c>
      <c r="L3404" s="28">
        <f t="shared" si="170"/>
        <v>0.83863460000000001</v>
      </c>
    </row>
    <row r="3405" spans="1:12">
      <c r="A3405" s="14">
        <v>2021</v>
      </c>
      <c r="B3405" s="14" t="s">
        <v>1165</v>
      </c>
      <c r="C3405" s="14" t="s">
        <v>2340</v>
      </c>
      <c r="D3405" s="14" t="s">
        <v>1476</v>
      </c>
      <c r="E3405" s="14" t="s">
        <v>2341</v>
      </c>
      <c r="F3405" s="14" t="s">
        <v>2342</v>
      </c>
      <c r="G3405" s="30">
        <v>536.36178782173545</v>
      </c>
      <c r="H3405" s="30">
        <v>148.1442467924999</v>
      </c>
      <c r="I3405" s="26">
        <f t="shared" si="171"/>
        <v>536.36178782173545</v>
      </c>
      <c r="J3405" s="26">
        <f t="shared" si="171"/>
        <v>148.1442467924999</v>
      </c>
      <c r="K3405" s="26">
        <f t="shared" si="169"/>
        <v>388.21754102923558</v>
      </c>
      <c r="L3405" s="28">
        <f t="shared" si="170"/>
        <v>0.72379791000000004</v>
      </c>
    </row>
    <row r="3406" spans="1:12">
      <c r="A3406" s="14">
        <v>2016</v>
      </c>
      <c r="B3406" s="14" t="s">
        <v>1165</v>
      </c>
      <c r="C3406" s="14" t="s">
        <v>2340</v>
      </c>
      <c r="D3406" s="14" t="s">
        <v>1476</v>
      </c>
      <c r="E3406" s="14" t="s">
        <v>2341</v>
      </c>
      <c r="F3406" s="14" t="s">
        <v>2342</v>
      </c>
      <c r="G3406" s="30">
        <v>853.86120187967003</v>
      </c>
      <c r="H3406" s="30">
        <v>192.85297578528005</v>
      </c>
      <c r="I3406" s="26">
        <f t="shared" si="171"/>
        <v>853.86120187967003</v>
      </c>
      <c r="J3406" s="26">
        <f t="shared" si="171"/>
        <v>192.85297578528005</v>
      </c>
      <c r="K3406" s="26">
        <f t="shared" si="169"/>
        <v>661.00822609439001</v>
      </c>
      <c r="L3406" s="28">
        <f t="shared" si="170"/>
        <v>0.77414013500000001</v>
      </c>
    </row>
    <row r="3407" spans="1:12">
      <c r="A3407" s="14">
        <v>2013</v>
      </c>
      <c r="B3407" s="14" t="s">
        <v>1165</v>
      </c>
      <c r="C3407" s="14" t="s">
        <v>2340</v>
      </c>
      <c r="D3407" s="14" t="s">
        <v>1476</v>
      </c>
      <c r="E3407" s="14" t="s">
        <v>2341</v>
      </c>
      <c r="F3407" s="14" t="s">
        <v>2342</v>
      </c>
      <c r="G3407" s="30">
        <v>934.43361878061569</v>
      </c>
      <c r="H3407" s="30">
        <v>199.49333123297569</v>
      </c>
      <c r="I3407" s="26">
        <f t="shared" si="171"/>
        <v>934.43361878061569</v>
      </c>
      <c r="J3407" s="26">
        <f t="shared" si="171"/>
        <v>199.49333123297569</v>
      </c>
      <c r="K3407" s="26">
        <f t="shared" si="169"/>
        <v>734.94028754763997</v>
      </c>
      <c r="L3407" s="28">
        <f t="shared" si="170"/>
        <v>0.78650882499999997</v>
      </c>
    </row>
    <row r="3408" spans="1:12">
      <c r="A3408" s="14">
        <v>2011</v>
      </c>
      <c r="B3408" s="14" t="s">
        <v>1165</v>
      </c>
      <c r="C3408" s="14" t="s">
        <v>2343</v>
      </c>
      <c r="D3408" s="14" t="s">
        <v>1476</v>
      </c>
      <c r="E3408" s="14" t="s">
        <v>2344</v>
      </c>
      <c r="F3408" s="14" t="s">
        <v>2345</v>
      </c>
      <c r="G3408" s="30">
        <v>4522.2672964302637</v>
      </c>
      <c r="H3408" s="30">
        <v>1603.2280645676985</v>
      </c>
      <c r="I3408" s="26">
        <f t="shared" si="171"/>
        <v>4522.2672964302637</v>
      </c>
      <c r="J3408" s="26">
        <f t="shared" si="171"/>
        <v>1603.2280645676985</v>
      </c>
      <c r="K3408" s="26">
        <f t="shared" si="169"/>
        <v>2919.0392318625654</v>
      </c>
      <c r="L3408" s="28">
        <f t="shared" si="170"/>
        <v>0.64548135714285704</v>
      </c>
    </row>
    <row r="3409" spans="1:12">
      <c r="A3409" s="14">
        <v>2017</v>
      </c>
      <c r="B3409" s="14" t="s">
        <v>1165</v>
      </c>
      <c r="C3409" s="14" t="s">
        <v>2343</v>
      </c>
      <c r="D3409" s="14" t="s">
        <v>1476</v>
      </c>
      <c r="E3409" s="14" t="s">
        <v>2344</v>
      </c>
      <c r="F3409" s="14" t="s">
        <v>2345</v>
      </c>
      <c r="G3409" s="30">
        <v>4459.6323129746725</v>
      </c>
      <c r="H3409" s="30">
        <v>1668.9002078365349</v>
      </c>
      <c r="I3409" s="26">
        <f t="shared" si="171"/>
        <v>4459.6323129746725</v>
      </c>
      <c r="J3409" s="26">
        <f t="shared" si="171"/>
        <v>1668.9002078365349</v>
      </c>
      <c r="K3409" s="26">
        <f t="shared" si="169"/>
        <v>2790.7321051381377</v>
      </c>
      <c r="L3409" s="28">
        <f t="shared" si="170"/>
        <v>0.62577627689594395</v>
      </c>
    </row>
    <row r="3410" spans="1:12">
      <c r="A3410" s="14">
        <v>2016</v>
      </c>
      <c r="B3410" s="14" t="s">
        <v>1165</v>
      </c>
      <c r="C3410" s="14" t="s">
        <v>2343</v>
      </c>
      <c r="D3410" s="14" t="s">
        <v>1476</v>
      </c>
      <c r="E3410" s="14" t="s">
        <v>2344</v>
      </c>
      <c r="F3410" s="14" t="s">
        <v>2345</v>
      </c>
      <c r="G3410" s="30">
        <v>5279.4891371283175</v>
      </c>
      <c r="H3410" s="30">
        <v>1718.6743980391018</v>
      </c>
      <c r="I3410" s="26">
        <f t="shared" si="171"/>
        <v>5279.4891371283175</v>
      </c>
      <c r="J3410" s="26">
        <f t="shared" si="171"/>
        <v>1718.6743980391018</v>
      </c>
      <c r="K3410" s="26">
        <f t="shared" si="169"/>
        <v>3560.8147390892154</v>
      </c>
      <c r="L3410" s="28">
        <f t="shared" si="170"/>
        <v>0.67446198800705481</v>
      </c>
    </row>
    <row r="3411" spans="1:12">
      <c r="A3411" s="14">
        <v>2018</v>
      </c>
      <c r="B3411" s="14" t="s">
        <v>1165</v>
      </c>
      <c r="C3411" s="14" t="s">
        <v>2343</v>
      </c>
      <c r="D3411" s="14" t="s">
        <v>1476</v>
      </c>
      <c r="E3411" s="14" t="s">
        <v>2344</v>
      </c>
      <c r="F3411" s="14" t="s">
        <v>2345</v>
      </c>
      <c r="G3411" s="30">
        <v>6057.9821802185679</v>
      </c>
      <c r="H3411" s="30">
        <v>2230.7958668064357</v>
      </c>
      <c r="I3411" s="26">
        <f t="shared" si="171"/>
        <v>6057.9821802185679</v>
      </c>
      <c r="J3411" s="26">
        <f t="shared" si="171"/>
        <v>2230.7958668064357</v>
      </c>
      <c r="K3411" s="26">
        <f t="shared" si="169"/>
        <v>3827.1863134121322</v>
      </c>
      <c r="L3411" s="28">
        <f t="shared" si="170"/>
        <v>0.6317592557319226</v>
      </c>
    </row>
    <row r="3412" spans="1:12">
      <c r="A3412" s="14">
        <v>2021</v>
      </c>
      <c r="B3412" s="14" t="s">
        <v>1165</v>
      </c>
      <c r="C3412" s="14" t="s">
        <v>2343</v>
      </c>
      <c r="D3412" s="14" t="s">
        <v>1476</v>
      </c>
      <c r="E3412" s="14" t="s">
        <v>2344</v>
      </c>
      <c r="F3412" s="14" t="s">
        <v>2345</v>
      </c>
      <c r="G3412" s="30">
        <v>5595.1149237695481</v>
      </c>
      <c r="H3412" s="30">
        <v>2365.588228472001</v>
      </c>
      <c r="I3412" s="26">
        <f t="shared" si="171"/>
        <v>5595.1149237695481</v>
      </c>
      <c r="J3412" s="26">
        <f t="shared" si="171"/>
        <v>2365.588228472001</v>
      </c>
      <c r="K3412" s="26">
        <f t="shared" si="169"/>
        <v>3229.5266952975471</v>
      </c>
      <c r="L3412" s="28">
        <f t="shared" si="170"/>
        <v>0.57720471148459385</v>
      </c>
    </row>
    <row r="3413" spans="1:12">
      <c r="A3413" s="14">
        <v>2020</v>
      </c>
      <c r="B3413" s="14" t="s">
        <v>1165</v>
      </c>
      <c r="C3413" s="14" t="s">
        <v>2343</v>
      </c>
      <c r="D3413" s="14" t="s">
        <v>1476</v>
      </c>
      <c r="E3413" s="14" t="s">
        <v>2344</v>
      </c>
      <c r="F3413" s="14" t="s">
        <v>2345</v>
      </c>
      <c r="G3413" s="30">
        <v>6514.5596522220821</v>
      </c>
      <c r="H3413" s="30">
        <v>2416.0167718856305</v>
      </c>
      <c r="I3413" s="26">
        <f t="shared" si="171"/>
        <v>6514.5596522220821</v>
      </c>
      <c r="J3413" s="26">
        <f t="shared" si="171"/>
        <v>2416.0167718856305</v>
      </c>
      <c r="K3413" s="26">
        <f t="shared" si="169"/>
        <v>4098.5428803364521</v>
      </c>
      <c r="L3413" s="28">
        <f t="shared" si="170"/>
        <v>0.62913582792022793</v>
      </c>
    </row>
    <row r="3414" spans="1:12">
      <c r="A3414" s="14">
        <v>2012</v>
      </c>
      <c r="B3414" s="14" t="s">
        <v>1165</v>
      </c>
      <c r="C3414" s="14" t="s">
        <v>2343</v>
      </c>
      <c r="D3414" s="14" t="s">
        <v>1476</v>
      </c>
      <c r="E3414" s="14" t="s">
        <v>2344</v>
      </c>
      <c r="F3414" s="14" t="s">
        <v>2345</v>
      </c>
      <c r="G3414" s="30">
        <v>6008.0639879936462</v>
      </c>
      <c r="H3414" s="30">
        <v>2533.0598579780012</v>
      </c>
      <c r="I3414" s="26">
        <f t="shared" si="171"/>
        <v>6008.0639879936462</v>
      </c>
      <c r="J3414" s="26">
        <f t="shared" si="171"/>
        <v>2533.0598579780012</v>
      </c>
      <c r="K3414" s="26">
        <f t="shared" si="169"/>
        <v>3475.0041300156449</v>
      </c>
      <c r="L3414" s="28">
        <f t="shared" si="170"/>
        <v>0.57838999999999996</v>
      </c>
    </row>
    <row r="3415" spans="1:12">
      <c r="A3415" s="14">
        <v>2015</v>
      </c>
      <c r="B3415" s="14" t="s">
        <v>1165</v>
      </c>
      <c r="C3415" s="14" t="s">
        <v>2343</v>
      </c>
      <c r="D3415" s="14" t="s">
        <v>1476</v>
      </c>
      <c r="E3415" s="14" t="s">
        <v>2344</v>
      </c>
      <c r="F3415" s="14" t="s">
        <v>2345</v>
      </c>
      <c r="G3415" s="30">
        <v>4574.9559308712332</v>
      </c>
      <c r="H3415" s="30">
        <v>2734.681065134062</v>
      </c>
      <c r="I3415" s="26">
        <f t="shared" si="171"/>
        <v>4574.9559308712332</v>
      </c>
      <c r="J3415" s="26">
        <f t="shared" si="171"/>
        <v>2734.681065134062</v>
      </c>
      <c r="K3415" s="26">
        <f t="shared" si="169"/>
        <v>1840.2748657371712</v>
      </c>
      <c r="L3415" s="28">
        <f t="shared" si="170"/>
        <v>0.40224974700176358</v>
      </c>
    </row>
    <row r="3416" spans="1:12">
      <c r="A3416" s="14">
        <v>2014</v>
      </c>
      <c r="B3416" s="14" t="s">
        <v>1165</v>
      </c>
      <c r="C3416" s="14" t="s">
        <v>2343</v>
      </c>
      <c r="D3416" s="14" t="s">
        <v>1476</v>
      </c>
      <c r="E3416" s="14" t="s">
        <v>2344</v>
      </c>
      <c r="F3416" s="14" t="s">
        <v>2345</v>
      </c>
      <c r="G3416" s="30">
        <v>6002.192322716799</v>
      </c>
      <c r="H3416" s="30">
        <v>2825.0038429945344</v>
      </c>
      <c r="I3416" s="26">
        <f t="shared" si="171"/>
        <v>6002.192322716799</v>
      </c>
      <c r="J3416" s="26">
        <f t="shared" si="171"/>
        <v>2825.0038429945344</v>
      </c>
      <c r="K3416" s="26">
        <f t="shared" si="169"/>
        <v>3177.1884797222647</v>
      </c>
      <c r="L3416" s="28">
        <f t="shared" si="170"/>
        <v>0.52933799999999998</v>
      </c>
    </row>
    <row r="3417" spans="1:12">
      <c r="A3417" s="14">
        <v>2019</v>
      </c>
      <c r="B3417" s="14" t="s">
        <v>1165</v>
      </c>
      <c r="C3417" s="14" t="s">
        <v>2343</v>
      </c>
      <c r="D3417" s="14" t="s">
        <v>1476</v>
      </c>
      <c r="E3417" s="14" t="s">
        <v>2344</v>
      </c>
      <c r="F3417" s="14" t="s">
        <v>2345</v>
      </c>
      <c r="G3417" s="30">
        <v>6243.3221216696011</v>
      </c>
      <c r="H3417" s="30">
        <v>3111.6514706094003</v>
      </c>
      <c r="I3417" s="26">
        <f t="shared" si="171"/>
        <v>6243.3221216696011</v>
      </c>
      <c r="J3417" s="26">
        <f t="shared" si="171"/>
        <v>3111.6514706094003</v>
      </c>
      <c r="K3417" s="26">
        <f t="shared" si="169"/>
        <v>3131.6706510602007</v>
      </c>
      <c r="L3417" s="28">
        <f t="shared" si="170"/>
        <v>0.50160324744268092</v>
      </c>
    </row>
    <row r="3418" spans="1:12">
      <c r="A3418" s="14">
        <v>2013</v>
      </c>
      <c r="B3418" s="14" t="s">
        <v>1165</v>
      </c>
      <c r="C3418" s="14" t="s">
        <v>2343</v>
      </c>
      <c r="D3418" s="14" t="s">
        <v>1476</v>
      </c>
      <c r="E3418" s="14" t="s">
        <v>2344</v>
      </c>
      <c r="F3418" s="14" t="s">
        <v>2345</v>
      </c>
      <c r="G3418" s="30">
        <v>5967.8146979199855</v>
      </c>
      <c r="H3418" s="30">
        <v>3273.9497741841255</v>
      </c>
      <c r="I3418" s="26">
        <f t="shared" si="171"/>
        <v>5967.8146979199855</v>
      </c>
      <c r="J3418" s="26">
        <f t="shared" si="171"/>
        <v>3273.9497741841255</v>
      </c>
      <c r="K3418" s="26">
        <f t="shared" si="169"/>
        <v>2693.86492373586</v>
      </c>
      <c r="L3418" s="28">
        <f t="shared" si="170"/>
        <v>0.45139888888888863</v>
      </c>
    </row>
    <row r="3419" spans="1:12">
      <c r="A3419" s="14">
        <v>2017</v>
      </c>
      <c r="B3419" s="14" t="s">
        <v>1165</v>
      </c>
      <c r="C3419" s="14" t="s">
        <v>2346</v>
      </c>
      <c r="D3419" s="14" t="s">
        <v>1149</v>
      </c>
      <c r="E3419" s="14" t="s">
        <v>2347</v>
      </c>
      <c r="F3419" s="14" t="s">
        <v>2348</v>
      </c>
      <c r="G3419" s="30">
        <v>713.76045992514116</v>
      </c>
      <c r="H3419" s="30">
        <v>229.73475109317096</v>
      </c>
      <c r="I3419" s="26">
        <f t="shared" si="171"/>
        <v>713.76045992514116</v>
      </c>
      <c r="J3419" s="26">
        <f t="shared" si="171"/>
        <v>229.73475109317096</v>
      </c>
      <c r="K3419" s="26">
        <f t="shared" si="169"/>
        <v>484.02570883197018</v>
      </c>
      <c r="L3419" s="28">
        <f t="shared" si="170"/>
        <v>0.67813466282894763</v>
      </c>
    </row>
    <row r="3420" spans="1:12">
      <c r="A3420" s="14">
        <v>2011</v>
      </c>
      <c r="B3420" s="14" t="s">
        <v>1165</v>
      </c>
      <c r="C3420" s="14" t="s">
        <v>2346</v>
      </c>
      <c r="D3420" s="14" t="s">
        <v>1149</v>
      </c>
      <c r="E3420" s="14" t="s">
        <v>2347</v>
      </c>
      <c r="F3420" s="14" t="s">
        <v>2348</v>
      </c>
      <c r="G3420" s="30">
        <v>610.09373721886493</v>
      </c>
      <c r="H3420" s="30">
        <v>279.51560802904697</v>
      </c>
      <c r="I3420" s="26">
        <f t="shared" si="171"/>
        <v>610.09373721886493</v>
      </c>
      <c r="J3420" s="26">
        <f t="shared" si="171"/>
        <v>279.51560802904697</v>
      </c>
      <c r="K3420" s="26">
        <f t="shared" si="169"/>
        <v>330.57812918981796</v>
      </c>
      <c r="L3420" s="28">
        <f t="shared" si="170"/>
        <v>0.54184809484649143</v>
      </c>
    </row>
    <row r="3421" spans="1:12">
      <c r="A3421" s="14">
        <v>2016</v>
      </c>
      <c r="B3421" s="14" t="s">
        <v>1165</v>
      </c>
      <c r="C3421" s="14" t="s">
        <v>2346</v>
      </c>
      <c r="D3421" s="14" t="s">
        <v>1149</v>
      </c>
      <c r="E3421" s="14" t="s">
        <v>2347</v>
      </c>
      <c r="F3421" s="14" t="s">
        <v>2348</v>
      </c>
      <c r="G3421" s="30">
        <v>761.66996794898307</v>
      </c>
      <c r="H3421" s="30">
        <v>281.29987739811895</v>
      </c>
      <c r="I3421" s="26">
        <f t="shared" si="171"/>
        <v>761.66996794898307</v>
      </c>
      <c r="J3421" s="26">
        <f t="shared" si="171"/>
        <v>281.29987739811895</v>
      </c>
      <c r="K3421" s="26">
        <f t="shared" si="169"/>
        <v>480.37009055086412</v>
      </c>
      <c r="L3421" s="28">
        <f t="shared" si="170"/>
        <v>0.63068009868421049</v>
      </c>
    </row>
    <row r="3422" spans="1:12">
      <c r="A3422" s="14">
        <v>2012</v>
      </c>
      <c r="B3422" s="14" t="s">
        <v>1165</v>
      </c>
      <c r="C3422" s="14" t="s">
        <v>2346</v>
      </c>
      <c r="D3422" s="14" t="s">
        <v>1149</v>
      </c>
      <c r="E3422" s="14" t="s">
        <v>2347</v>
      </c>
      <c r="F3422" s="14" t="s">
        <v>2348</v>
      </c>
      <c r="G3422" s="30">
        <v>698.42161412191649</v>
      </c>
      <c r="H3422" s="30">
        <v>293.26124088854482</v>
      </c>
      <c r="I3422" s="26">
        <f t="shared" si="171"/>
        <v>698.42161412191649</v>
      </c>
      <c r="J3422" s="26">
        <f t="shared" si="171"/>
        <v>293.26124088854482</v>
      </c>
      <c r="K3422" s="26">
        <f t="shared" si="169"/>
        <v>405.16037323337167</v>
      </c>
      <c r="L3422" s="28">
        <f t="shared" si="170"/>
        <v>0.58010858347039485</v>
      </c>
    </row>
    <row r="3423" spans="1:12">
      <c r="A3423" s="14">
        <v>2019</v>
      </c>
      <c r="B3423" s="14" t="s">
        <v>1165</v>
      </c>
      <c r="C3423" s="14" t="s">
        <v>2346</v>
      </c>
      <c r="D3423" s="14" t="s">
        <v>1149</v>
      </c>
      <c r="E3423" s="14" t="s">
        <v>2347</v>
      </c>
      <c r="F3423" s="14" t="s">
        <v>2348</v>
      </c>
      <c r="G3423" s="30">
        <v>708.43652731565055</v>
      </c>
      <c r="H3423" s="30">
        <v>327.6978878821534</v>
      </c>
      <c r="I3423" s="26">
        <f t="shared" si="171"/>
        <v>708.43652731565055</v>
      </c>
      <c r="J3423" s="26">
        <f t="shared" si="171"/>
        <v>327.6978878821534</v>
      </c>
      <c r="K3423" s="26">
        <f t="shared" si="169"/>
        <v>380.73863943349716</v>
      </c>
      <c r="L3423" s="28">
        <f t="shared" si="170"/>
        <v>0.53743507675438573</v>
      </c>
    </row>
    <row r="3424" spans="1:12">
      <c r="A3424" s="14">
        <v>2020</v>
      </c>
      <c r="B3424" s="14" t="s">
        <v>1165</v>
      </c>
      <c r="C3424" s="14" t="s">
        <v>2346</v>
      </c>
      <c r="D3424" s="14" t="s">
        <v>1149</v>
      </c>
      <c r="E3424" s="14" t="s">
        <v>2347</v>
      </c>
      <c r="F3424" s="14" t="s">
        <v>2348</v>
      </c>
      <c r="G3424" s="30">
        <v>806.2501708765385</v>
      </c>
      <c r="H3424" s="30">
        <v>338.51678052397762</v>
      </c>
      <c r="I3424" s="26">
        <f t="shared" si="171"/>
        <v>806.2501708765385</v>
      </c>
      <c r="J3424" s="26">
        <f t="shared" si="171"/>
        <v>338.51678052397762</v>
      </c>
      <c r="K3424" s="26">
        <f t="shared" si="169"/>
        <v>467.73339035256089</v>
      </c>
      <c r="L3424" s="28">
        <f t="shared" si="170"/>
        <v>0.58013431469298271</v>
      </c>
    </row>
    <row r="3425" spans="1:12">
      <c r="A3425" s="14">
        <v>2015</v>
      </c>
      <c r="B3425" s="14" t="s">
        <v>1165</v>
      </c>
      <c r="C3425" s="14" t="s">
        <v>2346</v>
      </c>
      <c r="D3425" s="14" t="s">
        <v>1149</v>
      </c>
      <c r="E3425" s="14" t="s">
        <v>2347</v>
      </c>
      <c r="F3425" s="14" t="s">
        <v>2348</v>
      </c>
      <c r="G3425" s="30">
        <v>708.42436474508509</v>
      </c>
      <c r="H3425" s="30">
        <v>352.24039442716747</v>
      </c>
      <c r="I3425" s="26">
        <f t="shared" si="171"/>
        <v>708.42436474508509</v>
      </c>
      <c r="J3425" s="26">
        <f t="shared" si="171"/>
        <v>352.24039442716747</v>
      </c>
      <c r="K3425" s="26">
        <f t="shared" ref="K3425:K3488" si="172">IF(H3425="","",IF(G3425="","",G3425-H3425))</f>
        <v>356.18397031791761</v>
      </c>
      <c r="L3425" s="28">
        <f t="shared" ref="L3425:L3488" si="173">IF(H3425="","",IF(G3425="","",K3425/G3425))</f>
        <v>0.50278334292763149</v>
      </c>
    </row>
    <row r="3426" spans="1:12">
      <c r="A3426" s="14">
        <v>2014</v>
      </c>
      <c r="B3426" s="14" t="s">
        <v>1165</v>
      </c>
      <c r="C3426" s="14" t="s">
        <v>2346</v>
      </c>
      <c r="D3426" s="14" t="s">
        <v>1149</v>
      </c>
      <c r="E3426" s="14" t="s">
        <v>2347</v>
      </c>
      <c r="F3426" s="14" t="s">
        <v>2348</v>
      </c>
      <c r="G3426" s="30">
        <v>1005.725193027355</v>
      </c>
      <c r="H3426" s="30">
        <v>373.64517726492659</v>
      </c>
      <c r="I3426" s="26">
        <f t="shared" si="171"/>
        <v>1005.725193027355</v>
      </c>
      <c r="J3426" s="26">
        <f t="shared" si="171"/>
        <v>373.64517726492659</v>
      </c>
      <c r="K3426" s="26">
        <f t="shared" si="172"/>
        <v>632.08001576242839</v>
      </c>
      <c r="L3426" s="28">
        <f t="shared" si="173"/>
        <v>0.62848183593749973</v>
      </c>
    </row>
    <row r="3427" spans="1:12">
      <c r="A3427" s="14">
        <v>2018</v>
      </c>
      <c r="B3427" s="14" t="s">
        <v>1165</v>
      </c>
      <c r="C3427" s="14" t="s">
        <v>2346</v>
      </c>
      <c r="D3427" s="14" t="s">
        <v>1149</v>
      </c>
      <c r="E3427" s="14" t="s">
        <v>2347</v>
      </c>
      <c r="F3427" s="14" t="s">
        <v>2348</v>
      </c>
      <c r="G3427" s="30">
        <v>811.92308221397013</v>
      </c>
      <c r="H3427" s="30">
        <v>380.20246895553163</v>
      </c>
      <c r="I3427" s="26">
        <f t="shared" si="171"/>
        <v>811.92308221397013</v>
      </c>
      <c r="J3427" s="26">
        <f t="shared" si="171"/>
        <v>380.20246895553163</v>
      </c>
      <c r="K3427" s="26">
        <f t="shared" si="172"/>
        <v>431.7206132584385</v>
      </c>
      <c r="L3427" s="28">
        <f t="shared" si="173"/>
        <v>0.53172600054824526</v>
      </c>
    </row>
    <row r="3428" spans="1:12">
      <c r="A3428" s="14">
        <v>2013</v>
      </c>
      <c r="B3428" s="14" t="s">
        <v>1165</v>
      </c>
      <c r="C3428" s="14" t="s">
        <v>2346</v>
      </c>
      <c r="D3428" s="14" t="s">
        <v>1149</v>
      </c>
      <c r="E3428" s="14" t="s">
        <v>2347</v>
      </c>
      <c r="F3428" s="14" t="s">
        <v>2348</v>
      </c>
      <c r="G3428" s="30">
        <v>769.17972807264232</v>
      </c>
      <c r="H3428" s="30">
        <v>403.56524328077001</v>
      </c>
      <c r="I3428" s="26">
        <f t="shared" si="171"/>
        <v>769.17972807264232</v>
      </c>
      <c r="J3428" s="26">
        <f t="shared" si="171"/>
        <v>403.56524328077001</v>
      </c>
      <c r="K3428" s="26">
        <f t="shared" si="172"/>
        <v>365.61448479187231</v>
      </c>
      <c r="L3428" s="28">
        <f t="shared" si="173"/>
        <v>0.47533037006578938</v>
      </c>
    </row>
    <row r="3429" spans="1:12">
      <c r="A3429" s="14">
        <v>2021</v>
      </c>
      <c r="B3429" s="14" t="s">
        <v>1165</v>
      </c>
      <c r="C3429" s="14" t="s">
        <v>2346</v>
      </c>
      <c r="D3429" s="14" t="s">
        <v>1149</v>
      </c>
      <c r="E3429" s="14" t="s">
        <v>2347</v>
      </c>
      <c r="F3429" s="14" t="s">
        <v>2348</v>
      </c>
      <c r="G3429" s="30">
        <v>691.53146274460585</v>
      </c>
      <c r="H3429" s="30">
        <v>464.4740668147104</v>
      </c>
      <c r="I3429" s="26">
        <f t="shared" si="171"/>
        <v>691.53146274460585</v>
      </c>
      <c r="J3429" s="26">
        <f t="shared" si="171"/>
        <v>464.4740668147104</v>
      </c>
      <c r="K3429" s="26">
        <f t="shared" si="172"/>
        <v>227.05739592989545</v>
      </c>
      <c r="L3429" s="28">
        <f t="shared" si="173"/>
        <v>0.32833993558114005</v>
      </c>
    </row>
    <row r="3430" spans="1:12">
      <c r="A3430" s="14">
        <v>2021</v>
      </c>
      <c r="B3430" s="14" t="s">
        <v>1165</v>
      </c>
      <c r="C3430" s="14" t="s">
        <v>2349</v>
      </c>
      <c r="D3430" s="14" t="s">
        <v>1149</v>
      </c>
      <c r="E3430" s="14" t="s">
        <v>1484</v>
      </c>
      <c r="F3430" s="14" t="s">
        <v>2350</v>
      </c>
      <c r="G3430" s="30">
        <v>145.69805810935429</v>
      </c>
      <c r="H3430" s="30">
        <v>38.54263617548353</v>
      </c>
      <c r="I3430" s="26">
        <f t="shared" si="171"/>
        <v>145.69805810935429</v>
      </c>
      <c r="J3430" s="26">
        <f t="shared" si="171"/>
        <v>38.54263617548353</v>
      </c>
      <c r="K3430" s="26">
        <f t="shared" si="172"/>
        <v>107.15542193387077</v>
      </c>
      <c r="L3430" s="28">
        <f t="shared" si="173"/>
        <v>0.73546225203252069</v>
      </c>
    </row>
    <row r="3431" spans="1:12">
      <c r="A3431" s="14">
        <v>2020</v>
      </c>
      <c r="B3431" s="14" t="s">
        <v>1165</v>
      </c>
      <c r="C3431" s="14" t="s">
        <v>2349</v>
      </c>
      <c r="D3431" s="14" t="s">
        <v>1149</v>
      </c>
      <c r="E3431" s="14" t="s">
        <v>1484</v>
      </c>
      <c r="F3431" s="14" t="s">
        <v>2350</v>
      </c>
      <c r="G3431" s="30">
        <v>169.03541747595602</v>
      </c>
      <c r="H3431" s="30">
        <v>46.767575913204091</v>
      </c>
      <c r="I3431" s="26">
        <f t="shared" si="171"/>
        <v>169.03541747595602</v>
      </c>
      <c r="J3431" s="26">
        <f t="shared" si="171"/>
        <v>46.767575913204091</v>
      </c>
      <c r="K3431" s="26">
        <f t="shared" si="172"/>
        <v>122.26784156275193</v>
      </c>
      <c r="L3431" s="28">
        <f t="shared" si="173"/>
        <v>0.7233267642276423</v>
      </c>
    </row>
    <row r="3432" spans="1:12">
      <c r="A3432" s="14">
        <v>2012</v>
      </c>
      <c r="B3432" s="14" t="s">
        <v>1165</v>
      </c>
      <c r="C3432" s="14" t="s">
        <v>2351</v>
      </c>
      <c r="D3432" s="14" t="s">
        <v>1167</v>
      </c>
      <c r="E3432" s="14" t="s">
        <v>1168</v>
      </c>
      <c r="F3432" s="14" t="s">
        <v>2352</v>
      </c>
      <c r="G3432" s="30">
        <v>1405.4291711150768</v>
      </c>
      <c r="H3432" s="30">
        <v>370.29335838275557</v>
      </c>
      <c r="I3432" s="26">
        <f t="shared" si="171"/>
        <v>1405.4291711150768</v>
      </c>
      <c r="J3432" s="26">
        <f t="shared" si="171"/>
        <v>370.29335838275557</v>
      </c>
      <c r="K3432" s="26">
        <f t="shared" si="172"/>
        <v>1035.1358127323213</v>
      </c>
      <c r="L3432" s="28">
        <f t="shared" si="173"/>
        <v>0.73652648885253869</v>
      </c>
    </row>
    <row r="3433" spans="1:12">
      <c r="A3433" s="14">
        <v>2017</v>
      </c>
      <c r="B3433" s="14" t="s">
        <v>1165</v>
      </c>
      <c r="C3433" s="14" t="s">
        <v>2351</v>
      </c>
      <c r="D3433" s="14" t="s">
        <v>1167</v>
      </c>
      <c r="E3433" s="14" t="s">
        <v>1168</v>
      </c>
      <c r="F3433" s="14" t="s">
        <v>2352</v>
      </c>
      <c r="G3433" s="30">
        <v>1318.2655408352732</v>
      </c>
      <c r="H3433" s="30">
        <v>434.02155850000088</v>
      </c>
      <c r="I3433" s="26">
        <f t="shared" si="171"/>
        <v>1318.2655408352732</v>
      </c>
      <c r="J3433" s="26">
        <f t="shared" si="171"/>
        <v>434.02155850000088</v>
      </c>
      <c r="K3433" s="26">
        <f t="shared" si="172"/>
        <v>884.24398233527234</v>
      </c>
      <c r="L3433" s="28">
        <f t="shared" si="173"/>
        <v>0.67076317702653576</v>
      </c>
    </row>
    <row r="3434" spans="1:12">
      <c r="A3434" s="14">
        <v>2019</v>
      </c>
      <c r="B3434" s="14" t="s">
        <v>1165</v>
      </c>
      <c r="C3434" s="14" t="s">
        <v>2351</v>
      </c>
      <c r="D3434" s="14" t="s">
        <v>1167</v>
      </c>
      <c r="E3434" s="14" t="s">
        <v>1168</v>
      </c>
      <c r="F3434" s="14" t="s">
        <v>2353</v>
      </c>
      <c r="G3434" s="30">
        <v>1676.8812419403105</v>
      </c>
      <c r="H3434" s="30">
        <v>443.49345600000095</v>
      </c>
      <c r="I3434" s="26">
        <f t="shared" si="171"/>
        <v>1676.8812419403105</v>
      </c>
      <c r="J3434" s="26">
        <f t="shared" si="171"/>
        <v>443.49345600000095</v>
      </c>
      <c r="K3434" s="26">
        <f t="shared" si="172"/>
        <v>1233.3877859403096</v>
      </c>
      <c r="L3434" s="28">
        <f t="shared" si="173"/>
        <v>0.73552482733551428</v>
      </c>
    </row>
    <row r="3435" spans="1:12">
      <c r="A3435" s="14">
        <v>2016</v>
      </c>
      <c r="B3435" s="14" t="s">
        <v>1165</v>
      </c>
      <c r="C3435" s="14" t="s">
        <v>2351</v>
      </c>
      <c r="D3435" s="14" t="s">
        <v>1167</v>
      </c>
      <c r="E3435" s="14" t="s">
        <v>1168</v>
      </c>
      <c r="F3435" s="14" t="s">
        <v>2352</v>
      </c>
      <c r="G3435" s="30">
        <v>1507.8873036091325</v>
      </c>
      <c r="H3435" s="30">
        <v>455.296230521231</v>
      </c>
      <c r="I3435" s="26">
        <f t="shared" si="171"/>
        <v>1507.8873036091325</v>
      </c>
      <c r="J3435" s="26">
        <f t="shared" si="171"/>
        <v>455.296230521231</v>
      </c>
      <c r="K3435" s="26">
        <f t="shared" si="172"/>
        <v>1052.5910730879013</v>
      </c>
      <c r="L3435" s="28">
        <f t="shared" si="173"/>
        <v>0.69805685780928173</v>
      </c>
    </row>
    <row r="3436" spans="1:12">
      <c r="A3436" s="14">
        <v>2011</v>
      </c>
      <c r="B3436" s="14" t="s">
        <v>1165</v>
      </c>
      <c r="C3436" s="14" t="s">
        <v>2351</v>
      </c>
      <c r="D3436" s="14" t="s">
        <v>1167</v>
      </c>
      <c r="E3436" s="14" t="s">
        <v>1168</v>
      </c>
      <c r="F3436" s="14" t="s">
        <v>2352</v>
      </c>
      <c r="G3436" s="30">
        <v>1327.8727259354744</v>
      </c>
      <c r="H3436" s="30">
        <v>471.09484364793536</v>
      </c>
      <c r="I3436" s="26">
        <f t="shared" si="171"/>
        <v>1327.8727259354744</v>
      </c>
      <c r="J3436" s="26">
        <f t="shared" si="171"/>
        <v>471.09484364793536</v>
      </c>
      <c r="K3436" s="26">
        <f t="shared" si="172"/>
        <v>856.777882287539</v>
      </c>
      <c r="L3436" s="28">
        <f t="shared" si="173"/>
        <v>0.64522590573124894</v>
      </c>
    </row>
    <row r="3437" spans="1:12">
      <c r="A3437" s="14">
        <v>2020</v>
      </c>
      <c r="B3437" s="14" t="s">
        <v>1165</v>
      </c>
      <c r="C3437" s="14" t="s">
        <v>2351</v>
      </c>
      <c r="D3437" s="14" t="s">
        <v>1167</v>
      </c>
      <c r="E3437" s="14" t="s">
        <v>1168</v>
      </c>
      <c r="F3437" s="14" t="s">
        <v>2353</v>
      </c>
      <c r="G3437" s="30">
        <v>1816.9332284363279</v>
      </c>
      <c r="H3437" s="30">
        <v>499.56349935256958</v>
      </c>
      <c r="I3437" s="26">
        <f t="shared" si="171"/>
        <v>1816.9332284363279</v>
      </c>
      <c r="J3437" s="26">
        <f t="shared" si="171"/>
        <v>499.56349935256958</v>
      </c>
      <c r="K3437" s="26">
        <f t="shared" si="172"/>
        <v>1317.3697290837583</v>
      </c>
      <c r="L3437" s="28">
        <f t="shared" si="173"/>
        <v>0.72505126135950559</v>
      </c>
    </row>
    <row r="3438" spans="1:12">
      <c r="A3438" s="14">
        <v>2013</v>
      </c>
      <c r="B3438" s="14" t="s">
        <v>1165</v>
      </c>
      <c r="C3438" s="14" t="s">
        <v>2351</v>
      </c>
      <c r="D3438" s="14" t="s">
        <v>1167</v>
      </c>
      <c r="E3438" s="14" t="s">
        <v>1168</v>
      </c>
      <c r="F3438" s="14" t="s">
        <v>2352</v>
      </c>
      <c r="G3438" s="30">
        <v>1508.1896563290243</v>
      </c>
      <c r="H3438" s="30">
        <v>576.71324226695526</v>
      </c>
      <c r="I3438" s="26">
        <f t="shared" si="171"/>
        <v>1508.1896563290243</v>
      </c>
      <c r="J3438" s="26">
        <f t="shared" si="171"/>
        <v>576.71324226695526</v>
      </c>
      <c r="K3438" s="26">
        <f t="shared" si="172"/>
        <v>931.47641406206901</v>
      </c>
      <c r="L3438" s="28">
        <f t="shared" si="173"/>
        <v>0.61761225463467806</v>
      </c>
    </row>
    <row r="3439" spans="1:12">
      <c r="A3439" s="14">
        <v>2015</v>
      </c>
      <c r="B3439" s="14" t="s">
        <v>1165</v>
      </c>
      <c r="C3439" s="14" t="s">
        <v>2351</v>
      </c>
      <c r="D3439" s="14" t="s">
        <v>1167</v>
      </c>
      <c r="E3439" s="14" t="s">
        <v>1168</v>
      </c>
      <c r="F3439" s="14" t="s">
        <v>2352</v>
      </c>
      <c r="G3439" s="30">
        <v>1448.8977881533217</v>
      </c>
      <c r="H3439" s="30">
        <v>594.6633085213939</v>
      </c>
      <c r="I3439" s="26">
        <f t="shared" si="171"/>
        <v>1448.8977881533217</v>
      </c>
      <c r="J3439" s="26">
        <f t="shared" si="171"/>
        <v>594.6633085213939</v>
      </c>
      <c r="K3439" s="26">
        <f t="shared" si="172"/>
        <v>854.2344796319278</v>
      </c>
      <c r="L3439" s="28">
        <f t="shared" si="173"/>
        <v>0.58957539076699395</v>
      </c>
    </row>
    <row r="3440" spans="1:12">
      <c r="A3440" s="14">
        <v>2018</v>
      </c>
      <c r="B3440" s="14" t="s">
        <v>1165</v>
      </c>
      <c r="C3440" s="14" t="s">
        <v>2351</v>
      </c>
      <c r="D3440" s="14" t="s">
        <v>1167</v>
      </c>
      <c r="E3440" s="14" t="s">
        <v>1168</v>
      </c>
      <c r="F3440" s="14" t="s">
        <v>2352</v>
      </c>
      <c r="G3440" s="30">
        <v>1692.8996109266784</v>
      </c>
      <c r="H3440" s="30">
        <v>624.37482220000015</v>
      </c>
      <c r="I3440" s="26">
        <f t="shared" si="171"/>
        <v>1692.8996109266784</v>
      </c>
      <c r="J3440" s="26">
        <f t="shared" si="171"/>
        <v>624.37482220000015</v>
      </c>
      <c r="K3440" s="26">
        <f t="shared" si="172"/>
        <v>1068.5247887266783</v>
      </c>
      <c r="L3440" s="28">
        <f t="shared" si="173"/>
        <v>0.63118024354780089</v>
      </c>
    </row>
    <row r="3441" spans="1:12">
      <c r="A3441" s="14">
        <v>2014</v>
      </c>
      <c r="B3441" s="14" t="s">
        <v>1165</v>
      </c>
      <c r="C3441" s="14" t="s">
        <v>2351</v>
      </c>
      <c r="D3441" s="14" t="s">
        <v>1167</v>
      </c>
      <c r="E3441" s="14" t="s">
        <v>1168</v>
      </c>
      <c r="F3441" s="14" t="s">
        <v>2352</v>
      </c>
      <c r="G3441" s="30">
        <v>2162.5508813388624</v>
      </c>
      <c r="H3441" s="30">
        <v>681.53781506713904</v>
      </c>
      <c r="I3441" s="26">
        <f t="shared" si="171"/>
        <v>2162.5508813388624</v>
      </c>
      <c r="J3441" s="26">
        <f t="shared" si="171"/>
        <v>681.53781506713904</v>
      </c>
      <c r="K3441" s="26">
        <f t="shared" si="172"/>
        <v>1481.0130662717233</v>
      </c>
      <c r="L3441" s="28">
        <f t="shared" si="173"/>
        <v>0.68484541984732838</v>
      </c>
    </row>
    <row r="3442" spans="1:12">
      <c r="A3442" s="14">
        <v>2021</v>
      </c>
      <c r="B3442" s="14" t="s">
        <v>1165</v>
      </c>
      <c r="C3442" s="14" t="s">
        <v>2351</v>
      </c>
      <c r="D3442" s="14" t="s">
        <v>1167</v>
      </c>
      <c r="E3442" s="14" t="s">
        <v>1168</v>
      </c>
      <c r="F3442" s="14" t="s">
        <v>2353</v>
      </c>
      <c r="G3442" s="30">
        <v>1686.2299253468134</v>
      </c>
      <c r="H3442" s="30">
        <v>720.67893524187298</v>
      </c>
      <c r="I3442" s="26">
        <f t="shared" si="171"/>
        <v>1686.2299253468134</v>
      </c>
      <c r="J3442" s="26">
        <f t="shared" si="171"/>
        <v>720.67893524187298</v>
      </c>
      <c r="K3442" s="26">
        <f t="shared" si="172"/>
        <v>965.55099010494041</v>
      </c>
      <c r="L3442" s="28">
        <f t="shared" si="173"/>
        <v>0.57260933137949843</v>
      </c>
    </row>
    <row r="3443" spans="1:12">
      <c r="A3443" s="14">
        <v>2017</v>
      </c>
      <c r="B3443" s="14" t="s">
        <v>1165</v>
      </c>
      <c r="C3443" s="14" t="s">
        <v>2354</v>
      </c>
      <c r="D3443" s="14" t="s">
        <v>1149</v>
      </c>
      <c r="E3443" s="14" t="s">
        <v>1484</v>
      </c>
      <c r="F3443" s="14" t="s">
        <v>2355</v>
      </c>
      <c r="G3443" s="30">
        <v>196.98320549587933</v>
      </c>
      <c r="H3443" s="30">
        <v>38.922311249999936</v>
      </c>
      <c r="I3443" s="26">
        <f t="shared" si="171"/>
        <v>196.98320549587933</v>
      </c>
      <c r="J3443" s="26">
        <f t="shared" si="171"/>
        <v>38.922311249999936</v>
      </c>
      <c r="K3443" s="26">
        <f t="shared" si="172"/>
        <v>158.06089424587941</v>
      </c>
      <c r="L3443" s="28">
        <f t="shared" si="173"/>
        <v>0.80240797101449279</v>
      </c>
    </row>
    <row r="3444" spans="1:12">
      <c r="A3444" s="14">
        <v>2011</v>
      </c>
      <c r="B3444" s="14" t="s">
        <v>1165</v>
      </c>
      <c r="C3444" s="14" t="s">
        <v>2354</v>
      </c>
      <c r="D3444" s="14" t="s">
        <v>1149</v>
      </c>
      <c r="E3444" s="14" t="s">
        <v>1484</v>
      </c>
      <c r="F3444" s="14" t="s">
        <v>2355</v>
      </c>
      <c r="G3444" s="30">
        <v>189.16415308573198</v>
      </c>
      <c r="H3444" s="30">
        <v>40.034095942390728</v>
      </c>
      <c r="I3444" s="26">
        <f t="shared" si="171"/>
        <v>189.16415308573198</v>
      </c>
      <c r="J3444" s="26">
        <f t="shared" si="171"/>
        <v>40.034095942390728</v>
      </c>
      <c r="K3444" s="26">
        <f t="shared" si="172"/>
        <v>149.13005714334125</v>
      </c>
      <c r="L3444" s="28">
        <f t="shared" si="173"/>
        <v>0.78836320048309205</v>
      </c>
    </row>
    <row r="3445" spans="1:12">
      <c r="A3445" s="14">
        <v>2019</v>
      </c>
      <c r="B3445" s="14" t="s">
        <v>1165</v>
      </c>
      <c r="C3445" s="14" t="s">
        <v>2354</v>
      </c>
      <c r="D3445" s="14" t="s">
        <v>1149</v>
      </c>
      <c r="E3445" s="14" t="s">
        <v>1484</v>
      </c>
      <c r="F3445" s="14" t="s">
        <v>2355</v>
      </c>
      <c r="G3445" s="30">
        <v>261.55224340423297</v>
      </c>
      <c r="H3445" s="30">
        <v>46.437380239285694</v>
      </c>
      <c r="I3445" s="26">
        <f t="shared" si="171"/>
        <v>261.55224340423297</v>
      </c>
      <c r="J3445" s="26">
        <f t="shared" si="171"/>
        <v>46.437380239285694</v>
      </c>
      <c r="K3445" s="26">
        <f t="shared" si="172"/>
        <v>215.11486316494728</v>
      </c>
      <c r="L3445" s="28">
        <f t="shared" si="173"/>
        <v>0.82245466666666667</v>
      </c>
    </row>
    <row r="3446" spans="1:12">
      <c r="A3446" s="14">
        <v>2018</v>
      </c>
      <c r="B3446" s="14" t="s">
        <v>1165</v>
      </c>
      <c r="C3446" s="14" t="s">
        <v>2354</v>
      </c>
      <c r="D3446" s="14" t="s">
        <v>1149</v>
      </c>
      <c r="E3446" s="14" t="s">
        <v>1484</v>
      </c>
      <c r="F3446" s="14" t="s">
        <v>2355</v>
      </c>
      <c r="G3446" s="30">
        <v>253.74242277319624</v>
      </c>
      <c r="H3446" s="30">
        <v>47.711181624999988</v>
      </c>
      <c r="I3446" s="26">
        <f t="shared" si="171"/>
        <v>253.74242277319624</v>
      </c>
      <c r="J3446" s="26">
        <f t="shared" si="171"/>
        <v>47.711181624999988</v>
      </c>
      <c r="K3446" s="26">
        <f t="shared" si="172"/>
        <v>206.03124114819624</v>
      </c>
      <c r="L3446" s="28">
        <f t="shared" si="173"/>
        <v>0.81197002415458963</v>
      </c>
    </row>
    <row r="3447" spans="1:12">
      <c r="A3447" s="14">
        <v>2016</v>
      </c>
      <c r="B3447" s="14" t="s">
        <v>1165</v>
      </c>
      <c r="C3447" s="14" t="s">
        <v>2354</v>
      </c>
      <c r="D3447" s="14" t="s">
        <v>1149</v>
      </c>
      <c r="E3447" s="14" t="s">
        <v>1484</v>
      </c>
      <c r="F3447" s="14" t="s">
        <v>2355</v>
      </c>
      <c r="G3447" s="30">
        <v>219.65627094985643</v>
      </c>
      <c r="H3447" s="30">
        <v>61.697808917076493</v>
      </c>
      <c r="I3447" s="26">
        <f t="shared" si="171"/>
        <v>219.65627094985643</v>
      </c>
      <c r="J3447" s="26">
        <f t="shared" si="171"/>
        <v>61.697808917076493</v>
      </c>
      <c r="K3447" s="26">
        <f t="shared" si="172"/>
        <v>157.95846203277995</v>
      </c>
      <c r="L3447" s="28">
        <f t="shared" si="173"/>
        <v>0.7191165603864732</v>
      </c>
    </row>
    <row r="3448" spans="1:12">
      <c r="A3448" s="14">
        <v>2012</v>
      </c>
      <c r="B3448" s="14" t="s">
        <v>1165</v>
      </c>
      <c r="C3448" s="14" t="s">
        <v>2354</v>
      </c>
      <c r="D3448" s="14" t="s">
        <v>1149</v>
      </c>
      <c r="E3448" s="14" t="s">
        <v>1484</v>
      </c>
      <c r="F3448" s="14" t="s">
        <v>2355</v>
      </c>
      <c r="G3448" s="30">
        <v>230.38938721925567</v>
      </c>
      <c r="H3448" s="30">
        <v>63.759348033333332</v>
      </c>
      <c r="I3448" s="26">
        <f t="shared" si="171"/>
        <v>230.38938721925567</v>
      </c>
      <c r="J3448" s="26">
        <f t="shared" si="171"/>
        <v>63.759348033333332</v>
      </c>
      <c r="K3448" s="26">
        <f t="shared" si="172"/>
        <v>166.63003918592233</v>
      </c>
      <c r="L3448" s="28">
        <f t="shared" si="173"/>
        <v>0.72325397101449296</v>
      </c>
    </row>
    <row r="3449" spans="1:12">
      <c r="A3449" s="14">
        <v>2020</v>
      </c>
      <c r="B3449" s="14" t="s">
        <v>1165</v>
      </c>
      <c r="C3449" s="14" t="s">
        <v>2354</v>
      </c>
      <c r="D3449" s="14" t="s">
        <v>1149</v>
      </c>
      <c r="E3449" s="14" t="s">
        <v>1484</v>
      </c>
      <c r="F3449" s="14" t="s">
        <v>2355</v>
      </c>
      <c r="G3449" s="30">
        <v>240.40940303694649</v>
      </c>
      <c r="H3449" s="30">
        <v>67.475361053751172</v>
      </c>
      <c r="I3449" s="26">
        <f t="shared" si="171"/>
        <v>240.40940303694649</v>
      </c>
      <c r="J3449" s="26">
        <f t="shared" si="171"/>
        <v>67.475361053751172</v>
      </c>
      <c r="K3449" s="26">
        <f t="shared" si="172"/>
        <v>172.9340419831953</v>
      </c>
      <c r="L3449" s="28">
        <f t="shared" si="173"/>
        <v>0.71933143961352686</v>
      </c>
    </row>
    <row r="3450" spans="1:12">
      <c r="A3450" s="14">
        <v>2013</v>
      </c>
      <c r="B3450" s="14" t="s">
        <v>1165</v>
      </c>
      <c r="C3450" s="14" t="s">
        <v>2354</v>
      </c>
      <c r="D3450" s="14" t="s">
        <v>1149</v>
      </c>
      <c r="E3450" s="14" t="s">
        <v>1484</v>
      </c>
      <c r="F3450" s="14" t="s">
        <v>2355</v>
      </c>
      <c r="G3450" s="30">
        <v>250.69380450778766</v>
      </c>
      <c r="H3450" s="30">
        <v>71.172194544238849</v>
      </c>
      <c r="I3450" s="26">
        <f t="shared" si="171"/>
        <v>250.69380450778766</v>
      </c>
      <c r="J3450" s="26">
        <f t="shared" si="171"/>
        <v>71.172194544238849</v>
      </c>
      <c r="K3450" s="26">
        <f t="shared" si="172"/>
        <v>179.52160996354883</v>
      </c>
      <c r="L3450" s="28">
        <f t="shared" si="173"/>
        <v>0.71609910869565219</v>
      </c>
    </row>
    <row r="3451" spans="1:12">
      <c r="A3451" s="14">
        <v>2021</v>
      </c>
      <c r="B3451" s="14" t="s">
        <v>1165</v>
      </c>
      <c r="C3451" s="14" t="s">
        <v>2354</v>
      </c>
      <c r="D3451" s="14" t="s">
        <v>1149</v>
      </c>
      <c r="E3451" s="14" t="s">
        <v>1484</v>
      </c>
      <c r="F3451" s="14" t="s">
        <v>2355</v>
      </c>
      <c r="G3451" s="30">
        <v>208.34993956057738</v>
      </c>
      <c r="H3451" s="30">
        <v>72.212633118422715</v>
      </c>
      <c r="I3451" s="26">
        <f t="shared" si="171"/>
        <v>208.34993956057738</v>
      </c>
      <c r="J3451" s="26">
        <f t="shared" si="171"/>
        <v>72.212633118422715</v>
      </c>
      <c r="K3451" s="26">
        <f t="shared" si="172"/>
        <v>136.13730644215468</v>
      </c>
      <c r="L3451" s="28">
        <f t="shared" si="173"/>
        <v>0.65340698792270591</v>
      </c>
    </row>
    <row r="3452" spans="1:12">
      <c r="A3452" s="14">
        <v>2014</v>
      </c>
      <c r="B3452" s="14" t="s">
        <v>1165</v>
      </c>
      <c r="C3452" s="14" t="s">
        <v>2354</v>
      </c>
      <c r="D3452" s="14" t="s">
        <v>1149</v>
      </c>
      <c r="E3452" s="14" t="s">
        <v>1484</v>
      </c>
      <c r="F3452" s="14" t="s">
        <v>2355</v>
      </c>
      <c r="G3452" s="30">
        <v>224.84060720708257</v>
      </c>
      <c r="H3452" s="30">
        <v>95.105000957291594</v>
      </c>
      <c r="I3452" s="26">
        <f t="shared" si="171"/>
        <v>224.84060720708257</v>
      </c>
      <c r="J3452" s="26">
        <f t="shared" si="171"/>
        <v>95.105000957291594</v>
      </c>
      <c r="K3452" s="26">
        <f t="shared" si="172"/>
        <v>129.73560624979098</v>
      </c>
      <c r="L3452" s="28">
        <f t="shared" si="173"/>
        <v>0.57701145652173924</v>
      </c>
    </row>
    <row r="3453" spans="1:12">
      <c r="A3453" s="14">
        <v>2015</v>
      </c>
      <c r="B3453" s="14" t="s">
        <v>1165</v>
      </c>
      <c r="C3453" s="14" t="s">
        <v>2354</v>
      </c>
      <c r="D3453" s="14" t="s">
        <v>1149</v>
      </c>
      <c r="E3453" s="14" t="s">
        <v>1484</v>
      </c>
      <c r="F3453" s="14" t="s">
        <v>2355</v>
      </c>
      <c r="G3453" s="30">
        <v>188.53424126125137</v>
      </c>
      <c r="H3453" s="30">
        <v>97.930502604166676</v>
      </c>
      <c r="I3453" s="26">
        <f t="shared" si="171"/>
        <v>188.53424126125137</v>
      </c>
      <c r="J3453" s="26">
        <f t="shared" si="171"/>
        <v>97.930502604166676</v>
      </c>
      <c r="K3453" s="26">
        <f t="shared" si="172"/>
        <v>90.603738657084691</v>
      </c>
      <c r="L3453" s="28">
        <f t="shared" si="173"/>
        <v>0.48056914251207739</v>
      </c>
    </row>
    <row r="3454" spans="1:12">
      <c r="A3454" s="14">
        <v>2020</v>
      </c>
      <c r="B3454" s="14" t="s">
        <v>1165</v>
      </c>
      <c r="C3454" s="14" t="s">
        <v>2356</v>
      </c>
      <c r="D3454" s="14" t="s">
        <v>1149</v>
      </c>
      <c r="E3454" s="14" t="s">
        <v>1500</v>
      </c>
      <c r="F3454" s="14" t="s">
        <v>2357</v>
      </c>
      <c r="G3454" s="30">
        <v>366.54507048707478</v>
      </c>
      <c r="H3454" s="30">
        <v>115.84860267092516</v>
      </c>
      <c r="I3454" s="26">
        <f t="shared" si="171"/>
        <v>366.54507048707478</v>
      </c>
      <c r="J3454" s="26">
        <f t="shared" si="171"/>
        <v>115.84860267092516</v>
      </c>
      <c r="K3454" s="26">
        <f t="shared" si="172"/>
        <v>250.69646781614961</v>
      </c>
      <c r="L3454" s="28">
        <f t="shared" si="173"/>
        <v>0.68394445322376729</v>
      </c>
    </row>
    <row r="3455" spans="1:12">
      <c r="A3455" s="14">
        <v>2019</v>
      </c>
      <c r="B3455" s="14" t="s">
        <v>1165</v>
      </c>
      <c r="C3455" s="14" t="s">
        <v>2356</v>
      </c>
      <c r="D3455" s="14" t="s">
        <v>1149</v>
      </c>
      <c r="E3455" s="14" t="s">
        <v>1500</v>
      </c>
      <c r="F3455" s="14" t="s">
        <v>2357</v>
      </c>
      <c r="G3455" s="30">
        <v>337.30220652405575</v>
      </c>
      <c r="H3455" s="30">
        <v>120.38227907285342</v>
      </c>
      <c r="I3455" s="26">
        <f t="shared" si="171"/>
        <v>337.30220652405575</v>
      </c>
      <c r="J3455" s="26">
        <f t="shared" si="171"/>
        <v>120.38227907285342</v>
      </c>
      <c r="K3455" s="26">
        <f t="shared" si="172"/>
        <v>216.91992745120234</v>
      </c>
      <c r="L3455" s="28">
        <f t="shared" si="173"/>
        <v>0.64310260429835653</v>
      </c>
    </row>
    <row r="3456" spans="1:12">
      <c r="A3456" s="14">
        <v>2011</v>
      </c>
      <c r="B3456" s="14" t="s">
        <v>1165</v>
      </c>
      <c r="C3456" s="14" t="s">
        <v>2356</v>
      </c>
      <c r="D3456" s="14" t="s">
        <v>1149</v>
      </c>
      <c r="E3456" s="14" t="s">
        <v>1500</v>
      </c>
      <c r="F3456" s="14" t="s">
        <v>2358</v>
      </c>
      <c r="G3456" s="30">
        <v>359.31319187268036</v>
      </c>
      <c r="H3456" s="30">
        <v>141.83769840865577</v>
      </c>
      <c r="I3456" s="26">
        <f t="shared" si="171"/>
        <v>359.31319187268036</v>
      </c>
      <c r="J3456" s="26">
        <f t="shared" si="171"/>
        <v>141.83769840865577</v>
      </c>
      <c r="K3456" s="26">
        <f t="shared" si="172"/>
        <v>217.47549346402459</v>
      </c>
      <c r="L3456" s="28">
        <f t="shared" si="173"/>
        <v>0.60525329540665795</v>
      </c>
    </row>
    <row r="3457" spans="1:12">
      <c r="A3457" s="14">
        <v>2021</v>
      </c>
      <c r="B3457" s="14" t="s">
        <v>1165</v>
      </c>
      <c r="C3457" s="14" t="s">
        <v>2356</v>
      </c>
      <c r="D3457" s="14" t="s">
        <v>1149</v>
      </c>
      <c r="E3457" s="14" t="s">
        <v>1500</v>
      </c>
      <c r="F3457" s="14" t="s">
        <v>2357</v>
      </c>
      <c r="G3457" s="30">
        <v>329.31227710099984</v>
      </c>
      <c r="H3457" s="30">
        <v>165.63179729342698</v>
      </c>
      <c r="I3457" s="26">
        <f t="shared" si="171"/>
        <v>329.31227710099984</v>
      </c>
      <c r="J3457" s="26">
        <f t="shared" si="171"/>
        <v>165.63179729342698</v>
      </c>
      <c r="K3457" s="26">
        <f t="shared" si="172"/>
        <v>163.68047980757285</v>
      </c>
      <c r="L3457" s="28">
        <f t="shared" si="173"/>
        <v>0.49703728402865516</v>
      </c>
    </row>
    <row r="3458" spans="1:12">
      <c r="A3458" s="14">
        <v>2017</v>
      </c>
      <c r="B3458" s="14" t="s">
        <v>1165</v>
      </c>
      <c r="C3458" s="14" t="s">
        <v>2356</v>
      </c>
      <c r="D3458" s="14" t="s">
        <v>1149</v>
      </c>
      <c r="E3458" s="14" t="s">
        <v>1500</v>
      </c>
      <c r="F3458" s="14" t="s">
        <v>2358</v>
      </c>
      <c r="G3458" s="30">
        <v>331.47582010616509</v>
      </c>
      <c r="H3458" s="30">
        <v>180.45406753910572</v>
      </c>
      <c r="I3458" s="26">
        <f t="shared" si="171"/>
        <v>331.47582010616509</v>
      </c>
      <c r="J3458" s="26">
        <f t="shared" si="171"/>
        <v>180.45406753910572</v>
      </c>
      <c r="K3458" s="26">
        <f t="shared" si="172"/>
        <v>151.02175256705937</v>
      </c>
      <c r="L3458" s="28">
        <f t="shared" si="173"/>
        <v>0.45560412979350989</v>
      </c>
    </row>
    <row r="3459" spans="1:12">
      <c r="A3459" s="14">
        <v>2012</v>
      </c>
      <c r="B3459" s="14" t="s">
        <v>1165</v>
      </c>
      <c r="C3459" s="14" t="s">
        <v>2356</v>
      </c>
      <c r="D3459" s="14" t="s">
        <v>1149</v>
      </c>
      <c r="E3459" s="14" t="s">
        <v>1500</v>
      </c>
      <c r="F3459" s="14" t="s">
        <v>2358</v>
      </c>
      <c r="G3459" s="30">
        <v>363.02288079063902</v>
      </c>
      <c r="H3459" s="30">
        <v>181.14233806687486</v>
      </c>
      <c r="I3459" s="26">
        <f t="shared" si="171"/>
        <v>363.02288079063902</v>
      </c>
      <c r="J3459" s="26">
        <f t="shared" si="171"/>
        <v>181.14233806687486</v>
      </c>
      <c r="K3459" s="26">
        <f t="shared" si="172"/>
        <v>181.88054272376417</v>
      </c>
      <c r="L3459" s="28">
        <f t="shared" si="173"/>
        <v>0.50101674673409224</v>
      </c>
    </row>
    <row r="3460" spans="1:12">
      <c r="A3460" s="14">
        <v>2018</v>
      </c>
      <c r="B3460" s="14" t="s">
        <v>1165</v>
      </c>
      <c r="C3460" s="14" t="s">
        <v>2356</v>
      </c>
      <c r="D3460" s="14" t="s">
        <v>1149</v>
      </c>
      <c r="E3460" s="14" t="s">
        <v>1500</v>
      </c>
      <c r="F3460" s="14" t="s">
        <v>2358</v>
      </c>
      <c r="G3460" s="30">
        <v>319.51781329404702</v>
      </c>
      <c r="H3460" s="30">
        <v>200.10563814238031</v>
      </c>
      <c r="I3460" s="26">
        <f t="shared" si="171"/>
        <v>319.51781329404702</v>
      </c>
      <c r="J3460" s="26">
        <f t="shared" si="171"/>
        <v>200.10563814238031</v>
      </c>
      <c r="K3460" s="26">
        <f t="shared" si="172"/>
        <v>119.4121751516667</v>
      </c>
      <c r="L3460" s="28">
        <f t="shared" si="173"/>
        <v>0.37372619047618993</v>
      </c>
    </row>
    <row r="3461" spans="1:12">
      <c r="A3461" s="14">
        <v>2016</v>
      </c>
      <c r="B3461" s="14" t="s">
        <v>1165</v>
      </c>
      <c r="C3461" s="14" t="s">
        <v>2356</v>
      </c>
      <c r="D3461" s="14" t="s">
        <v>1149</v>
      </c>
      <c r="E3461" s="14" t="s">
        <v>1500</v>
      </c>
      <c r="F3461" s="14" t="s">
        <v>2358</v>
      </c>
      <c r="G3461" s="30">
        <v>339.4472023925963</v>
      </c>
      <c r="H3461" s="30">
        <v>232.13080413851216</v>
      </c>
      <c r="I3461" s="26">
        <f t="shared" si="171"/>
        <v>339.4472023925963</v>
      </c>
      <c r="J3461" s="26">
        <f t="shared" si="171"/>
        <v>232.13080413851216</v>
      </c>
      <c r="K3461" s="26">
        <f t="shared" si="172"/>
        <v>107.31639825408413</v>
      </c>
      <c r="L3461" s="28">
        <f t="shared" si="173"/>
        <v>0.31615048672566354</v>
      </c>
    </row>
    <row r="3462" spans="1:12">
      <c r="A3462" s="14">
        <v>2013</v>
      </c>
      <c r="B3462" s="14" t="s">
        <v>1165</v>
      </c>
      <c r="C3462" s="14" t="s">
        <v>2356</v>
      </c>
      <c r="D3462" s="14" t="s">
        <v>1149</v>
      </c>
      <c r="E3462" s="14" t="s">
        <v>1500</v>
      </c>
      <c r="F3462" s="14" t="s">
        <v>2358</v>
      </c>
      <c r="G3462" s="30">
        <v>337.84240133838193</v>
      </c>
      <c r="H3462" s="30">
        <v>236.66021091087615</v>
      </c>
      <c r="I3462" s="26">
        <f t="shared" si="171"/>
        <v>337.84240133838193</v>
      </c>
      <c r="J3462" s="26">
        <f t="shared" si="171"/>
        <v>236.66021091087615</v>
      </c>
      <c r="K3462" s="26">
        <f t="shared" si="172"/>
        <v>101.18219042750579</v>
      </c>
      <c r="L3462" s="28">
        <f t="shared" si="173"/>
        <v>0.29949523809523843</v>
      </c>
    </row>
    <row r="3463" spans="1:12">
      <c r="A3463" s="14">
        <v>2015</v>
      </c>
      <c r="B3463" s="14" t="s">
        <v>1165</v>
      </c>
      <c r="C3463" s="14" t="s">
        <v>2356</v>
      </c>
      <c r="D3463" s="14" t="s">
        <v>1149</v>
      </c>
      <c r="E3463" s="14" t="s">
        <v>1500</v>
      </c>
      <c r="F3463" s="14" t="s">
        <v>2358</v>
      </c>
      <c r="G3463" s="30">
        <v>337.41667827110331</v>
      </c>
      <c r="H3463" s="30">
        <v>246.12450444993141</v>
      </c>
      <c r="I3463" s="26">
        <f t="shared" si="171"/>
        <v>337.41667827110331</v>
      </c>
      <c r="J3463" s="26">
        <f t="shared" si="171"/>
        <v>246.12450444993141</v>
      </c>
      <c r="K3463" s="26">
        <f t="shared" si="172"/>
        <v>91.2921738211719</v>
      </c>
      <c r="L3463" s="28">
        <f t="shared" si="173"/>
        <v>0.27056212600084223</v>
      </c>
    </row>
    <row r="3464" spans="1:12">
      <c r="A3464" s="14">
        <v>2014</v>
      </c>
      <c r="B3464" s="14" t="s">
        <v>1165</v>
      </c>
      <c r="C3464" s="14" t="s">
        <v>2356</v>
      </c>
      <c r="D3464" s="14" t="s">
        <v>1149</v>
      </c>
      <c r="E3464" s="14" t="s">
        <v>1500</v>
      </c>
      <c r="F3464" s="14" t="s">
        <v>2358</v>
      </c>
      <c r="G3464" s="30">
        <v>320.78044654094515</v>
      </c>
      <c r="H3464" s="30">
        <v>268.41801662035635</v>
      </c>
      <c r="I3464" s="26">
        <f t="shared" ref="I3464:J3527" si="174">IF(G3464&lt;0,"",IF(G3464="","",G3464))</f>
        <v>320.78044654094515</v>
      </c>
      <c r="J3464" s="26">
        <f t="shared" si="174"/>
        <v>268.41801662035635</v>
      </c>
      <c r="K3464" s="26">
        <f t="shared" si="172"/>
        <v>52.362429920588795</v>
      </c>
      <c r="L3464" s="28">
        <f t="shared" si="173"/>
        <v>0.16323448166877322</v>
      </c>
    </row>
    <row r="3465" spans="1:12">
      <c r="A3465" s="14">
        <v>2012</v>
      </c>
      <c r="B3465" s="14" t="s">
        <v>1165</v>
      </c>
      <c r="C3465" s="14" t="s">
        <v>2359</v>
      </c>
      <c r="D3465" s="14" t="s">
        <v>1149</v>
      </c>
      <c r="E3465" s="14" t="s">
        <v>2360</v>
      </c>
      <c r="F3465" s="14" t="s">
        <v>2361</v>
      </c>
      <c r="G3465" s="30">
        <v>914.45417049691105</v>
      </c>
      <c r="H3465" s="30">
        <v>377.45148438696623</v>
      </c>
      <c r="I3465" s="26">
        <f t="shared" si="174"/>
        <v>914.45417049691105</v>
      </c>
      <c r="J3465" s="26">
        <f t="shared" si="174"/>
        <v>377.45148438696623</v>
      </c>
      <c r="K3465" s="26">
        <f t="shared" si="172"/>
        <v>537.00268610994476</v>
      </c>
      <c r="L3465" s="28">
        <f t="shared" si="173"/>
        <v>0.5872384898393973</v>
      </c>
    </row>
    <row r="3466" spans="1:12">
      <c r="A3466" s="14">
        <v>2017</v>
      </c>
      <c r="B3466" s="14" t="s">
        <v>1165</v>
      </c>
      <c r="C3466" s="14" t="s">
        <v>2359</v>
      </c>
      <c r="D3466" s="14" t="s">
        <v>1149</v>
      </c>
      <c r="E3466" s="14" t="s">
        <v>2360</v>
      </c>
      <c r="F3466" s="14" t="s">
        <v>2361</v>
      </c>
      <c r="G3466" s="30">
        <v>825.75405512526106</v>
      </c>
      <c r="H3466" s="30">
        <v>475.50541148333451</v>
      </c>
      <c r="I3466" s="26">
        <f t="shared" si="174"/>
        <v>825.75405512526106</v>
      </c>
      <c r="J3466" s="26">
        <f t="shared" si="174"/>
        <v>475.50541148333451</v>
      </c>
      <c r="K3466" s="26">
        <f t="shared" si="172"/>
        <v>350.24864364192655</v>
      </c>
      <c r="L3466" s="28">
        <f t="shared" si="173"/>
        <v>0.42415612913798684</v>
      </c>
    </row>
    <row r="3467" spans="1:12">
      <c r="A3467" s="14">
        <v>2020</v>
      </c>
      <c r="B3467" s="14" t="s">
        <v>1165</v>
      </c>
      <c r="C3467" s="14" t="s">
        <v>2359</v>
      </c>
      <c r="D3467" s="14" t="s">
        <v>1149</v>
      </c>
      <c r="E3467" s="14" t="s">
        <v>2360</v>
      </c>
      <c r="F3467" s="14" t="s">
        <v>2362</v>
      </c>
      <c r="G3467" s="30">
        <v>937.65406574076781</v>
      </c>
      <c r="H3467" s="30">
        <v>504.45734608920748</v>
      </c>
      <c r="I3467" s="26">
        <f t="shared" si="174"/>
        <v>937.65406574076781</v>
      </c>
      <c r="J3467" s="26">
        <f t="shared" si="174"/>
        <v>504.45734608920748</v>
      </c>
      <c r="K3467" s="26">
        <f t="shared" si="172"/>
        <v>433.19671965156033</v>
      </c>
      <c r="L3467" s="28">
        <f t="shared" si="173"/>
        <v>0.4620005772697473</v>
      </c>
    </row>
    <row r="3468" spans="1:12">
      <c r="A3468" s="14">
        <v>2011</v>
      </c>
      <c r="B3468" s="14" t="s">
        <v>1165</v>
      </c>
      <c r="C3468" s="14" t="s">
        <v>2359</v>
      </c>
      <c r="D3468" s="14" t="s">
        <v>1149</v>
      </c>
      <c r="E3468" s="14" t="s">
        <v>2360</v>
      </c>
      <c r="F3468" s="14" t="s">
        <v>2361</v>
      </c>
      <c r="G3468" s="30">
        <v>957.61918938774772</v>
      </c>
      <c r="H3468" s="30">
        <v>511.06313883409501</v>
      </c>
      <c r="I3468" s="26">
        <f t="shared" si="174"/>
        <v>957.61918938774772</v>
      </c>
      <c r="J3468" s="26">
        <f t="shared" si="174"/>
        <v>511.06313883409501</v>
      </c>
      <c r="K3468" s="26">
        <f t="shared" si="172"/>
        <v>446.55605055365271</v>
      </c>
      <c r="L3468" s="28">
        <f t="shared" si="173"/>
        <v>0.46631902900688277</v>
      </c>
    </row>
    <row r="3469" spans="1:12">
      <c r="A3469" s="14">
        <v>2019</v>
      </c>
      <c r="B3469" s="14" t="s">
        <v>1165</v>
      </c>
      <c r="C3469" s="14" t="s">
        <v>2359</v>
      </c>
      <c r="D3469" s="14" t="s">
        <v>1149</v>
      </c>
      <c r="E3469" s="14" t="s">
        <v>2360</v>
      </c>
      <c r="F3469" s="14" t="s">
        <v>2362</v>
      </c>
      <c r="G3469" s="30">
        <v>1018.9915702250163</v>
      </c>
      <c r="H3469" s="30">
        <v>558.3875667583319</v>
      </c>
      <c r="I3469" s="26">
        <f t="shared" si="174"/>
        <v>1018.9915702250163</v>
      </c>
      <c r="J3469" s="26">
        <f t="shared" si="174"/>
        <v>558.3875667583319</v>
      </c>
      <c r="K3469" s="26">
        <f t="shared" si="172"/>
        <v>460.60400346668439</v>
      </c>
      <c r="L3469" s="28">
        <f t="shared" si="173"/>
        <v>0.45201944444444486</v>
      </c>
    </row>
    <row r="3470" spans="1:12">
      <c r="A3470" s="14">
        <v>2014</v>
      </c>
      <c r="B3470" s="14" t="s">
        <v>1165</v>
      </c>
      <c r="C3470" s="14" t="s">
        <v>2359</v>
      </c>
      <c r="D3470" s="14" t="s">
        <v>1149</v>
      </c>
      <c r="E3470" s="14" t="s">
        <v>2360</v>
      </c>
      <c r="F3470" s="14" t="s">
        <v>2361</v>
      </c>
      <c r="G3470" s="30">
        <v>879.95447527242447</v>
      </c>
      <c r="H3470" s="30">
        <v>562.18441098070286</v>
      </c>
      <c r="I3470" s="26">
        <f t="shared" si="174"/>
        <v>879.95447527242447</v>
      </c>
      <c r="J3470" s="26">
        <f t="shared" si="174"/>
        <v>562.18441098070286</v>
      </c>
      <c r="K3470" s="26">
        <f t="shared" si="172"/>
        <v>317.77006429172161</v>
      </c>
      <c r="L3470" s="28">
        <f t="shared" si="173"/>
        <v>0.36112102753195657</v>
      </c>
    </row>
    <row r="3471" spans="1:12">
      <c r="A3471" s="14">
        <v>2013</v>
      </c>
      <c r="B3471" s="14" t="s">
        <v>1165</v>
      </c>
      <c r="C3471" s="14" t="s">
        <v>2359</v>
      </c>
      <c r="D3471" s="14" t="s">
        <v>1149</v>
      </c>
      <c r="E3471" s="14" t="s">
        <v>2360</v>
      </c>
      <c r="F3471" s="14" t="s">
        <v>2361</v>
      </c>
      <c r="G3471" s="30">
        <v>878.74953914721107</v>
      </c>
      <c r="H3471" s="30">
        <v>615.62609495749973</v>
      </c>
      <c r="I3471" s="26">
        <f t="shared" si="174"/>
        <v>878.74953914721107</v>
      </c>
      <c r="J3471" s="26">
        <f t="shared" si="174"/>
        <v>615.62609495749973</v>
      </c>
      <c r="K3471" s="26">
        <f t="shared" si="172"/>
        <v>263.12344418971134</v>
      </c>
      <c r="L3471" s="28">
        <f t="shared" si="173"/>
        <v>0.29942939650934147</v>
      </c>
    </row>
    <row r="3472" spans="1:12">
      <c r="A3472" s="14">
        <v>2018</v>
      </c>
      <c r="B3472" s="14" t="s">
        <v>1165</v>
      </c>
      <c r="C3472" s="14" t="s">
        <v>2359</v>
      </c>
      <c r="D3472" s="14" t="s">
        <v>1149</v>
      </c>
      <c r="E3472" s="14" t="s">
        <v>2360</v>
      </c>
      <c r="F3472" s="14" t="s">
        <v>2362</v>
      </c>
      <c r="G3472" s="30">
        <v>912.15612698785867</v>
      </c>
      <c r="H3472" s="30">
        <v>626.12950753052587</v>
      </c>
      <c r="I3472" s="26">
        <f t="shared" si="174"/>
        <v>912.15612698785867</v>
      </c>
      <c r="J3472" s="26">
        <f t="shared" si="174"/>
        <v>626.12950753052587</v>
      </c>
      <c r="K3472" s="26">
        <f t="shared" si="172"/>
        <v>286.0266194573328</v>
      </c>
      <c r="L3472" s="28">
        <f t="shared" si="173"/>
        <v>0.3135719982519396</v>
      </c>
    </row>
    <row r="3473" spans="1:12">
      <c r="A3473" s="14">
        <v>2015</v>
      </c>
      <c r="B3473" s="14" t="s">
        <v>1165</v>
      </c>
      <c r="C3473" s="14" t="s">
        <v>2359</v>
      </c>
      <c r="D3473" s="14" t="s">
        <v>1149</v>
      </c>
      <c r="E3473" s="14" t="s">
        <v>2360</v>
      </c>
      <c r="F3473" s="14" t="s">
        <v>2361</v>
      </c>
      <c r="G3473" s="30">
        <v>875.66691372072012</v>
      </c>
      <c r="H3473" s="30">
        <v>638.67822189539277</v>
      </c>
      <c r="I3473" s="26">
        <f t="shared" si="174"/>
        <v>875.66691372072012</v>
      </c>
      <c r="J3473" s="26">
        <f t="shared" si="174"/>
        <v>638.67822189539277</v>
      </c>
      <c r="K3473" s="26">
        <f t="shared" si="172"/>
        <v>236.98869182532735</v>
      </c>
      <c r="L3473" s="28">
        <f t="shared" si="173"/>
        <v>0.27063794247787587</v>
      </c>
    </row>
    <row r="3474" spans="1:12">
      <c r="A3474" s="14">
        <v>2016</v>
      </c>
      <c r="B3474" s="14" t="s">
        <v>1165</v>
      </c>
      <c r="C3474" s="14" t="s">
        <v>2359</v>
      </c>
      <c r="D3474" s="14" t="s">
        <v>1149</v>
      </c>
      <c r="E3474" s="14" t="s">
        <v>2360</v>
      </c>
      <c r="F3474" s="14" t="s">
        <v>2361</v>
      </c>
      <c r="G3474" s="30">
        <v>1000.0619764747917</v>
      </c>
      <c r="H3474" s="30">
        <v>655.51827496433918</v>
      </c>
      <c r="I3474" s="26">
        <f t="shared" si="174"/>
        <v>1000.0619764747917</v>
      </c>
      <c r="J3474" s="26">
        <f t="shared" si="174"/>
        <v>655.51827496433918</v>
      </c>
      <c r="K3474" s="26">
        <f t="shared" si="172"/>
        <v>344.54370151045248</v>
      </c>
      <c r="L3474" s="28">
        <f t="shared" si="173"/>
        <v>0.34452234922976027</v>
      </c>
    </row>
    <row r="3475" spans="1:12">
      <c r="A3475" s="14">
        <v>2021</v>
      </c>
      <c r="B3475" s="14" t="s">
        <v>1165</v>
      </c>
      <c r="C3475" s="14" t="s">
        <v>2359</v>
      </c>
      <c r="D3475" s="14" t="s">
        <v>1149</v>
      </c>
      <c r="E3475" s="14" t="s">
        <v>2360</v>
      </c>
      <c r="F3475" s="14" t="s">
        <v>2362</v>
      </c>
      <c r="G3475" s="30">
        <v>939.8162730776844</v>
      </c>
      <c r="H3475" s="30">
        <v>823.2358255157028</v>
      </c>
      <c r="I3475" s="26">
        <f t="shared" si="174"/>
        <v>939.8162730776844</v>
      </c>
      <c r="J3475" s="26">
        <f t="shared" si="174"/>
        <v>823.2358255157028</v>
      </c>
      <c r="K3475" s="26">
        <f t="shared" si="172"/>
        <v>116.5804475619816</v>
      </c>
      <c r="L3475" s="28">
        <f t="shared" si="173"/>
        <v>0.12404599803343176</v>
      </c>
    </row>
    <row r="3476" spans="1:12">
      <c r="A3476" s="14">
        <v>2021</v>
      </c>
      <c r="B3476" s="14" t="s">
        <v>1165</v>
      </c>
      <c r="C3476" s="14" t="s">
        <v>2363</v>
      </c>
      <c r="D3476" s="14" t="s">
        <v>2335</v>
      </c>
      <c r="E3476" s="14" t="s">
        <v>2364</v>
      </c>
      <c r="F3476" s="14" t="s">
        <v>2365</v>
      </c>
      <c r="G3476" s="30">
        <v>658.53842278862396</v>
      </c>
      <c r="H3476" s="30">
        <v>128.97203302240018</v>
      </c>
      <c r="I3476" s="26">
        <f t="shared" si="174"/>
        <v>658.53842278862396</v>
      </c>
      <c r="J3476" s="26">
        <f t="shared" si="174"/>
        <v>128.97203302240018</v>
      </c>
      <c r="K3476" s="26">
        <f t="shared" si="172"/>
        <v>529.56638976622378</v>
      </c>
      <c r="L3476" s="28">
        <f t="shared" si="173"/>
        <v>0.80415412592592594</v>
      </c>
    </row>
    <row r="3477" spans="1:12">
      <c r="A3477" s="14">
        <v>2020</v>
      </c>
      <c r="B3477" s="14" t="s">
        <v>1165</v>
      </c>
      <c r="C3477" s="14" t="s">
        <v>2363</v>
      </c>
      <c r="D3477" s="14" t="s">
        <v>2335</v>
      </c>
      <c r="E3477" s="14" t="s">
        <v>2364</v>
      </c>
      <c r="F3477" s="14" t="s">
        <v>2365</v>
      </c>
      <c r="G3477" s="30">
        <v>596.34479152223912</v>
      </c>
      <c r="H3477" s="30">
        <v>291.14389312873095</v>
      </c>
      <c r="I3477" s="26">
        <f t="shared" si="174"/>
        <v>596.34479152223912</v>
      </c>
      <c r="J3477" s="26">
        <f t="shared" si="174"/>
        <v>291.14389312873095</v>
      </c>
      <c r="K3477" s="26">
        <f t="shared" si="172"/>
        <v>305.20089839350817</v>
      </c>
      <c r="L3477" s="28">
        <f t="shared" si="173"/>
        <v>0.51178597135802517</v>
      </c>
    </row>
    <row r="3478" spans="1:12">
      <c r="A3478" s="14">
        <v>2021</v>
      </c>
      <c r="B3478" s="14" t="s">
        <v>1165</v>
      </c>
      <c r="C3478" s="14" t="s">
        <v>2366</v>
      </c>
      <c r="D3478" s="14" t="s">
        <v>1476</v>
      </c>
      <c r="E3478" s="14" t="s">
        <v>2367</v>
      </c>
      <c r="F3478" s="14" t="s">
        <v>952</v>
      </c>
      <c r="G3478" s="30">
        <v>256.37629768986505</v>
      </c>
      <c r="H3478" s="30">
        <v>119.25576819036186</v>
      </c>
      <c r="I3478" s="26">
        <f t="shared" si="174"/>
        <v>256.37629768986505</v>
      </c>
      <c r="J3478" s="26">
        <f t="shared" si="174"/>
        <v>119.25576819036186</v>
      </c>
      <c r="K3478" s="26">
        <f t="shared" si="172"/>
        <v>137.12052949950319</v>
      </c>
      <c r="L3478" s="28">
        <f t="shared" si="173"/>
        <v>0.53484089884695984</v>
      </c>
    </row>
    <row r="3479" spans="1:12">
      <c r="A3479" s="14">
        <v>2020</v>
      </c>
      <c r="B3479" s="14" t="s">
        <v>1165</v>
      </c>
      <c r="C3479" s="14" t="s">
        <v>2366</v>
      </c>
      <c r="D3479" s="14" t="s">
        <v>1476</v>
      </c>
      <c r="E3479" s="14" t="s">
        <v>2367</v>
      </c>
      <c r="F3479" s="14" t="s">
        <v>952</v>
      </c>
      <c r="G3479" s="30">
        <v>305.38818903837722</v>
      </c>
      <c r="H3479" s="30">
        <v>132.70953344340168</v>
      </c>
      <c r="I3479" s="26">
        <f t="shared" si="174"/>
        <v>305.38818903837722</v>
      </c>
      <c r="J3479" s="26">
        <f t="shared" si="174"/>
        <v>132.70953344340168</v>
      </c>
      <c r="K3479" s="26">
        <f t="shared" si="172"/>
        <v>172.67865559497554</v>
      </c>
      <c r="L3479" s="28">
        <f t="shared" si="173"/>
        <v>0.56543986242138367</v>
      </c>
    </row>
    <row r="3480" spans="1:12">
      <c r="A3480" s="14">
        <v>2017</v>
      </c>
      <c r="B3480" s="14" t="s">
        <v>1165</v>
      </c>
      <c r="C3480" s="14" t="s">
        <v>2368</v>
      </c>
      <c r="D3480" s="14" t="s">
        <v>1149</v>
      </c>
      <c r="E3480" s="14" t="s">
        <v>1481</v>
      </c>
      <c r="F3480" s="14" t="s">
        <v>2049</v>
      </c>
      <c r="G3480" s="30">
        <v>213.37460658253499</v>
      </c>
      <c r="H3480" s="30">
        <v>22.251237410943215</v>
      </c>
      <c r="I3480" s="26">
        <f t="shared" si="174"/>
        <v>213.37460658253499</v>
      </c>
      <c r="J3480" s="26">
        <f t="shared" si="174"/>
        <v>22.251237410943215</v>
      </c>
      <c r="K3480" s="26">
        <f t="shared" si="172"/>
        <v>191.12336917159178</v>
      </c>
      <c r="L3480" s="28">
        <f t="shared" si="173"/>
        <v>0.89571749999999994</v>
      </c>
    </row>
    <row r="3481" spans="1:12">
      <c r="A3481" s="14">
        <v>2011</v>
      </c>
      <c r="B3481" s="14" t="s">
        <v>1165</v>
      </c>
      <c r="C3481" s="14" t="s">
        <v>2368</v>
      </c>
      <c r="D3481" s="14" t="s">
        <v>1149</v>
      </c>
      <c r="E3481" s="14" t="s">
        <v>1481</v>
      </c>
      <c r="F3481" s="14" t="s">
        <v>2049</v>
      </c>
      <c r="G3481" s="30">
        <v>242.93312354757026</v>
      </c>
      <c r="H3481" s="30">
        <v>32.336837664882481</v>
      </c>
      <c r="I3481" s="26">
        <f t="shared" si="174"/>
        <v>242.93312354757026</v>
      </c>
      <c r="J3481" s="26">
        <f t="shared" si="174"/>
        <v>32.336837664882481</v>
      </c>
      <c r="K3481" s="26">
        <f t="shared" si="172"/>
        <v>210.59628588268777</v>
      </c>
      <c r="L3481" s="28">
        <f t="shared" si="173"/>
        <v>0.86688996052631573</v>
      </c>
    </row>
    <row r="3482" spans="1:12">
      <c r="A3482" s="14">
        <v>2015</v>
      </c>
      <c r="B3482" s="14" t="s">
        <v>1165</v>
      </c>
      <c r="C3482" s="14" t="s">
        <v>2368</v>
      </c>
      <c r="D3482" s="14" t="s">
        <v>1149</v>
      </c>
      <c r="E3482" s="14" t="s">
        <v>1481</v>
      </c>
      <c r="F3482" s="14" t="s">
        <v>2049</v>
      </c>
      <c r="G3482" s="30">
        <v>261.16379114620435</v>
      </c>
      <c r="H3482" s="30">
        <v>53.411675637034513</v>
      </c>
      <c r="I3482" s="26">
        <f t="shared" si="174"/>
        <v>261.16379114620435</v>
      </c>
      <c r="J3482" s="26">
        <f t="shared" si="174"/>
        <v>53.411675637034513</v>
      </c>
      <c r="K3482" s="26">
        <f t="shared" si="172"/>
        <v>207.75211550916984</v>
      </c>
      <c r="L3482" s="28">
        <f t="shared" si="173"/>
        <v>0.79548590789473694</v>
      </c>
    </row>
    <row r="3483" spans="1:12">
      <c r="A3483" s="14">
        <v>2016</v>
      </c>
      <c r="B3483" s="14" t="s">
        <v>1165</v>
      </c>
      <c r="C3483" s="14" t="s">
        <v>2368</v>
      </c>
      <c r="D3483" s="14" t="s">
        <v>1149</v>
      </c>
      <c r="E3483" s="14" t="s">
        <v>1481</v>
      </c>
      <c r="F3483" s="14" t="s">
        <v>2049</v>
      </c>
      <c r="G3483" s="30">
        <v>245.05100753654906</v>
      </c>
      <c r="H3483" s="30">
        <v>53.827110586666628</v>
      </c>
      <c r="I3483" s="26">
        <f t="shared" si="174"/>
        <v>245.05100753654906</v>
      </c>
      <c r="J3483" s="26">
        <f t="shared" si="174"/>
        <v>53.827110586666628</v>
      </c>
      <c r="K3483" s="26">
        <f t="shared" si="172"/>
        <v>191.22389694988243</v>
      </c>
      <c r="L3483" s="28">
        <f t="shared" si="173"/>
        <v>0.78034323903508784</v>
      </c>
    </row>
    <row r="3484" spans="1:12">
      <c r="A3484" s="14">
        <v>2019</v>
      </c>
      <c r="B3484" s="14" t="s">
        <v>1165</v>
      </c>
      <c r="C3484" s="14" t="s">
        <v>2368</v>
      </c>
      <c r="D3484" s="14" t="s">
        <v>1149</v>
      </c>
      <c r="E3484" s="14" t="s">
        <v>1481</v>
      </c>
      <c r="F3484" s="14" t="s">
        <v>2049</v>
      </c>
      <c r="G3484" s="30">
        <v>266.97000310941206</v>
      </c>
      <c r="H3484" s="30">
        <v>67.512024247499895</v>
      </c>
      <c r="I3484" s="26">
        <f t="shared" si="174"/>
        <v>266.97000310941206</v>
      </c>
      <c r="J3484" s="26">
        <f t="shared" si="174"/>
        <v>67.512024247499895</v>
      </c>
      <c r="K3484" s="26">
        <f t="shared" si="172"/>
        <v>199.45797886191218</v>
      </c>
      <c r="L3484" s="28">
        <f t="shared" si="173"/>
        <v>0.74711756578947375</v>
      </c>
    </row>
    <row r="3485" spans="1:12">
      <c r="A3485" s="14">
        <v>2018</v>
      </c>
      <c r="B3485" s="14" t="s">
        <v>1165</v>
      </c>
      <c r="C3485" s="14" t="s">
        <v>2368</v>
      </c>
      <c r="D3485" s="14" t="s">
        <v>1149</v>
      </c>
      <c r="E3485" s="14" t="s">
        <v>1481</v>
      </c>
      <c r="F3485" s="14" t="s">
        <v>2049</v>
      </c>
      <c r="G3485" s="30">
        <v>251.54857210534166</v>
      </c>
      <c r="H3485" s="30">
        <v>67.552817397283988</v>
      </c>
      <c r="I3485" s="26">
        <f t="shared" si="174"/>
        <v>251.54857210534166</v>
      </c>
      <c r="J3485" s="26">
        <f t="shared" si="174"/>
        <v>67.552817397283988</v>
      </c>
      <c r="K3485" s="26">
        <f t="shared" si="172"/>
        <v>183.99575470805769</v>
      </c>
      <c r="L3485" s="28">
        <f t="shared" si="173"/>
        <v>0.73145219298245623</v>
      </c>
    </row>
    <row r="3486" spans="1:12">
      <c r="A3486" s="14">
        <v>2012</v>
      </c>
      <c r="B3486" s="14" t="s">
        <v>1165</v>
      </c>
      <c r="C3486" s="14" t="s">
        <v>2368</v>
      </c>
      <c r="D3486" s="14" t="s">
        <v>1149</v>
      </c>
      <c r="E3486" s="14" t="s">
        <v>1481</v>
      </c>
      <c r="F3486" s="14" t="s">
        <v>2049</v>
      </c>
      <c r="G3486" s="30">
        <v>278.60937774516452</v>
      </c>
      <c r="H3486" s="30">
        <v>72.260036564164295</v>
      </c>
      <c r="I3486" s="26">
        <f t="shared" si="174"/>
        <v>278.60937774516452</v>
      </c>
      <c r="J3486" s="26">
        <f t="shared" si="174"/>
        <v>72.260036564164295</v>
      </c>
      <c r="K3486" s="26">
        <f t="shared" si="172"/>
        <v>206.34934118100023</v>
      </c>
      <c r="L3486" s="28">
        <f t="shared" si="173"/>
        <v>0.7406403289473682</v>
      </c>
    </row>
    <row r="3487" spans="1:12">
      <c r="A3487" s="14">
        <v>2021</v>
      </c>
      <c r="B3487" s="14" t="s">
        <v>1165</v>
      </c>
      <c r="C3487" s="14" t="s">
        <v>2368</v>
      </c>
      <c r="D3487" s="14" t="s">
        <v>1149</v>
      </c>
      <c r="E3487" s="14" t="s">
        <v>1481</v>
      </c>
      <c r="F3487" s="14" t="s">
        <v>2049</v>
      </c>
      <c r="G3487" s="30">
        <v>237.73646580825925</v>
      </c>
      <c r="H3487" s="30">
        <v>97.641134886034152</v>
      </c>
      <c r="I3487" s="26">
        <f t="shared" si="174"/>
        <v>237.73646580825925</v>
      </c>
      <c r="J3487" s="26">
        <f t="shared" si="174"/>
        <v>97.641134886034152</v>
      </c>
      <c r="K3487" s="26">
        <f t="shared" si="172"/>
        <v>140.09533092222512</v>
      </c>
      <c r="L3487" s="28">
        <f t="shared" si="173"/>
        <v>0.58928835526315815</v>
      </c>
    </row>
    <row r="3488" spans="1:12">
      <c r="A3488" s="14">
        <v>2013</v>
      </c>
      <c r="B3488" s="14" t="s">
        <v>1165</v>
      </c>
      <c r="C3488" s="14" t="s">
        <v>2368</v>
      </c>
      <c r="D3488" s="14" t="s">
        <v>1149</v>
      </c>
      <c r="E3488" s="14" t="s">
        <v>1481</v>
      </c>
      <c r="F3488" s="14" t="s">
        <v>2049</v>
      </c>
      <c r="G3488" s="30">
        <v>322.13466260112324</v>
      </c>
      <c r="H3488" s="30">
        <v>114.40562526633943</v>
      </c>
      <c r="I3488" s="26">
        <f t="shared" si="174"/>
        <v>322.13466260112324</v>
      </c>
      <c r="J3488" s="26">
        <f t="shared" si="174"/>
        <v>114.40562526633943</v>
      </c>
      <c r="K3488" s="26">
        <f t="shared" si="172"/>
        <v>207.72903733478381</v>
      </c>
      <c r="L3488" s="28">
        <f t="shared" si="173"/>
        <v>0.6448515526315779</v>
      </c>
    </row>
    <row r="3489" spans="1:12">
      <c r="A3489" s="14">
        <v>2014</v>
      </c>
      <c r="B3489" s="14" t="s">
        <v>1165</v>
      </c>
      <c r="C3489" s="14" t="s">
        <v>2368</v>
      </c>
      <c r="D3489" s="14" t="s">
        <v>1149</v>
      </c>
      <c r="E3489" s="14" t="s">
        <v>1481</v>
      </c>
      <c r="F3489" s="14" t="s">
        <v>2049</v>
      </c>
      <c r="G3489" s="30">
        <v>299.76414403342665</v>
      </c>
      <c r="H3489" s="30">
        <v>124.92229996711094</v>
      </c>
      <c r="I3489" s="26">
        <f t="shared" si="174"/>
        <v>299.76414403342665</v>
      </c>
      <c r="J3489" s="26">
        <f t="shared" si="174"/>
        <v>124.92229996711094</v>
      </c>
      <c r="K3489" s="26">
        <f t="shared" ref="K3489:K3552" si="175">IF(H3489="","",IF(G3489="","",G3489-H3489))</f>
        <v>174.8418440663157</v>
      </c>
      <c r="L3489" s="28">
        <f t="shared" ref="L3489:L3552" si="176">IF(H3489="","",IF(G3489="","",K3489/G3489))</f>
        <v>0.58326470175438705</v>
      </c>
    </row>
    <row r="3490" spans="1:12">
      <c r="A3490" s="14">
        <v>2020</v>
      </c>
      <c r="B3490" s="14" t="s">
        <v>1165</v>
      </c>
      <c r="C3490" s="14" t="s">
        <v>2368</v>
      </c>
      <c r="D3490" s="14" t="s">
        <v>1149</v>
      </c>
      <c r="E3490" s="14" t="s">
        <v>1481</v>
      </c>
      <c r="F3490" s="14" t="s">
        <v>2049</v>
      </c>
      <c r="G3490" s="30">
        <v>270.72587738119074</v>
      </c>
      <c r="H3490" s="30">
        <v>258.05863910749957</v>
      </c>
      <c r="I3490" s="26">
        <f t="shared" si="174"/>
        <v>270.72587738119074</v>
      </c>
      <c r="J3490" s="26">
        <f t="shared" si="174"/>
        <v>258.05863910749957</v>
      </c>
      <c r="K3490" s="26">
        <f t="shared" si="175"/>
        <v>12.667238273691169</v>
      </c>
      <c r="L3490" s="28">
        <f t="shared" si="176"/>
        <v>4.6789905701756354E-2</v>
      </c>
    </row>
    <row r="3491" spans="1:12">
      <c r="A3491" s="14">
        <v>2018</v>
      </c>
      <c r="B3491" s="14" t="s">
        <v>1165</v>
      </c>
      <c r="C3491" s="14" t="s">
        <v>2369</v>
      </c>
      <c r="D3491" s="14" t="s">
        <v>1149</v>
      </c>
      <c r="E3491" s="14" t="s">
        <v>2370</v>
      </c>
      <c r="F3491" s="14" t="s">
        <v>2049</v>
      </c>
      <c r="G3491" s="30">
        <v>4501.4887194407866</v>
      </c>
      <c r="H3491" s="30">
        <v>1650.8795211999984</v>
      </c>
      <c r="I3491" s="26">
        <f t="shared" si="174"/>
        <v>4501.4887194407866</v>
      </c>
      <c r="J3491" s="26">
        <f t="shared" si="174"/>
        <v>1650.8795211999984</v>
      </c>
      <c r="K3491" s="26">
        <f t="shared" si="175"/>
        <v>2850.6091982407879</v>
      </c>
      <c r="L3491" s="28">
        <f t="shared" si="176"/>
        <v>0.6332592117647059</v>
      </c>
    </row>
    <row r="3492" spans="1:12">
      <c r="A3492" s="14">
        <v>2019</v>
      </c>
      <c r="B3492" s="14" t="s">
        <v>1165</v>
      </c>
      <c r="C3492" s="14" t="s">
        <v>2369</v>
      </c>
      <c r="D3492" s="14" t="s">
        <v>1149</v>
      </c>
      <c r="E3492" s="14" t="s">
        <v>2370</v>
      </c>
      <c r="F3492" s="14" t="s">
        <v>2049</v>
      </c>
      <c r="G3492" s="30">
        <v>4729.5153622925718</v>
      </c>
      <c r="H3492" s="30">
        <v>1905.4492762922862</v>
      </c>
      <c r="I3492" s="26">
        <f t="shared" si="174"/>
        <v>4729.5153622925718</v>
      </c>
      <c r="J3492" s="26">
        <f t="shared" si="174"/>
        <v>1905.4492762922862</v>
      </c>
      <c r="K3492" s="26">
        <f t="shared" si="175"/>
        <v>2824.0660860002854</v>
      </c>
      <c r="L3492" s="28">
        <f t="shared" si="176"/>
        <v>0.59711532148007562</v>
      </c>
    </row>
    <row r="3493" spans="1:12">
      <c r="A3493" s="14">
        <v>2020</v>
      </c>
      <c r="B3493" s="14" t="s">
        <v>1165</v>
      </c>
      <c r="C3493" s="14" t="s">
        <v>2369</v>
      </c>
      <c r="D3493" s="14" t="s">
        <v>1149</v>
      </c>
      <c r="E3493" s="14" t="s">
        <v>2370</v>
      </c>
      <c r="F3493" s="14" t="s">
        <v>2049</v>
      </c>
      <c r="G3493" s="30">
        <v>5093.6373715451809</v>
      </c>
      <c r="H3493" s="30">
        <v>1944.3499089609061</v>
      </c>
      <c r="I3493" s="26">
        <f t="shared" si="174"/>
        <v>5093.6373715451809</v>
      </c>
      <c r="J3493" s="26">
        <f t="shared" si="174"/>
        <v>1944.3499089609061</v>
      </c>
      <c r="K3493" s="26">
        <f t="shared" si="175"/>
        <v>3149.2874625842751</v>
      </c>
      <c r="L3493" s="28">
        <f t="shared" si="176"/>
        <v>0.61827869415621994</v>
      </c>
    </row>
    <row r="3494" spans="1:12">
      <c r="A3494" s="14">
        <v>2021</v>
      </c>
      <c r="B3494" s="14" t="s">
        <v>1165</v>
      </c>
      <c r="C3494" s="14" t="s">
        <v>2369</v>
      </c>
      <c r="D3494" s="14" t="s">
        <v>1149</v>
      </c>
      <c r="E3494" s="14" t="s">
        <v>2370</v>
      </c>
      <c r="F3494" s="14" t="s">
        <v>2049</v>
      </c>
      <c r="G3494" s="30">
        <v>4468.2818765222682</v>
      </c>
      <c r="H3494" s="30">
        <v>2319.5940356520746</v>
      </c>
      <c r="I3494" s="26">
        <f t="shared" si="174"/>
        <v>4468.2818765222682</v>
      </c>
      <c r="J3494" s="26">
        <f t="shared" si="174"/>
        <v>2319.5940356520746</v>
      </c>
      <c r="K3494" s="26">
        <f t="shared" si="175"/>
        <v>2148.6878408701937</v>
      </c>
      <c r="L3494" s="28">
        <f t="shared" si="176"/>
        <v>0.48087562518382349</v>
      </c>
    </row>
    <row r="3495" spans="1:12">
      <c r="A3495" s="14">
        <v>2017</v>
      </c>
      <c r="B3495" s="14" t="s">
        <v>1165</v>
      </c>
      <c r="C3495" s="14" t="s">
        <v>2371</v>
      </c>
      <c r="D3495" s="14" t="s">
        <v>1149</v>
      </c>
      <c r="E3495" s="14" t="s">
        <v>1481</v>
      </c>
      <c r="F3495" s="14" t="s">
        <v>2049</v>
      </c>
      <c r="G3495" s="30">
        <v>713.19418654000788</v>
      </c>
      <c r="H3495" s="30">
        <v>48.217806899953516</v>
      </c>
      <c r="I3495" s="26">
        <f t="shared" si="174"/>
        <v>713.19418654000788</v>
      </c>
      <c r="J3495" s="26">
        <f t="shared" si="174"/>
        <v>48.217806899953516</v>
      </c>
      <c r="K3495" s="26">
        <f t="shared" si="175"/>
        <v>664.97637964005435</v>
      </c>
      <c r="L3495" s="28">
        <f t="shared" si="176"/>
        <v>0.93239175555555565</v>
      </c>
    </row>
    <row r="3496" spans="1:12">
      <c r="A3496" s="14">
        <v>2021</v>
      </c>
      <c r="B3496" s="14" t="s">
        <v>1165</v>
      </c>
      <c r="C3496" s="14" t="s">
        <v>2371</v>
      </c>
      <c r="D3496" s="14" t="s">
        <v>1149</v>
      </c>
      <c r="E3496" s="14" t="s">
        <v>1481</v>
      </c>
      <c r="F3496" s="14" t="s">
        <v>2049</v>
      </c>
      <c r="G3496" s="30">
        <v>952.34981248458769</v>
      </c>
      <c r="H3496" s="30">
        <v>60.453689557499857</v>
      </c>
      <c r="I3496" s="26">
        <f t="shared" si="174"/>
        <v>952.34981248458769</v>
      </c>
      <c r="J3496" s="26">
        <f t="shared" si="174"/>
        <v>60.453689557499857</v>
      </c>
      <c r="K3496" s="26">
        <f t="shared" si="175"/>
        <v>891.89612292708784</v>
      </c>
      <c r="L3496" s="28">
        <f t="shared" si="176"/>
        <v>0.93652155041666663</v>
      </c>
    </row>
    <row r="3497" spans="1:12">
      <c r="A3497" s="14">
        <v>2018</v>
      </c>
      <c r="B3497" s="14" t="s">
        <v>1165</v>
      </c>
      <c r="C3497" s="14" t="s">
        <v>2371</v>
      </c>
      <c r="D3497" s="14" t="s">
        <v>1149</v>
      </c>
      <c r="E3497" s="14" t="s">
        <v>1481</v>
      </c>
      <c r="F3497" s="14" t="s">
        <v>2049</v>
      </c>
      <c r="G3497" s="30">
        <v>1119.7933066918404</v>
      </c>
      <c r="H3497" s="30">
        <v>61.049040799999972</v>
      </c>
      <c r="I3497" s="26">
        <f t="shared" si="174"/>
        <v>1119.7933066918404</v>
      </c>
      <c r="J3497" s="26">
        <f t="shared" si="174"/>
        <v>61.049040799999972</v>
      </c>
      <c r="K3497" s="26">
        <f t="shared" si="175"/>
        <v>1058.7442658918403</v>
      </c>
      <c r="L3497" s="28">
        <f t="shared" si="176"/>
        <v>0.94548186666666656</v>
      </c>
    </row>
    <row r="3498" spans="1:12">
      <c r="A3498" s="14">
        <v>2011</v>
      </c>
      <c r="B3498" s="14" t="s">
        <v>1165</v>
      </c>
      <c r="C3498" s="14" t="s">
        <v>2371</v>
      </c>
      <c r="D3498" s="14" t="s">
        <v>1149</v>
      </c>
      <c r="E3498" s="14" t="s">
        <v>1481</v>
      </c>
      <c r="F3498" s="14" t="s">
        <v>2049</v>
      </c>
      <c r="G3498" s="30">
        <v>677.53174773950457</v>
      </c>
      <c r="H3498" s="30">
        <v>69.367975711023306</v>
      </c>
      <c r="I3498" s="26">
        <f t="shared" si="174"/>
        <v>677.53174773950457</v>
      </c>
      <c r="J3498" s="26">
        <f t="shared" si="174"/>
        <v>69.367975711023306</v>
      </c>
      <c r="K3498" s="26">
        <f t="shared" si="175"/>
        <v>608.16377202848128</v>
      </c>
      <c r="L3498" s="28">
        <f t="shared" si="176"/>
        <v>0.89761664166666666</v>
      </c>
    </row>
    <row r="3499" spans="1:12">
      <c r="A3499" s="14">
        <v>2012</v>
      </c>
      <c r="B3499" s="14" t="s">
        <v>1165</v>
      </c>
      <c r="C3499" s="14" t="s">
        <v>2371</v>
      </c>
      <c r="D3499" s="14" t="s">
        <v>1149</v>
      </c>
      <c r="E3499" s="14" t="s">
        <v>1481</v>
      </c>
      <c r="F3499" s="14" t="s">
        <v>2049</v>
      </c>
      <c r="G3499" s="30">
        <v>911.97292073168819</v>
      </c>
      <c r="H3499" s="30">
        <v>75.829172293032755</v>
      </c>
      <c r="I3499" s="26">
        <f t="shared" si="174"/>
        <v>911.97292073168819</v>
      </c>
      <c r="J3499" s="26">
        <f t="shared" si="174"/>
        <v>75.829172293032755</v>
      </c>
      <c r="K3499" s="26">
        <f t="shared" si="175"/>
        <v>836.14374843865539</v>
      </c>
      <c r="L3499" s="28">
        <f t="shared" si="176"/>
        <v>0.91685150888888889</v>
      </c>
    </row>
    <row r="3500" spans="1:12">
      <c r="A3500" s="14">
        <v>2019</v>
      </c>
      <c r="B3500" s="14" t="s">
        <v>1165</v>
      </c>
      <c r="C3500" s="14" t="s">
        <v>2371</v>
      </c>
      <c r="D3500" s="14" t="s">
        <v>1149</v>
      </c>
      <c r="E3500" s="14" t="s">
        <v>1481</v>
      </c>
      <c r="F3500" s="14" t="s">
        <v>2049</v>
      </c>
      <c r="G3500" s="30">
        <v>955.56611138666722</v>
      </c>
      <c r="H3500" s="30">
        <v>79.730683401159126</v>
      </c>
      <c r="I3500" s="26">
        <f t="shared" si="174"/>
        <v>955.56611138666722</v>
      </c>
      <c r="J3500" s="26">
        <f t="shared" si="174"/>
        <v>79.730683401159126</v>
      </c>
      <c r="K3500" s="26">
        <f t="shared" si="175"/>
        <v>875.83542798550809</v>
      </c>
      <c r="L3500" s="28">
        <f t="shared" si="176"/>
        <v>0.9165618344444445</v>
      </c>
    </row>
    <row r="3501" spans="1:12">
      <c r="A3501" s="14">
        <v>2013</v>
      </c>
      <c r="B3501" s="14" t="s">
        <v>1165</v>
      </c>
      <c r="C3501" s="14" t="s">
        <v>2371</v>
      </c>
      <c r="D3501" s="14" t="s">
        <v>1149</v>
      </c>
      <c r="E3501" s="14" t="s">
        <v>1481</v>
      </c>
      <c r="F3501" s="14" t="s">
        <v>2049</v>
      </c>
      <c r="G3501" s="30">
        <v>1073.9014034344964</v>
      </c>
      <c r="H3501" s="30">
        <v>95.742025815041231</v>
      </c>
      <c r="I3501" s="26">
        <f t="shared" si="174"/>
        <v>1073.9014034344964</v>
      </c>
      <c r="J3501" s="26">
        <f t="shared" si="174"/>
        <v>95.742025815041231</v>
      </c>
      <c r="K3501" s="26">
        <f t="shared" si="175"/>
        <v>978.1593776194552</v>
      </c>
      <c r="L3501" s="28">
        <f t="shared" si="176"/>
        <v>0.91084654000000009</v>
      </c>
    </row>
    <row r="3502" spans="1:12">
      <c r="A3502" s="14">
        <v>2016</v>
      </c>
      <c r="B3502" s="14" t="s">
        <v>1165</v>
      </c>
      <c r="C3502" s="14" t="s">
        <v>2371</v>
      </c>
      <c r="D3502" s="14" t="s">
        <v>1149</v>
      </c>
      <c r="E3502" s="14" t="s">
        <v>1481</v>
      </c>
      <c r="F3502" s="14" t="s">
        <v>2049</v>
      </c>
      <c r="G3502" s="30">
        <v>1051.1233926138937</v>
      </c>
      <c r="H3502" s="30">
        <v>101.1090546505351</v>
      </c>
      <c r="I3502" s="26">
        <f t="shared" si="174"/>
        <v>1051.1233926138937</v>
      </c>
      <c r="J3502" s="26">
        <f t="shared" si="174"/>
        <v>101.1090546505351</v>
      </c>
      <c r="K3502" s="26">
        <f t="shared" si="175"/>
        <v>950.01433796335857</v>
      </c>
      <c r="L3502" s="28">
        <f t="shared" si="176"/>
        <v>0.9038085772222223</v>
      </c>
    </row>
    <row r="3503" spans="1:12">
      <c r="A3503" s="14">
        <v>2015</v>
      </c>
      <c r="B3503" s="14" t="s">
        <v>1165</v>
      </c>
      <c r="C3503" s="14" t="s">
        <v>2371</v>
      </c>
      <c r="D3503" s="14" t="s">
        <v>1149</v>
      </c>
      <c r="E3503" s="14" t="s">
        <v>1481</v>
      </c>
      <c r="F3503" s="14" t="s">
        <v>2049</v>
      </c>
      <c r="G3503" s="30">
        <v>686.32373544741529</v>
      </c>
      <c r="H3503" s="30">
        <v>113.261028178457</v>
      </c>
      <c r="I3503" s="26">
        <f t="shared" si="174"/>
        <v>686.32373544741529</v>
      </c>
      <c r="J3503" s="26">
        <f t="shared" si="174"/>
        <v>113.261028178457</v>
      </c>
      <c r="K3503" s="26">
        <f t="shared" si="175"/>
        <v>573.06270726895832</v>
      </c>
      <c r="L3503" s="28">
        <f t="shared" si="176"/>
        <v>0.83497433888888895</v>
      </c>
    </row>
    <row r="3504" spans="1:12">
      <c r="A3504" s="14">
        <v>2020</v>
      </c>
      <c r="B3504" s="14" t="s">
        <v>1165</v>
      </c>
      <c r="C3504" s="14" t="s">
        <v>2371</v>
      </c>
      <c r="D3504" s="14" t="s">
        <v>1149</v>
      </c>
      <c r="E3504" s="14" t="s">
        <v>1481</v>
      </c>
      <c r="F3504" s="14" t="s">
        <v>2049</v>
      </c>
      <c r="G3504" s="30">
        <v>1378.8528448544639</v>
      </c>
      <c r="H3504" s="30">
        <v>114.52754027449245</v>
      </c>
      <c r="I3504" s="26">
        <f t="shared" si="174"/>
        <v>1378.8528448544639</v>
      </c>
      <c r="J3504" s="26">
        <f t="shared" si="174"/>
        <v>114.52754027449245</v>
      </c>
      <c r="K3504" s="26">
        <f t="shared" si="175"/>
        <v>1264.3253045799715</v>
      </c>
      <c r="L3504" s="28">
        <f t="shared" si="176"/>
        <v>0.91693998333333349</v>
      </c>
    </row>
    <row r="3505" spans="1:12">
      <c r="A3505" s="14">
        <v>2014</v>
      </c>
      <c r="B3505" s="14" t="s">
        <v>1165</v>
      </c>
      <c r="C3505" s="14" t="s">
        <v>2371</v>
      </c>
      <c r="D3505" s="14" t="s">
        <v>1149</v>
      </c>
      <c r="E3505" s="14" t="s">
        <v>1481</v>
      </c>
      <c r="F3505" s="14" t="s">
        <v>2049</v>
      </c>
      <c r="G3505" s="30">
        <v>1205.471400332872</v>
      </c>
      <c r="H3505" s="30">
        <v>125.60896801979152</v>
      </c>
      <c r="I3505" s="26">
        <f t="shared" si="174"/>
        <v>1205.471400332872</v>
      </c>
      <c r="J3505" s="26">
        <f t="shared" si="174"/>
        <v>125.60896801979152</v>
      </c>
      <c r="K3505" s="26">
        <f t="shared" si="175"/>
        <v>1079.8624323130805</v>
      </c>
      <c r="L3505" s="28">
        <f t="shared" si="176"/>
        <v>0.89580095555555561</v>
      </c>
    </row>
    <row r="3506" spans="1:12">
      <c r="A3506" s="14">
        <v>2016</v>
      </c>
      <c r="B3506" s="14" t="s">
        <v>1165</v>
      </c>
      <c r="C3506" s="14" t="s">
        <v>2372</v>
      </c>
      <c r="D3506" s="14" t="s">
        <v>1149</v>
      </c>
      <c r="E3506" s="14" t="s">
        <v>1481</v>
      </c>
      <c r="F3506" s="14" t="s">
        <v>2373</v>
      </c>
      <c r="G3506" s="30">
        <v>797.21089349535555</v>
      </c>
      <c r="H3506" s="30">
        <v>339.4670106533323</v>
      </c>
      <c r="I3506" s="26">
        <f t="shared" si="174"/>
        <v>797.21089349535555</v>
      </c>
      <c r="J3506" s="26">
        <f t="shared" si="174"/>
        <v>339.4670106533323</v>
      </c>
      <c r="K3506" s="26">
        <f t="shared" si="175"/>
        <v>457.74388284202325</v>
      </c>
      <c r="L3506" s="28">
        <f t="shared" si="176"/>
        <v>0.57418167084377658</v>
      </c>
    </row>
    <row r="3507" spans="1:12">
      <c r="A3507" s="14">
        <v>2020</v>
      </c>
      <c r="B3507" s="14" t="s">
        <v>1165</v>
      </c>
      <c r="C3507" s="14" t="s">
        <v>2372</v>
      </c>
      <c r="D3507" s="14" t="s">
        <v>1149</v>
      </c>
      <c r="E3507" s="14" t="s">
        <v>1481</v>
      </c>
      <c r="F3507" s="14" t="s">
        <v>2374</v>
      </c>
      <c r="G3507" s="30">
        <v>842.83952981075117</v>
      </c>
      <c r="H3507" s="30">
        <v>383.51483497178043</v>
      </c>
      <c r="I3507" s="26">
        <f t="shared" si="174"/>
        <v>842.83952981075117</v>
      </c>
      <c r="J3507" s="26">
        <f t="shared" si="174"/>
        <v>383.51483497178043</v>
      </c>
      <c r="K3507" s="26">
        <f t="shared" si="175"/>
        <v>459.32469483897074</v>
      </c>
      <c r="L3507" s="28">
        <f t="shared" si="176"/>
        <v>0.5449728905597323</v>
      </c>
    </row>
    <row r="3508" spans="1:12">
      <c r="A3508" s="14">
        <v>2018</v>
      </c>
      <c r="B3508" s="14" t="s">
        <v>1165</v>
      </c>
      <c r="C3508" s="14" t="s">
        <v>2372</v>
      </c>
      <c r="D3508" s="14" t="s">
        <v>1149</v>
      </c>
      <c r="E3508" s="14" t="s">
        <v>1481</v>
      </c>
      <c r="F3508" s="14" t="s">
        <v>2374</v>
      </c>
      <c r="G3508" s="30">
        <v>794.53244925503054</v>
      </c>
      <c r="H3508" s="30">
        <v>419.29650086996264</v>
      </c>
      <c r="I3508" s="26">
        <f t="shared" si="174"/>
        <v>794.53244925503054</v>
      </c>
      <c r="J3508" s="26">
        <f t="shared" si="174"/>
        <v>419.29650086996264</v>
      </c>
      <c r="K3508" s="26">
        <f t="shared" si="175"/>
        <v>375.2359483850679</v>
      </c>
      <c r="L3508" s="28">
        <f t="shared" si="176"/>
        <v>0.47227265385686462</v>
      </c>
    </row>
    <row r="3509" spans="1:12">
      <c r="A3509" s="14">
        <v>2017</v>
      </c>
      <c r="B3509" s="14" t="s">
        <v>1165</v>
      </c>
      <c r="C3509" s="14" t="s">
        <v>2372</v>
      </c>
      <c r="D3509" s="14" t="s">
        <v>1149</v>
      </c>
      <c r="E3509" s="14" t="s">
        <v>1481</v>
      </c>
      <c r="F3509" s="14" t="s">
        <v>2373</v>
      </c>
      <c r="G3509" s="30">
        <v>723.61137998899426</v>
      </c>
      <c r="H3509" s="30">
        <v>425.11896540000026</v>
      </c>
      <c r="I3509" s="26">
        <f t="shared" si="174"/>
        <v>723.61137998899426</v>
      </c>
      <c r="J3509" s="26">
        <f t="shared" si="174"/>
        <v>425.11896540000026</v>
      </c>
      <c r="K3509" s="26">
        <f t="shared" si="175"/>
        <v>298.492414588994</v>
      </c>
      <c r="L3509" s="28">
        <f t="shared" si="176"/>
        <v>0.41250375939849632</v>
      </c>
    </row>
    <row r="3510" spans="1:12">
      <c r="A3510" s="14">
        <v>2019</v>
      </c>
      <c r="B3510" s="14" t="s">
        <v>1165</v>
      </c>
      <c r="C3510" s="14" t="s">
        <v>2372</v>
      </c>
      <c r="D3510" s="14" t="s">
        <v>1149</v>
      </c>
      <c r="E3510" s="14" t="s">
        <v>1481</v>
      </c>
      <c r="F3510" s="14" t="s">
        <v>2374</v>
      </c>
      <c r="G3510" s="30">
        <v>775.32845133079866</v>
      </c>
      <c r="H3510" s="30">
        <v>454.72217210027554</v>
      </c>
      <c r="I3510" s="26">
        <f t="shared" si="174"/>
        <v>775.32845133079866</v>
      </c>
      <c r="J3510" s="26">
        <f t="shared" si="174"/>
        <v>454.72217210027554</v>
      </c>
      <c r="K3510" s="26">
        <f t="shared" si="175"/>
        <v>320.60627923052311</v>
      </c>
      <c r="L3510" s="28">
        <f t="shared" si="176"/>
        <v>0.41351027255639106</v>
      </c>
    </row>
    <row r="3511" spans="1:12">
      <c r="A3511" s="14">
        <v>2014</v>
      </c>
      <c r="B3511" s="14" t="s">
        <v>1165</v>
      </c>
      <c r="C3511" s="14" t="s">
        <v>2372</v>
      </c>
      <c r="D3511" s="14" t="s">
        <v>1149</v>
      </c>
      <c r="E3511" s="14" t="s">
        <v>1481</v>
      </c>
      <c r="F3511" s="14" t="s">
        <v>2373</v>
      </c>
      <c r="G3511" s="30">
        <v>1004.9194497793383</v>
      </c>
      <c r="H3511" s="30">
        <v>463.12226479071495</v>
      </c>
      <c r="I3511" s="26">
        <f t="shared" si="174"/>
        <v>1004.9194497793383</v>
      </c>
      <c r="J3511" s="26">
        <f t="shared" si="174"/>
        <v>463.12226479071495</v>
      </c>
      <c r="K3511" s="26">
        <f t="shared" si="175"/>
        <v>541.79718498862326</v>
      </c>
      <c r="L3511" s="28">
        <f t="shared" si="176"/>
        <v>0.53914488878446121</v>
      </c>
    </row>
    <row r="3512" spans="1:12">
      <c r="A3512" s="14">
        <v>2015</v>
      </c>
      <c r="B3512" s="14" t="s">
        <v>1165</v>
      </c>
      <c r="C3512" s="14" t="s">
        <v>2372</v>
      </c>
      <c r="D3512" s="14" t="s">
        <v>1149</v>
      </c>
      <c r="E3512" s="14" t="s">
        <v>1481</v>
      </c>
      <c r="F3512" s="14" t="s">
        <v>2373</v>
      </c>
      <c r="G3512" s="30">
        <v>751.4299937346791</v>
      </c>
      <c r="H3512" s="30">
        <v>477.19846363293209</v>
      </c>
      <c r="I3512" s="26">
        <f t="shared" si="174"/>
        <v>751.4299937346791</v>
      </c>
      <c r="J3512" s="26">
        <f t="shared" si="174"/>
        <v>477.19846363293209</v>
      </c>
      <c r="K3512" s="26">
        <f t="shared" si="175"/>
        <v>274.23153010174701</v>
      </c>
      <c r="L3512" s="28">
        <f t="shared" si="176"/>
        <v>0.36494621240601538</v>
      </c>
    </row>
    <row r="3513" spans="1:12">
      <c r="A3513" s="14">
        <v>2011</v>
      </c>
      <c r="B3513" s="14" t="s">
        <v>1165</v>
      </c>
      <c r="C3513" s="14" t="s">
        <v>2372</v>
      </c>
      <c r="D3513" s="14" t="s">
        <v>1149</v>
      </c>
      <c r="E3513" s="14" t="s">
        <v>1481</v>
      </c>
      <c r="F3513" s="14" t="s">
        <v>2373</v>
      </c>
      <c r="G3513" s="30">
        <v>741.53799147262225</v>
      </c>
      <c r="H3513" s="30">
        <v>507.17674259183843</v>
      </c>
      <c r="I3513" s="26">
        <f t="shared" si="174"/>
        <v>741.53799147262225</v>
      </c>
      <c r="J3513" s="26">
        <f t="shared" si="174"/>
        <v>507.17674259183843</v>
      </c>
      <c r="K3513" s="26">
        <f t="shared" si="175"/>
        <v>234.36124888078382</v>
      </c>
      <c r="L3513" s="28">
        <f t="shared" si="176"/>
        <v>0.31604752767334982</v>
      </c>
    </row>
    <row r="3514" spans="1:12">
      <c r="A3514" s="14">
        <v>2012</v>
      </c>
      <c r="B3514" s="14" t="s">
        <v>1165</v>
      </c>
      <c r="C3514" s="14" t="s">
        <v>2372</v>
      </c>
      <c r="D3514" s="14" t="s">
        <v>1149</v>
      </c>
      <c r="E3514" s="14" t="s">
        <v>1481</v>
      </c>
      <c r="F3514" s="14" t="s">
        <v>2373</v>
      </c>
      <c r="G3514" s="30">
        <v>871.10522876529183</v>
      </c>
      <c r="H3514" s="30">
        <v>555.29343056056143</v>
      </c>
      <c r="I3514" s="26">
        <f t="shared" si="174"/>
        <v>871.10522876529183</v>
      </c>
      <c r="J3514" s="26">
        <f t="shared" si="174"/>
        <v>555.29343056056143</v>
      </c>
      <c r="K3514" s="26">
        <f t="shared" si="175"/>
        <v>315.81179820473039</v>
      </c>
      <c r="L3514" s="28">
        <f t="shared" si="176"/>
        <v>0.36254150219298231</v>
      </c>
    </row>
    <row r="3515" spans="1:12">
      <c r="A3515" s="14">
        <v>2021</v>
      </c>
      <c r="B3515" s="14" t="s">
        <v>1165</v>
      </c>
      <c r="C3515" s="14" t="s">
        <v>2372</v>
      </c>
      <c r="D3515" s="14" t="s">
        <v>1149</v>
      </c>
      <c r="E3515" s="14" t="s">
        <v>1481</v>
      </c>
      <c r="F3515" s="14" t="s">
        <v>2374</v>
      </c>
      <c r="G3515" s="30">
        <v>843.69900170946289</v>
      </c>
      <c r="H3515" s="30">
        <v>561.50509947437024</v>
      </c>
      <c r="I3515" s="26">
        <f t="shared" si="174"/>
        <v>843.69900170946289</v>
      </c>
      <c r="J3515" s="26">
        <f t="shared" si="174"/>
        <v>561.50509947437024</v>
      </c>
      <c r="K3515" s="26">
        <f t="shared" si="175"/>
        <v>282.19390223509265</v>
      </c>
      <c r="L3515" s="28">
        <f t="shared" si="176"/>
        <v>0.33447224859022562</v>
      </c>
    </row>
    <row r="3516" spans="1:12">
      <c r="A3516" s="14">
        <v>2013</v>
      </c>
      <c r="B3516" s="14" t="s">
        <v>1165</v>
      </c>
      <c r="C3516" s="14" t="s">
        <v>2372</v>
      </c>
      <c r="D3516" s="14" t="s">
        <v>1149</v>
      </c>
      <c r="E3516" s="14" t="s">
        <v>1481</v>
      </c>
      <c r="F3516" s="14" t="s">
        <v>2373</v>
      </c>
      <c r="G3516" s="30">
        <v>922.46090908499968</v>
      </c>
      <c r="H3516" s="30">
        <v>602.73970332614567</v>
      </c>
      <c r="I3516" s="26">
        <f t="shared" si="174"/>
        <v>922.46090908499968</v>
      </c>
      <c r="J3516" s="26">
        <f t="shared" si="174"/>
        <v>602.73970332614567</v>
      </c>
      <c r="K3516" s="26">
        <f t="shared" si="175"/>
        <v>319.72120575885401</v>
      </c>
      <c r="L3516" s="28">
        <f t="shared" si="176"/>
        <v>0.346595939849624</v>
      </c>
    </row>
    <row r="3517" spans="1:12">
      <c r="A3517" s="14">
        <v>2021</v>
      </c>
      <c r="B3517" s="14" t="s">
        <v>1165</v>
      </c>
      <c r="C3517" s="14" t="s">
        <v>2375</v>
      </c>
      <c r="D3517" s="14" t="s">
        <v>1488</v>
      </c>
      <c r="E3517" s="14" t="s">
        <v>1494</v>
      </c>
      <c r="F3517" s="14" t="s">
        <v>2376</v>
      </c>
      <c r="G3517" s="30">
        <v>166.8482772199643</v>
      </c>
      <c r="H3517" s="30">
        <v>48.755805696224627</v>
      </c>
      <c r="I3517" s="26">
        <f t="shared" si="174"/>
        <v>166.8482772199643</v>
      </c>
      <c r="J3517" s="26">
        <f t="shared" si="174"/>
        <v>48.755805696224627</v>
      </c>
      <c r="K3517" s="26">
        <f t="shared" si="175"/>
        <v>118.09247152373968</v>
      </c>
      <c r="L3517" s="28">
        <f t="shared" si="176"/>
        <v>0.70778358333333313</v>
      </c>
    </row>
    <row r="3518" spans="1:12">
      <c r="A3518" s="14">
        <v>2020</v>
      </c>
      <c r="B3518" s="14" t="s">
        <v>1165</v>
      </c>
      <c r="C3518" s="14" t="s">
        <v>2375</v>
      </c>
      <c r="D3518" s="14" t="s">
        <v>1488</v>
      </c>
      <c r="E3518" s="14" t="s">
        <v>1494</v>
      </c>
      <c r="F3518" s="14" t="s">
        <v>2376</v>
      </c>
      <c r="G3518" s="30">
        <v>177.10064469282889</v>
      </c>
      <c r="H3518" s="30">
        <v>102.34595176381126</v>
      </c>
      <c r="I3518" s="26">
        <f t="shared" si="174"/>
        <v>177.10064469282889</v>
      </c>
      <c r="J3518" s="26">
        <f t="shared" si="174"/>
        <v>102.34595176381126</v>
      </c>
      <c r="K3518" s="26">
        <f t="shared" si="175"/>
        <v>74.754692929017637</v>
      </c>
      <c r="L3518" s="28">
        <f t="shared" si="176"/>
        <v>0.42210288425926085</v>
      </c>
    </row>
    <row r="3519" spans="1:12">
      <c r="A3519" s="14">
        <v>2019</v>
      </c>
      <c r="B3519" s="14" t="s">
        <v>1165</v>
      </c>
      <c r="C3519" s="14" t="s">
        <v>2377</v>
      </c>
      <c r="D3519" s="14" t="s">
        <v>1149</v>
      </c>
      <c r="E3519" s="14" t="s">
        <v>2378</v>
      </c>
      <c r="F3519" s="14" t="s">
        <v>2379</v>
      </c>
      <c r="G3519" s="30">
        <v>1719.6895588332077</v>
      </c>
      <c r="H3519" s="30">
        <v>296.75818998830562</v>
      </c>
      <c r="I3519" s="26">
        <f t="shared" si="174"/>
        <v>1719.6895588332077</v>
      </c>
      <c r="J3519" s="26">
        <f t="shared" si="174"/>
        <v>296.75818998830562</v>
      </c>
      <c r="K3519" s="26">
        <f t="shared" si="175"/>
        <v>1422.931368844902</v>
      </c>
      <c r="L3519" s="28">
        <f t="shared" si="176"/>
        <v>0.82743502252252243</v>
      </c>
    </row>
    <row r="3520" spans="1:12">
      <c r="A3520" s="14">
        <v>2020</v>
      </c>
      <c r="B3520" s="14" t="s">
        <v>1165</v>
      </c>
      <c r="C3520" s="14" t="s">
        <v>2377</v>
      </c>
      <c r="D3520" s="14" t="s">
        <v>1149</v>
      </c>
      <c r="E3520" s="14" t="s">
        <v>2378</v>
      </c>
      <c r="F3520" s="14" t="s">
        <v>2379</v>
      </c>
      <c r="G3520" s="30">
        <v>1849.3398977998224</v>
      </c>
      <c r="H3520" s="30">
        <v>389.74248355333327</v>
      </c>
      <c r="I3520" s="26">
        <f t="shared" si="174"/>
        <v>1849.3398977998224</v>
      </c>
      <c r="J3520" s="26">
        <f t="shared" si="174"/>
        <v>389.74248355333327</v>
      </c>
      <c r="K3520" s="26">
        <f t="shared" si="175"/>
        <v>1459.5974142464893</v>
      </c>
      <c r="L3520" s="28">
        <f t="shared" si="176"/>
        <v>0.78925319027777774</v>
      </c>
    </row>
    <row r="3521" spans="1:12">
      <c r="A3521" s="14">
        <v>2021</v>
      </c>
      <c r="B3521" s="14" t="s">
        <v>1165</v>
      </c>
      <c r="C3521" s="14" t="s">
        <v>2377</v>
      </c>
      <c r="D3521" s="14" t="s">
        <v>1149</v>
      </c>
      <c r="E3521" s="14" t="s">
        <v>2378</v>
      </c>
      <c r="F3521" s="14" t="s">
        <v>2379</v>
      </c>
      <c r="G3521" s="30">
        <v>1403.6108125482936</v>
      </c>
      <c r="H3521" s="30">
        <v>655.42560908666519</v>
      </c>
      <c r="I3521" s="26">
        <f t="shared" si="174"/>
        <v>1403.6108125482936</v>
      </c>
      <c r="J3521" s="26">
        <f t="shared" si="174"/>
        <v>655.42560908666519</v>
      </c>
      <c r="K3521" s="26">
        <f t="shared" si="175"/>
        <v>748.18520346162836</v>
      </c>
      <c r="L3521" s="28">
        <f t="shared" si="176"/>
        <v>0.53304320312500142</v>
      </c>
    </row>
    <row r="3522" spans="1:12">
      <c r="A3522" s="14">
        <v>2011</v>
      </c>
      <c r="B3522" s="14" t="s">
        <v>1165</v>
      </c>
      <c r="C3522" s="14" t="s">
        <v>2380</v>
      </c>
      <c r="D3522" s="14" t="s">
        <v>1149</v>
      </c>
      <c r="E3522" s="14" t="s">
        <v>1481</v>
      </c>
      <c r="F3522" s="14" t="s">
        <v>1169</v>
      </c>
      <c r="G3522" s="30">
        <v>2182.4472672074608</v>
      </c>
      <c r="H3522" s="30">
        <v>340.86037596206529</v>
      </c>
      <c r="I3522" s="26">
        <f t="shared" si="174"/>
        <v>2182.4472672074608</v>
      </c>
      <c r="J3522" s="26">
        <f t="shared" si="174"/>
        <v>340.86037596206529</v>
      </c>
      <c r="K3522" s="26">
        <f t="shared" si="175"/>
        <v>1841.5868912453955</v>
      </c>
      <c r="L3522" s="28">
        <f t="shared" si="176"/>
        <v>0.84381735995013918</v>
      </c>
    </row>
    <row r="3523" spans="1:12">
      <c r="A3523" s="14">
        <v>2012</v>
      </c>
      <c r="B3523" s="14" t="s">
        <v>1165</v>
      </c>
      <c r="C3523" s="14" t="s">
        <v>2380</v>
      </c>
      <c r="D3523" s="14" t="s">
        <v>1149</v>
      </c>
      <c r="E3523" s="14" t="s">
        <v>1481</v>
      </c>
      <c r="F3523" s="14" t="s">
        <v>1169</v>
      </c>
      <c r="G3523" s="30">
        <v>2657.0120616706026</v>
      </c>
      <c r="H3523" s="30">
        <v>407.85250242770093</v>
      </c>
      <c r="I3523" s="26">
        <f t="shared" si="174"/>
        <v>2657.0120616706026</v>
      </c>
      <c r="J3523" s="26">
        <f t="shared" si="174"/>
        <v>407.85250242770093</v>
      </c>
      <c r="K3523" s="26">
        <f t="shared" si="175"/>
        <v>2249.1595592429017</v>
      </c>
      <c r="L3523" s="28">
        <f t="shared" si="176"/>
        <v>0.84649956682121241</v>
      </c>
    </row>
    <row r="3524" spans="1:12">
      <c r="A3524" s="14">
        <v>2014</v>
      </c>
      <c r="B3524" s="14" t="s">
        <v>1165</v>
      </c>
      <c r="C3524" s="14" t="s">
        <v>2380</v>
      </c>
      <c r="D3524" s="14" t="s">
        <v>1149</v>
      </c>
      <c r="E3524" s="14" t="s">
        <v>1481</v>
      </c>
      <c r="F3524" s="14" t="s">
        <v>1169</v>
      </c>
      <c r="G3524" s="30">
        <v>2210.7062809136673</v>
      </c>
      <c r="H3524" s="30">
        <v>426.92789138670759</v>
      </c>
      <c r="I3524" s="26">
        <f t="shared" si="174"/>
        <v>2210.7062809136673</v>
      </c>
      <c r="J3524" s="26">
        <f t="shared" si="174"/>
        <v>426.92789138670759</v>
      </c>
      <c r="K3524" s="26">
        <f t="shared" si="175"/>
        <v>1783.7783895269597</v>
      </c>
      <c r="L3524" s="28">
        <f t="shared" si="176"/>
        <v>0.80688167619885631</v>
      </c>
    </row>
    <row r="3525" spans="1:12">
      <c r="A3525" s="14">
        <v>2018</v>
      </c>
      <c r="B3525" s="14" t="s">
        <v>1165</v>
      </c>
      <c r="C3525" s="14" t="s">
        <v>2380</v>
      </c>
      <c r="D3525" s="14" t="s">
        <v>1149</v>
      </c>
      <c r="E3525" s="14" t="s">
        <v>1481</v>
      </c>
      <c r="F3525" s="14" t="s">
        <v>1169</v>
      </c>
      <c r="G3525" s="30">
        <v>2000.6815800172837</v>
      </c>
      <c r="H3525" s="30">
        <v>495.50789958928573</v>
      </c>
      <c r="I3525" s="26">
        <f t="shared" si="174"/>
        <v>2000.6815800172837</v>
      </c>
      <c r="J3525" s="26">
        <f t="shared" si="174"/>
        <v>495.50789958928573</v>
      </c>
      <c r="K3525" s="26">
        <f t="shared" si="175"/>
        <v>1505.1736804279981</v>
      </c>
      <c r="L3525" s="28">
        <f t="shared" si="176"/>
        <v>0.75233045351224503</v>
      </c>
    </row>
    <row r="3526" spans="1:12">
      <c r="A3526" s="14">
        <v>2015</v>
      </c>
      <c r="B3526" s="14" t="s">
        <v>1165</v>
      </c>
      <c r="C3526" s="14" t="s">
        <v>2380</v>
      </c>
      <c r="D3526" s="14" t="s">
        <v>1149</v>
      </c>
      <c r="E3526" s="14" t="s">
        <v>1481</v>
      </c>
      <c r="F3526" s="14" t="s">
        <v>1169</v>
      </c>
      <c r="G3526" s="30">
        <v>1834.8315385365927</v>
      </c>
      <c r="H3526" s="30">
        <v>550.43285013334412</v>
      </c>
      <c r="I3526" s="26">
        <f t="shared" si="174"/>
        <v>1834.8315385365927</v>
      </c>
      <c r="J3526" s="26">
        <f t="shared" si="174"/>
        <v>550.43285013334412</v>
      </c>
      <c r="K3526" s="26">
        <f t="shared" si="175"/>
        <v>1284.3986884032486</v>
      </c>
      <c r="L3526" s="28">
        <f t="shared" si="176"/>
        <v>0.7000090533802612</v>
      </c>
    </row>
    <row r="3527" spans="1:12">
      <c r="A3527" s="14">
        <v>2016</v>
      </c>
      <c r="B3527" s="14" t="s">
        <v>1165</v>
      </c>
      <c r="C3527" s="14" t="s">
        <v>2380</v>
      </c>
      <c r="D3527" s="14" t="s">
        <v>1149</v>
      </c>
      <c r="E3527" s="14" t="s">
        <v>1481</v>
      </c>
      <c r="F3527" s="14" t="s">
        <v>1169</v>
      </c>
      <c r="G3527" s="30">
        <v>2004.2259510973536</v>
      </c>
      <c r="H3527" s="30">
        <v>573.04009979468287</v>
      </c>
      <c r="I3527" s="26">
        <f t="shared" si="174"/>
        <v>2004.2259510973536</v>
      </c>
      <c r="J3527" s="26">
        <f t="shared" si="174"/>
        <v>573.04009979468287</v>
      </c>
      <c r="K3527" s="26">
        <f t="shared" si="175"/>
        <v>1431.1858513026707</v>
      </c>
      <c r="L3527" s="28">
        <f t="shared" si="176"/>
        <v>0.71408408344332031</v>
      </c>
    </row>
    <row r="3528" spans="1:12">
      <c r="A3528" s="14">
        <v>2013</v>
      </c>
      <c r="B3528" s="14" t="s">
        <v>1165</v>
      </c>
      <c r="C3528" s="14" t="s">
        <v>2380</v>
      </c>
      <c r="D3528" s="14" t="s">
        <v>1149</v>
      </c>
      <c r="E3528" s="14" t="s">
        <v>1481</v>
      </c>
      <c r="F3528" s="14" t="s">
        <v>1169</v>
      </c>
      <c r="G3528" s="30">
        <v>2040.8242445683393</v>
      </c>
      <c r="H3528" s="30">
        <v>599.95540937166606</v>
      </c>
      <c r="I3528" s="26">
        <f t="shared" ref="I3528:J3591" si="177">IF(G3528&lt;0,"",IF(G3528="","",G3528))</f>
        <v>2040.8242445683393</v>
      </c>
      <c r="J3528" s="26">
        <f t="shared" si="177"/>
        <v>599.95540937166606</v>
      </c>
      <c r="K3528" s="26">
        <f t="shared" si="175"/>
        <v>1440.8688351966732</v>
      </c>
      <c r="L3528" s="28">
        <f t="shared" si="176"/>
        <v>0.70602298999120117</v>
      </c>
    </row>
    <row r="3529" spans="1:12">
      <c r="A3529" s="14">
        <v>2017</v>
      </c>
      <c r="B3529" s="14" t="s">
        <v>1165</v>
      </c>
      <c r="C3529" s="14" t="s">
        <v>2380</v>
      </c>
      <c r="D3529" s="14" t="s">
        <v>1149</v>
      </c>
      <c r="E3529" s="14" t="s">
        <v>1481</v>
      </c>
      <c r="F3529" s="14" t="s">
        <v>1169</v>
      </c>
      <c r="G3529" s="30">
        <v>1858.1336467665208</v>
      </c>
      <c r="H3529" s="30">
        <v>614.91908361122466</v>
      </c>
      <c r="I3529" s="26">
        <f t="shared" si="177"/>
        <v>1858.1336467665208</v>
      </c>
      <c r="J3529" s="26">
        <f t="shared" si="177"/>
        <v>614.91908361122466</v>
      </c>
      <c r="K3529" s="26">
        <f t="shared" si="175"/>
        <v>1243.2145631552962</v>
      </c>
      <c r="L3529" s="28">
        <f t="shared" si="176"/>
        <v>0.66906627804663465</v>
      </c>
    </row>
    <row r="3530" spans="1:12">
      <c r="A3530" s="14">
        <v>2019</v>
      </c>
      <c r="B3530" s="14" t="s">
        <v>1165</v>
      </c>
      <c r="C3530" s="14" t="s">
        <v>2380</v>
      </c>
      <c r="D3530" s="14" t="s">
        <v>1149</v>
      </c>
      <c r="E3530" s="14" t="s">
        <v>1481</v>
      </c>
      <c r="F3530" s="14" t="s">
        <v>1169</v>
      </c>
      <c r="G3530" s="30">
        <v>1967.2197568297925</v>
      </c>
      <c r="H3530" s="30">
        <v>879.75064225583412</v>
      </c>
      <c r="I3530" s="26">
        <f t="shared" si="177"/>
        <v>1967.2197568297925</v>
      </c>
      <c r="J3530" s="26">
        <f t="shared" si="177"/>
        <v>879.75064225583412</v>
      </c>
      <c r="K3530" s="26">
        <f t="shared" si="175"/>
        <v>1087.4691145739584</v>
      </c>
      <c r="L3530" s="28">
        <f t="shared" si="176"/>
        <v>0.55279493345798492</v>
      </c>
    </row>
    <row r="3531" spans="1:12">
      <c r="A3531" s="14">
        <v>2021</v>
      </c>
      <c r="B3531" s="14" t="s">
        <v>1165</v>
      </c>
      <c r="C3531" s="14" t="s">
        <v>2380</v>
      </c>
      <c r="D3531" s="14" t="s">
        <v>1149</v>
      </c>
      <c r="E3531" s="14" t="s">
        <v>1481</v>
      </c>
      <c r="F3531" s="14" t="s">
        <v>1169</v>
      </c>
      <c r="G3531" s="30">
        <v>1893.644922802474</v>
      </c>
      <c r="H3531" s="30">
        <v>962.21066637928743</v>
      </c>
      <c r="I3531" s="26">
        <f t="shared" si="177"/>
        <v>1893.644922802474</v>
      </c>
      <c r="J3531" s="26">
        <f t="shared" si="177"/>
        <v>962.21066637928743</v>
      </c>
      <c r="K3531" s="26">
        <f t="shared" si="175"/>
        <v>931.43425642318653</v>
      </c>
      <c r="L3531" s="28">
        <f t="shared" si="176"/>
        <v>0.49187376429828411</v>
      </c>
    </row>
    <row r="3532" spans="1:12">
      <c r="A3532" s="14">
        <v>2020</v>
      </c>
      <c r="B3532" s="14" t="s">
        <v>1165</v>
      </c>
      <c r="C3532" s="14" t="s">
        <v>2380</v>
      </c>
      <c r="D3532" s="14" t="s">
        <v>1149</v>
      </c>
      <c r="E3532" s="14" t="s">
        <v>1481</v>
      </c>
      <c r="F3532" s="14" t="s">
        <v>1169</v>
      </c>
      <c r="G3532" s="30">
        <v>1943.4022836991469</v>
      </c>
      <c r="H3532" s="30">
        <v>1061.6049770676111</v>
      </c>
      <c r="I3532" s="26">
        <f t="shared" si="177"/>
        <v>1943.4022836991469</v>
      </c>
      <c r="J3532" s="26">
        <f t="shared" si="177"/>
        <v>1061.6049770676111</v>
      </c>
      <c r="K3532" s="26">
        <f t="shared" si="175"/>
        <v>881.79730663153578</v>
      </c>
      <c r="L3532" s="28">
        <f t="shared" si="176"/>
        <v>0.45373894742630888</v>
      </c>
    </row>
    <row r="3533" spans="1:12">
      <c r="A3533" s="14">
        <v>2017</v>
      </c>
      <c r="B3533" s="14" t="s">
        <v>1165</v>
      </c>
      <c r="C3533" s="14" t="s">
        <v>2381</v>
      </c>
      <c r="D3533" s="14" t="s">
        <v>1149</v>
      </c>
      <c r="E3533" s="14" t="s">
        <v>2347</v>
      </c>
      <c r="F3533" s="14" t="s">
        <v>2382</v>
      </c>
      <c r="G3533" s="30">
        <v>9891.7514260959961</v>
      </c>
      <c r="H3533" s="30">
        <v>3782.152154166663</v>
      </c>
      <c r="I3533" s="26">
        <f t="shared" si="177"/>
        <v>9891.7514260959961</v>
      </c>
      <c r="J3533" s="26">
        <f t="shared" si="177"/>
        <v>3782.152154166663</v>
      </c>
      <c r="K3533" s="26">
        <f t="shared" si="175"/>
        <v>6109.5992719293336</v>
      </c>
      <c r="L3533" s="28">
        <f t="shared" si="176"/>
        <v>0.61764585549645434</v>
      </c>
    </row>
    <row r="3534" spans="1:12">
      <c r="A3534" s="14">
        <v>2011</v>
      </c>
      <c r="B3534" s="14" t="s">
        <v>1165</v>
      </c>
      <c r="C3534" s="14" t="s">
        <v>2381</v>
      </c>
      <c r="D3534" s="14" t="s">
        <v>1149</v>
      </c>
      <c r="E3534" s="14" t="s">
        <v>2347</v>
      </c>
      <c r="F3534" s="14" t="s">
        <v>2382</v>
      </c>
      <c r="G3534" s="30">
        <v>15530.400275027252</v>
      </c>
      <c r="H3534" s="30">
        <v>4057.6156495787536</v>
      </c>
      <c r="I3534" s="26">
        <f t="shared" si="177"/>
        <v>15530.400275027252</v>
      </c>
      <c r="J3534" s="26">
        <f t="shared" si="177"/>
        <v>4057.6156495787536</v>
      </c>
      <c r="K3534" s="26">
        <f t="shared" si="175"/>
        <v>11472.784625448498</v>
      </c>
      <c r="L3534" s="28">
        <f t="shared" si="176"/>
        <v>0.73873077462765946</v>
      </c>
    </row>
    <row r="3535" spans="1:12">
      <c r="A3535" s="14">
        <v>2018</v>
      </c>
      <c r="B3535" s="14" t="s">
        <v>1165</v>
      </c>
      <c r="C3535" s="14" t="s">
        <v>2381</v>
      </c>
      <c r="D3535" s="14" t="s">
        <v>1149</v>
      </c>
      <c r="E3535" s="14" t="s">
        <v>2347</v>
      </c>
      <c r="F3535" s="14" t="s">
        <v>2382</v>
      </c>
      <c r="G3535" s="30">
        <v>11572.152204169201</v>
      </c>
      <c r="H3535" s="30">
        <v>4178.1770863249967</v>
      </c>
      <c r="I3535" s="26">
        <f t="shared" si="177"/>
        <v>11572.152204169201</v>
      </c>
      <c r="J3535" s="26">
        <f t="shared" si="177"/>
        <v>4178.1770863249967</v>
      </c>
      <c r="K3535" s="26">
        <f t="shared" si="175"/>
        <v>7393.9751178442039</v>
      </c>
      <c r="L3535" s="28">
        <f t="shared" si="176"/>
        <v>0.63894554680851079</v>
      </c>
    </row>
    <row r="3536" spans="1:12">
      <c r="A3536" s="14">
        <v>2012</v>
      </c>
      <c r="B3536" s="14" t="s">
        <v>1165</v>
      </c>
      <c r="C3536" s="14" t="s">
        <v>2381</v>
      </c>
      <c r="D3536" s="14" t="s">
        <v>1149</v>
      </c>
      <c r="E3536" s="14" t="s">
        <v>2347</v>
      </c>
      <c r="F3536" s="14" t="s">
        <v>2382</v>
      </c>
      <c r="G3536" s="30">
        <v>13415.642347158999</v>
      </c>
      <c r="H3536" s="30">
        <v>4263.6275302909889</v>
      </c>
      <c r="I3536" s="26">
        <f t="shared" si="177"/>
        <v>13415.642347158999</v>
      </c>
      <c r="J3536" s="26">
        <f t="shared" si="177"/>
        <v>4263.6275302909889</v>
      </c>
      <c r="K3536" s="26">
        <f t="shared" si="175"/>
        <v>9152.0148168680098</v>
      </c>
      <c r="L3536" s="28">
        <f t="shared" si="176"/>
        <v>0.68218983333333361</v>
      </c>
    </row>
    <row r="3537" spans="1:12">
      <c r="A3537" s="14">
        <v>2019</v>
      </c>
      <c r="B3537" s="14" t="s">
        <v>1165</v>
      </c>
      <c r="C3537" s="14" t="s">
        <v>2381</v>
      </c>
      <c r="D3537" s="14" t="s">
        <v>1149</v>
      </c>
      <c r="E3537" s="14" t="s">
        <v>2347</v>
      </c>
      <c r="F3537" s="14" t="s">
        <v>2382</v>
      </c>
      <c r="G3537" s="30">
        <v>12015.727624893327</v>
      </c>
      <c r="H3537" s="30">
        <v>4412.2265764061485</v>
      </c>
      <c r="I3537" s="26">
        <f t="shared" si="177"/>
        <v>12015.727624893327</v>
      </c>
      <c r="J3537" s="26">
        <f t="shared" si="177"/>
        <v>4412.2265764061485</v>
      </c>
      <c r="K3537" s="26">
        <f t="shared" si="175"/>
        <v>7603.5010484871782</v>
      </c>
      <c r="L3537" s="28">
        <f t="shared" si="176"/>
        <v>0.63279572289361719</v>
      </c>
    </row>
    <row r="3538" spans="1:12">
      <c r="A3538" s="14">
        <v>2015</v>
      </c>
      <c r="B3538" s="14" t="s">
        <v>1165</v>
      </c>
      <c r="C3538" s="14" t="s">
        <v>2381</v>
      </c>
      <c r="D3538" s="14" t="s">
        <v>1149</v>
      </c>
      <c r="E3538" s="14" t="s">
        <v>2347</v>
      </c>
      <c r="F3538" s="14" t="s">
        <v>2382</v>
      </c>
      <c r="G3538" s="30">
        <v>10833.094351707827</v>
      </c>
      <c r="H3538" s="30">
        <v>4451.1540089150021</v>
      </c>
      <c r="I3538" s="26">
        <f t="shared" si="177"/>
        <v>10833.094351707827</v>
      </c>
      <c r="J3538" s="26">
        <f t="shared" si="177"/>
        <v>4451.1540089150021</v>
      </c>
      <c r="K3538" s="26">
        <f t="shared" si="175"/>
        <v>6381.9403427928246</v>
      </c>
      <c r="L3538" s="28">
        <f t="shared" si="176"/>
        <v>0.58911518127659601</v>
      </c>
    </row>
    <row r="3539" spans="1:12">
      <c r="A3539" s="14">
        <v>2016</v>
      </c>
      <c r="B3539" s="14" t="s">
        <v>1165</v>
      </c>
      <c r="C3539" s="14" t="s">
        <v>2381</v>
      </c>
      <c r="D3539" s="14" t="s">
        <v>1149</v>
      </c>
      <c r="E3539" s="14" t="s">
        <v>2347</v>
      </c>
      <c r="F3539" s="14" t="s">
        <v>2382</v>
      </c>
      <c r="G3539" s="30">
        <v>11630.001319584992</v>
      </c>
      <c r="H3539" s="30">
        <v>5065.7866212944118</v>
      </c>
      <c r="I3539" s="26">
        <f t="shared" si="177"/>
        <v>11630.001319584992</v>
      </c>
      <c r="J3539" s="26">
        <f t="shared" si="177"/>
        <v>5065.7866212944118</v>
      </c>
      <c r="K3539" s="26">
        <f t="shared" si="175"/>
        <v>6564.2146982905797</v>
      </c>
      <c r="L3539" s="28">
        <f t="shared" si="176"/>
        <v>0.56442080425531882</v>
      </c>
    </row>
    <row r="3540" spans="1:12">
      <c r="A3540" s="14">
        <v>2020</v>
      </c>
      <c r="B3540" s="14" t="s">
        <v>1165</v>
      </c>
      <c r="C3540" s="14" t="s">
        <v>2381</v>
      </c>
      <c r="D3540" s="14" t="s">
        <v>1149</v>
      </c>
      <c r="E3540" s="14" t="s">
        <v>2347</v>
      </c>
      <c r="F3540" s="14" t="s">
        <v>2382</v>
      </c>
      <c r="G3540" s="30">
        <v>13578.75141945408</v>
      </c>
      <c r="H3540" s="30">
        <v>5128.3122010554034</v>
      </c>
      <c r="I3540" s="26">
        <f t="shared" si="177"/>
        <v>13578.75141945408</v>
      </c>
      <c r="J3540" s="26">
        <f t="shared" si="177"/>
        <v>5128.3122010554034</v>
      </c>
      <c r="K3540" s="26">
        <f t="shared" si="175"/>
        <v>8450.4392183986765</v>
      </c>
      <c r="L3540" s="28">
        <f t="shared" si="176"/>
        <v>0.62232814765957456</v>
      </c>
    </row>
    <row r="3541" spans="1:12">
      <c r="A3541" s="14">
        <v>2013</v>
      </c>
      <c r="B3541" s="14" t="s">
        <v>1165</v>
      </c>
      <c r="C3541" s="14" t="s">
        <v>2381</v>
      </c>
      <c r="D3541" s="14" t="s">
        <v>1149</v>
      </c>
      <c r="E3541" s="14" t="s">
        <v>2347</v>
      </c>
      <c r="F3541" s="14" t="s">
        <v>2382</v>
      </c>
      <c r="G3541" s="30">
        <v>12811.288626640662</v>
      </c>
      <c r="H3541" s="30">
        <v>5916.7897990019328</v>
      </c>
      <c r="I3541" s="26">
        <f t="shared" si="177"/>
        <v>12811.288626640662</v>
      </c>
      <c r="J3541" s="26">
        <f t="shared" si="177"/>
        <v>5916.7897990019328</v>
      </c>
      <c r="K3541" s="26">
        <f t="shared" si="175"/>
        <v>6894.4988276387294</v>
      </c>
      <c r="L3541" s="28">
        <f t="shared" si="176"/>
        <v>0.53815810638297856</v>
      </c>
    </row>
    <row r="3542" spans="1:12">
      <c r="A3542" s="14">
        <v>2014</v>
      </c>
      <c r="B3542" s="14" t="s">
        <v>1165</v>
      </c>
      <c r="C3542" s="14" t="s">
        <v>2381</v>
      </c>
      <c r="D3542" s="14" t="s">
        <v>1149</v>
      </c>
      <c r="E3542" s="14" t="s">
        <v>2347</v>
      </c>
      <c r="F3542" s="14" t="s">
        <v>2382</v>
      </c>
      <c r="G3542" s="30">
        <v>13800.621506373082</v>
      </c>
      <c r="H3542" s="30">
        <v>5923.8397731638752</v>
      </c>
      <c r="I3542" s="26">
        <f t="shared" si="177"/>
        <v>13800.621506373082</v>
      </c>
      <c r="J3542" s="26">
        <f t="shared" si="177"/>
        <v>5923.8397731638752</v>
      </c>
      <c r="K3542" s="26">
        <f t="shared" si="175"/>
        <v>7876.7817332092063</v>
      </c>
      <c r="L3542" s="28">
        <f t="shared" si="176"/>
        <v>0.57075558007092175</v>
      </c>
    </row>
    <row r="3543" spans="1:12">
      <c r="A3543" s="14">
        <v>2021</v>
      </c>
      <c r="B3543" s="14" t="s">
        <v>1165</v>
      </c>
      <c r="C3543" s="14" t="s">
        <v>2381</v>
      </c>
      <c r="D3543" s="14" t="s">
        <v>1149</v>
      </c>
      <c r="E3543" s="14" t="s">
        <v>2347</v>
      </c>
      <c r="F3543" s="14" t="s">
        <v>2382</v>
      </c>
      <c r="G3543" s="30">
        <v>11289.168342027824</v>
      </c>
      <c r="H3543" s="30">
        <v>6311.1229338857202</v>
      </c>
      <c r="I3543" s="26">
        <f t="shared" si="177"/>
        <v>11289.168342027824</v>
      </c>
      <c r="J3543" s="26">
        <f t="shared" si="177"/>
        <v>6311.1229338857202</v>
      </c>
      <c r="K3543" s="26">
        <f t="shared" si="175"/>
        <v>4978.045408142104</v>
      </c>
      <c r="L3543" s="28">
        <f t="shared" si="176"/>
        <v>0.44095767352583559</v>
      </c>
    </row>
    <row r="3544" spans="1:12">
      <c r="A3544" s="14">
        <v>2021</v>
      </c>
      <c r="B3544" s="14" t="s">
        <v>1165</v>
      </c>
      <c r="C3544" s="14" t="s">
        <v>2383</v>
      </c>
      <c r="D3544" s="14" t="s">
        <v>2335</v>
      </c>
      <c r="E3544" s="14" t="s">
        <v>2364</v>
      </c>
      <c r="F3544" s="14" t="s">
        <v>2384</v>
      </c>
      <c r="G3544" s="30">
        <v>574.1921999408097</v>
      </c>
      <c r="H3544" s="30">
        <v>168.0748198559005</v>
      </c>
      <c r="I3544" s="26">
        <f t="shared" si="177"/>
        <v>574.1921999408097</v>
      </c>
      <c r="J3544" s="26">
        <f t="shared" si="177"/>
        <v>168.0748198559005</v>
      </c>
      <c r="K3544" s="26">
        <f t="shared" si="175"/>
        <v>406.1173800849092</v>
      </c>
      <c r="L3544" s="28">
        <f t="shared" si="176"/>
        <v>0.70728473867595831</v>
      </c>
    </row>
    <row r="3545" spans="1:12">
      <c r="A3545" s="14">
        <v>2020</v>
      </c>
      <c r="B3545" s="14" t="s">
        <v>1165</v>
      </c>
      <c r="C3545" s="14" t="s">
        <v>2383</v>
      </c>
      <c r="D3545" s="14" t="s">
        <v>2335</v>
      </c>
      <c r="E3545" s="14" t="s">
        <v>2364</v>
      </c>
      <c r="F3545" s="14" t="s">
        <v>2384</v>
      </c>
      <c r="G3545" s="30">
        <v>805.4442049864557</v>
      </c>
      <c r="H3545" s="30">
        <v>168.19318957577872</v>
      </c>
      <c r="I3545" s="26">
        <f t="shared" si="177"/>
        <v>805.4442049864557</v>
      </c>
      <c r="J3545" s="26">
        <f t="shared" si="177"/>
        <v>168.19318957577872</v>
      </c>
      <c r="K3545" s="26">
        <f t="shared" si="175"/>
        <v>637.25101541067693</v>
      </c>
      <c r="L3545" s="28">
        <f t="shared" si="176"/>
        <v>0.79117958943089406</v>
      </c>
    </row>
    <row r="3546" spans="1:12">
      <c r="A3546" s="14">
        <v>2021</v>
      </c>
      <c r="B3546" s="14" t="s">
        <v>1165</v>
      </c>
      <c r="C3546" s="14" t="s">
        <v>2383</v>
      </c>
      <c r="D3546" s="14" t="s">
        <v>2335</v>
      </c>
      <c r="E3546" s="14" t="s">
        <v>2364</v>
      </c>
      <c r="F3546" s="14" t="s">
        <v>2384</v>
      </c>
      <c r="G3546" s="30">
        <v>574.1921999408097</v>
      </c>
      <c r="H3546" s="30">
        <v>240.51331643441955</v>
      </c>
      <c r="I3546" s="26">
        <f t="shared" si="177"/>
        <v>574.1921999408097</v>
      </c>
      <c r="J3546" s="26">
        <f t="shared" si="177"/>
        <v>240.51331643441955</v>
      </c>
      <c r="K3546" s="26">
        <f t="shared" si="175"/>
        <v>333.67888350639015</v>
      </c>
      <c r="L3546" s="28">
        <f t="shared" si="176"/>
        <v>0.58112751016260278</v>
      </c>
    </row>
    <row r="3547" spans="1:12">
      <c r="A3547" s="14">
        <v>2020</v>
      </c>
      <c r="B3547" s="14" t="s">
        <v>1165</v>
      </c>
      <c r="C3547" s="14" t="s">
        <v>2383</v>
      </c>
      <c r="D3547" s="14" t="s">
        <v>2335</v>
      </c>
      <c r="E3547" s="14" t="s">
        <v>2364</v>
      </c>
      <c r="F3547" s="14" t="s">
        <v>2384</v>
      </c>
      <c r="G3547" s="30">
        <v>805.4442049864557</v>
      </c>
      <c r="H3547" s="30">
        <v>248.98807048053979</v>
      </c>
      <c r="I3547" s="26">
        <f t="shared" si="177"/>
        <v>805.4442049864557</v>
      </c>
      <c r="J3547" s="26">
        <f t="shared" si="177"/>
        <v>248.98807048053979</v>
      </c>
      <c r="K3547" s="26">
        <f t="shared" si="175"/>
        <v>556.45613450591588</v>
      </c>
      <c r="L3547" s="28">
        <f t="shared" si="176"/>
        <v>0.69086863008130184</v>
      </c>
    </row>
    <row r="3548" spans="1:12">
      <c r="A3548" s="14">
        <v>2021</v>
      </c>
      <c r="B3548" s="14" t="s">
        <v>1165</v>
      </c>
      <c r="C3548" s="14" t="s">
        <v>2385</v>
      </c>
      <c r="D3548" s="14" t="s">
        <v>1476</v>
      </c>
      <c r="E3548" s="14" t="s">
        <v>2338</v>
      </c>
      <c r="F3548" s="14" t="s">
        <v>2386</v>
      </c>
      <c r="G3548" s="30">
        <v>141.85556221071687</v>
      </c>
      <c r="H3548" s="30">
        <v>26.721035933124991</v>
      </c>
      <c r="I3548" s="26">
        <f t="shared" si="177"/>
        <v>141.85556221071687</v>
      </c>
      <c r="J3548" s="26">
        <f t="shared" si="177"/>
        <v>26.721035933124991</v>
      </c>
      <c r="K3548" s="26">
        <f t="shared" si="175"/>
        <v>115.13452627759187</v>
      </c>
      <c r="L3548" s="28">
        <f t="shared" si="176"/>
        <v>0.81163208888888894</v>
      </c>
    </row>
    <row r="3549" spans="1:12">
      <c r="A3549" s="14">
        <v>2020</v>
      </c>
      <c r="B3549" s="14" t="s">
        <v>1165</v>
      </c>
      <c r="C3549" s="14" t="s">
        <v>2385</v>
      </c>
      <c r="D3549" s="14" t="s">
        <v>1476</v>
      </c>
      <c r="E3549" s="14" t="s">
        <v>2338</v>
      </c>
      <c r="F3549" s="14" t="s">
        <v>2386</v>
      </c>
      <c r="G3549" s="30">
        <v>158.7756772059773</v>
      </c>
      <c r="H3549" s="30">
        <v>44.254024230512812</v>
      </c>
      <c r="I3549" s="26">
        <f t="shared" si="177"/>
        <v>158.7756772059773</v>
      </c>
      <c r="J3549" s="26">
        <f t="shared" si="177"/>
        <v>44.254024230512812</v>
      </c>
      <c r="K3549" s="26">
        <f t="shared" si="175"/>
        <v>114.52165297546449</v>
      </c>
      <c r="L3549" s="28">
        <f t="shared" si="176"/>
        <v>0.72127957499999995</v>
      </c>
    </row>
    <row r="3550" spans="1:12">
      <c r="A3550" s="14">
        <v>2021</v>
      </c>
      <c r="B3550" s="14" t="s">
        <v>1165</v>
      </c>
      <c r="C3550" s="14" t="s">
        <v>2387</v>
      </c>
      <c r="D3550" s="14" t="s">
        <v>1476</v>
      </c>
      <c r="F3550" s="14" t="s">
        <v>976</v>
      </c>
      <c r="G3550" s="30">
        <v>1171.0725017991012</v>
      </c>
      <c r="H3550" s="30">
        <v>469.22139853568001</v>
      </c>
      <c r="I3550" s="26">
        <f t="shared" si="177"/>
        <v>1171.0725017991012</v>
      </c>
      <c r="J3550" s="26">
        <f t="shared" si="177"/>
        <v>469.22139853568001</v>
      </c>
      <c r="K3550" s="26">
        <f t="shared" si="175"/>
        <v>701.85110326342124</v>
      </c>
      <c r="L3550" s="28">
        <f t="shared" si="176"/>
        <v>0.59932335716633922</v>
      </c>
    </row>
    <row r="3551" spans="1:12">
      <c r="A3551" s="14">
        <v>2020</v>
      </c>
      <c r="B3551" s="14" t="s">
        <v>1165</v>
      </c>
      <c r="C3551" s="14" t="s">
        <v>2387</v>
      </c>
      <c r="D3551" s="14" t="s">
        <v>1476</v>
      </c>
      <c r="F3551" s="14" t="s">
        <v>976</v>
      </c>
      <c r="G3551" s="30">
        <v>1462.0367428162162</v>
      </c>
      <c r="H3551" s="30">
        <v>604.68057074634362</v>
      </c>
      <c r="I3551" s="26">
        <f t="shared" si="177"/>
        <v>1462.0367428162162</v>
      </c>
      <c r="J3551" s="26">
        <f t="shared" si="177"/>
        <v>604.68057074634362</v>
      </c>
      <c r="K3551" s="26">
        <f t="shared" si="175"/>
        <v>857.35617206987263</v>
      </c>
      <c r="L3551" s="28">
        <f t="shared" si="176"/>
        <v>0.58641219263642386</v>
      </c>
    </row>
    <row r="3552" spans="1:12">
      <c r="A3552" s="14">
        <v>2021</v>
      </c>
      <c r="B3552" s="14" t="s">
        <v>1165</v>
      </c>
      <c r="C3552" s="14" t="s">
        <v>2388</v>
      </c>
      <c r="D3552" s="14" t="s">
        <v>2389</v>
      </c>
      <c r="E3552" s="14" t="s">
        <v>2390</v>
      </c>
      <c r="F3552" s="14" t="s">
        <v>2391</v>
      </c>
      <c r="G3552" s="30">
        <v>18243.041748131869</v>
      </c>
      <c r="H3552" s="30">
        <v>5976.4582089868045</v>
      </c>
      <c r="I3552" s="26">
        <f t="shared" si="177"/>
        <v>18243.041748131869</v>
      </c>
      <c r="J3552" s="26">
        <f t="shared" si="177"/>
        <v>5976.4582089868045</v>
      </c>
      <c r="K3552" s="26">
        <f t="shared" si="175"/>
        <v>12266.583539145064</v>
      </c>
      <c r="L3552" s="28">
        <f t="shared" si="176"/>
        <v>0.67239793168818418</v>
      </c>
    </row>
    <row r="3553" spans="1:12">
      <c r="A3553" s="14">
        <v>2020</v>
      </c>
      <c r="B3553" s="14" t="s">
        <v>1165</v>
      </c>
      <c r="C3553" s="14" t="s">
        <v>2388</v>
      </c>
      <c r="D3553" s="14" t="s">
        <v>2389</v>
      </c>
      <c r="E3553" s="14" t="s">
        <v>2390</v>
      </c>
      <c r="F3553" s="14" t="s">
        <v>2391</v>
      </c>
      <c r="G3553" s="30">
        <v>22492.762979975258</v>
      </c>
      <c r="H3553" s="30">
        <v>8371.3353189158879</v>
      </c>
      <c r="I3553" s="26">
        <f t="shared" si="177"/>
        <v>22492.762979975258</v>
      </c>
      <c r="J3553" s="26">
        <f t="shared" si="177"/>
        <v>8371.3353189158879</v>
      </c>
      <c r="K3553" s="26">
        <f t="shared" ref="K3553:K3616" si="178">IF(H3553="","",IF(G3553="","",G3553-H3553))</f>
        <v>14121.42766105937</v>
      </c>
      <c r="L3553" s="28">
        <f t="shared" ref="L3553:L3616" si="179">IF(H3553="","",IF(G3553="","",K3553/G3553))</f>
        <v>0.62782094283531653</v>
      </c>
    </row>
    <row r="3554" spans="1:12">
      <c r="A3554" s="14">
        <v>2021</v>
      </c>
      <c r="B3554" s="14" t="s">
        <v>1165</v>
      </c>
      <c r="C3554" s="14" t="s">
        <v>2392</v>
      </c>
      <c r="D3554" s="14" t="s">
        <v>1841</v>
      </c>
      <c r="F3554" s="14" t="s">
        <v>2049</v>
      </c>
      <c r="G3554" s="30">
        <v>1927.5444979685965</v>
      </c>
      <c r="H3554" s="30">
        <v>286.8290300380163</v>
      </c>
      <c r="I3554" s="26">
        <f t="shared" si="177"/>
        <v>1927.5444979685965</v>
      </c>
      <c r="J3554" s="26">
        <f t="shared" si="177"/>
        <v>286.8290300380163</v>
      </c>
      <c r="K3554" s="26">
        <f t="shared" si="178"/>
        <v>1640.7154679305802</v>
      </c>
      <c r="L3554" s="28">
        <f t="shared" si="179"/>
        <v>0.85119459999999991</v>
      </c>
    </row>
    <row r="3555" spans="1:12">
      <c r="A3555" s="14">
        <v>2013</v>
      </c>
      <c r="B3555" s="14" t="s">
        <v>1165</v>
      </c>
      <c r="C3555" s="14" t="s">
        <v>2392</v>
      </c>
      <c r="D3555" s="14" t="s">
        <v>1841</v>
      </c>
      <c r="F3555" s="14" t="s">
        <v>2393</v>
      </c>
      <c r="G3555" s="30">
        <v>2420.0934155124369</v>
      </c>
      <c r="H3555" s="30">
        <v>473.8328023445498</v>
      </c>
      <c r="I3555" s="26">
        <f t="shared" si="177"/>
        <v>2420.0934155124369</v>
      </c>
      <c r="J3555" s="26">
        <f t="shared" si="177"/>
        <v>473.8328023445498</v>
      </c>
      <c r="K3555" s="26">
        <f t="shared" si="178"/>
        <v>1946.2606131678872</v>
      </c>
      <c r="L3555" s="28">
        <f t="shared" si="179"/>
        <v>0.80420887916666672</v>
      </c>
    </row>
    <row r="3556" spans="1:12">
      <c r="A3556" s="14">
        <v>2018</v>
      </c>
      <c r="B3556" s="14" t="s">
        <v>1165</v>
      </c>
      <c r="C3556" s="14" t="s">
        <v>2392</v>
      </c>
      <c r="D3556" s="14" t="s">
        <v>1841</v>
      </c>
      <c r="F3556" s="14" t="s">
        <v>2393</v>
      </c>
      <c r="G3556" s="30">
        <v>2307.6719610662308</v>
      </c>
      <c r="H3556" s="30">
        <v>583.76725680000061</v>
      </c>
      <c r="I3556" s="26">
        <f t="shared" si="177"/>
        <v>2307.6719610662308</v>
      </c>
      <c r="J3556" s="26">
        <f t="shared" si="177"/>
        <v>583.76725680000061</v>
      </c>
      <c r="K3556" s="26">
        <f t="shared" si="178"/>
        <v>1723.9047042662301</v>
      </c>
      <c r="L3556" s="28">
        <f t="shared" si="179"/>
        <v>0.74703195833333325</v>
      </c>
    </row>
    <row r="3557" spans="1:12">
      <c r="A3557" s="14">
        <v>2015</v>
      </c>
      <c r="B3557" s="14" t="s">
        <v>1165</v>
      </c>
      <c r="C3557" s="14" t="s">
        <v>2392</v>
      </c>
      <c r="D3557" s="14" t="s">
        <v>1841</v>
      </c>
      <c r="F3557" s="14" t="s">
        <v>2393</v>
      </c>
      <c r="G3557" s="30">
        <v>2118.2725954613429</v>
      </c>
      <c r="H3557" s="30">
        <v>588.81095091810244</v>
      </c>
      <c r="I3557" s="26">
        <f t="shared" si="177"/>
        <v>2118.2725954613429</v>
      </c>
      <c r="J3557" s="26">
        <f t="shared" si="177"/>
        <v>588.81095091810244</v>
      </c>
      <c r="K3557" s="26">
        <f t="shared" si="178"/>
        <v>1529.4616445432405</v>
      </c>
      <c r="L3557" s="28">
        <f t="shared" si="179"/>
        <v>0.722032493750001</v>
      </c>
    </row>
    <row r="3558" spans="1:12">
      <c r="A3558" s="14">
        <v>2019</v>
      </c>
      <c r="B3558" s="14" t="s">
        <v>1165</v>
      </c>
      <c r="C3558" s="14" t="s">
        <v>2392</v>
      </c>
      <c r="D3558" s="14" t="s">
        <v>1841</v>
      </c>
      <c r="F3558" s="14" t="s">
        <v>2393</v>
      </c>
      <c r="G3558" s="30">
        <v>2245.3341181194191</v>
      </c>
      <c r="H3558" s="30">
        <v>603.7695257509148</v>
      </c>
      <c r="I3558" s="26">
        <f t="shared" si="177"/>
        <v>2245.3341181194191</v>
      </c>
      <c r="J3558" s="26">
        <f t="shared" si="177"/>
        <v>603.7695257509148</v>
      </c>
      <c r="K3558" s="26">
        <f t="shared" si="178"/>
        <v>1641.5645923685042</v>
      </c>
      <c r="L3558" s="28">
        <f t="shared" si="179"/>
        <v>0.73110036458333316</v>
      </c>
    </row>
    <row r="3559" spans="1:12">
      <c r="A3559" s="14">
        <v>2012</v>
      </c>
      <c r="B3559" s="14" t="s">
        <v>1165</v>
      </c>
      <c r="C3559" s="14" t="s">
        <v>2392</v>
      </c>
      <c r="D3559" s="14" t="s">
        <v>1841</v>
      </c>
      <c r="E3559" s="14" t="s">
        <v>2394</v>
      </c>
      <c r="F3559" s="14" t="s">
        <v>2393</v>
      </c>
      <c r="G3559" s="30">
        <v>4719.5597144897183</v>
      </c>
      <c r="H3559" s="30">
        <v>627.07048080294851</v>
      </c>
      <c r="I3559" s="26">
        <f t="shared" si="177"/>
        <v>4719.5597144897183</v>
      </c>
      <c r="J3559" s="26">
        <f t="shared" si="177"/>
        <v>627.07048080294851</v>
      </c>
      <c r="K3559" s="26">
        <f t="shared" si="178"/>
        <v>4092.4892336867697</v>
      </c>
      <c r="L3559" s="28">
        <f t="shared" si="179"/>
        <v>0.86713369069624158</v>
      </c>
    </row>
    <row r="3560" spans="1:12">
      <c r="A3560" s="14">
        <v>2011</v>
      </c>
      <c r="B3560" s="14" t="s">
        <v>1165</v>
      </c>
      <c r="C3560" s="14" t="s">
        <v>2392</v>
      </c>
      <c r="D3560" s="14" t="s">
        <v>1841</v>
      </c>
      <c r="E3560" s="14" t="s">
        <v>2394</v>
      </c>
      <c r="F3560" s="14" t="s">
        <v>2393</v>
      </c>
      <c r="G3560" s="30">
        <v>3866.7639065358107</v>
      </c>
      <c r="H3560" s="30">
        <v>698.46448870077961</v>
      </c>
      <c r="I3560" s="26">
        <f t="shared" si="177"/>
        <v>3866.7639065358107</v>
      </c>
      <c r="J3560" s="26">
        <f t="shared" si="177"/>
        <v>698.46448870077961</v>
      </c>
      <c r="K3560" s="26">
        <f t="shared" si="178"/>
        <v>3168.2994178350309</v>
      </c>
      <c r="L3560" s="28">
        <f t="shared" si="179"/>
        <v>0.8193671748305611</v>
      </c>
    </row>
    <row r="3561" spans="1:12">
      <c r="A3561" s="14">
        <v>2020</v>
      </c>
      <c r="B3561" s="14" t="s">
        <v>1165</v>
      </c>
      <c r="C3561" s="14" t="s">
        <v>2392</v>
      </c>
      <c r="D3561" s="14" t="s">
        <v>1841</v>
      </c>
      <c r="F3561" s="14" t="s">
        <v>2393</v>
      </c>
      <c r="G3561" s="30">
        <v>2343.6250588491603</v>
      </c>
      <c r="H3561" s="30">
        <v>765.31609959675438</v>
      </c>
      <c r="I3561" s="26">
        <f t="shared" si="177"/>
        <v>2343.6250588491603</v>
      </c>
      <c r="J3561" s="26">
        <f t="shared" si="177"/>
        <v>765.31609959675438</v>
      </c>
      <c r="K3561" s="26">
        <f t="shared" si="178"/>
        <v>1578.3089592524059</v>
      </c>
      <c r="L3561" s="28">
        <f t="shared" si="179"/>
        <v>0.67344772291666666</v>
      </c>
    </row>
    <row r="3562" spans="1:12">
      <c r="A3562" s="14">
        <v>2014</v>
      </c>
      <c r="B3562" s="14" t="s">
        <v>1165</v>
      </c>
      <c r="C3562" s="14" t="s">
        <v>2392</v>
      </c>
      <c r="D3562" s="14" t="s">
        <v>1841</v>
      </c>
      <c r="F3562" s="14" t="s">
        <v>2393</v>
      </c>
      <c r="G3562" s="30">
        <v>2089.2090614930858</v>
      </c>
      <c r="H3562" s="30">
        <v>768.61661222980308</v>
      </c>
      <c r="I3562" s="26">
        <f t="shared" si="177"/>
        <v>2089.2090614930858</v>
      </c>
      <c r="J3562" s="26">
        <f t="shared" si="177"/>
        <v>768.61661222980308</v>
      </c>
      <c r="K3562" s="26">
        <f t="shared" si="178"/>
        <v>1320.5924492632826</v>
      </c>
      <c r="L3562" s="28">
        <f t="shared" si="179"/>
        <v>0.63210162812499993</v>
      </c>
    </row>
    <row r="3563" spans="1:12">
      <c r="A3563" s="14">
        <v>2016</v>
      </c>
      <c r="B3563" s="14" t="s">
        <v>1165</v>
      </c>
      <c r="C3563" s="14" t="s">
        <v>2392</v>
      </c>
      <c r="D3563" s="14" t="s">
        <v>1841</v>
      </c>
      <c r="F3563" s="14" t="s">
        <v>2393</v>
      </c>
      <c r="G3563" s="30">
        <v>2481.2715293922738</v>
      </c>
      <c r="H3563" s="30">
        <v>854.25244989774717</v>
      </c>
      <c r="I3563" s="26">
        <f t="shared" si="177"/>
        <v>2481.2715293922738</v>
      </c>
      <c r="J3563" s="26">
        <f t="shared" si="177"/>
        <v>854.25244989774717</v>
      </c>
      <c r="K3563" s="26">
        <f t="shared" si="178"/>
        <v>1627.0190794945265</v>
      </c>
      <c r="L3563" s="28">
        <f t="shared" si="179"/>
        <v>0.65571988402777692</v>
      </c>
    </row>
    <row r="3564" spans="1:12">
      <c r="A3564" s="14">
        <v>2017</v>
      </c>
      <c r="B3564" s="14" t="s">
        <v>1165</v>
      </c>
      <c r="C3564" s="14" t="s">
        <v>2392</v>
      </c>
      <c r="D3564" s="14" t="s">
        <v>1841</v>
      </c>
      <c r="F3564" s="14" t="s">
        <v>2393</v>
      </c>
      <c r="G3564" s="30">
        <v>1770.3672339395716</v>
      </c>
      <c r="H3564" s="30">
        <v>1098.5178847000006</v>
      </c>
      <c r="I3564" s="26">
        <f t="shared" si="177"/>
        <v>1770.3672339395716</v>
      </c>
      <c r="J3564" s="26">
        <f t="shared" si="177"/>
        <v>1098.5178847000006</v>
      </c>
      <c r="K3564" s="26">
        <f t="shared" si="178"/>
        <v>671.84934923957098</v>
      </c>
      <c r="L3564" s="28">
        <f t="shared" si="179"/>
        <v>0.3794971666666665</v>
      </c>
    </row>
    <row r="3565" spans="1:12">
      <c r="A3565" s="14">
        <v>2021</v>
      </c>
      <c r="B3565" s="14" t="s">
        <v>1165</v>
      </c>
      <c r="C3565" s="14" t="s">
        <v>2395</v>
      </c>
      <c r="D3565" s="14" t="s">
        <v>1476</v>
      </c>
      <c r="E3565" s="14" t="s">
        <v>2364</v>
      </c>
      <c r="F3565" s="14" t="s">
        <v>2396</v>
      </c>
      <c r="G3565" s="30">
        <v>1254.5593233025993</v>
      </c>
      <c r="H3565" s="30">
        <v>167.11303164230816</v>
      </c>
      <c r="I3565" s="26">
        <f t="shared" si="177"/>
        <v>1254.5593233025993</v>
      </c>
      <c r="J3565" s="26">
        <f t="shared" si="177"/>
        <v>167.11303164230816</v>
      </c>
      <c r="K3565" s="26">
        <f t="shared" si="178"/>
        <v>1087.4462916602911</v>
      </c>
      <c r="L3565" s="28">
        <f t="shared" si="179"/>
        <v>0.86679543283582083</v>
      </c>
    </row>
    <row r="3566" spans="1:12">
      <c r="A3566" s="14">
        <v>2020</v>
      </c>
      <c r="B3566" s="14" t="s">
        <v>1165</v>
      </c>
      <c r="C3566" s="14" t="s">
        <v>2395</v>
      </c>
      <c r="D3566" s="14" t="s">
        <v>1476</v>
      </c>
      <c r="E3566" s="14" t="s">
        <v>2364</v>
      </c>
      <c r="F3566" s="14" t="s">
        <v>2396</v>
      </c>
      <c r="G3566" s="30">
        <v>1523.3844388588673</v>
      </c>
      <c r="H3566" s="30">
        <v>579.87049844039188</v>
      </c>
      <c r="I3566" s="26">
        <f t="shared" si="177"/>
        <v>1523.3844388588673</v>
      </c>
      <c r="J3566" s="26">
        <f t="shared" si="177"/>
        <v>579.87049844039188</v>
      </c>
      <c r="K3566" s="26">
        <f t="shared" si="178"/>
        <v>943.51394041847539</v>
      </c>
      <c r="L3566" s="28">
        <f t="shared" si="179"/>
        <v>0.61935379957356018</v>
      </c>
    </row>
    <row r="3567" spans="1:12">
      <c r="A3567" s="14">
        <v>2017</v>
      </c>
      <c r="B3567" s="14" t="s">
        <v>1165</v>
      </c>
      <c r="C3567" s="14" t="s">
        <v>2397</v>
      </c>
      <c r="D3567" s="14" t="s">
        <v>1149</v>
      </c>
      <c r="E3567" s="14" t="s">
        <v>1484</v>
      </c>
      <c r="F3567" s="14" t="s">
        <v>2398</v>
      </c>
      <c r="G3567" s="30">
        <v>443.38800882391843</v>
      </c>
      <c r="H3567" s="30">
        <v>63.519007191666866</v>
      </c>
      <c r="I3567" s="26">
        <f t="shared" si="177"/>
        <v>443.38800882391843</v>
      </c>
      <c r="J3567" s="26">
        <f t="shared" si="177"/>
        <v>63.519007191666866</v>
      </c>
      <c r="K3567" s="26">
        <f t="shared" si="178"/>
        <v>379.86900163225158</v>
      </c>
      <c r="L3567" s="28">
        <f t="shared" si="179"/>
        <v>0.8567417117117121</v>
      </c>
    </row>
    <row r="3568" spans="1:12">
      <c r="A3568" s="14">
        <v>2018</v>
      </c>
      <c r="B3568" s="14" t="s">
        <v>1165</v>
      </c>
      <c r="C3568" s="14" t="s">
        <v>2397</v>
      </c>
      <c r="D3568" s="14" t="s">
        <v>1149</v>
      </c>
      <c r="E3568" s="14" t="s">
        <v>1484</v>
      </c>
      <c r="F3568" s="14" t="s">
        <v>2398</v>
      </c>
      <c r="G3568" s="30">
        <v>528.85153180289876</v>
      </c>
      <c r="H3568" s="30">
        <v>66.012772816666612</v>
      </c>
      <c r="I3568" s="26">
        <f t="shared" si="177"/>
        <v>528.85153180289876</v>
      </c>
      <c r="J3568" s="26">
        <f t="shared" si="177"/>
        <v>66.012772816666612</v>
      </c>
      <c r="K3568" s="26">
        <f t="shared" si="178"/>
        <v>462.83875898623216</v>
      </c>
      <c r="L3568" s="28">
        <f t="shared" si="179"/>
        <v>0.87517711711711688</v>
      </c>
    </row>
    <row r="3569" spans="1:12">
      <c r="A3569" s="14">
        <v>2016</v>
      </c>
      <c r="B3569" s="14" t="s">
        <v>1165</v>
      </c>
      <c r="C3569" s="14" t="s">
        <v>2397</v>
      </c>
      <c r="D3569" s="14" t="s">
        <v>1149</v>
      </c>
      <c r="E3569" s="14" t="s">
        <v>1484</v>
      </c>
      <c r="F3569" s="14" t="s">
        <v>2398</v>
      </c>
      <c r="G3569" s="30">
        <v>541.19100484983687</v>
      </c>
      <c r="H3569" s="30">
        <v>86.886168078893249</v>
      </c>
      <c r="I3569" s="26">
        <f t="shared" si="177"/>
        <v>541.19100484983687</v>
      </c>
      <c r="J3569" s="26">
        <f t="shared" si="177"/>
        <v>86.886168078893249</v>
      </c>
      <c r="K3569" s="26">
        <f t="shared" si="178"/>
        <v>454.30483677094361</v>
      </c>
      <c r="L3569" s="28">
        <f t="shared" si="179"/>
        <v>0.83945378378378377</v>
      </c>
    </row>
    <row r="3570" spans="1:12">
      <c r="A3570" s="14">
        <v>2011</v>
      </c>
      <c r="B3570" s="14" t="s">
        <v>1165</v>
      </c>
      <c r="C3570" s="14" t="s">
        <v>2397</v>
      </c>
      <c r="D3570" s="14" t="s">
        <v>1149</v>
      </c>
      <c r="E3570" s="14" t="s">
        <v>1484</v>
      </c>
      <c r="F3570" s="14" t="s">
        <v>2398</v>
      </c>
      <c r="G3570" s="30">
        <v>526.2208441050351</v>
      </c>
      <c r="H3570" s="30">
        <v>107.74389323745383</v>
      </c>
      <c r="I3570" s="26">
        <f t="shared" si="177"/>
        <v>526.2208441050351</v>
      </c>
      <c r="J3570" s="26">
        <f t="shared" si="177"/>
        <v>107.74389323745383</v>
      </c>
      <c r="K3570" s="26">
        <f t="shared" si="178"/>
        <v>418.47695086758125</v>
      </c>
      <c r="L3570" s="28">
        <f t="shared" si="179"/>
        <v>0.79524966666666685</v>
      </c>
    </row>
    <row r="3571" spans="1:12">
      <c r="A3571" s="14">
        <v>2015</v>
      </c>
      <c r="B3571" s="14" t="s">
        <v>1165</v>
      </c>
      <c r="C3571" s="14" t="s">
        <v>2397</v>
      </c>
      <c r="D3571" s="14" t="s">
        <v>1149</v>
      </c>
      <c r="E3571" s="14" t="s">
        <v>1484</v>
      </c>
      <c r="F3571" s="14" t="s">
        <v>2398</v>
      </c>
      <c r="G3571" s="30">
        <v>453.3686455952132</v>
      </c>
      <c r="H3571" s="30">
        <v>129.14520368749999</v>
      </c>
      <c r="I3571" s="26">
        <f t="shared" si="177"/>
        <v>453.3686455952132</v>
      </c>
      <c r="J3571" s="26">
        <f t="shared" si="177"/>
        <v>129.14520368749999</v>
      </c>
      <c r="K3571" s="26">
        <f t="shared" si="178"/>
        <v>324.22344190771321</v>
      </c>
      <c r="L3571" s="28">
        <f t="shared" si="179"/>
        <v>0.71514306306306341</v>
      </c>
    </row>
    <row r="3572" spans="1:12">
      <c r="A3572" s="14">
        <v>2019</v>
      </c>
      <c r="B3572" s="14" t="s">
        <v>1165</v>
      </c>
      <c r="C3572" s="14" t="s">
        <v>2397</v>
      </c>
      <c r="D3572" s="14" t="s">
        <v>1149</v>
      </c>
      <c r="E3572" s="14" t="s">
        <v>1484</v>
      </c>
      <c r="F3572" s="14" t="s">
        <v>2398</v>
      </c>
      <c r="G3572" s="30">
        <v>520.04895251118523</v>
      </c>
      <c r="H3572" s="30">
        <v>165.47638143333305</v>
      </c>
      <c r="I3572" s="26">
        <f t="shared" si="177"/>
        <v>520.04895251118523</v>
      </c>
      <c r="J3572" s="26">
        <f t="shared" si="177"/>
        <v>165.47638143333305</v>
      </c>
      <c r="K3572" s="26">
        <f t="shared" si="178"/>
        <v>354.57257107785222</v>
      </c>
      <c r="L3572" s="28">
        <f t="shared" si="179"/>
        <v>0.68180614414414387</v>
      </c>
    </row>
    <row r="3573" spans="1:12">
      <c r="A3573" s="14">
        <v>2013</v>
      </c>
      <c r="B3573" s="14" t="s">
        <v>1165</v>
      </c>
      <c r="C3573" s="14" t="s">
        <v>2397</v>
      </c>
      <c r="D3573" s="14" t="s">
        <v>1149</v>
      </c>
      <c r="E3573" s="14" t="s">
        <v>1484</v>
      </c>
      <c r="F3573" s="14" t="s">
        <v>2398</v>
      </c>
      <c r="G3573" s="30">
        <v>488.35643004690991</v>
      </c>
      <c r="H3573" s="30">
        <v>195.4542446156108</v>
      </c>
      <c r="I3573" s="26">
        <f t="shared" si="177"/>
        <v>488.35643004690991</v>
      </c>
      <c r="J3573" s="26">
        <f t="shared" si="177"/>
        <v>195.4542446156108</v>
      </c>
      <c r="K3573" s="26">
        <f t="shared" si="178"/>
        <v>292.90218543129913</v>
      </c>
      <c r="L3573" s="28">
        <f t="shared" si="179"/>
        <v>0.59977132972973024</v>
      </c>
    </row>
    <row r="3574" spans="1:12">
      <c r="A3574" s="14">
        <v>2012</v>
      </c>
      <c r="B3574" s="14" t="s">
        <v>1165</v>
      </c>
      <c r="C3574" s="14" t="s">
        <v>2397</v>
      </c>
      <c r="D3574" s="14" t="s">
        <v>1149</v>
      </c>
      <c r="E3574" s="14" t="s">
        <v>1484</v>
      </c>
      <c r="F3574" s="14" t="s">
        <v>2398</v>
      </c>
      <c r="G3574" s="30">
        <v>543.21022398993955</v>
      </c>
      <c r="H3574" s="30">
        <v>197.10462804908937</v>
      </c>
      <c r="I3574" s="26">
        <f t="shared" si="177"/>
        <v>543.21022398993955</v>
      </c>
      <c r="J3574" s="26">
        <f t="shared" si="177"/>
        <v>197.10462804908937</v>
      </c>
      <c r="K3574" s="26">
        <f t="shared" si="178"/>
        <v>346.10559594085021</v>
      </c>
      <c r="L3574" s="28">
        <f t="shared" si="179"/>
        <v>0.63714853045045083</v>
      </c>
    </row>
    <row r="3575" spans="1:12">
      <c r="A3575" s="14">
        <v>2014</v>
      </c>
      <c r="B3575" s="14" t="s">
        <v>1165</v>
      </c>
      <c r="C3575" s="14" t="s">
        <v>2397</v>
      </c>
      <c r="D3575" s="14" t="s">
        <v>1149</v>
      </c>
      <c r="E3575" s="14" t="s">
        <v>1484</v>
      </c>
      <c r="F3575" s="14" t="s">
        <v>2398</v>
      </c>
      <c r="G3575" s="30">
        <v>547.36535309028375</v>
      </c>
      <c r="H3575" s="30">
        <v>221.29014509189571</v>
      </c>
      <c r="I3575" s="26">
        <f t="shared" si="177"/>
        <v>547.36535309028375</v>
      </c>
      <c r="J3575" s="26">
        <f t="shared" si="177"/>
        <v>221.29014509189571</v>
      </c>
      <c r="K3575" s="26">
        <f t="shared" si="178"/>
        <v>326.07520799838801</v>
      </c>
      <c r="L3575" s="28">
        <f t="shared" si="179"/>
        <v>0.59571766126126069</v>
      </c>
    </row>
    <row r="3576" spans="1:12">
      <c r="A3576" s="14">
        <v>2021</v>
      </c>
      <c r="B3576" s="14" t="s">
        <v>1165</v>
      </c>
      <c r="C3576" s="14" t="s">
        <v>2397</v>
      </c>
      <c r="D3576" s="14" t="s">
        <v>1149</v>
      </c>
      <c r="E3576" s="14" t="s">
        <v>1484</v>
      </c>
      <c r="F3576" s="14" t="s">
        <v>2398</v>
      </c>
      <c r="G3576" s="30">
        <v>541.06979962271896</v>
      </c>
      <c r="H3576" s="30">
        <v>302.01647968519359</v>
      </c>
      <c r="I3576" s="26">
        <f t="shared" si="177"/>
        <v>541.06979962271896</v>
      </c>
      <c r="J3576" s="26">
        <f t="shared" si="177"/>
        <v>302.01647968519359</v>
      </c>
      <c r="K3576" s="26">
        <f t="shared" si="178"/>
        <v>239.05331993752537</v>
      </c>
      <c r="L3576" s="28">
        <f t="shared" si="179"/>
        <v>0.44181604684684711</v>
      </c>
    </row>
    <row r="3577" spans="1:12">
      <c r="A3577" s="14">
        <v>2020</v>
      </c>
      <c r="B3577" s="14" t="s">
        <v>1165</v>
      </c>
      <c r="C3577" s="14" t="s">
        <v>2397</v>
      </c>
      <c r="D3577" s="14" t="s">
        <v>1149</v>
      </c>
      <c r="E3577" s="14" t="s">
        <v>1484</v>
      </c>
      <c r="F3577" s="14" t="s">
        <v>2398</v>
      </c>
      <c r="G3577" s="30">
        <v>538.28587389732354</v>
      </c>
      <c r="H3577" s="30">
        <v>315.49504100333348</v>
      </c>
      <c r="I3577" s="26">
        <f t="shared" si="177"/>
        <v>538.28587389732354</v>
      </c>
      <c r="J3577" s="26">
        <f t="shared" si="177"/>
        <v>315.49504100333348</v>
      </c>
      <c r="K3577" s="26">
        <f t="shared" si="178"/>
        <v>222.79083289399006</v>
      </c>
      <c r="L3577" s="28">
        <f t="shared" si="179"/>
        <v>0.41388942882882851</v>
      </c>
    </row>
    <row r="3578" spans="1:12">
      <c r="A3578" s="14">
        <v>2015</v>
      </c>
      <c r="B3578" s="14" t="s">
        <v>1165</v>
      </c>
      <c r="C3578" s="14" t="s">
        <v>2399</v>
      </c>
      <c r="D3578" s="14" t="s">
        <v>1149</v>
      </c>
      <c r="E3578" s="14" t="s">
        <v>1481</v>
      </c>
      <c r="F3578" s="14" t="s">
        <v>1169</v>
      </c>
      <c r="G3578" s="30">
        <v>218.11314124229906</v>
      </c>
      <c r="H3578" s="30">
        <v>44.620564029999969</v>
      </c>
      <c r="I3578" s="26">
        <f t="shared" si="177"/>
        <v>218.11314124229906</v>
      </c>
      <c r="J3578" s="26">
        <f t="shared" si="177"/>
        <v>44.620564029999969</v>
      </c>
      <c r="K3578" s="26">
        <f t="shared" si="178"/>
        <v>173.4925772122991</v>
      </c>
      <c r="L3578" s="28">
        <f t="shared" si="179"/>
        <v>0.79542468749999995</v>
      </c>
    </row>
    <row r="3579" spans="1:12">
      <c r="A3579" s="14">
        <v>2021</v>
      </c>
      <c r="B3579" s="14" t="s">
        <v>1165</v>
      </c>
      <c r="C3579" s="14" t="s">
        <v>2399</v>
      </c>
      <c r="D3579" s="14" t="s">
        <v>1149</v>
      </c>
      <c r="E3579" s="14" t="s">
        <v>1481</v>
      </c>
      <c r="F3579" s="14" t="s">
        <v>2049</v>
      </c>
      <c r="G3579" s="30">
        <v>163.40748527754255</v>
      </c>
      <c r="H3579" s="30">
        <v>45.73609926666672</v>
      </c>
      <c r="I3579" s="26">
        <f t="shared" si="177"/>
        <v>163.40748527754255</v>
      </c>
      <c r="J3579" s="26">
        <f t="shared" si="177"/>
        <v>45.73609926666672</v>
      </c>
      <c r="K3579" s="26">
        <f t="shared" si="178"/>
        <v>117.67138601087584</v>
      </c>
      <c r="L3579" s="28">
        <f t="shared" si="179"/>
        <v>0.72011013333333318</v>
      </c>
    </row>
    <row r="3580" spans="1:12">
      <c r="A3580" s="14">
        <v>2019</v>
      </c>
      <c r="B3580" s="14" t="s">
        <v>1165</v>
      </c>
      <c r="C3580" s="14" t="s">
        <v>2399</v>
      </c>
      <c r="D3580" s="14" t="s">
        <v>1149</v>
      </c>
      <c r="E3580" s="14" t="s">
        <v>1481</v>
      </c>
      <c r="F3580" s="14" t="s">
        <v>1169</v>
      </c>
      <c r="G3580" s="30">
        <v>329.62895293274016</v>
      </c>
      <c r="H3580" s="30">
        <v>48.080659641666685</v>
      </c>
      <c r="I3580" s="26">
        <f t="shared" si="177"/>
        <v>329.62895293274016</v>
      </c>
      <c r="J3580" s="26">
        <f t="shared" si="177"/>
        <v>48.080659641666685</v>
      </c>
      <c r="K3580" s="26">
        <f t="shared" si="178"/>
        <v>281.54829329107349</v>
      </c>
      <c r="L3580" s="28">
        <f t="shared" si="179"/>
        <v>0.85413702524038482</v>
      </c>
    </row>
    <row r="3581" spans="1:12">
      <c r="A3581" s="14">
        <v>2018</v>
      </c>
      <c r="B3581" s="14" t="s">
        <v>1165</v>
      </c>
      <c r="C3581" s="14" t="s">
        <v>2399</v>
      </c>
      <c r="D3581" s="14" t="s">
        <v>1149</v>
      </c>
      <c r="E3581" s="14" t="s">
        <v>1481</v>
      </c>
      <c r="F3581" s="14" t="s">
        <v>1169</v>
      </c>
      <c r="G3581" s="30">
        <v>333.0214488258527</v>
      </c>
      <c r="H3581" s="30">
        <v>54.645357449999885</v>
      </c>
      <c r="I3581" s="26">
        <f t="shared" si="177"/>
        <v>333.0214488258527</v>
      </c>
      <c r="J3581" s="26">
        <f t="shared" si="177"/>
        <v>54.645357449999885</v>
      </c>
      <c r="K3581" s="26">
        <f t="shared" si="178"/>
        <v>278.37609137585281</v>
      </c>
      <c r="L3581" s="28">
        <f t="shared" si="179"/>
        <v>0.83591039663461542</v>
      </c>
    </row>
    <row r="3582" spans="1:12">
      <c r="A3582" s="14">
        <v>2017</v>
      </c>
      <c r="B3582" s="14" t="s">
        <v>1165</v>
      </c>
      <c r="C3582" s="14" t="s">
        <v>2399</v>
      </c>
      <c r="D3582" s="14" t="s">
        <v>1149</v>
      </c>
      <c r="E3582" s="14" t="s">
        <v>1481</v>
      </c>
      <c r="F3582" s="14" t="s">
        <v>1169</v>
      </c>
      <c r="G3582" s="30">
        <v>246.56549417643654</v>
      </c>
      <c r="H3582" s="30">
        <v>60.243388681514801</v>
      </c>
      <c r="I3582" s="26">
        <f t="shared" si="177"/>
        <v>246.56549417643654</v>
      </c>
      <c r="J3582" s="26">
        <f t="shared" si="177"/>
        <v>60.243388681514801</v>
      </c>
      <c r="K3582" s="26">
        <f t="shared" si="178"/>
        <v>186.32210549492174</v>
      </c>
      <c r="L3582" s="28">
        <f t="shared" si="179"/>
        <v>0.75566983173076918</v>
      </c>
    </row>
    <row r="3583" spans="1:12">
      <c r="A3583" s="14">
        <v>2016</v>
      </c>
      <c r="B3583" s="14" t="s">
        <v>1165</v>
      </c>
      <c r="C3583" s="14" t="s">
        <v>2399</v>
      </c>
      <c r="D3583" s="14" t="s">
        <v>1149</v>
      </c>
      <c r="E3583" s="14" t="s">
        <v>1481</v>
      </c>
      <c r="F3583" s="14" t="s">
        <v>1169</v>
      </c>
      <c r="G3583" s="30">
        <v>332.57232979926971</v>
      </c>
      <c r="H3583" s="30">
        <v>65.572494808333246</v>
      </c>
      <c r="I3583" s="26">
        <f t="shared" si="177"/>
        <v>332.57232979926971</v>
      </c>
      <c r="J3583" s="26">
        <f t="shared" si="177"/>
        <v>65.572494808333246</v>
      </c>
      <c r="K3583" s="26">
        <f t="shared" si="178"/>
        <v>266.99983499093645</v>
      </c>
      <c r="L3583" s="28">
        <f t="shared" si="179"/>
        <v>0.8028323798076924</v>
      </c>
    </row>
    <row r="3584" spans="1:12">
      <c r="A3584" s="14">
        <v>2012</v>
      </c>
      <c r="B3584" s="14" t="s">
        <v>1165</v>
      </c>
      <c r="C3584" s="14" t="s">
        <v>2399</v>
      </c>
      <c r="D3584" s="14" t="s">
        <v>1149</v>
      </c>
      <c r="E3584" s="14" t="s">
        <v>1481</v>
      </c>
      <c r="F3584" s="14" t="s">
        <v>1169</v>
      </c>
      <c r="G3584" s="30">
        <v>221.34872392257728</v>
      </c>
      <c r="H3584" s="30">
        <v>82.602122208264632</v>
      </c>
      <c r="I3584" s="26">
        <f t="shared" si="177"/>
        <v>221.34872392257728</v>
      </c>
      <c r="J3584" s="26">
        <f t="shared" si="177"/>
        <v>82.602122208264632</v>
      </c>
      <c r="K3584" s="26">
        <f t="shared" si="178"/>
        <v>138.74660171431265</v>
      </c>
      <c r="L3584" s="28">
        <f t="shared" si="179"/>
        <v>0.62682358974358954</v>
      </c>
    </row>
    <row r="3585" spans="1:12">
      <c r="A3585" s="14">
        <v>2011</v>
      </c>
      <c r="B3585" s="14" t="s">
        <v>1165</v>
      </c>
      <c r="C3585" s="14" t="s">
        <v>2399</v>
      </c>
      <c r="D3585" s="14" t="s">
        <v>1149</v>
      </c>
      <c r="E3585" s="14" t="s">
        <v>1481</v>
      </c>
      <c r="F3585" s="14" t="s">
        <v>1169</v>
      </c>
      <c r="G3585" s="30">
        <v>242.59723972808416</v>
      </c>
      <c r="H3585" s="30">
        <v>82.681508673895181</v>
      </c>
      <c r="I3585" s="26">
        <f t="shared" si="177"/>
        <v>242.59723972808416</v>
      </c>
      <c r="J3585" s="26">
        <f t="shared" si="177"/>
        <v>82.681508673895181</v>
      </c>
      <c r="K3585" s="26">
        <f t="shared" si="178"/>
        <v>159.915731054189</v>
      </c>
      <c r="L3585" s="28">
        <f t="shared" si="179"/>
        <v>0.65918198918269233</v>
      </c>
    </row>
    <row r="3586" spans="1:12">
      <c r="A3586" s="14">
        <v>2020</v>
      </c>
      <c r="B3586" s="14" t="s">
        <v>1165</v>
      </c>
      <c r="C3586" s="14" t="s">
        <v>2399</v>
      </c>
      <c r="D3586" s="14" t="s">
        <v>1149</v>
      </c>
      <c r="E3586" s="14" t="s">
        <v>1481</v>
      </c>
      <c r="F3586" s="14" t="s">
        <v>1169</v>
      </c>
      <c r="G3586" s="30">
        <v>301.30653782884264</v>
      </c>
      <c r="H3586" s="30">
        <v>86.699590964999928</v>
      </c>
      <c r="I3586" s="26">
        <f t="shared" si="177"/>
        <v>301.30653782884264</v>
      </c>
      <c r="J3586" s="26">
        <f t="shared" si="177"/>
        <v>86.699590964999928</v>
      </c>
      <c r="K3586" s="26">
        <f t="shared" si="178"/>
        <v>214.60694686384272</v>
      </c>
      <c r="L3586" s="28">
        <f t="shared" si="179"/>
        <v>0.71225453125000004</v>
      </c>
    </row>
    <row r="3587" spans="1:12">
      <c r="A3587" s="14">
        <v>2013</v>
      </c>
      <c r="B3587" s="14" t="s">
        <v>1165</v>
      </c>
      <c r="C3587" s="14" t="s">
        <v>2399</v>
      </c>
      <c r="D3587" s="14" t="s">
        <v>1149</v>
      </c>
      <c r="E3587" s="14" t="s">
        <v>1481</v>
      </c>
      <c r="F3587" s="14" t="s">
        <v>1169</v>
      </c>
      <c r="G3587" s="30">
        <v>254.94139718805991</v>
      </c>
      <c r="H3587" s="30">
        <v>114.66555602597911</v>
      </c>
      <c r="I3587" s="26">
        <f t="shared" si="177"/>
        <v>254.94139718805991</v>
      </c>
      <c r="J3587" s="26">
        <f t="shared" si="177"/>
        <v>114.66555602597911</v>
      </c>
      <c r="K3587" s="26">
        <f t="shared" si="178"/>
        <v>140.27584116208078</v>
      </c>
      <c r="L3587" s="28">
        <f t="shared" si="179"/>
        <v>0.55022778846153808</v>
      </c>
    </row>
    <row r="3588" spans="1:12">
      <c r="A3588" s="14">
        <v>2014</v>
      </c>
      <c r="B3588" s="14" t="s">
        <v>1165</v>
      </c>
      <c r="C3588" s="14" t="s">
        <v>2399</v>
      </c>
      <c r="D3588" s="14" t="s">
        <v>1149</v>
      </c>
      <c r="E3588" s="14" t="s">
        <v>1481</v>
      </c>
      <c r="F3588" s="14" t="s">
        <v>1169</v>
      </c>
      <c r="G3588" s="30">
        <v>296.21899641768709</v>
      </c>
      <c r="H3588" s="30">
        <v>116.26395519158656</v>
      </c>
      <c r="I3588" s="26">
        <f t="shared" si="177"/>
        <v>296.21899641768709</v>
      </c>
      <c r="J3588" s="26">
        <f t="shared" si="177"/>
        <v>116.26395519158656</v>
      </c>
      <c r="K3588" s="26">
        <f t="shared" si="178"/>
        <v>179.95504122610055</v>
      </c>
      <c r="L3588" s="28">
        <f t="shared" si="179"/>
        <v>0.60750675480769245</v>
      </c>
    </row>
    <row r="3589" spans="1:12">
      <c r="A3589" s="14">
        <v>2016</v>
      </c>
      <c r="B3589" s="14" t="s">
        <v>1165</v>
      </c>
      <c r="C3589" s="14" t="s">
        <v>2400</v>
      </c>
      <c r="D3589" s="14" t="s">
        <v>1149</v>
      </c>
      <c r="E3589" s="14" t="s">
        <v>1500</v>
      </c>
      <c r="F3589" s="14" t="s">
        <v>2358</v>
      </c>
      <c r="G3589" s="30">
        <v>2623.7059474394118</v>
      </c>
      <c r="H3589" s="30">
        <v>510.11286008916682</v>
      </c>
      <c r="I3589" s="26">
        <f t="shared" si="177"/>
        <v>2623.7059474394118</v>
      </c>
      <c r="J3589" s="26">
        <f t="shared" si="177"/>
        <v>510.11286008916682</v>
      </c>
      <c r="K3589" s="26">
        <f t="shared" si="178"/>
        <v>2113.5930873502448</v>
      </c>
      <c r="L3589" s="28">
        <f t="shared" si="179"/>
        <v>0.80557544545454562</v>
      </c>
    </row>
    <row r="3590" spans="1:12">
      <c r="A3590" s="14">
        <v>2012</v>
      </c>
      <c r="B3590" s="14" t="s">
        <v>1165</v>
      </c>
      <c r="C3590" s="14" t="s">
        <v>2400</v>
      </c>
      <c r="D3590" s="14" t="s">
        <v>1149</v>
      </c>
      <c r="E3590" s="14" t="s">
        <v>1500</v>
      </c>
      <c r="F3590" s="14" t="s">
        <v>2358</v>
      </c>
      <c r="G3590" s="30">
        <v>2772.8006929317412</v>
      </c>
      <c r="H3590" s="30">
        <v>558.69190612386046</v>
      </c>
      <c r="I3590" s="26">
        <f t="shared" si="177"/>
        <v>2772.8006929317412</v>
      </c>
      <c r="J3590" s="26">
        <f t="shared" si="177"/>
        <v>558.69190612386046</v>
      </c>
      <c r="K3590" s="26">
        <f t="shared" si="178"/>
        <v>2214.1087868078807</v>
      </c>
      <c r="L3590" s="28">
        <f t="shared" si="179"/>
        <v>0.79850989378787851</v>
      </c>
    </row>
    <row r="3591" spans="1:12">
      <c r="A3591" s="14">
        <v>2020</v>
      </c>
      <c r="B3591" s="14" t="s">
        <v>1165</v>
      </c>
      <c r="C3591" s="14" t="s">
        <v>2400</v>
      </c>
      <c r="D3591" s="14" t="s">
        <v>1149</v>
      </c>
      <c r="E3591" s="14" t="s">
        <v>1500</v>
      </c>
      <c r="F3591" s="14" t="s">
        <v>2357</v>
      </c>
      <c r="G3591" s="30">
        <v>2906.0254681461888</v>
      </c>
      <c r="H3591" s="30">
        <v>589.92300051552365</v>
      </c>
      <c r="I3591" s="26">
        <f t="shared" si="177"/>
        <v>2906.0254681461888</v>
      </c>
      <c r="J3591" s="26">
        <f t="shared" si="177"/>
        <v>589.92300051552365</v>
      </c>
      <c r="K3591" s="26">
        <f t="shared" si="178"/>
        <v>2316.1024676306652</v>
      </c>
      <c r="L3591" s="28">
        <f t="shared" si="179"/>
        <v>0.79700005833333343</v>
      </c>
    </row>
    <row r="3592" spans="1:12">
      <c r="A3592" s="14">
        <v>2021</v>
      </c>
      <c r="B3592" s="14" t="s">
        <v>1165</v>
      </c>
      <c r="C3592" s="14" t="s">
        <v>2400</v>
      </c>
      <c r="D3592" s="14" t="s">
        <v>1149</v>
      </c>
      <c r="E3592" s="14" t="s">
        <v>1500</v>
      </c>
      <c r="F3592" s="14" t="s">
        <v>2357</v>
      </c>
      <c r="G3592" s="30">
        <v>2563.2139619977806</v>
      </c>
      <c r="H3592" s="30">
        <v>590.37248473874968</v>
      </c>
      <c r="I3592" s="26">
        <f t="shared" ref="I3592:J3655" si="180">IF(G3592&lt;0,"",IF(G3592="","",G3592))</f>
        <v>2563.2139619977806</v>
      </c>
      <c r="J3592" s="26">
        <f t="shared" si="180"/>
        <v>590.37248473874968</v>
      </c>
      <c r="K3592" s="26">
        <f t="shared" si="178"/>
        <v>1972.8414772590309</v>
      </c>
      <c r="L3592" s="28">
        <f t="shared" si="179"/>
        <v>0.76967491068181804</v>
      </c>
    </row>
    <row r="3593" spans="1:12">
      <c r="A3593" s="14">
        <v>2011</v>
      </c>
      <c r="B3593" s="14" t="s">
        <v>1165</v>
      </c>
      <c r="C3593" s="14" t="s">
        <v>2400</v>
      </c>
      <c r="D3593" s="14" t="s">
        <v>1149</v>
      </c>
      <c r="E3593" s="14" t="s">
        <v>1500</v>
      </c>
      <c r="F3593" s="14" t="s">
        <v>2358</v>
      </c>
      <c r="G3593" s="30">
        <v>2449.5316076919271</v>
      </c>
      <c r="H3593" s="30">
        <v>592.53462232144807</v>
      </c>
      <c r="I3593" s="26">
        <f t="shared" si="180"/>
        <v>2449.5316076919271</v>
      </c>
      <c r="J3593" s="26">
        <f t="shared" si="180"/>
        <v>592.53462232144807</v>
      </c>
      <c r="K3593" s="26">
        <f t="shared" si="178"/>
        <v>1856.996985370479</v>
      </c>
      <c r="L3593" s="28">
        <f t="shared" si="179"/>
        <v>0.75810288772727275</v>
      </c>
    </row>
    <row r="3594" spans="1:12">
      <c r="A3594" s="14">
        <v>2018</v>
      </c>
      <c r="B3594" s="14" t="s">
        <v>1165</v>
      </c>
      <c r="C3594" s="14" t="s">
        <v>2400</v>
      </c>
      <c r="D3594" s="14" t="s">
        <v>1149</v>
      </c>
      <c r="E3594" s="14" t="s">
        <v>1500</v>
      </c>
      <c r="F3594" s="14" t="s">
        <v>2357</v>
      </c>
      <c r="G3594" s="30">
        <v>2641.5587639702717</v>
      </c>
      <c r="H3594" s="30">
        <v>643.50523159999932</v>
      </c>
      <c r="I3594" s="26">
        <f t="shared" si="180"/>
        <v>2641.5587639702717</v>
      </c>
      <c r="J3594" s="26">
        <f t="shared" si="180"/>
        <v>643.50523159999932</v>
      </c>
      <c r="K3594" s="26">
        <f t="shared" si="178"/>
        <v>1998.0535323702725</v>
      </c>
      <c r="L3594" s="28">
        <f t="shared" si="179"/>
        <v>0.75639185454545455</v>
      </c>
    </row>
    <row r="3595" spans="1:12">
      <c r="A3595" s="14">
        <v>2019</v>
      </c>
      <c r="B3595" s="14" t="s">
        <v>1165</v>
      </c>
      <c r="C3595" s="14" t="s">
        <v>2400</v>
      </c>
      <c r="D3595" s="14" t="s">
        <v>1149</v>
      </c>
      <c r="E3595" s="14" t="s">
        <v>1500</v>
      </c>
      <c r="F3595" s="14" t="s">
        <v>2357</v>
      </c>
      <c r="G3595" s="30">
        <v>2685.2956639776735</v>
      </c>
      <c r="H3595" s="30">
        <v>730.66181379166699</v>
      </c>
      <c r="I3595" s="26">
        <f t="shared" si="180"/>
        <v>2685.2956639776735</v>
      </c>
      <c r="J3595" s="26">
        <f t="shared" si="180"/>
        <v>730.66181379166699</v>
      </c>
      <c r="K3595" s="26">
        <f t="shared" si="178"/>
        <v>1954.6338501860064</v>
      </c>
      <c r="L3595" s="28">
        <f t="shared" si="179"/>
        <v>0.72790265757575734</v>
      </c>
    </row>
    <row r="3596" spans="1:12">
      <c r="A3596" s="14">
        <v>2015</v>
      </c>
      <c r="B3596" s="14" t="s">
        <v>1165</v>
      </c>
      <c r="C3596" s="14" t="s">
        <v>2400</v>
      </c>
      <c r="D3596" s="14" t="s">
        <v>1149</v>
      </c>
      <c r="E3596" s="14" t="s">
        <v>1500</v>
      </c>
      <c r="F3596" s="14" t="s">
        <v>2358</v>
      </c>
      <c r="G3596" s="30">
        <v>2696.4783028603024</v>
      </c>
      <c r="H3596" s="30">
        <v>828.32754186666682</v>
      </c>
      <c r="I3596" s="26">
        <f t="shared" si="180"/>
        <v>2696.4783028603024</v>
      </c>
      <c r="J3596" s="26">
        <f t="shared" si="180"/>
        <v>828.32754186666682</v>
      </c>
      <c r="K3596" s="26">
        <f t="shared" si="178"/>
        <v>1868.1507609936357</v>
      </c>
      <c r="L3596" s="28">
        <f t="shared" si="179"/>
        <v>0.69281134545454559</v>
      </c>
    </row>
    <row r="3597" spans="1:12">
      <c r="A3597" s="14">
        <v>2017</v>
      </c>
      <c r="B3597" s="14" t="s">
        <v>1165</v>
      </c>
      <c r="C3597" s="14" t="s">
        <v>2400</v>
      </c>
      <c r="D3597" s="14" t="s">
        <v>1149</v>
      </c>
      <c r="E3597" s="14" t="s">
        <v>1500</v>
      </c>
      <c r="F3597" s="14" t="s">
        <v>2358</v>
      </c>
      <c r="G3597" s="30">
        <v>2401.118271397811</v>
      </c>
      <c r="H3597" s="30">
        <v>873.80723045386969</v>
      </c>
      <c r="I3597" s="26">
        <f t="shared" si="180"/>
        <v>2401.118271397811</v>
      </c>
      <c r="J3597" s="26">
        <f t="shared" si="180"/>
        <v>873.80723045386969</v>
      </c>
      <c r="K3597" s="26">
        <f t="shared" si="178"/>
        <v>1527.3110409439414</v>
      </c>
      <c r="L3597" s="28">
        <f t="shared" si="179"/>
        <v>0.63608321969696946</v>
      </c>
    </row>
    <row r="3598" spans="1:12">
      <c r="A3598" s="14">
        <v>2013</v>
      </c>
      <c r="B3598" s="14" t="s">
        <v>1165</v>
      </c>
      <c r="C3598" s="14" t="s">
        <v>2400</v>
      </c>
      <c r="D3598" s="14" t="s">
        <v>1149</v>
      </c>
      <c r="E3598" s="14" t="s">
        <v>1500</v>
      </c>
      <c r="F3598" s="14" t="s">
        <v>2358</v>
      </c>
      <c r="G3598" s="30">
        <v>2706.8270925493466</v>
      </c>
      <c r="H3598" s="30">
        <v>912.38235828703921</v>
      </c>
      <c r="I3598" s="26">
        <f t="shared" si="180"/>
        <v>2706.8270925493466</v>
      </c>
      <c r="J3598" s="26">
        <f t="shared" si="180"/>
        <v>912.38235828703921</v>
      </c>
      <c r="K3598" s="26">
        <f t="shared" si="178"/>
        <v>1794.4447342623075</v>
      </c>
      <c r="L3598" s="28">
        <f t="shared" si="179"/>
        <v>0.66293290000000027</v>
      </c>
    </row>
    <row r="3599" spans="1:12">
      <c r="A3599" s="14">
        <v>2014</v>
      </c>
      <c r="B3599" s="14" t="s">
        <v>1165</v>
      </c>
      <c r="C3599" s="14" t="s">
        <v>2400</v>
      </c>
      <c r="D3599" s="14" t="s">
        <v>1149</v>
      </c>
      <c r="E3599" s="14" t="s">
        <v>1500</v>
      </c>
      <c r="F3599" s="14" t="s">
        <v>2358</v>
      </c>
      <c r="G3599" s="30">
        <v>2939.7540133813127</v>
      </c>
      <c r="H3599" s="30">
        <v>1326.354640838334</v>
      </c>
      <c r="I3599" s="26">
        <f t="shared" si="180"/>
        <v>2939.7540133813127</v>
      </c>
      <c r="J3599" s="26">
        <f t="shared" si="180"/>
        <v>1326.354640838334</v>
      </c>
      <c r="K3599" s="26">
        <f t="shared" si="178"/>
        <v>1613.3993725429787</v>
      </c>
      <c r="L3599" s="28">
        <f t="shared" si="179"/>
        <v>0.54882121606060585</v>
      </c>
    </row>
    <row r="3600" spans="1:12">
      <c r="A3600" s="14">
        <v>2011</v>
      </c>
      <c r="B3600" s="14" t="s">
        <v>1165</v>
      </c>
      <c r="C3600" s="14" t="s">
        <v>2401</v>
      </c>
      <c r="D3600" s="14" t="s">
        <v>1476</v>
      </c>
      <c r="E3600" s="14" t="s">
        <v>2402</v>
      </c>
      <c r="F3600" s="14" t="s">
        <v>2403</v>
      </c>
      <c r="G3600" s="30">
        <v>2040.9623111877711</v>
      </c>
      <c r="H3600" s="30">
        <v>315.7674870607708</v>
      </c>
      <c r="I3600" s="26">
        <f t="shared" si="180"/>
        <v>2040.9623111877711</v>
      </c>
      <c r="J3600" s="26">
        <f t="shared" si="180"/>
        <v>315.7674870607708</v>
      </c>
      <c r="K3600" s="26">
        <f t="shared" si="178"/>
        <v>1725.1948241270002</v>
      </c>
      <c r="L3600" s="28">
        <f t="shared" si="179"/>
        <v>0.8452849984882842</v>
      </c>
    </row>
    <row r="3601" spans="1:12">
      <c r="A3601" s="14">
        <v>2012</v>
      </c>
      <c r="B3601" s="14" t="s">
        <v>1165</v>
      </c>
      <c r="C3601" s="14" t="s">
        <v>2401</v>
      </c>
      <c r="D3601" s="14" t="s">
        <v>1476</v>
      </c>
      <c r="E3601" s="14" t="s">
        <v>2402</v>
      </c>
      <c r="F3601" s="14" t="s">
        <v>2403</v>
      </c>
      <c r="G3601" s="30">
        <v>1266.0515584253496</v>
      </c>
      <c r="H3601" s="30">
        <v>358.49942443247147</v>
      </c>
      <c r="I3601" s="26">
        <f t="shared" si="180"/>
        <v>1266.0515584253496</v>
      </c>
      <c r="J3601" s="26">
        <f t="shared" si="180"/>
        <v>358.49942443247147</v>
      </c>
      <c r="K3601" s="26">
        <f t="shared" si="178"/>
        <v>907.55213399287823</v>
      </c>
      <c r="L3601" s="28">
        <f t="shared" si="179"/>
        <v>0.71683663114134566</v>
      </c>
    </row>
    <row r="3602" spans="1:12">
      <c r="A3602" s="14">
        <v>2017</v>
      </c>
      <c r="B3602" s="14" t="s">
        <v>1165</v>
      </c>
      <c r="C3602" s="14" t="s">
        <v>2401</v>
      </c>
      <c r="D3602" s="14" t="s">
        <v>1476</v>
      </c>
      <c r="E3602" s="14" t="s">
        <v>2402</v>
      </c>
      <c r="F3602" s="14" t="s">
        <v>2403</v>
      </c>
      <c r="G3602" s="30">
        <v>1055.7167690109388</v>
      </c>
      <c r="H3602" s="30">
        <v>362.2006555237262</v>
      </c>
      <c r="I3602" s="26">
        <f t="shared" si="180"/>
        <v>1055.7167690109388</v>
      </c>
      <c r="J3602" s="26">
        <f t="shared" si="180"/>
        <v>362.2006555237262</v>
      </c>
      <c r="K3602" s="26">
        <f t="shared" si="178"/>
        <v>693.51611348721258</v>
      </c>
      <c r="L3602" s="28">
        <f t="shared" si="179"/>
        <v>0.65691493575207827</v>
      </c>
    </row>
    <row r="3603" spans="1:12">
      <c r="A3603" s="14">
        <v>2015</v>
      </c>
      <c r="B3603" s="14" t="s">
        <v>1165</v>
      </c>
      <c r="C3603" s="14" t="s">
        <v>2401</v>
      </c>
      <c r="D3603" s="14" t="s">
        <v>1476</v>
      </c>
      <c r="E3603" s="14" t="s">
        <v>2402</v>
      </c>
      <c r="F3603" s="14" t="s">
        <v>2403</v>
      </c>
      <c r="G3603" s="30">
        <v>1051.858839915318</v>
      </c>
      <c r="H3603" s="30">
        <v>439.78622700762406</v>
      </c>
      <c r="I3603" s="26">
        <f t="shared" si="180"/>
        <v>1051.858839915318</v>
      </c>
      <c r="J3603" s="26">
        <f t="shared" si="180"/>
        <v>439.78622700762406</v>
      </c>
      <c r="K3603" s="26">
        <f t="shared" si="178"/>
        <v>612.07261290769384</v>
      </c>
      <c r="L3603" s="28">
        <f t="shared" si="179"/>
        <v>0.58189615343915346</v>
      </c>
    </row>
    <row r="3604" spans="1:12">
      <c r="A3604" s="14">
        <v>2021</v>
      </c>
      <c r="B3604" s="14" t="s">
        <v>1165</v>
      </c>
      <c r="C3604" s="14" t="s">
        <v>2401</v>
      </c>
      <c r="D3604" s="14" t="s">
        <v>1476</v>
      </c>
      <c r="E3604" s="14" t="s">
        <v>2402</v>
      </c>
      <c r="F3604" s="14" t="s">
        <v>2403</v>
      </c>
      <c r="G3604" s="30">
        <v>1073.9414060563597</v>
      </c>
      <c r="H3604" s="30">
        <v>445.3253152906251</v>
      </c>
      <c r="I3604" s="26">
        <f t="shared" si="180"/>
        <v>1073.9414060563597</v>
      </c>
      <c r="J3604" s="26">
        <f t="shared" si="180"/>
        <v>445.3253152906251</v>
      </c>
      <c r="K3604" s="26">
        <f t="shared" si="178"/>
        <v>628.61609076573461</v>
      </c>
      <c r="L3604" s="28">
        <f t="shared" si="179"/>
        <v>0.58533555668934256</v>
      </c>
    </row>
    <row r="3605" spans="1:12">
      <c r="A3605" s="14">
        <v>2018</v>
      </c>
      <c r="B3605" s="14" t="s">
        <v>1165</v>
      </c>
      <c r="C3605" s="14" t="s">
        <v>2401</v>
      </c>
      <c r="D3605" s="14" t="s">
        <v>1476</v>
      </c>
      <c r="E3605" s="14" t="s">
        <v>2402</v>
      </c>
      <c r="F3605" s="14" t="s">
        <v>2403</v>
      </c>
      <c r="G3605" s="30">
        <v>1221.9663849041563</v>
      </c>
      <c r="H3605" s="30">
        <v>474.0726239655296</v>
      </c>
      <c r="I3605" s="26">
        <f t="shared" si="180"/>
        <v>1221.9663849041563</v>
      </c>
      <c r="J3605" s="26">
        <f t="shared" si="180"/>
        <v>474.0726239655296</v>
      </c>
      <c r="K3605" s="26">
        <f t="shared" si="178"/>
        <v>747.89376093862666</v>
      </c>
      <c r="L3605" s="28">
        <f t="shared" si="179"/>
        <v>0.61204119047619054</v>
      </c>
    </row>
    <row r="3606" spans="1:12">
      <c r="A3606" s="14">
        <v>2016</v>
      </c>
      <c r="B3606" s="14" t="s">
        <v>1165</v>
      </c>
      <c r="C3606" s="14" t="s">
        <v>2401</v>
      </c>
      <c r="D3606" s="14" t="s">
        <v>1476</v>
      </c>
      <c r="E3606" s="14" t="s">
        <v>2402</v>
      </c>
      <c r="F3606" s="14" t="s">
        <v>2403</v>
      </c>
      <c r="G3606" s="30">
        <v>1188.7310802322754</v>
      </c>
      <c r="H3606" s="30">
        <v>514.80565219687458</v>
      </c>
      <c r="I3606" s="26">
        <f t="shared" si="180"/>
        <v>1188.7310802322754</v>
      </c>
      <c r="J3606" s="26">
        <f t="shared" si="180"/>
        <v>514.80565219687458</v>
      </c>
      <c r="K3606" s="26">
        <f t="shared" si="178"/>
        <v>673.92542803540084</v>
      </c>
      <c r="L3606" s="28">
        <f t="shared" si="179"/>
        <v>0.5669284157218446</v>
      </c>
    </row>
    <row r="3607" spans="1:12">
      <c r="A3607" s="14">
        <v>2020</v>
      </c>
      <c r="B3607" s="14" t="s">
        <v>1165</v>
      </c>
      <c r="C3607" s="14" t="s">
        <v>2401</v>
      </c>
      <c r="D3607" s="14" t="s">
        <v>1476</v>
      </c>
      <c r="E3607" s="14" t="s">
        <v>2402</v>
      </c>
      <c r="F3607" s="14" t="s">
        <v>2403</v>
      </c>
      <c r="G3607" s="30">
        <v>1254.7820053606681</v>
      </c>
      <c r="H3607" s="30">
        <v>562.75270875583294</v>
      </c>
      <c r="I3607" s="26">
        <f t="shared" si="180"/>
        <v>1254.7820053606681</v>
      </c>
      <c r="J3607" s="26">
        <f t="shared" si="180"/>
        <v>562.75270875583294</v>
      </c>
      <c r="K3607" s="26">
        <f t="shared" si="178"/>
        <v>692.02929660483517</v>
      </c>
      <c r="L3607" s="28">
        <f t="shared" si="179"/>
        <v>0.55151356462585055</v>
      </c>
    </row>
    <row r="3608" spans="1:12">
      <c r="A3608" s="14">
        <v>2019</v>
      </c>
      <c r="B3608" s="14" t="s">
        <v>1165</v>
      </c>
      <c r="C3608" s="14" t="s">
        <v>2401</v>
      </c>
      <c r="D3608" s="14" t="s">
        <v>1476</v>
      </c>
      <c r="E3608" s="14" t="s">
        <v>2402</v>
      </c>
      <c r="F3608" s="14" t="s">
        <v>2403</v>
      </c>
      <c r="G3608" s="30">
        <v>1214.8178854588045</v>
      </c>
      <c r="H3608" s="30">
        <v>578.90881194666611</v>
      </c>
      <c r="I3608" s="26">
        <f t="shared" si="180"/>
        <v>1214.8178854588045</v>
      </c>
      <c r="J3608" s="26">
        <f t="shared" si="180"/>
        <v>578.90881194666611</v>
      </c>
      <c r="K3608" s="26">
        <f t="shared" si="178"/>
        <v>635.90907351213843</v>
      </c>
      <c r="L3608" s="28">
        <f t="shared" si="179"/>
        <v>0.52346041421012868</v>
      </c>
    </row>
    <row r="3609" spans="1:12">
      <c r="A3609" s="14">
        <v>2013</v>
      </c>
      <c r="B3609" s="14" t="s">
        <v>1165</v>
      </c>
      <c r="C3609" s="14" t="s">
        <v>2401</v>
      </c>
      <c r="D3609" s="14" t="s">
        <v>1476</v>
      </c>
      <c r="E3609" s="14" t="s">
        <v>2402</v>
      </c>
      <c r="F3609" s="14" t="s">
        <v>2403</v>
      </c>
      <c r="G3609" s="30">
        <v>1389.0341299798824</v>
      </c>
      <c r="H3609" s="30">
        <v>626.17477469600828</v>
      </c>
      <c r="I3609" s="26">
        <f t="shared" si="180"/>
        <v>1389.0341299798824</v>
      </c>
      <c r="J3609" s="26">
        <f t="shared" si="180"/>
        <v>626.17477469600828</v>
      </c>
      <c r="K3609" s="26">
        <f t="shared" si="178"/>
        <v>762.85935528387415</v>
      </c>
      <c r="L3609" s="28">
        <f t="shared" si="179"/>
        <v>0.54920130385487553</v>
      </c>
    </row>
    <row r="3610" spans="1:12">
      <c r="A3610" s="14">
        <v>2014</v>
      </c>
      <c r="B3610" s="14" t="s">
        <v>1165</v>
      </c>
      <c r="C3610" s="14" t="s">
        <v>2401</v>
      </c>
      <c r="D3610" s="14" t="s">
        <v>1476</v>
      </c>
      <c r="E3610" s="14" t="s">
        <v>2402</v>
      </c>
      <c r="F3610" s="14" t="s">
        <v>2403</v>
      </c>
      <c r="G3610" s="30">
        <v>1321.3094732649704</v>
      </c>
      <c r="H3610" s="30">
        <v>721.65636164999933</v>
      </c>
      <c r="I3610" s="26">
        <f t="shared" si="180"/>
        <v>1321.3094732649704</v>
      </c>
      <c r="J3610" s="26">
        <f t="shared" si="180"/>
        <v>721.65636164999933</v>
      </c>
      <c r="K3610" s="26">
        <f t="shared" si="178"/>
        <v>599.65311161497107</v>
      </c>
      <c r="L3610" s="28">
        <f t="shared" si="179"/>
        <v>0.45383244708994747</v>
      </c>
    </row>
    <row r="3611" spans="1:12">
      <c r="A3611" s="14">
        <v>2019</v>
      </c>
      <c r="B3611" s="14" t="s">
        <v>1165</v>
      </c>
      <c r="C3611" s="14" t="s">
        <v>2404</v>
      </c>
      <c r="D3611" s="14" t="s">
        <v>2335</v>
      </c>
      <c r="E3611" s="14" t="s">
        <v>2364</v>
      </c>
      <c r="F3611" s="14" t="s">
        <v>2365</v>
      </c>
      <c r="G3611" s="30">
        <v>15699.281476326176</v>
      </c>
      <c r="H3611" s="30">
        <v>2996.188453716672</v>
      </c>
      <c r="I3611" s="26">
        <f t="shared" si="180"/>
        <v>15699.281476326176</v>
      </c>
      <c r="J3611" s="26">
        <f t="shared" si="180"/>
        <v>2996.188453716672</v>
      </c>
      <c r="K3611" s="26">
        <f t="shared" si="178"/>
        <v>12703.093022609504</v>
      </c>
      <c r="L3611" s="28">
        <f t="shared" si="179"/>
        <v>0.80915123674705802</v>
      </c>
    </row>
    <row r="3612" spans="1:12">
      <c r="A3612" s="14">
        <v>2017</v>
      </c>
      <c r="B3612" s="14" t="s">
        <v>1165</v>
      </c>
      <c r="C3612" s="14" t="s">
        <v>2404</v>
      </c>
      <c r="D3612" s="14" t="s">
        <v>2335</v>
      </c>
      <c r="E3612" s="14" t="s">
        <v>2364</v>
      </c>
      <c r="F3612" s="14" t="s">
        <v>2365</v>
      </c>
      <c r="G3612" s="30">
        <v>13148.50904185539</v>
      </c>
      <c r="H3612" s="30">
        <v>3851.0307670826401</v>
      </c>
      <c r="I3612" s="26">
        <f t="shared" si="180"/>
        <v>13148.50904185539</v>
      </c>
      <c r="J3612" s="26">
        <f t="shared" si="180"/>
        <v>3851.0307670826401</v>
      </c>
      <c r="K3612" s="26">
        <f t="shared" si="178"/>
        <v>9297.4782747727495</v>
      </c>
      <c r="L3612" s="28">
        <f t="shared" si="179"/>
        <v>0.70711274146568781</v>
      </c>
    </row>
    <row r="3613" spans="1:12">
      <c r="A3613" s="14">
        <v>2018</v>
      </c>
      <c r="B3613" s="14" t="s">
        <v>1165</v>
      </c>
      <c r="C3613" s="14" t="s">
        <v>2404</v>
      </c>
      <c r="D3613" s="14" t="s">
        <v>2335</v>
      </c>
      <c r="E3613" s="14" t="s">
        <v>2364</v>
      </c>
      <c r="F3613" s="14" t="s">
        <v>2365</v>
      </c>
      <c r="G3613" s="30">
        <v>15689.012867336382</v>
      </c>
      <c r="H3613" s="30">
        <v>4280.2860321942153</v>
      </c>
      <c r="I3613" s="26">
        <f t="shared" si="180"/>
        <v>15689.012867336382</v>
      </c>
      <c r="J3613" s="26">
        <f t="shared" si="180"/>
        <v>4280.2860321942153</v>
      </c>
      <c r="K3613" s="26">
        <f t="shared" si="178"/>
        <v>11408.726835142166</v>
      </c>
      <c r="L3613" s="28">
        <f t="shared" si="179"/>
        <v>0.72717939182104163</v>
      </c>
    </row>
    <row r="3614" spans="1:12">
      <c r="A3614" s="14">
        <v>2019</v>
      </c>
      <c r="B3614" s="14" t="s">
        <v>1170</v>
      </c>
      <c r="C3614" s="14" t="s">
        <v>2405</v>
      </c>
      <c r="D3614" s="14" t="s">
        <v>2406</v>
      </c>
      <c r="E3614" s="14" t="s">
        <v>1173</v>
      </c>
      <c r="F3614" s="14" t="s">
        <v>2407</v>
      </c>
      <c r="G3614" s="30">
        <v>1878.7056203426148</v>
      </c>
      <c r="H3614" s="30">
        <v>179.59482425269104</v>
      </c>
      <c r="I3614" s="26">
        <f t="shared" si="180"/>
        <v>1878.7056203426148</v>
      </c>
      <c r="J3614" s="26">
        <f t="shared" si="180"/>
        <v>179.59482425269104</v>
      </c>
      <c r="K3614" s="26">
        <f t="shared" si="178"/>
        <v>1699.1107960899237</v>
      </c>
      <c r="L3614" s="28">
        <f t="shared" si="179"/>
        <v>0.90440502103786813</v>
      </c>
    </row>
    <row r="3615" spans="1:12">
      <c r="A3615" s="14">
        <v>2018</v>
      </c>
      <c r="B3615" s="14" t="s">
        <v>1170</v>
      </c>
      <c r="C3615" s="14" t="s">
        <v>2405</v>
      </c>
      <c r="D3615" s="14" t="s">
        <v>2406</v>
      </c>
      <c r="E3615" s="14" t="s">
        <v>1173</v>
      </c>
      <c r="F3615" s="14" t="s">
        <v>2407</v>
      </c>
      <c r="G3615" s="30">
        <v>1852.1035228574588</v>
      </c>
      <c r="H3615" s="30">
        <v>183.07762455713288</v>
      </c>
      <c r="I3615" s="26">
        <f t="shared" si="180"/>
        <v>1852.1035228574588</v>
      </c>
      <c r="J3615" s="26">
        <f t="shared" si="180"/>
        <v>183.07762455713288</v>
      </c>
      <c r="K3615" s="26">
        <f t="shared" si="178"/>
        <v>1669.0258983003259</v>
      </c>
      <c r="L3615" s="28">
        <f t="shared" si="179"/>
        <v>0.90115151647966341</v>
      </c>
    </row>
    <row r="3616" spans="1:12">
      <c r="A3616" s="14">
        <v>2020</v>
      </c>
      <c r="B3616" s="14" t="s">
        <v>1170</v>
      </c>
      <c r="C3616" s="14" t="s">
        <v>2405</v>
      </c>
      <c r="D3616" s="14" t="s">
        <v>2406</v>
      </c>
      <c r="E3616" s="14" t="s">
        <v>1173</v>
      </c>
      <c r="F3616" s="14" t="s">
        <v>2407</v>
      </c>
      <c r="G3616" s="30">
        <v>1836.4307893393109</v>
      </c>
      <c r="H3616" s="30">
        <v>225.99680929333368</v>
      </c>
      <c r="I3616" s="26">
        <f t="shared" si="180"/>
        <v>1836.4307893393109</v>
      </c>
      <c r="J3616" s="26">
        <f t="shared" si="180"/>
        <v>225.99680929333368</v>
      </c>
      <c r="K3616" s="26">
        <f t="shared" si="178"/>
        <v>1610.4339800459773</v>
      </c>
      <c r="L3616" s="28">
        <f t="shared" si="179"/>
        <v>0.87693693080878909</v>
      </c>
    </row>
    <row r="3617" spans="1:12">
      <c r="A3617" s="14">
        <v>2021</v>
      </c>
      <c r="B3617" s="14" t="s">
        <v>1170</v>
      </c>
      <c r="C3617" s="14" t="s">
        <v>2405</v>
      </c>
      <c r="D3617" s="14" t="s">
        <v>2406</v>
      </c>
      <c r="E3617" s="14" t="s">
        <v>1173</v>
      </c>
      <c r="F3617" s="14" t="s">
        <v>2407</v>
      </c>
      <c r="G3617" s="30">
        <v>1713.5173738035605</v>
      </c>
      <c r="H3617" s="30">
        <v>704.76739923945729</v>
      </c>
      <c r="I3617" s="26">
        <f t="shared" si="180"/>
        <v>1713.5173738035605</v>
      </c>
      <c r="J3617" s="26">
        <f t="shared" si="180"/>
        <v>704.76739923945729</v>
      </c>
      <c r="K3617" s="26">
        <f t="shared" ref="K3617:K3680" si="181">IF(H3617="","",IF(G3617="","",G3617-H3617))</f>
        <v>1008.7499745641032</v>
      </c>
      <c r="L3617" s="28">
        <f t="shared" ref="L3617:L3680" si="182">IF(H3617="","",IF(G3617="","",K3617/G3617))</f>
        <v>0.58870134028751753</v>
      </c>
    </row>
    <row r="3618" spans="1:12">
      <c r="A3618" s="14">
        <v>2015</v>
      </c>
      <c r="B3618" s="14" t="s">
        <v>1170</v>
      </c>
      <c r="C3618" s="14" t="s">
        <v>2408</v>
      </c>
      <c r="D3618" s="14" t="s">
        <v>2409</v>
      </c>
      <c r="E3618" s="14" t="s">
        <v>2410</v>
      </c>
      <c r="F3618" s="14" t="s">
        <v>2411</v>
      </c>
      <c r="G3618" s="30">
        <v>14575.939362068979</v>
      </c>
      <c r="H3618" s="30">
        <v>1667.0537987090925</v>
      </c>
      <c r="I3618" s="26">
        <f t="shared" si="180"/>
        <v>14575.939362068979</v>
      </c>
      <c r="J3618" s="26">
        <f t="shared" si="180"/>
        <v>1667.0537987090925</v>
      </c>
      <c r="K3618" s="26">
        <f t="shared" si="181"/>
        <v>12908.885563359887</v>
      </c>
      <c r="L3618" s="28">
        <f t="shared" si="182"/>
        <v>0.88562975206611572</v>
      </c>
    </row>
    <row r="3619" spans="1:12">
      <c r="A3619" s="14">
        <v>2017</v>
      </c>
      <c r="B3619" s="14" t="s">
        <v>1170</v>
      </c>
      <c r="C3619" s="14" t="s">
        <v>2408</v>
      </c>
      <c r="D3619" s="14" t="s">
        <v>2409</v>
      </c>
      <c r="E3619" s="14" t="s">
        <v>2410</v>
      </c>
      <c r="F3619" s="14" t="s">
        <v>2411</v>
      </c>
      <c r="G3619" s="30">
        <v>11168.664510642609</v>
      </c>
      <c r="H3619" s="30">
        <v>1744.6748483730776</v>
      </c>
      <c r="I3619" s="26">
        <f t="shared" si="180"/>
        <v>11168.664510642609</v>
      </c>
      <c r="J3619" s="26">
        <f t="shared" si="180"/>
        <v>1744.6748483730776</v>
      </c>
      <c r="K3619" s="26">
        <f t="shared" si="181"/>
        <v>9423.9896622695323</v>
      </c>
      <c r="L3619" s="28">
        <f t="shared" si="182"/>
        <v>0.84378840937422928</v>
      </c>
    </row>
    <row r="3620" spans="1:12">
      <c r="A3620" s="14">
        <v>2012</v>
      </c>
      <c r="B3620" s="14" t="s">
        <v>1170</v>
      </c>
      <c r="C3620" s="14" t="s">
        <v>2408</v>
      </c>
      <c r="D3620" s="14" t="s">
        <v>2409</v>
      </c>
      <c r="E3620" s="14" t="s">
        <v>2410</v>
      </c>
      <c r="F3620" s="14" t="s">
        <v>2411</v>
      </c>
      <c r="G3620" s="30">
        <v>14302.11499578107</v>
      </c>
      <c r="H3620" s="30">
        <v>1745.7909081447567</v>
      </c>
      <c r="I3620" s="26">
        <f t="shared" si="180"/>
        <v>14302.11499578107</v>
      </c>
      <c r="J3620" s="26">
        <f t="shared" si="180"/>
        <v>1745.7909081447567</v>
      </c>
      <c r="K3620" s="26">
        <f t="shared" si="181"/>
        <v>12556.324087636314</v>
      </c>
      <c r="L3620" s="28">
        <f t="shared" si="182"/>
        <v>0.87793477337724246</v>
      </c>
    </row>
    <row r="3621" spans="1:12">
      <c r="A3621" s="14">
        <v>2020</v>
      </c>
      <c r="B3621" s="14" t="s">
        <v>1170</v>
      </c>
      <c r="C3621" s="14" t="s">
        <v>2408</v>
      </c>
      <c r="D3621" s="14" t="s">
        <v>2409</v>
      </c>
      <c r="E3621" s="14" t="s">
        <v>2410</v>
      </c>
      <c r="F3621" s="14" t="s">
        <v>2411</v>
      </c>
      <c r="G3621" s="30">
        <v>15667.345858615028</v>
      </c>
      <c r="H3621" s="30">
        <v>1856.6126684904357</v>
      </c>
      <c r="I3621" s="26">
        <f t="shared" si="180"/>
        <v>15667.345858615028</v>
      </c>
      <c r="J3621" s="26">
        <f t="shared" si="180"/>
        <v>1856.6126684904357</v>
      </c>
      <c r="K3621" s="26">
        <f t="shared" si="181"/>
        <v>13810.733190124593</v>
      </c>
      <c r="L3621" s="28">
        <f t="shared" si="182"/>
        <v>0.88149794577557394</v>
      </c>
    </row>
    <row r="3622" spans="1:12">
      <c r="A3622" s="14">
        <v>2014</v>
      </c>
      <c r="B3622" s="14" t="s">
        <v>1170</v>
      </c>
      <c r="C3622" s="14" t="s">
        <v>2408</v>
      </c>
      <c r="D3622" s="14" t="s">
        <v>2409</v>
      </c>
      <c r="E3622" s="14" t="s">
        <v>2410</v>
      </c>
      <c r="F3622" s="14" t="s">
        <v>2411</v>
      </c>
      <c r="G3622" s="30">
        <v>14480.903529686726</v>
      </c>
      <c r="H3622" s="30">
        <v>2367.8512969940498</v>
      </c>
      <c r="I3622" s="26">
        <f t="shared" si="180"/>
        <v>14480.903529686726</v>
      </c>
      <c r="J3622" s="26">
        <f t="shared" si="180"/>
        <v>2367.8512969940498</v>
      </c>
      <c r="K3622" s="26">
        <f t="shared" si="181"/>
        <v>12113.052232692677</v>
      </c>
      <c r="L3622" s="28">
        <f t="shared" si="182"/>
        <v>0.83648456105381741</v>
      </c>
    </row>
    <row r="3623" spans="1:12">
      <c r="A3623" s="14">
        <v>2019</v>
      </c>
      <c r="B3623" s="14" t="s">
        <v>1170</v>
      </c>
      <c r="C3623" s="14" t="s">
        <v>2408</v>
      </c>
      <c r="D3623" s="14" t="s">
        <v>2409</v>
      </c>
      <c r="E3623" s="14" t="s">
        <v>2410</v>
      </c>
      <c r="F3623" s="14" t="s">
        <v>2411</v>
      </c>
      <c r="G3623" s="30">
        <v>17687.303287544586</v>
      </c>
      <c r="H3623" s="30">
        <v>2650.8061878796802</v>
      </c>
      <c r="I3623" s="26">
        <f t="shared" si="180"/>
        <v>17687.303287544586</v>
      </c>
      <c r="J3623" s="26">
        <f t="shared" si="180"/>
        <v>2650.8061878796802</v>
      </c>
      <c r="K3623" s="26">
        <f t="shared" si="181"/>
        <v>15036.497099664906</v>
      </c>
      <c r="L3623" s="28">
        <f t="shared" si="182"/>
        <v>0.85012943212511205</v>
      </c>
    </row>
    <row r="3624" spans="1:12">
      <c r="A3624" s="14">
        <v>2011</v>
      </c>
      <c r="B3624" s="14" t="s">
        <v>1170</v>
      </c>
      <c r="C3624" s="14" t="s">
        <v>2408</v>
      </c>
      <c r="D3624" s="14" t="s">
        <v>2409</v>
      </c>
      <c r="E3624" s="14" t="s">
        <v>2410</v>
      </c>
      <c r="F3624" s="14" t="s">
        <v>2411</v>
      </c>
      <c r="G3624" s="30">
        <v>17467.367187788288</v>
      </c>
      <c r="H3624" s="30">
        <v>2685.4069588636353</v>
      </c>
      <c r="I3624" s="26">
        <f t="shared" si="180"/>
        <v>17467.367187788288</v>
      </c>
      <c r="J3624" s="26">
        <f t="shared" si="180"/>
        <v>2685.4069588636353</v>
      </c>
      <c r="K3624" s="26">
        <f t="shared" si="181"/>
        <v>14781.960228924652</v>
      </c>
      <c r="L3624" s="28">
        <f t="shared" si="182"/>
        <v>0.84626149264549466</v>
      </c>
    </row>
    <row r="3625" spans="1:12">
      <c r="A3625" s="14">
        <v>2021</v>
      </c>
      <c r="B3625" s="14" t="s">
        <v>1170</v>
      </c>
      <c r="C3625" s="14" t="s">
        <v>2408</v>
      </c>
      <c r="D3625" s="14" t="s">
        <v>2409</v>
      </c>
      <c r="E3625" s="14" t="s">
        <v>2410</v>
      </c>
      <c r="F3625" s="14" t="s">
        <v>2411</v>
      </c>
      <c r="G3625" s="30">
        <v>15318.66179656816</v>
      </c>
      <c r="H3625" s="30">
        <v>2707.1677240414956</v>
      </c>
      <c r="I3625" s="26">
        <f t="shared" si="180"/>
        <v>15318.66179656816</v>
      </c>
      <c r="J3625" s="26">
        <f t="shared" si="180"/>
        <v>2707.1677240414956</v>
      </c>
      <c r="K3625" s="26">
        <f t="shared" si="181"/>
        <v>12611.494072526664</v>
      </c>
      <c r="L3625" s="28">
        <f t="shared" si="182"/>
        <v>0.82327648720281932</v>
      </c>
    </row>
    <row r="3626" spans="1:12">
      <c r="A3626" s="14">
        <v>2013</v>
      </c>
      <c r="B3626" s="14" t="s">
        <v>1170</v>
      </c>
      <c r="C3626" s="14" t="s">
        <v>2408</v>
      </c>
      <c r="D3626" s="14" t="s">
        <v>2409</v>
      </c>
      <c r="E3626" s="14" t="s">
        <v>2410</v>
      </c>
      <c r="F3626" s="14" t="s">
        <v>2411</v>
      </c>
      <c r="G3626" s="30">
        <v>17886.077152884001</v>
      </c>
      <c r="H3626" s="30">
        <v>3320.1241134918951</v>
      </c>
      <c r="I3626" s="26">
        <f t="shared" si="180"/>
        <v>17886.077152884001</v>
      </c>
      <c r="J3626" s="26">
        <f t="shared" si="180"/>
        <v>3320.1241134918951</v>
      </c>
      <c r="K3626" s="26">
        <f t="shared" si="181"/>
        <v>14565.953039392107</v>
      </c>
      <c r="L3626" s="28">
        <f t="shared" si="182"/>
        <v>0.81437382355490129</v>
      </c>
    </row>
    <row r="3627" spans="1:12">
      <c r="A3627" s="14">
        <v>2016</v>
      </c>
      <c r="B3627" s="14" t="s">
        <v>1170</v>
      </c>
      <c r="C3627" s="14" t="s">
        <v>2408</v>
      </c>
      <c r="D3627" s="14" t="s">
        <v>2409</v>
      </c>
      <c r="E3627" s="14" t="s">
        <v>2410</v>
      </c>
      <c r="F3627" s="14" t="s">
        <v>2411</v>
      </c>
      <c r="G3627" s="30">
        <v>18177.558512212123</v>
      </c>
      <c r="H3627" s="30">
        <v>3838.2498212029445</v>
      </c>
      <c r="I3627" s="26">
        <f t="shared" si="180"/>
        <v>18177.558512212123</v>
      </c>
      <c r="J3627" s="26">
        <f t="shared" si="180"/>
        <v>3838.2498212029445</v>
      </c>
      <c r="K3627" s="26">
        <f t="shared" si="181"/>
        <v>14339.308691009179</v>
      </c>
      <c r="L3627" s="28">
        <f t="shared" si="182"/>
        <v>0.78884679047385187</v>
      </c>
    </row>
    <row r="3628" spans="1:12">
      <c r="A3628" s="14">
        <v>2018</v>
      </c>
      <c r="B3628" s="14" t="s">
        <v>1170</v>
      </c>
      <c r="C3628" s="14" t="s">
        <v>2408</v>
      </c>
      <c r="D3628" s="14" t="s">
        <v>2409</v>
      </c>
      <c r="E3628" s="14" t="s">
        <v>2410</v>
      </c>
      <c r="F3628" s="14" t="s">
        <v>2411</v>
      </c>
      <c r="G3628" s="30">
        <v>18258.720002846741</v>
      </c>
      <c r="H3628" s="30">
        <v>4302.8465169000083</v>
      </c>
      <c r="I3628" s="26">
        <f t="shared" si="180"/>
        <v>18258.720002846741</v>
      </c>
      <c r="J3628" s="26">
        <f t="shared" si="180"/>
        <v>4302.8465169000083</v>
      </c>
      <c r="K3628" s="26">
        <f t="shared" si="181"/>
        <v>13955.873485946733</v>
      </c>
      <c r="L3628" s="28">
        <f t="shared" si="182"/>
        <v>0.76434018834676554</v>
      </c>
    </row>
    <row r="3629" spans="1:12">
      <c r="A3629" s="14">
        <v>2020</v>
      </c>
      <c r="B3629" s="14" t="s">
        <v>1170</v>
      </c>
      <c r="C3629" s="14" t="s">
        <v>2412</v>
      </c>
      <c r="D3629" s="14" t="s">
        <v>2309</v>
      </c>
      <c r="E3629" s="14" t="s">
        <v>1173</v>
      </c>
      <c r="F3629" s="14" t="s">
        <v>2413</v>
      </c>
      <c r="G3629" s="30">
        <v>625.06799010751809</v>
      </c>
      <c r="H3629" s="30">
        <v>368.28786459209903</v>
      </c>
      <c r="I3629" s="26">
        <f t="shared" si="180"/>
        <v>625.06799010751809</v>
      </c>
      <c r="J3629" s="26">
        <f t="shared" si="180"/>
        <v>368.28786459209903</v>
      </c>
      <c r="K3629" s="26">
        <f t="shared" si="181"/>
        <v>256.78012551541906</v>
      </c>
      <c r="L3629" s="28">
        <f t="shared" si="182"/>
        <v>0.41080351190476133</v>
      </c>
    </row>
    <row r="3630" spans="1:12">
      <c r="A3630" s="14">
        <v>2021</v>
      </c>
      <c r="B3630" s="14" t="s">
        <v>1170</v>
      </c>
      <c r="C3630" s="14" t="s">
        <v>2412</v>
      </c>
      <c r="D3630" s="14" t="s">
        <v>2309</v>
      </c>
      <c r="E3630" s="14" t="s">
        <v>1173</v>
      </c>
      <c r="F3630" s="14" t="s">
        <v>2413</v>
      </c>
      <c r="G3630" s="30">
        <v>582.09987155605916</v>
      </c>
      <c r="H3630" s="30">
        <v>392.15959040589559</v>
      </c>
      <c r="I3630" s="26">
        <f t="shared" si="180"/>
        <v>582.09987155605916</v>
      </c>
      <c r="J3630" s="26">
        <f t="shared" si="180"/>
        <v>392.15959040589559</v>
      </c>
      <c r="K3630" s="26">
        <f t="shared" si="181"/>
        <v>189.94028115016357</v>
      </c>
      <c r="L3630" s="28">
        <f t="shared" si="182"/>
        <v>0.32630187779017805</v>
      </c>
    </row>
    <row r="3631" spans="1:12">
      <c r="A3631" s="14">
        <v>2020</v>
      </c>
      <c r="B3631" s="14" t="s">
        <v>1170</v>
      </c>
      <c r="C3631" s="14" t="s">
        <v>2414</v>
      </c>
      <c r="D3631" s="14" t="s">
        <v>1569</v>
      </c>
      <c r="E3631" s="14" t="s">
        <v>1570</v>
      </c>
      <c r="F3631" s="14" t="s">
        <v>2415</v>
      </c>
      <c r="G3631" s="30">
        <v>278.49113518926157</v>
      </c>
      <c r="H3631" s="30">
        <v>209.06110855466173</v>
      </c>
      <c r="I3631" s="26">
        <f t="shared" si="180"/>
        <v>278.49113518926157</v>
      </c>
      <c r="J3631" s="26">
        <f t="shared" si="180"/>
        <v>209.06110855466173</v>
      </c>
      <c r="K3631" s="26">
        <f t="shared" si="181"/>
        <v>69.430026634599841</v>
      </c>
      <c r="L3631" s="28">
        <f t="shared" si="182"/>
        <v>0.24930785171102643</v>
      </c>
    </row>
    <row r="3632" spans="1:12">
      <c r="A3632" s="14">
        <v>2021</v>
      </c>
      <c r="B3632" s="14" t="s">
        <v>1170</v>
      </c>
      <c r="C3632" s="14" t="s">
        <v>2414</v>
      </c>
      <c r="D3632" s="14" t="s">
        <v>1569</v>
      </c>
      <c r="E3632" s="14" t="s">
        <v>1570</v>
      </c>
      <c r="F3632" s="14" t="s">
        <v>2415</v>
      </c>
      <c r="G3632" s="30">
        <v>302.24465764005373</v>
      </c>
      <c r="H3632" s="30">
        <v>281.56460411138869</v>
      </c>
      <c r="I3632" s="26">
        <f t="shared" si="180"/>
        <v>302.24465764005373</v>
      </c>
      <c r="J3632" s="26">
        <f t="shared" si="180"/>
        <v>281.56460411138869</v>
      </c>
      <c r="K3632" s="26">
        <f t="shared" si="181"/>
        <v>20.680053528665042</v>
      </c>
      <c r="L3632" s="28">
        <f t="shared" si="182"/>
        <v>6.8421568441064493E-2</v>
      </c>
    </row>
    <row r="3633" spans="1:12">
      <c r="A3633" s="14">
        <v>2017</v>
      </c>
      <c r="B3633" s="14" t="s">
        <v>1170</v>
      </c>
      <c r="C3633" s="14" t="s">
        <v>2416</v>
      </c>
      <c r="D3633" s="14" t="s">
        <v>2409</v>
      </c>
      <c r="E3633" s="14" t="s">
        <v>2410</v>
      </c>
      <c r="F3633" s="14" t="s">
        <v>2417</v>
      </c>
      <c r="G3633" s="30">
        <v>445.70175255874375</v>
      </c>
      <c r="H3633" s="30">
        <v>54.053025480769286</v>
      </c>
      <c r="I3633" s="26">
        <f t="shared" si="180"/>
        <v>445.70175255874375</v>
      </c>
      <c r="J3633" s="26">
        <f t="shared" si="180"/>
        <v>54.053025480769286</v>
      </c>
      <c r="K3633" s="26">
        <f t="shared" si="181"/>
        <v>391.64872707797446</v>
      </c>
      <c r="L3633" s="28">
        <f t="shared" si="182"/>
        <v>0.87872377622377629</v>
      </c>
    </row>
    <row r="3634" spans="1:12">
      <c r="A3634" s="14">
        <v>2015</v>
      </c>
      <c r="B3634" s="14" t="s">
        <v>1170</v>
      </c>
      <c r="C3634" s="14" t="s">
        <v>2416</v>
      </c>
      <c r="D3634" s="14" t="s">
        <v>2409</v>
      </c>
      <c r="E3634" s="14" t="s">
        <v>2410</v>
      </c>
      <c r="F3634" s="14" t="s">
        <v>2417</v>
      </c>
      <c r="G3634" s="30">
        <v>577.89462782669386</v>
      </c>
      <c r="H3634" s="30">
        <v>57.178665879120835</v>
      </c>
      <c r="I3634" s="26">
        <f t="shared" si="180"/>
        <v>577.89462782669386</v>
      </c>
      <c r="J3634" s="26">
        <f t="shared" si="180"/>
        <v>57.178665879120835</v>
      </c>
      <c r="K3634" s="26">
        <f t="shared" si="181"/>
        <v>520.71596194757308</v>
      </c>
      <c r="L3634" s="28">
        <f t="shared" si="182"/>
        <v>0.90105693473193482</v>
      </c>
    </row>
    <row r="3635" spans="1:12">
      <c r="A3635" s="14">
        <v>2014</v>
      </c>
      <c r="B3635" s="14" t="s">
        <v>1170</v>
      </c>
      <c r="C3635" s="14" t="s">
        <v>2416</v>
      </c>
      <c r="D3635" s="14" t="s">
        <v>2409</v>
      </c>
      <c r="E3635" s="14" t="s">
        <v>2410</v>
      </c>
      <c r="F3635" s="14" t="s">
        <v>2417</v>
      </c>
      <c r="G3635" s="30">
        <v>570.23250866155342</v>
      </c>
      <c r="H3635" s="30">
        <v>66.254044675000074</v>
      </c>
      <c r="I3635" s="26">
        <f t="shared" si="180"/>
        <v>570.23250866155342</v>
      </c>
      <c r="J3635" s="26">
        <f t="shared" si="180"/>
        <v>66.254044675000074</v>
      </c>
      <c r="K3635" s="26">
        <f t="shared" si="181"/>
        <v>503.97846398655338</v>
      </c>
      <c r="L3635" s="28">
        <f t="shared" si="182"/>
        <v>0.88381222804972803</v>
      </c>
    </row>
    <row r="3636" spans="1:12">
      <c r="A3636" s="14">
        <v>2012</v>
      </c>
      <c r="B3636" s="14" t="s">
        <v>1170</v>
      </c>
      <c r="C3636" s="14" t="s">
        <v>2416</v>
      </c>
      <c r="D3636" s="14" t="s">
        <v>2409</v>
      </c>
      <c r="E3636" s="14" t="s">
        <v>2410</v>
      </c>
      <c r="F3636" s="14" t="s">
        <v>2417</v>
      </c>
      <c r="G3636" s="30">
        <v>683.6559604845321</v>
      </c>
      <c r="H3636" s="30">
        <v>89.834763693078358</v>
      </c>
      <c r="I3636" s="26">
        <f t="shared" si="180"/>
        <v>683.6559604845321</v>
      </c>
      <c r="J3636" s="26">
        <f t="shared" si="180"/>
        <v>89.834763693078358</v>
      </c>
      <c r="K3636" s="26">
        <f t="shared" si="181"/>
        <v>593.82119679145376</v>
      </c>
      <c r="L3636" s="28">
        <f t="shared" si="182"/>
        <v>0.86859653263403258</v>
      </c>
    </row>
    <row r="3637" spans="1:12">
      <c r="A3637" s="14">
        <v>2016</v>
      </c>
      <c r="B3637" s="14" t="s">
        <v>1170</v>
      </c>
      <c r="C3637" s="14" t="s">
        <v>2416</v>
      </c>
      <c r="D3637" s="14" t="s">
        <v>2409</v>
      </c>
      <c r="E3637" s="14" t="s">
        <v>2410</v>
      </c>
      <c r="F3637" s="14" t="s">
        <v>2417</v>
      </c>
      <c r="G3637" s="30">
        <v>909.12852250423452</v>
      </c>
      <c r="H3637" s="30">
        <v>97.150024901785841</v>
      </c>
      <c r="I3637" s="26">
        <f t="shared" si="180"/>
        <v>909.12852250423452</v>
      </c>
      <c r="J3637" s="26">
        <f t="shared" si="180"/>
        <v>97.150024901785841</v>
      </c>
      <c r="K3637" s="26">
        <f t="shared" si="181"/>
        <v>811.97849760244867</v>
      </c>
      <c r="L3637" s="28">
        <f t="shared" si="182"/>
        <v>0.8931393939393939</v>
      </c>
    </row>
    <row r="3638" spans="1:12">
      <c r="A3638" s="14">
        <v>2011</v>
      </c>
      <c r="B3638" s="14" t="s">
        <v>1170</v>
      </c>
      <c r="C3638" s="14" t="s">
        <v>2416</v>
      </c>
      <c r="D3638" s="14" t="s">
        <v>2409</v>
      </c>
      <c r="E3638" s="14" t="s">
        <v>2410</v>
      </c>
      <c r="F3638" s="14" t="s">
        <v>2417</v>
      </c>
      <c r="G3638" s="30">
        <v>796.23179869913065</v>
      </c>
      <c r="H3638" s="30">
        <v>113.14163083333341</v>
      </c>
      <c r="I3638" s="26">
        <f t="shared" si="180"/>
        <v>796.23179869913065</v>
      </c>
      <c r="J3638" s="26">
        <f t="shared" si="180"/>
        <v>113.14163083333341</v>
      </c>
      <c r="K3638" s="26">
        <f t="shared" si="181"/>
        <v>683.09016786579718</v>
      </c>
      <c r="L3638" s="28">
        <f t="shared" si="182"/>
        <v>0.85790365190365137</v>
      </c>
    </row>
    <row r="3639" spans="1:12">
      <c r="A3639" s="14">
        <v>2019</v>
      </c>
      <c r="B3639" s="14" t="s">
        <v>1170</v>
      </c>
      <c r="C3639" s="14" t="s">
        <v>2416</v>
      </c>
      <c r="D3639" s="14" t="s">
        <v>2409</v>
      </c>
      <c r="E3639" s="14" t="s">
        <v>2410</v>
      </c>
      <c r="F3639" s="14" t="s">
        <v>2417</v>
      </c>
      <c r="G3639" s="30">
        <v>795.33285134934783</v>
      </c>
      <c r="H3639" s="30">
        <v>116.95899800993058</v>
      </c>
      <c r="I3639" s="26">
        <f t="shared" si="180"/>
        <v>795.33285134934783</v>
      </c>
      <c r="J3639" s="26">
        <f t="shared" si="180"/>
        <v>116.95899800993058</v>
      </c>
      <c r="K3639" s="26">
        <f t="shared" si="181"/>
        <v>678.37385333941722</v>
      </c>
      <c r="L3639" s="28">
        <f t="shared" si="182"/>
        <v>0.85294333333333328</v>
      </c>
    </row>
    <row r="3640" spans="1:12">
      <c r="A3640" s="14">
        <v>2013</v>
      </c>
      <c r="B3640" s="14" t="s">
        <v>1170</v>
      </c>
      <c r="C3640" s="14" t="s">
        <v>2416</v>
      </c>
      <c r="D3640" s="14" t="s">
        <v>2409</v>
      </c>
      <c r="E3640" s="14" t="s">
        <v>2410</v>
      </c>
      <c r="F3640" s="14" t="s">
        <v>2417</v>
      </c>
      <c r="G3640" s="30">
        <v>1003.6920070854995</v>
      </c>
      <c r="H3640" s="30">
        <v>120.10906175000007</v>
      </c>
      <c r="I3640" s="26">
        <f t="shared" si="180"/>
        <v>1003.6920070854995</v>
      </c>
      <c r="J3640" s="26">
        <f t="shared" si="180"/>
        <v>120.10906175000007</v>
      </c>
      <c r="K3640" s="26">
        <f t="shared" si="181"/>
        <v>883.58294533549952</v>
      </c>
      <c r="L3640" s="28">
        <f t="shared" si="182"/>
        <v>0.88033275058275073</v>
      </c>
    </row>
    <row r="3641" spans="1:12">
      <c r="A3641" s="14">
        <v>2020</v>
      </c>
      <c r="B3641" s="14" t="s">
        <v>1170</v>
      </c>
      <c r="C3641" s="14" t="s">
        <v>2416</v>
      </c>
      <c r="D3641" s="14" t="s">
        <v>2409</v>
      </c>
      <c r="E3641" s="14" t="s">
        <v>2410</v>
      </c>
      <c r="F3641" s="14" t="s">
        <v>2417</v>
      </c>
      <c r="G3641" s="30">
        <v>869.10476341930041</v>
      </c>
      <c r="H3641" s="30">
        <v>121.32604917194885</v>
      </c>
      <c r="I3641" s="26">
        <f t="shared" si="180"/>
        <v>869.10476341930041</v>
      </c>
      <c r="J3641" s="26">
        <f t="shared" si="180"/>
        <v>121.32604917194885</v>
      </c>
      <c r="K3641" s="26">
        <f t="shared" si="181"/>
        <v>747.77871424735156</v>
      </c>
      <c r="L3641" s="28">
        <f t="shared" si="182"/>
        <v>0.86040112276612279</v>
      </c>
    </row>
    <row r="3642" spans="1:12">
      <c r="A3642" s="14">
        <v>2021</v>
      </c>
      <c r="B3642" s="14" t="s">
        <v>1170</v>
      </c>
      <c r="C3642" s="14" t="s">
        <v>2416</v>
      </c>
      <c r="D3642" s="14" t="s">
        <v>2409</v>
      </c>
      <c r="E3642" s="14" t="s">
        <v>2410</v>
      </c>
      <c r="F3642" s="14" t="s">
        <v>2417</v>
      </c>
      <c r="G3642" s="30">
        <v>852.93929022203918</v>
      </c>
      <c r="H3642" s="30">
        <v>122.16068401385067</v>
      </c>
      <c r="I3642" s="26">
        <f t="shared" si="180"/>
        <v>852.93929022203918</v>
      </c>
      <c r="J3642" s="26">
        <f t="shared" si="180"/>
        <v>122.16068401385067</v>
      </c>
      <c r="K3642" s="26">
        <f t="shared" si="181"/>
        <v>730.77860620818853</v>
      </c>
      <c r="L3642" s="28">
        <f t="shared" si="182"/>
        <v>0.85677681235431247</v>
      </c>
    </row>
    <row r="3643" spans="1:12">
      <c r="A3643" s="14">
        <v>2018</v>
      </c>
      <c r="B3643" s="14" t="s">
        <v>1170</v>
      </c>
      <c r="C3643" s="14" t="s">
        <v>2416</v>
      </c>
      <c r="D3643" s="14" t="s">
        <v>2409</v>
      </c>
      <c r="E3643" s="14" t="s">
        <v>2410</v>
      </c>
      <c r="F3643" s="14" t="s">
        <v>2417</v>
      </c>
      <c r="G3643" s="30">
        <v>1026.7976989356744</v>
      </c>
      <c r="H3643" s="30">
        <v>151.74617953119252</v>
      </c>
      <c r="I3643" s="26">
        <f t="shared" si="180"/>
        <v>1026.7976989356744</v>
      </c>
      <c r="J3643" s="26">
        <f t="shared" si="180"/>
        <v>151.74617953119252</v>
      </c>
      <c r="K3643" s="26">
        <f t="shared" si="181"/>
        <v>875.05151940448184</v>
      </c>
      <c r="L3643" s="28">
        <f t="shared" si="182"/>
        <v>0.85221414141414142</v>
      </c>
    </row>
    <row r="3644" spans="1:12">
      <c r="A3644" s="14">
        <v>2021</v>
      </c>
      <c r="B3644" s="14" t="s">
        <v>1170</v>
      </c>
      <c r="C3644" s="14" t="s">
        <v>2418</v>
      </c>
      <c r="D3644" s="14" t="s">
        <v>1569</v>
      </c>
      <c r="E3644" s="14" t="s">
        <v>2419</v>
      </c>
      <c r="F3644" s="14" t="s">
        <v>2420</v>
      </c>
      <c r="G3644" s="30">
        <v>218.39534947178714</v>
      </c>
      <c r="H3644" s="30">
        <v>144.18707181978911</v>
      </c>
      <c r="I3644" s="26">
        <f t="shared" si="180"/>
        <v>218.39534947178714</v>
      </c>
      <c r="J3644" s="26">
        <f t="shared" si="180"/>
        <v>144.18707181978911</v>
      </c>
      <c r="K3644" s="26">
        <f t="shared" si="181"/>
        <v>74.208277651998031</v>
      </c>
      <c r="L3644" s="28">
        <f t="shared" si="182"/>
        <v>0.3397887264150945</v>
      </c>
    </row>
    <row r="3645" spans="1:12">
      <c r="A3645" s="14">
        <v>2020</v>
      </c>
      <c r="B3645" s="14" t="s">
        <v>1170</v>
      </c>
      <c r="C3645" s="14" t="s">
        <v>2418</v>
      </c>
      <c r="D3645" s="14" t="s">
        <v>1569</v>
      </c>
      <c r="E3645" s="14" t="s">
        <v>2419</v>
      </c>
      <c r="F3645" s="14" t="s">
        <v>2420</v>
      </c>
      <c r="G3645" s="30">
        <v>222.58410629510294</v>
      </c>
      <c r="H3645" s="30">
        <v>270.42275595767114</v>
      </c>
      <c r="I3645" s="26">
        <f t="shared" si="180"/>
        <v>222.58410629510294</v>
      </c>
      <c r="J3645" s="26">
        <f t="shared" si="180"/>
        <v>270.42275595767114</v>
      </c>
      <c r="K3645" s="26">
        <f t="shared" si="181"/>
        <v>-47.838649662568201</v>
      </c>
      <c r="L3645" s="28">
        <f t="shared" si="182"/>
        <v>-0.21492392452830175</v>
      </c>
    </row>
    <row r="3646" spans="1:12">
      <c r="A3646" s="14">
        <v>2020</v>
      </c>
      <c r="B3646" s="14" t="s">
        <v>1170</v>
      </c>
      <c r="C3646" s="14" t="s">
        <v>2421</v>
      </c>
      <c r="D3646" s="14" t="s">
        <v>1178</v>
      </c>
      <c r="E3646" s="14" t="s">
        <v>1179</v>
      </c>
      <c r="F3646" s="14" t="s">
        <v>2422</v>
      </c>
      <c r="G3646" s="30">
        <v>3082.589667222438</v>
      </c>
      <c r="H3646" s="30">
        <v>494.56490848764224</v>
      </c>
      <c r="I3646" s="26">
        <f t="shared" si="180"/>
        <v>3082.589667222438</v>
      </c>
      <c r="J3646" s="26">
        <f t="shared" si="180"/>
        <v>494.56490848764224</v>
      </c>
      <c r="K3646" s="26">
        <f t="shared" si="181"/>
        <v>2588.0247587347958</v>
      </c>
      <c r="L3646" s="28">
        <f t="shared" si="182"/>
        <v>0.83956187430769236</v>
      </c>
    </row>
    <row r="3647" spans="1:12">
      <c r="A3647" s="14">
        <v>2021</v>
      </c>
      <c r="B3647" s="14" t="s">
        <v>1170</v>
      </c>
      <c r="C3647" s="14" t="s">
        <v>2421</v>
      </c>
      <c r="D3647" s="14" t="s">
        <v>1178</v>
      </c>
      <c r="E3647" s="14" t="s">
        <v>1179</v>
      </c>
      <c r="F3647" s="14" t="s">
        <v>2422</v>
      </c>
      <c r="G3647" s="30">
        <v>2698.119882310632</v>
      </c>
      <c r="H3647" s="30">
        <v>828.46877890029759</v>
      </c>
      <c r="I3647" s="26">
        <f t="shared" si="180"/>
        <v>2698.119882310632</v>
      </c>
      <c r="J3647" s="26">
        <f t="shared" si="180"/>
        <v>828.46877890029759</v>
      </c>
      <c r="K3647" s="26">
        <f t="shared" si="181"/>
        <v>1869.6511034103344</v>
      </c>
      <c r="L3647" s="28">
        <f t="shared" si="182"/>
        <v>0.69294589749999969</v>
      </c>
    </row>
    <row r="3648" spans="1:12">
      <c r="A3648" s="14">
        <v>2015</v>
      </c>
      <c r="B3648" s="14" t="s">
        <v>1170</v>
      </c>
      <c r="C3648" s="14" t="s">
        <v>2421</v>
      </c>
      <c r="D3648" s="14" t="s">
        <v>1178</v>
      </c>
      <c r="E3648" s="14" t="s">
        <v>1179</v>
      </c>
      <c r="F3648" s="14" t="s">
        <v>2422</v>
      </c>
      <c r="G3648" s="30">
        <v>2818.4453205423401</v>
      </c>
      <c r="H3648" s="30">
        <v>932.68509262362636</v>
      </c>
      <c r="I3648" s="26">
        <f t="shared" si="180"/>
        <v>2818.4453205423401</v>
      </c>
      <c r="J3648" s="26">
        <f t="shared" si="180"/>
        <v>932.68509262362636</v>
      </c>
      <c r="K3648" s="26">
        <f t="shared" si="181"/>
        <v>1885.7602279187138</v>
      </c>
      <c r="L3648" s="28">
        <f t="shared" si="182"/>
        <v>0.66907816666666642</v>
      </c>
    </row>
    <row r="3649" spans="1:12">
      <c r="A3649" s="14">
        <v>2011</v>
      </c>
      <c r="B3649" s="14" t="s">
        <v>1170</v>
      </c>
      <c r="C3649" s="14" t="s">
        <v>2421</v>
      </c>
      <c r="D3649" s="14" t="s">
        <v>1178</v>
      </c>
      <c r="E3649" s="14" t="s">
        <v>1179</v>
      </c>
      <c r="F3649" s="14" t="s">
        <v>2422</v>
      </c>
      <c r="G3649" s="30">
        <v>3412.2060459343888</v>
      </c>
      <c r="H3649" s="30">
        <v>1145.0720573666658</v>
      </c>
      <c r="I3649" s="26">
        <f t="shared" si="180"/>
        <v>3412.2060459343888</v>
      </c>
      <c r="J3649" s="26">
        <f t="shared" si="180"/>
        <v>1145.0720573666658</v>
      </c>
      <c r="K3649" s="26">
        <f t="shared" si="181"/>
        <v>2267.133988567723</v>
      </c>
      <c r="L3649" s="28">
        <f t="shared" si="182"/>
        <v>0.66441884166666654</v>
      </c>
    </row>
    <row r="3650" spans="1:12">
      <c r="A3650" s="14">
        <v>2018</v>
      </c>
      <c r="B3650" s="14" t="s">
        <v>1170</v>
      </c>
      <c r="C3650" s="14" t="s">
        <v>2421</v>
      </c>
      <c r="D3650" s="14" t="s">
        <v>1178</v>
      </c>
      <c r="E3650" s="14" t="s">
        <v>1179</v>
      </c>
      <c r="F3650" s="14" t="s">
        <v>2422</v>
      </c>
      <c r="G3650" s="30">
        <v>2858.431262368963</v>
      </c>
      <c r="H3650" s="30">
        <v>1243.7976471245183</v>
      </c>
      <c r="I3650" s="26">
        <f t="shared" si="180"/>
        <v>2858.431262368963</v>
      </c>
      <c r="J3650" s="26">
        <f t="shared" si="180"/>
        <v>1243.7976471245183</v>
      </c>
      <c r="K3650" s="26">
        <f t="shared" si="181"/>
        <v>1614.6336152444446</v>
      </c>
      <c r="L3650" s="28">
        <f t="shared" si="182"/>
        <v>0.56486704315789482</v>
      </c>
    </row>
    <row r="3651" spans="1:12">
      <c r="A3651" s="14">
        <v>2019</v>
      </c>
      <c r="B3651" s="14" t="s">
        <v>1170</v>
      </c>
      <c r="C3651" s="14" t="s">
        <v>2421</v>
      </c>
      <c r="D3651" s="14" t="s">
        <v>1178</v>
      </c>
      <c r="E3651" s="14" t="s">
        <v>1179</v>
      </c>
      <c r="F3651" s="14" t="s">
        <v>2422</v>
      </c>
      <c r="G3651" s="30">
        <v>2590.8508536335407</v>
      </c>
      <c r="H3651" s="30">
        <v>1274.786604884099</v>
      </c>
      <c r="I3651" s="26">
        <f t="shared" si="180"/>
        <v>2590.8508536335407</v>
      </c>
      <c r="J3651" s="26">
        <f t="shared" si="180"/>
        <v>1274.786604884099</v>
      </c>
      <c r="K3651" s="26">
        <f t="shared" si="181"/>
        <v>1316.0642487494417</v>
      </c>
      <c r="L3651" s="28">
        <f t="shared" si="182"/>
        <v>0.50796604015384617</v>
      </c>
    </row>
    <row r="3652" spans="1:12">
      <c r="A3652" s="14">
        <v>2014</v>
      </c>
      <c r="B3652" s="14" t="s">
        <v>1170</v>
      </c>
      <c r="C3652" s="14" t="s">
        <v>2421</v>
      </c>
      <c r="D3652" s="14" t="s">
        <v>1178</v>
      </c>
      <c r="E3652" s="14" t="s">
        <v>1179</v>
      </c>
      <c r="F3652" s="14" t="s">
        <v>2422</v>
      </c>
      <c r="G3652" s="30">
        <v>3025.2852767635691</v>
      </c>
      <c r="H3652" s="30">
        <v>1432.0704979656985</v>
      </c>
      <c r="I3652" s="26">
        <f t="shared" si="180"/>
        <v>3025.2852767635691</v>
      </c>
      <c r="J3652" s="26">
        <f t="shared" si="180"/>
        <v>1432.0704979656985</v>
      </c>
      <c r="K3652" s="26">
        <f t="shared" si="181"/>
        <v>1593.2147787978706</v>
      </c>
      <c r="L3652" s="28">
        <f t="shared" si="182"/>
        <v>0.52663290666666707</v>
      </c>
    </row>
    <row r="3653" spans="1:12">
      <c r="A3653" s="14">
        <v>2017</v>
      </c>
      <c r="B3653" s="14" t="s">
        <v>1170</v>
      </c>
      <c r="C3653" s="14" t="s">
        <v>2421</v>
      </c>
      <c r="D3653" s="14" t="s">
        <v>1178</v>
      </c>
      <c r="E3653" s="14" t="s">
        <v>1179</v>
      </c>
      <c r="F3653" s="14" t="s">
        <v>2422</v>
      </c>
      <c r="G3653" s="30">
        <v>2797.1163720752438</v>
      </c>
      <c r="H3653" s="30">
        <v>1432.5627717296852</v>
      </c>
      <c r="I3653" s="26">
        <f t="shared" si="180"/>
        <v>2797.1163720752438</v>
      </c>
      <c r="J3653" s="26">
        <f t="shared" si="180"/>
        <v>1432.5627717296852</v>
      </c>
      <c r="K3653" s="26">
        <f t="shared" si="181"/>
        <v>1364.5536003455586</v>
      </c>
      <c r="L3653" s="28">
        <f t="shared" si="182"/>
        <v>0.48784298500000034</v>
      </c>
    </row>
    <row r="3654" spans="1:12">
      <c r="A3654" s="14">
        <v>2013</v>
      </c>
      <c r="B3654" s="14" t="s">
        <v>1170</v>
      </c>
      <c r="C3654" s="14" t="s">
        <v>2421</v>
      </c>
      <c r="D3654" s="14" t="s">
        <v>1178</v>
      </c>
      <c r="E3654" s="14" t="s">
        <v>1179</v>
      </c>
      <c r="F3654" s="14" t="s">
        <v>2422</v>
      </c>
      <c r="G3654" s="30">
        <v>3218.2942641691156</v>
      </c>
      <c r="H3654" s="30">
        <v>1553.8026620060184</v>
      </c>
      <c r="I3654" s="26">
        <f t="shared" si="180"/>
        <v>3218.2942641691156</v>
      </c>
      <c r="J3654" s="26">
        <f t="shared" si="180"/>
        <v>1553.8026620060184</v>
      </c>
      <c r="K3654" s="26">
        <f t="shared" si="181"/>
        <v>1664.4916021630972</v>
      </c>
      <c r="L3654" s="28">
        <f t="shared" si="182"/>
        <v>0.51719683333333344</v>
      </c>
    </row>
    <row r="3655" spans="1:12">
      <c r="A3655" s="14">
        <v>2016</v>
      </c>
      <c r="B3655" s="14" t="s">
        <v>1170</v>
      </c>
      <c r="C3655" s="14" t="s">
        <v>2421</v>
      </c>
      <c r="D3655" s="14" t="s">
        <v>1178</v>
      </c>
      <c r="E3655" s="14" t="s">
        <v>1179</v>
      </c>
      <c r="F3655" s="14" t="s">
        <v>2422</v>
      </c>
      <c r="G3655" s="30">
        <v>2975.2145589745073</v>
      </c>
      <c r="H3655" s="30">
        <v>2105.7024760000018</v>
      </c>
      <c r="I3655" s="26">
        <f t="shared" si="180"/>
        <v>2975.2145589745073</v>
      </c>
      <c r="J3655" s="26">
        <f t="shared" si="180"/>
        <v>2105.7024760000018</v>
      </c>
      <c r="K3655" s="26">
        <f t="shared" si="181"/>
        <v>869.51208297450557</v>
      </c>
      <c r="L3655" s="28">
        <f t="shared" si="182"/>
        <v>0.29225189166666615</v>
      </c>
    </row>
    <row r="3656" spans="1:12">
      <c r="A3656" s="14">
        <v>2012</v>
      </c>
      <c r="B3656" s="14" t="s">
        <v>1170</v>
      </c>
      <c r="C3656" s="14" t="s">
        <v>2421</v>
      </c>
      <c r="D3656" s="14" t="s">
        <v>1178</v>
      </c>
      <c r="E3656" s="14" t="s">
        <v>1179</v>
      </c>
      <c r="F3656" s="14" t="s">
        <v>2422</v>
      </c>
      <c r="G3656" s="30">
        <v>3582.9682933661365</v>
      </c>
      <c r="H3656" s="30">
        <v>2385.1040036173172</v>
      </c>
      <c r="I3656" s="26">
        <f t="shared" ref="I3656:J3719" si="183">IF(G3656&lt;0,"",IF(G3656="","",G3656))</f>
        <v>3582.9682933661365</v>
      </c>
      <c r="J3656" s="26">
        <f t="shared" si="183"/>
        <v>2385.1040036173172</v>
      </c>
      <c r="K3656" s="26">
        <f t="shared" si="181"/>
        <v>1197.8642897488194</v>
      </c>
      <c r="L3656" s="28">
        <f t="shared" si="182"/>
        <v>0.33432176666666696</v>
      </c>
    </row>
    <row r="3657" spans="1:12">
      <c r="A3657" s="14">
        <v>2012</v>
      </c>
      <c r="B3657" s="14" t="s">
        <v>1170</v>
      </c>
      <c r="C3657" s="14" t="s">
        <v>2423</v>
      </c>
      <c r="D3657" s="14" t="s">
        <v>2409</v>
      </c>
      <c r="E3657" s="14" t="s">
        <v>2424</v>
      </c>
      <c r="F3657" s="14" t="s">
        <v>2425</v>
      </c>
      <c r="G3657" s="30">
        <v>337.68995185459715</v>
      </c>
      <c r="H3657" s="30">
        <v>50.310524546448107</v>
      </c>
      <c r="I3657" s="26">
        <f t="shared" si="183"/>
        <v>337.68995185459715</v>
      </c>
      <c r="J3657" s="26">
        <f t="shared" si="183"/>
        <v>50.310524546448107</v>
      </c>
      <c r="K3657" s="26">
        <f t="shared" si="181"/>
        <v>287.37942730814905</v>
      </c>
      <c r="L3657" s="28">
        <f t="shared" si="182"/>
        <v>0.85101563055062157</v>
      </c>
    </row>
    <row r="3658" spans="1:12">
      <c r="A3658" s="14">
        <v>2011</v>
      </c>
      <c r="B3658" s="14" t="s">
        <v>1170</v>
      </c>
      <c r="C3658" s="14" t="s">
        <v>2423</v>
      </c>
      <c r="D3658" s="14" t="s">
        <v>2409</v>
      </c>
      <c r="E3658" s="14" t="s">
        <v>2424</v>
      </c>
      <c r="F3658" s="14" t="s">
        <v>2425</v>
      </c>
      <c r="G3658" s="30">
        <v>292.02791678289208</v>
      </c>
      <c r="H3658" s="30">
        <v>56.901873000000087</v>
      </c>
      <c r="I3658" s="26">
        <f t="shared" si="183"/>
        <v>292.02791678289208</v>
      </c>
      <c r="J3658" s="26">
        <f t="shared" si="183"/>
        <v>56.901873000000087</v>
      </c>
      <c r="K3658" s="26">
        <f t="shared" si="181"/>
        <v>235.126043782892</v>
      </c>
      <c r="L3658" s="28">
        <f t="shared" si="182"/>
        <v>0.80514920071047957</v>
      </c>
    </row>
    <row r="3659" spans="1:12">
      <c r="A3659" s="14">
        <v>2019</v>
      </c>
      <c r="B3659" s="14" t="s">
        <v>1170</v>
      </c>
      <c r="C3659" s="14" t="s">
        <v>2423</v>
      </c>
      <c r="D3659" s="14" t="s">
        <v>2409</v>
      </c>
      <c r="E3659" s="14" t="s">
        <v>2424</v>
      </c>
      <c r="F3659" s="14" t="s">
        <v>2425</v>
      </c>
      <c r="G3659" s="30">
        <v>426.52029946996737</v>
      </c>
      <c r="H3659" s="30">
        <v>71.597308599585688</v>
      </c>
      <c r="I3659" s="26">
        <f t="shared" si="183"/>
        <v>426.52029946996737</v>
      </c>
      <c r="J3659" s="26">
        <f t="shared" si="183"/>
        <v>71.597308599585688</v>
      </c>
      <c r="K3659" s="26">
        <f t="shared" si="181"/>
        <v>354.92299087038168</v>
      </c>
      <c r="L3659" s="28">
        <f t="shared" si="182"/>
        <v>0.83213622261693299</v>
      </c>
    </row>
    <row r="3660" spans="1:12">
      <c r="A3660" s="14">
        <v>2017</v>
      </c>
      <c r="B3660" s="14" t="s">
        <v>1170</v>
      </c>
      <c r="C3660" s="14" t="s">
        <v>2423</v>
      </c>
      <c r="D3660" s="14" t="s">
        <v>2409</v>
      </c>
      <c r="E3660" s="14" t="s">
        <v>2424</v>
      </c>
      <c r="F3660" s="14" t="s">
        <v>2425</v>
      </c>
      <c r="G3660" s="30">
        <v>321.29710449406861</v>
      </c>
      <c r="H3660" s="30">
        <v>79.798558729805009</v>
      </c>
      <c r="I3660" s="26">
        <f t="shared" si="183"/>
        <v>321.29710449406861</v>
      </c>
      <c r="J3660" s="26">
        <f t="shared" si="183"/>
        <v>79.798558729805009</v>
      </c>
      <c r="K3660" s="26">
        <f t="shared" si="181"/>
        <v>241.49854576426361</v>
      </c>
      <c r="L3660" s="28">
        <f t="shared" si="182"/>
        <v>0.75163623445825933</v>
      </c>
    </row>
    <row r="3661" spans="1:12">
      <c r="A3661" s="14">
        <v>2020</v>
      </c>
      <c r="B3661" s="14" t="s">
        <v>1170</v>
      </c>
      <c r="C3661" s="14" t="s">
        <v>2423</v>
      </c>
      <c r="D3661" s="14" t="s">
        <v>2409</v>
      </c>
      <c r="E3661" s="14" t="s">
        <v>2424</v>
      </c>
      <c r="F3661" s="14" t="s">
        <v>2425</v>
      </c>
      <c r="G3661" s="30">
        <v>348.4857005380876</v>
      </c>
      <c r="H3661" s="30">
        <v>81.794681931313079</v>
      </c>
      <c r="I3661" s="26">
        <f t="shared" si="183"/>
        <v>348.4857005380876</v>
      </c>
      <c r="J3661" s="26">
        <f t="shared" si="183"/>
        <v>81.794681931313079</v>
      </c>
      <c r="K3661" s="26">
        <f t="shared" si="181"/>
        <v>266.69101860677449</v>
      </c>
      <c r="L3661" s="28">
        <f t="shared" si="182"/>
        <v>0.76528539964475994</v>
      </c>
    </row>
    <row r="3662" spans="1:12">
      <c r="A3662" s="14">
        <v>2015</v>
      </c>
      <c r="B3662" s="14" t="s">
        <v>1170</v>
      </c>
      <c r="C3662" s="14" t="s">
        <v>2423</v>
      </c>
      <c r="D3662" s="14" t="s">
        <v>2409</v>
      </c>
      <c r="E3662" s="14" t="s">
        <v>2424</v>
      </c>
      <c r="F3662" s="14" t="s">
        <v>2425</v>
      </c>
      <c r="G3662" s="30">
        <v>389.81880212954781</v>
      </c>
      <c r="H3662" s="30">
        <v>83.462796250000139</v>
      </c>
      <c r="I3662" s="26">
        <f t="shared" si="183"/>
        <v>389.81880212954781</v>
      </c>
      <c r="J3662" s="26">
        <f t="shared" si="183"/>
        <v>83.462796250000139</v>
      </c>
      <c r="K3662" s="26">
        <f t="shared" si="181"/>
        <v>306.35600587954764</v>
      </c>
      <c r="L3662" s="28">
        <f t="shared" si="182"/>
        <v>0.78589335405565397</v>
      </c>
    </row>
    <row r="3663" spans="1:12">
      <c r="A3663" s="14">
        <v>2013</v>
      </c>
      <c r="B3663" s="14" t="s">
        <v>1170</v>
      </c>
      <c r="C3663" s="14" t="s">
        <v>2423</v>
      </c>
      <c r="D3663" s="14" t="s">
        <v>2409</v>
      </c>
      <c r="E3663" s="14" t="s">
        <v>2424</v>
      </c>
      <c r="F3663" s="14" t="s">
        <v>2425</v>
      </c>
      <c r="G3663" s="30">
        <v>370.2247975017055</v>
      </c>
      <c r="H3663" s="30">
        <v>101.80573657872939</v>
      </c>
      <c r="I3663" s="26">
        <f t="shared" si="183"/>
        <v>370.2247975017055</v>
      </c>
      <c r="J3663" s="26">
        <f t="shared" si="183"/>
        <v>101.80573657872939</v>
      </c>
      <c r="K3663" s="26">
        <f t="shared" si="181"/>
        <v>268.41906092297609</v>
      </c>
      <c r="L3663" s="28">
        <f t="shared" si="182"/>
        <v>0.72501642984014214</v>
      </c>
    </row>
    <row r="3664" spans="1:12">
      <c r="A3664" s="14">
        <v>2018</v>
      </c>
      <c r="B3664" s="14" t="s">
        <v>1170</v>
      </c>
      <c r="C3664" s="14" t="s">
        <v>2423</v>
      </c>
      <c r="D3664" s="14" t="s">
        <v>2409</v>
      </c>
      <c r="E3664" s="14" t="s">
        <v>2424</v>
      </c>
      <c r="F3664" s="14" t="s">
        <v>2425</v>
      </c>
      <c r="G3664" s="30">
        <v>423.99080814506647</v>
      </c>
      <c r="H3664" s="30">
        <v>115.17166821851839</v>
      </c>
      <c r="I3664" s="26">
        <f t="shared" si="183"/>
        <v>423.99080814506647</v>
      </c>
      <c r="J3664" s="26">
        <f t="shared" si="183"/>
        <v>115.17166821851839</v>
      </c>
      <c r="K3664" s="26">
        <f t="shared" si="181"/>
        <v>308.81913992654808</v>
      </c>
      <c r="L3664" s="28">
        <f t="shared" si="182"/>
        <v>0.7283628182356422</v>
      </c>
    </row>
    <row r="3665" spans="1:12">
      <c r="A3665" s="14">
        <v>2016</v>
      </c>
      <c r="B3665" s="14" t="s">
        <v>1170</v>
      </c>
      <c r="C3665" s="14" t="s">
        <v>2423</v>
      </c>
      <c r="D3665" s="14" t="s">
        <v>2409</v>
      </c>
      <c r="E3665" s="14" t="s">
        <v>2424</v>
      </c>
      <c r="F3665" s="14" t="s">
        <v>2425</v>
      </c>
      <c r="G3665" s="30">
        <v>370.10507722031593</v>
      </c>
      <c r="H3665" s="30">
        <v>123.09373789997092</v>
      </c>
      <c r="I3665" s="26">
        <f t="shared" si="183"/>
        <v>370.10507722031593</v>
      </c>
      <c r="J3665" s="26">
        <f t="shared" si="183"/>
        <v>123.09373789997092</v>
      </c>
      <c r="K3665" s="26">
        <f t="shared" si="181"/>
        <v>247.01133932034503</v>
      </c>
      <c r="L3665" s="28">
        <f t="shared" si="182"/>
        <v>0.66740867532953152</v>
      </c>
    </row>
    <row r="3666" spans="1:12">
      <c r="A3666" s="14">
        <v>2014</v>
      </c>
      <c r="B3666" s="14" t="s">
        <v>1170</v>
      </c>
      <c r="C3666" s="14" t="s">
        <v>2423</v>
      </c>
      <c r="D3666" s="14" t="s">
        <v>2409</v>
      </c>
      <c r="E3666" s="14" t="s">
        <v>2424</v>
      </c>
      <c r="F3666" s="14" t="s">
        <v>2425</v>
      </c>
      <c r="G3666" s="30">
        <v>334.57840798111278</v>
      </c>
      <c r="H3666" s="30">
        <v>135.19280413587435</v>
      </c>
      <c r="I3666" s="26">
        <f t="shared" si="183"/>
        <v>334.57840798111278</v>
      </c>
      <c r="J3666" s="26">
        <f t="shared" si="183"/>
        <v>135.19280413587435</v>
      </c>
      <c r="K3666" s="26">
        <f t="shared" si="181"/>
        <v>199.38560384523842</v>
      </c>
      <c r="L3666" s="28">
        <f t="shared" si="182"/>
        <v>0.59593087625814123</v>
      </c>
    </row>
    <row r="3667" spans="1:12">
      <c r="A3667" s="14">
        <v>2021</v>
      </c>
      <c r="B3667" s="14" t="s">
        <v>1170</v>
      </c>
      <c r="C3667" s="14" t="s">
        <v>2423</v>
      </c>
      <c r="D3667" s="14" t="s">
        <v>2409</v>
      </c>
      <c r="E3667" s="14" t="s">
        <v>2424</v>
      </c>
      <c r="F3667" s="14" t="s">
        <v>2425</v>
      </c>
      <c r="G3667" s="30">
        <v>351.12895442080696</v>
      </c>
      <c r="H3667" s="30">
        <v>139.36830476696423</v>
      </c>
      <c r="I3667" s="26">
        <f t="shared" si="183"/>
        <v>351.12895442080696</v>
      </c>
      <c r="J3667" s="26">
        <f t="shared" si="183"/>
        <v>139.36830476696423</v>
      </c>
      <c r="K3667" s="26">
        <f t="shared" si="181"/>
        <v>211.76064965384273</v>
      </c>
      <c r="L3667" s="28">
        <f t="shared" si="182"/>
        <v>0.60308512581409135</v>
      </c>
    </row>
    <row r="3668" spans="1:12">
      <c r="A3668" s="14">
        <v>2021</v>
      </c>
      <c r="B3668" s="14" t="s">
        <v>1170</v>
      </c>
      <c r="C3668" s="14" t="s">
        <v>2426</v>
      </c>
      <c r="D3668" s="14" t="s">
        <v>2427</v>
      </c>
      <c r="E3668" s="14" t="s">
        <v>2428</v>
      </c>
      <c r="F3668" s="14" t="s">
        <v>2429</v>
      </c>
      <c r="G3668" s="30">
        <v>1294.527000476962</v>
      </c>
      <c r="H3668" s="30">
        <v>590.17822145812409</v>
      </c>
      <c r="I3668" s="26">
        <f t="shared" si="183"/>
        <v>1294.527000476962</v>
      </c>
      <c r="J3668" s="26">
        <f t="shared" si="183"/>
        <v>590.17822145812409</v>
      </c>
      <c r="K3668" s="26">
        <f t="shared" si="181"/>
        <v>704.34877901883794</v>
      </c>
      <c r="L3668" s="28">
        <f t="shared" si="182"/>
        <v>0.54409740295824205</v>
      </c>
    </row>
    <row r="3669" spans="1:12">
      <c r="A3669" s="14">
        <v>2020</v>
      </c>
      <c r="B3669" s="14" t="s">
        <v>1170</v>
      </c>
      <c r="C3669" s="14" t="s">
        <v>2426</v>
      </c>
      <c r="D3669" s="14" t="s">
        <v>2427</v>
      </c>
      <c r="E3669" s="14" t="s">
        <v>2428</v>
      </c>
      <c r="F3669" s="14" t="s">
        <v>2429</v>
      </c>
      <c r="G3669" s="30">
        <v>1312.7073387926705</v>
      </c>
      <c r="H3669" s="30">
        <v>620.55285233087807</v>
      </c>
      <c r="I3669" s="26">
        <f t="shared" si="183"/>
        <v>1312.7073387926705</v>
      </c>
      <c r="J3669" s="26">
        <f t="shared" si="183"/>
        <v>620.55285233087807</v>
      </c>
      <c r="K3669" s="26">
        <f t="shared" si="181"/>
        <v>692.15448646179243</v>
      </c>
      <c r="L3669" s="28">
        <f t="shared" si="182"/>
        <v>0.52727250469886466</v>
      </c>
    </row>
    <row r="3670" spans="1:12">
      <c r="A3670" s="14">
        <v>2019</v>
      </c>
      <c r="B3670" s="14" t="s">
        <v>1170</v>
      </c>
      <c r="C3670" s="14" t="s">
        <v>2430</v>
      </c>
      <c r="D3670" s="14" t="s">
        <v>2409</v>
      </c>
      <c r="E3670" s="14" t="s">
        <v>2431</v>
      </c>
      <c r="F3670" s="14" t="s">
        <v>2432</v>
      </c>
      <c r="G3670" s="30">
        <v>1217.2163145638126</v>
      </c>
      <c r="H3670" s="30">
        <v>89.805406262649683</v>
      </c>
      <c r="I3670" s="26">
        <f t="shared" si="183"/>
        <v>1217.2163145638126</v>
      </c>
      <c r="J3670" s="26">
        <f t="shared" si="183"/>
        <v>89.805406262649683</v>
      </c>
      <c r="K3670" s="26">
        <f t="shared" si="181"/>
        <v>1127.4109083011629</v>
      </c>
      <c r="L3670" s="28">
        <f t="shared" si="182"/>
        <v>0.92622066826730687</v>
      </c>
    </row>
    <row r="3671" spans="1:12">
      <c r="A3671" s="14">
        <v>2018</v>
      </c>
      <c r="B3671" s="14" t="s">
        <v>1170</v>
      </c>
      <c r="C3671" s="14" t="s">
        <v>2430</v>
      </c>
      <c r="D3671" s="14" t="s">
        <v>2409</v>
      </c>
      <c r="E3671" s="14" t="s">
        <v>2431</v>
      </c>
      <c r="F3671" s="14" t="s">
        <v>2432</v>
      </c>
      <c r="G3671" s="30">
        <v>1029.656641230946</v>
      </c>
      <c r="H3671" s="30">
        <v>106.90676571060156</v>
      </c>
      <c r="I3671" s="26">
        <f t="shared" si="183"/>
        <v>1029.656641230946</v>
      </c>
      <c r="J3671" s="26">
        <f t="shared" si="183"/>
        <v>106.90676571060156</v>
      </c>
      <c r="K3671" s="26">
        <f t="shared" si="181"/>
        <v>922.7498755203444</v>
      </c>
      <c r="L3671" s="28">
        <f t="shared" si="182"/>
        <v>0.89617241182187157</v>
      </c>
    </row>
    <row r="3672" spans="1:12">
      <c r="A3672" s="14">
        <v>2021</v>
      </c>
      <c r="B3672" s="14" t="s">
        <v>1170</v>
      </c>
      <c r="C3672" s="14" t="s">
        <v>2430</v>
      </c>
      <c r="D3672" s="14" t="s">
        <v>2409</v>
      </c>
      <c r="E3672" s="14" t="s">
        <v>2431</v>
      </c>
      <c r="F3672" s="14" t="s">
        <v>2432</v>
      </c>
      <c r="G3672" s="30">
        <v>1086.2577050786444</v>
      </c>
      <c r="H3672" s="30">
        <v>134.33298966547991</v>
      </c>
      <c r="I3672" s="26">
        <f t="shared" si="183"/>
        <v>1086.2577050786444</v>
      </c>
      <c r="J3672" s="26">
        <f t="shared" si="183"/>
        <v>134.33298966547991</v>
      </c>
      <c r="K3672" s="26">
        <f t="shared" si="181"/>
        <v>951.92471541316456</v>
      </c>
      <c r="L3672" s="28">
        <f t="shared" si="182"/>
        <v>0.87633414332766069</v>
      </c>
    </row>
    <row r="3673" spans="1:12">
      <c r="A3673" s="14">
        <v>2020</v>
      </c>
      <c r="B3673" s="14" t="s">
        <v>1170</v>
      </c>
      <c r="C3673" s="14" t="s">
        <v>2430</v>
      </c>
      <c r="D3673" s="14" t="s">
        <v>2409</v>
      </c>
      <c r="E3673" s="14" t="s">
        <v>2431</v>
      </c>
      <c r="F3673" s="14" t="s">
        <v>2432</v>
      </c>
      <c r="G3673" s="30">
        <v>1012.8898664065134</v>
      </c>
      <c r="H3673" s="30">
        <v>184.75457806712214</v>
      </c>
      <c r="I3673" s="26">
        <f t="shared" si="183"/>
        <v>1012.8898664065134</v>
      </c>
      <c r="J3673" s="26">
        <f t="shared" si="183"/>
        <v>184.75457806712214</v>
      </c>
      <c r="K3673" s="26">
        <f t="shared" si="181"/>
        <v>828.13528833939131</v>
      </c>
      <c r="L3673" s="28">
        <f t="shared" si="182"/>
        <v>0.81759657767869043</v>
      </c>
    </row>
    <row r="3674" spans="1:12">
      <c r="A3674" s="14">
        <v>2011</v>
      </c>
      <c r="B3674" s="14" t="s">
        <v>1170</v>
      </c>
      <c r="C3674" s="14" t="s">
        <v>2433</v>
      </c>
      <c r="D3674" s="14" t="s">
        <v>2409</v>
      </c>
      <c r="E3674" s="14" t="s">
        <v>2424</v>
      </c>
      <c r="F3674" s="14" t="s">
        <v>2434</v>
      </c>
      <c r="G3674" s="30">
        <v>1340.143261540401</v>
      </c>
      <c r="H3674" s="30">
        <v>346.6831197760003</v>
      </c>
      <c r="I3674" s="26">
        <f t="shared" si="183"/>
        <v>1340.143261540401</v>
      </c>
      <c r="J3674" s="26">
        <f t="shared" si="183"/>
        <v>346.6831197760003</v>
      </c>
      <c r="K3674" s="26">
        <f t="shared" si="181"/>
        <v>993.46014176440076</v>
      </c>
      <c r="L3674" s="28">
        <f t="shared" si="182"/>
        <v>0.74130891097604579</v>
      </c>
    </row>
    <row r="3675" spans="1:12">
      <c r="A3675" s="14">
        <v>2020</v>
      </c>
      <c r="B3675" s="14" t="s">
        <v>1170</v>
      </c>
      <c r="C3675" s="14" t="s">
        <v>2433</v>
      </c>
      <c r="D3675" s="14" t="s">
        <v>2409</v>
      </c>
      <c r="E3675" s="14" t="s">
        <v>2424</v>
      </c>
      <c r="F3675" s="14" t="s">
        <v>2434</v>
      </c>
      <c r="G3675" s="30">
        <v>1465.6990326867742</v>
      </c>
      <c r="H3675" s="30">
        <v>486.74754160032074</v>
      </c>
      <c r="I3675" s="26">
        <f t="shared" si="183"/>
        <v>1465.6990326867742</v>
      </c>
      <c r="J3675" s="26">
        <f t="shared" si="183"/>
        <v>486.74754160032074</v>
      </c>
      <c r="K3675" s="26">
        <f t="shared" si="181"/>
        <v>978.95149108645342</v>
      </c>
      <c r="L3675" s="28">
        <f t="shared" si="182"/>
        <v>0.66790757805982626</v>
      </c>
    </row>
    <row r="3676" spans="1:12">
      <c r="A3676" s="14">
        <v>2019</v>
      </c>
      <c r="B3676" s="14" t="s">
        <v>1170</v>
      </c>
      <c r="C3676" s="14" t="s">
        <v>2433</v>
      </c>
      <c r="D3676" s="14" t="s">
        <v>2409</v>
      </c>
      <c r="E3676" s="14" t="s">
        <v>2424</v>
      </c>
      <c r="F3676" s="14" t="s">
        <v>2434</v>
      </c>
      <c r="G3676" s="30">
        <v>1596.3836794521374</v>
      </c>
      <c r="H3676" s="30">
        <v>506.26378646419988</v>
      </c>
      <c r="I3676" s="26">
        <f t="shared" si="183"/>
        <v>1596.3836794521374</v>
      </c>
      <c r="J3676" s="26">
        <f t="shared" si="183"/>
        <v>506.26378646419988</v>
      </c>
      <c r="K3676" s="26">
        <f t="shared" si="181"/>
        <v>1090.1198929879374</v>
      </c>
      <c r="L3676" s="28">
        <f t="shared" si="182"/>
        <v>0.68286835240138233</v>
      </c>
    </row>
    <row r="3677" spans="1:12">
      <c r="A3677" s="14">
        <v>2014</v>
      </c>
      <c r="B3677" s="14" t="s">
        <v>1170</v>
      </c>
      <c r="C3677" s="14" t="s">
        <v>2433</v>
      </c>
      <c r="D3677" s="14" t="s">
        <v>2409</v>
      </c>
      <c r="E3677" s="14" t="s">
        <v>2424</v>
      </c>
      <c r="F3677" s="14" t="s">
        <v>2434</v>
      </c>
      <c r="G3677" s="30">
        <v>1413.4649968716014</v>
      </c>
      <c r="H3677" s="30">
        <v>508.70166845959278</v>
      </c>
      <c r="I3677" s="26">
        <f t="shared" si="183"/>
        <v>1413.4649968716014</v>
      </c>
      <c r="J3677" s="26">
        <f t="shared" si="183"/>
        <v>508.70166845959278</v>
      </c>
      <c r="K3677" s="26">
        <f t="shared" si="181"/>
        <v>904.7633284120086</v>
      </c>
      <c r="L3677" s="28">
        <f t="shared" si="182"/>
        <v>0.64010310153736116</v>
      </c>
    </row>
    <row r="3678" spans="1:12">
      <c r="A3678" s="14">
        <v>2012</v>
      </c>
      <c r="B3678" s="14" t="s">
        <v>1170</v>
      </c>
      <c r="C3678" s="14" t="s">
        <v>2433</v>
      </c>
      <c r="D3678" s="14" t="s">
        <v>2409</v>
      </c>
      <c r="E3678" s="14" t="s">
        <v>2424</v>
      </c>
      <c r="F3678" s="14" t="s">
        <v>2434</v>
      </c>
      <c r="G3678" s="30">
        <v>1534.2027329038233</v>
      </c>
      <c r="H3678" s="30">
        <v>527.29368329135411</v>
      </c>
      <c r="I3678" s="26">
        <f t="shared" si="183"/>
        <v>1534.2027329038233</v>
      </c>
      <c r="J3678" s="26">
        <f t="shared" si="183"/>
        <v>527.29368329135411</v>
      </c>
      <c r="K3678" s="26">
        <f t="shared" si="181"/>
        <v>1006.9090496124692</v>
      </c>
      <c r="L3678" s="28">
        <f t="shared" si="182"/>
        <v>0.65630768868900891</v>
      </c>
    </row>
    <row r="3679" spans="1:12">
      <c r="A3679" s="14">
        <v>2013</v>
      </c>
      <c r="B3679" s="14" t="s">
        <v>1170</v>
      </c>
      <c r="C3679" s="14" t="s">
        <v>2433</v>
      </c>
      <c r="D3679" s="14" t="s">
        <v>2409</v>
      </c>
      <c r="E3679" s="14" t="s">
        <v>2424</v>
      </c>
      <c r="F3679" s="14" t="s">
        <v>2434</v>
      </c>
      <c r="G3679" s="30">
        <v>1728.4092093942884</v>
      </c>
      <c r="H3679" s="30">
        <v>624.55780524705926</v>
      </c>
      <c r="I3679" s="26">
        <f t="shared" si="183"/>
        <v>1728.4092093942884</v>
      </c>
      <c r="J3679" s="26">
        <f t="shared" si="183"/>
        <v>624.55780524705926</v>
      </c>
      <c r="K3679" s="26">
        <f t="shared" si="181"/>
        <v>1103.851404147229</v>
      </c>
      <c r="L3679" s="28">
        <f t="shared" si="182"/>
        <v>0.63865165618624986</v>
      </c>
    </row>
    <row r="3680" spans="1:12">
      <c r="A3680" s="14">
        <v>2015</v>
      </c>
      <c r="B3680" s="14" t="s">
        <v>1170</v>
      </c>
      <c r="C3680" s="14" t="s">
        <v>2433</v>
      </c>
      <c r="D3680" s="14" t="s">
        <v>2409</v>
      </c>
      <c r="E3680" s="14" t="s">
        <v>2424</v>
      </c>
      <c r="F3680" s="14" t="s">
        <v>2434</v>
      </c>
      <c r="G3680" s="30">
        <v>1292.3986292808574</v>
      </c>
      <c r="H3680" s="30">
        <v>650.56963892553085</v>
      </c>
      <c r="I3680" s="26">
        <f t="shared" si="183"/>
        <v>1292.3986292808574</v>
      </c>
      <c r="J3680" s="26">
        <f t="shared" si="183"/>
        <v>650.56963892553085</v>
      </c>
      <c r="K3680" s="26">
        <f t="shared" si="181"/>
        <v>641.8289903553266</v>
      </c>
      <c r="L3680" s="28">
        <f t="shared" si="182"/>
        <v>0.49661843939935624</v>
      </c>
    </row>
    <row r="3681" spans="1:12">
      <c r="A3681" s="14">
        <v>2017</v>
      </c>
      <c r="B3681" s="14" t="s">
        <v>1170</v>
      </c>
      <c r="C3681" s="14" t="s">
        <v>2433</v>
      </c>
      <c r="D3681" s="14" t="s">
        <v>2409</v>
      </c>
      <c r="E3681" s="14" t="s">
        <v>2424</v>
      </c>
      <c r="F3681" s="14" t="s">
        <v>2434</v>
      </c>
      <c r="G3681" s="30">
        <v>1335.9188735329383</v>
      </c>
      <c r="H3681" s="30">
        <v>685.13003022790008</v>
      </c>
      <c r="I3681" s="26">
        <f t="shared" si="183"/>
        <v>1335.9188735329383</v>
      </c>
      <c r="J3681" s="26">
        <f t="shared" si="183"/>
        <v>685.13003022790008</v>
      </c>
      <c r="K3681" s="26">
        <f t="shared" ref="K3681:K3720" si="184">IF(H3681="","",IF(G3681="","",G3681-H3681))</f>
        <v>650.7888433050382</v>
      </c>
      <c r="L3681" s="28">
        <f t="shared" ref="L3681:L3720" si="185">IF(H3681="","",IF(G3681="","",K3681/G3681))</f>
        <v>0.48714697890597053</v>
      </c>
    </row>
    <row r="3682" spans="1:12">
      <c r="A3682" s="14">
        <v>2018</v>
      </c>
      <c r="B3682" s="14" t="s">
        <v>1170</v>
      </c>
      <c r="C3682" s="14" t="s">
        <v>2433</v>
      </c>
      <c r="D3682" s="14" t="s">
        <v>2409</v>
      </c>
      <c r="E3682" s="14" t="s">
        <v>2424</v>
      </c>
      <c r="F3682" s="14" t="s">
        <v>2434</v>
      </c>
      <c r="G3682" s="30">
        <v>1677.0576060562416</v>
      </c>
      <c r="H3682" s="30">
        <v>699.03010806704015</v>
      </c>
      <c r="I3682" s="26">
        <f t="shared" si="183"/>
        <v>1677.0576060562416</v>
      </c>
      <c r="J3682" s="26">
        <f t="shared" si="183"/>
        <v>699.03010806704015</v>
      </c>
      <c r="K3682" s="26">
        <f t="shared" si="184"/>
        <v>978.02749798920149</v>
      </c>
      <c r="L3682" s="28">
        <f t="shared" si="185"/>
        <v>0.58318062209510202</v>
      </c>
    </row>
    <row r="3683" spans="1:12">
      <c r="A3683" s="14">
        <v>2016</v>
      </c>
      <c r="B3683" s="14" t="s">
        <v>1170</v>
      </c>
      <c r="C3683" s="14" t="s">
        <v>2433</v>
      </c>
      <c r="D3683" s="14" t="s">
        <v>2409</v>
      </c>
      <c r="E3683" s="14" t="s">
        <v>2424</v>
      </c>
      <c r="F3683" s="14" t="s">
        <v>2434</v>
      </c>
      <c r="G3683" s="30">
        <v>1632.4021515490078</v>
      </c>
      <c r="H3683" s="30">
        <v>778.64272388333404</v>
      </c>
      <c r="I3683" s="26">
        <f t="shared" si="183"/>
        <v>1632.4021515490078</v>
      </c>
      <c r="J3683" s="26">
        <f t="shared" si="183"/>
        <v>778.64272388333404</v>
      </c>
      <c r="K3683" s="26">
        <f t="shared" si="184"/>
        <v>853.7594276656738</v>
      </c>
      <c r="L3683" s="28">
        <f t="shared" si="185"/>
        <v>0.52300802645691824</v>
      </c>
    </row>
    <row r="3684" spans="1:12">
      <c r="A3684" s="14">
        <v>2021</v>
      </c>
      <c r="B3684" s="14" t="s">
        <v>1170</v>
      </c>
      <c r="C3684" s="14" t="s">
        <v>2433</v>
      </c>
      <c r="D3684" s="14" t="s">
        <v>2409</v>
      </c>
      <c r="E3684" s="14" t="s">
        <v>2424</v>
      </c>
      <c r="F3684" s="14" t="s">
        <v>2434</v>
      </c>
      <c r="G3684" s="30">
        <v>1458.9326231536927</v>
      </c>
      <c r="H3684" s="30">
        <v>807.93969977726204</v>
      </c>
      <c r="I3684" s="26">
        <f t="shared" si="183"/>
        <v>1458.9326231536927</v>
      </c>
      <c r="J3684" s="26">
        <f t="shared" si="183"/>
        <v>807.93969977726204</v>
      </c>
      <c r="K3684" s="26">
        <f t="shared" si="184"/>
        <v>650.99292337643067</v>
      </c>
      <c r="L3684" s="28">
        <f t="shared" si="185"/>
        <v>0.44621178047908466</v>
      </c>
    </row>
    <row r="3685" spans="1:12">
      <c r="A3685" s="14">
        <v>2011</v>
      </c>
      <c r="B3685" s="14" t="s">
        <v>1170</v>
      </c>
      <c r="C3685" s="14" t="s">
        <v>2435</v>
      </c>
      <c r="D3685" s="14" t="s">
        <v>2436</v>
      </c>
      <c r="E3685" s="14" t="s">
        <v>1179</v>
      </c>
      <c r="F3685" s="14" t="s">
        <v>2437</v>
      </c>
      <c r="G3685" s="30">
        <v>4005.505898915495</v>
      </c>
      <c r="H3685" s="30">
        <v>1319.2291429166655</v>
      </c>
      <c r="I3685" s="26">
        <f t="shared" si="183"/>
        <v>4005.505898915495</v>
      </c>
      <c r="J3685" s="26">
        <f t="shared" si="183"/>
        <v>1319.2291429166655</v>
      </c>
      <c r="K3685" s="26">
        <f t="shared" si="184"/>
        <v>2686.2767559988297</v>
      </c>
      <c r="L3685" s="28">
        <f t="shared" si="185"/>
        <v>0.670646061643836</v>
      </c>
    </row>
    <row r="3686" spans="1:12">
      <c r="A3686" s="14">
        <v>2021</v>
      </c>
      <c r="B3686" s="14" t="s">
        <v>1170</v>
      </c>
      <c r="C3686" s="14" t="s">
        <v>2435</v>
      </c>
      <c r="D3686" s="14" t="s">
        <v>2436</v>
      </c>
      <c r="E3686" s="14" t="s">
        <v>1179</v>
      </c>
      <c r="F3686" s="14" t="s">
        <v>2437</v>
      </c>
      <c r="G3686" s="30">
        <v>3854.0436832830292</v>
      </c>
      <c r="H3686" s="30">
        <v>1341.2490297307727</v>
      </c>
      <c r="I3686" s="26">
        <f t="shared" si="183"/>
        <v>3854.0436832830292</v>
      </c>
      <c r="J3686" s="26">
        <f t="shared" si="183"/>
        <v>1341.2490297307727</v>
      </c>
      <c r="K3686" s="26">
        <f t="shared" si="184"/>
        <v>2512.7946535522565</v>
      </c>
      <c r="L3686" s="28">
        <f t="shared" si="185"/>
        <v>0.65198914699683863</v>
      </c>
    </row>
    <row r="3687" spans="1:12">
      <c r="A3687" s="14">
        <v>2019</v>
      </c>
      <c r="B3687" s="14" t="s">
        <v>1170</v>
      </c>
      <c r="C3687" s="14" t="s">
        <v>2435</v>
      </c>
      <c r="D3687" s="14" t="s">
        <v>2436</v>
      </c>
      <c r="E3687" s="14" t="s">
        <v>1179</v>
      </c>
      <c r="F3687" s="14" t="s">
        <v>2437</v>
      </c>
      <c r="G3687" s="30">
        <v>3614.3756137803989</v>
      </c>
      <c r="H3687" s="30">
        <v>1363.5484807105529</v>
      </c>
      <c r="I3687" s="26">
        <f t="shared" si="183"/>
        <v>3614.3756137803989</v>
      </c>
      <c r="J3687" s="26">
        <f t="shared" si="183"/>
        <v>1363.5484807105529</v>
      </c>
      <c r="K3687" s="26">
        <f t="shared" si="184"/>
        <v>2250.8271330698462</v>
      </c>
      <c r="L3687" s="28">
        <f t="shared" si="185"/>
        <v>0.62274300559360773</v>
      </c>
    </row>
    <row r="3688" spans="1:12">
      <c r="A3688" s="14">
        <v>2014</v>
      </c>
      <c r="B3688" s="14" t="s">
        <v>1170</v>
      </c>
      <c r="C3688" s="14" t="s">
        <v>2435</v>
      </c>
      <c r="D3688" s="14" t="s">
        <v>2436</v>
      </c>
      <c r="E3688" s="14" t="s">
        <v>1179</v>
      </c>
      <c r="F3688" s="14" t="s">
        <v>2437</v>
      </c>
      <c r="G3688" s="30">
        <v>3650.8180346426402</v>
      </c>
      <c r="H3688" s="30">
        <v>1435.6547480257118</v>
      </c>
      <c r="I3688" s="26">
        <f t="shared" si="183"/>
        <v>3650.8180346426402</v>
      </c>
      <c r="J3688" s="26">
        <f t="shared" si="183"/>
        <v>1435.6547480257118</v>
      </c>
      <c r="K3688" s="26">
        <f t="shared" si="184"/>
        <v>2215.1632866169284</v>
      </c>
      <c r="L3688" s="28">
        <f t="shared" si="185"/>
        <v>0.60675806506849339</v>
      </c>
    </row>
    <row r="3689" spans="1:12">
      <c r="A3689" s="14">
        <v>2020</v>
      </c>
      <c r="B3689" s="14" t="s">
        <v>1170</v>
      </c>
      <c r="C3689" s="14" t="s">
        <v>2435</v>
      </c>
      <c r="D3689" s="14" t="s">
        <v>2436</v>
      </c>
      <c r="E3689" s="14" t="s">
        <v>1179</v>
      </c>
      <c r="F3689" s="14" t="s">
        <v>2437</v>
      </c>
      <c r="G3689" s="30">
        <v>3710.9142934920856</v>
      </c>
      <c r="H3689" s="30">
        <v>1436.9149476743673</v>
      </c>
      <c r="I3689" s="26">
        <f t="shared" si="183"/>
        <v>3710.9142934920856</v>
      </c>
      <c r="J3689" s="26">
        <f t="shared" si="183"/>
        <v>1436.9149476743673</v>
      </c>
      <c r="K3689" s="26">
        <f t="shared" si="184"/>
        <v>2273.9993458177182</v>
      </c>
      <c r="L3689" s="28">
        <f t="shared" si="185"/>
        <v>0.61278681369863008</v>
      </c>
    </row>
    <row r="3690" spans="1:12">
      <c r="A3690" s="14">
        <v>2017</v>
      </c>
      <c r="B3690" s="14" t="s">
        <v>1170</v>
      </c>
      <c r="C3690" s="14" t="s">
        <v>2435</v>
      </c>
      <c r="D3690" s="14" t="s">
        <v>2436</v>
      </c>
      <c r="E3690" s="14" t="s">
        <v>1179</v>
      </c>
      <c r="F3690" s="14" t="s">
        <v>2437</v>
      </c>
      <c r="G3690" s="30">
        <v>3414.699919471735</v>
      </c>
      <c r="H3690" s="30">
        <v>1617.1509888000001</v>
      </c>
      <c r="I3690" s="26">
        <f t="shared" si="183"/>
        <v>3414.699919471735</v>
      </c>
      <c r="J3690" s="26">
        <f t="shared" si="183"/>
        <v>1617.1509888000001</v>
      </c>
      <c r="K3690" s="26">
        <f t="shared" si="184"/>
        <v>1797.548930671735</v>
      </c>
      <c r="L3690" s="28">
        <f t="shared" si="185"/>
        <v>0.52641490410958913</v>
      </c>
    </row>
    <row r="3691" spans="1:12">
      <c r="A3691" s="14">
        <v>2013</v>
      </c>
      <c r="B3691" s="14" t="s">
        <v>1170</v>
      </c>
      <c r="C3691" s="14" t="s">
        <v>2435</v>
      </c>
      <c r="D3691" s="14" t="s">
        <v>2436</v>
      </c>
      <c r="E3691" s="14" t="s">
        <v>1179</v>
      </c>
      <c r="F3691" s="14" t="s">
        <v>2437</v>
      </c>
      <c r="G3691" s="30">
        <v>3870.1089088052877</v>
      </c>
      <c r="H3691" s="30">
        <v>1631.1586851374991</v>
      </c>
      <c r="I3691" s="26">
        <f t="shared" si="183"/>
        <v>3870.1089088052877</v>
      </c>
      <c r="J3691" s="26">
        <f t="shared" si="183"/>
        <v>1631.1586851374991</v>
      </c>
      <c r="K3691" s="26">
        <f t="shared" si="184"/>
        <v>2238.9502236677886</v>
      </c>
      <c r="L3691" s="28">
        <f t="shared" si="185"/>
        <v>0.57852382876712327</v>
      </c>
    </row>
    <row r="3692" spans="1:12">
      <c r="A3692" s="14">
        <v>2015</v>
      </c>
      <c r="B3692" s="14" t="s">
        <v>1170</v>
      </c>
      <c r="C3692" s="14" t="s">
        <v>2435</v>
      </c>
      <c r="D3692" s="14" t="s">
        <v>2436</v>
      </c>
      <c r="E3692" s="14" t="s">
        <v>1179</v>
      </c>
      <c r="F3692" s="14" t="s">
        <v>2437</v>
      </c>
      <c r="G3692" s="30">
        <v>3276.6709249095811</v>
      </c>
      <c r="H3692" s="30">
        <v>1669.6757725138134</v>
      </c>
      <c r="I3692" s="26">
        <f t="shared" si="183"/>
        <v>3276.6709249095811</v>
      </c>
      <c r="J3692" s="26">
        <f t="shared" si="183"/>
        <v>1669.6757725138134</v>
      </c>
      <c r="K3692" s="26">
        <f t="shared" si="184"/>
        <v>1606.9951523957677</v>
      </c>
      <c r="L3692" s="28">
        <f t="shared" si="185"/>
        <v>0.49043531963470283</v>
      </c>
    </row>
    <row r="3693" spans="1:12">
      <c r="A3693" s="14">
        <v>2018</v>
      </c>
      <c r="B3693" s="14" t="s">
        <v>1170</v>
      </c>
      <c r="C3693" s="14" t="s">
        <v>2435</v>
      </c>
      <c r="D3693" s="14" t="s">
        <v>2436</v>
      </c>
      <c r="E3693" s="14" t="s">
        <v>1179</v>
      </c>
      <c r="F3693" s="14" t="s">
        <v>2437</v>
      </c>
      <c r="G3693" s="30">
        <v>3660.251192261238</v>
      </c>
      <c r="H3693" s="30">
        <v>1749.4825156690863</v>
      </c>
      <c r="I3693" s="26">
        <f t="shared" si="183"/>
        <v>3660.251192261238</v>
      </c>
      <c r="J3693" s="26">
        <f t="shared" si="183"/>
        <v>1749.4825156690863</v>
      </c>
      <c r="K3693" s="26">
        <f t="shared" si="184"/>
        <v>1910.7686765921517</v>
      </c>
      <c r="L3693" s="28">
        <f t="shared" si="185"/>
        <v>0.52203211643835645</v>
      </c>
    </row>
    <row r="3694" spans="1:12">
      <c r="A3694" s="14">
        <v>2016</v>
      </c>
      <c r="B3694" s="14" t="s">
        <v>1170</v>
      </c>
      <c r="C3694" s="14" t="s">
        <v>2435</v>
      </c>
      <c r="D3694" s="14" t="s">
        <v>2436</v>
      </c>
      <c r="E3694" s="14" t="s">
        <v>1179</v>
      </c>
      <c r="F3694" s="14" t="s">
        <v>2437</v>
      </c>
      <c r="G3694" s="30">
        <v>3825.1527805780138</v>
      </c>
      <c r="H3694" s="30">
        <v>1861.9977332702908</v>
      </c>
      <c r="I3694" s="26">
        <f t="shared" si="183"/>
        <v>3825.1527805780138</v>
      </c>
      <c r="J3694" s="26">
        <f t="shared" si="183"/>
        <v>1861.9977332702908</v>
      </c>
      <c r="K3694" s="26">
        <f t="shared" si="184"/>
        <v>1963.155047307723</v>
      </c>
      <c r="L3694" s="28">
        <f t="shared" si="185"/>
        <v>0.51322265015806068</v>
      </c>
    </row>
    <row r="3695" spans="1:12">
      <c r="A3695" s="14">
        <v>2012</v>
      </c>
      <c r="B3695" s="14" t="s">
        <v>1170</v>
      </c>
      <c r="C3695" s="14" t="s">
        <v>2435</v>
      </c>
      <c r="D3695" s="14" t="s">
        <v>2436</v>
      </c>
      <c r="E3695" s="14" t="s">
        <v>1179</v>
      </c>
      <c r="F3695" s="14" t="s">
        <v>2437</v>
      </c>
      <c r="G3695" s="30">
        <v>4054.0690872475243</v>
      </c>
      <c r="H3695" s="30">
        <v>1960.4074585457286</v>
      </c>
      <c r="I3695" s="26">
        <f t="shared" si="183"/>
        <v>4054.0690872475243</v>
      </c>
      <c r="J3695" s="26">
        <f t="shared" si="183"/>
        <v>1960.4074585457286</v>
      </c>
      <c r="K3695" s="26">
        <f t="shared" si="184"/>
        <v>2093.661628701796</v>
      </c>
      <c r="L3695" s="28">
        <f t="shared" si="185"/>
        <v>0.51643462004325869</v>
      </c>
    </row>
    <row r="3696" spans="1:12">
      <c r="A3696" s="14">
        <v>2020</v>
      </c>
      <c r="B3696" s="14" t="s">
        <v>1170</v>
      </c>
      <c r="C3696" s="14" t="s">
        <v>2438</v>
      </c>
      <c r="D3696" s="14" t="s">
        <v>2439</v>
      </c>
      <c r="E3696" s="14" t="s">
        <v>2440</v>
      </c>
      <c r="F3696" s="14" t="s">
        <v>2441</v>
      </c>
      <c r="G3696" s="30">
        <v>10608.542263921892</v>
      </c>
      <c r="H3696" s="30">
        <v>4442.4142962946207</v>
      </c>
      <c r="I3696" s="26">
        <f t="shared" si="183"/>
        <v>10608.542263921892</v>
      </c>
      <c r="J3696" s="26">
        <f t="shared" si="183"/>
        <v>4442.4142962946207</v>
      </c>
      <c r="K3696" s="26">
        <f t="shared" si="184"/>
        <v>6166.1279676272716</v>
      </c>
      <c r="L3696" s="28">
        <f t="shared" si="185"/>
        <v>0.58124177801481502</v>
      </c>
    </row>
    <row r="3697" spans="1:12">
      <c r="A3697" s="14">
        <v>2021</v>
      </c>
      <c r="B3697" s="14" t="s">
        <v>1170</v>
      </c>
      <c r="C3697" s="14" t="s">
        <v>2438</v>
      </c>
      <c r="D3697" s="14" t="s">
        <v>2439</v>
      </c>
      <c r="E3697" s="14" t="s">
        <v>2440</v>
      </c>
      <c r="F3697" s="14" t="s">
        <v>2441</v>
      </c>
      <c r="G3697" s="30">
        <v>9732.9162375024043</v>
      </c>
      <c r="H3697" s="30">
        <v>5522.4747461028883</v>
      </c>
      <c r="I3697" s="26">
        <f t="shared" si="183"/>
        <v>9732.9162375024043</v>
      </c>
      <c r="J3697" s="26">
        <f t="shared" si="183"/>
        <v>5522.4747461028883</v>
      </c>
      <c r="K3697" s="26">
        <f t="shared" si="184"/>
        <v>4210.4414913995161</v>
      </c>
      <c r="L3697" s="28">
        <f t="shared" si="185"/>
        <v>0.4325981431111105</v>
      </c>
    </row>
    <row r="3698" spans="1:12">
      <c r="A3698" s="14">
        <v>2020</v>
      </c>
      <c r="B3698" s="14" t="s">
        <v>1170</v>
      </c>
      <c r="C3698" s="14" t="s">
        <v>2442</v>
      </c>
      <c r="D3698" s="14" t="s">
        <v>2443</v>
      </c>
      <c r="E3698" s="14" t="s">
        <v>2424</v>
      </c>
      <c r="F3698" s="14" t="s">
        <v>2444</v>
      </c>
      <c r="G3698" s="30">
        <v>767.4597287957406</v>
      </c>
      <c r="H3698" s="30">
        <v>94.993481071201103</v>
      </c>
      <c r="I3698" s="26">
        <f t="shared" si="183"/>
        <v>767.4597287957406</v>
      </c>
      <c r="J3698" s="26">
        <f t="shared" si="183"/>
        <v>94.993481071201103</v>
      </c>
      <c r="K3698" s="26">
        <f t="shared" si="184"/>
        <v>672.46624772453947</v>
      </c>
      <c r="L3698" s="28">
        <f t="shared" si="185"/>
        <v>0.87622349745926065</v>
      </c>
    </row>
    <row r="3699" spans="1:12">
      <c r="A3699" s="14">
        <v>2012</v>
      </c>
      <c r="B3699" s="14" t="s">
        <v>1170</v>
      </c>
      <c r="C3699" s="14" t="s">
        <v>2442</v>
      </c>
      <c r="D3699" s="14" t="s">
        <v>2443</v>
      </c>
      <c r="E3699" s="14" t="s">
        <v>2424</v>
      </c>
      <c r="F3699" s="14" t="s">
        <v>2444</v>
      </c>
      <c r="G3699" s="30">
        <v>751.52418457055057</v>
      </c>
      <c r="H3699" s="30">
        <v>138.98960629411764</v>
      </c>
      <c r="I3699" s="26">
        <f t="shared" si="183"/>
        <v>751.52418457055057</v>
      </c>
      <c r="J3699" s="26">
        <f t="shared" si="183"/>
        <v>138.98960629411764</v>
      </c>
      <c r="K3699" s="26">
        <f t="shared" si="184"/>
        <v>612.53457827643297</v>
      </c>
      <c r="L3699" s="28">
        <f t="shared" si="185"/>
        <v>0.81505637589887869</v>
      </c>
    </row>
    <row r="3700" spans="1:12">
      <c r="A3700" s="14">
        <v>2013</v>
      </c>
      <c r="B3700" s="14" t="s">
        <v>1170</v>
      </c>
      <c r="C3700" s="14" t="s">
        <v>2442</v>
      </c>
      <c r="D3700" s="14" t="s">
        <v>2443</v>
      </c>
      <c r="E3700" s="14" t="s">
        <v>2424</v>
      </c>
      <c r="F3700" s="14" t="s">
        <v>2444</v>
      </c>
      <c r="G3700" s="30">
        <v>677.27103017618344</v>
      </c>
      <c r="H3700" s="30">
        <v>212.57794320000104</v>
      </c>
      <c r="I3700" s="26">
        <f t="shared" si="183"/>
        <v>677.27103017618344</v>
      </c>
      <c r="J3700" s="26">
        <f t="shared" si="183"/>
        <v>212.57794320000104</v>
      </c>
      <c r="K3700" s="26">
        <f t="shared" si="184"/>
        <v>464.69308697618237</v>
      </c>
      <c r="L3700" s="28">
        <f t="shared" si="185"/>
        <v>0.68612574031890661</v>
      </c>
    </row>
    <row r="3701" spans="1:12">
      <c r="A3701" s="14">
        <v>2011</v>
      </c>
      <c r="B3701" s="14" t="s">
        <v>1170</v>
      </c>
      <c r="C3701" s="14" t="s">
        <v>2442</v>
      </c>
      <c r="D3701" s="14" t="s">
        <v>2443</v>
      </c>
      <c r="E3701" s="14" t="s">
        <v>2424</v>
      </c>
      <c r="F3701" s="14" t="s">
        <v>2444</v>
      </c>
      <c r="G3701" s="30">
        <v>644.59004644050492</v>
      </c>
      <c r="H3701" s="30">
        <v>220.7915460724227</v>
      </c>
      <c r="I3701" s="26">
        <f t="shared" si="183"/>
        <v>644.59004644050492</v>
      </c>
      <c r="J3701" s="26">
        <f t="shared" si="183"/>
        <v>220.7915460724227</v>
      </c>
      <c r="K3701" s="26">
        <f t="shared" si="184"/>
        <v>423.79850036808222</v>
      </c>
      <c r="L3701" s="28">
        <f t="shared" si="185"/>
        <v>0.65746981776765367</v>
      </c>
    </row>
    <row r="3702" spans="1:12">
      <c r="A3702" s="14">
        <v>2017</v>
      </c>
      <c r="B3702" s="14" t="s">
        <v>1170</v>
      </c>
      <c r="C3702" s="14" t="s">
        <v>2442</v>
      </c>
      <c r="D3702" s="14" t="s">
        <v>2443</v>
      </c>
      <c r="E3702" s="14" t="s">
        <v>2424</v>
      </c>
      <c r="F3702" s="14" t="s">
        <v>2444</v>
      </c>
      <c r="G3702" s="30">
        <v>647.30030904226783</v>
      </c>
      <c r="H3702" s="30">
        <v>229.76635910000002</v>
      </c>
      <c r="I3702" s="26">
        <f t="shared" si="183"/>
        <v>647.30030904226783</v>
      </c>
      <c r="J3702" s="26">
        <f t="shared" si="183"/>
        <v>229.76635910000002</v>
      </c>
      <c r="K3702" s="26">
        <f t="shared" si="184"/>
        <v>417.53394994226778</v>
      </c>
      <c r="L3702" s="28">
        <f t="shared" si="185"/>
        <v>0.64503900911161682</v>
      </c>
    </row>
    <row r="3703" spans="1:12">
      <c r="A3703" s="14">
        <v>2015</v>
      </c>
      <c r="B3703" s="14" t="s">
        <v>1170</v>
      </c>
      <c r="C3703" s="14" t="s">
        <v>2442</v>
      </c>
      <c r="D3703" s="14" t="s">
        <v>2443</v>
      </c>
      <c r="E3703" s="14" t="s">
        <v>2424</v>
      </c>
      <c r="F3703" s="14" t="s">
        <v>2444</v>
      </c>
      <c r="G3703" s="30">
        <v>666.96188376954228</v>
      </c>
      <c r="H3703" s="30">
        <v>241.2949591999994</v>
      </c>
      <c r="I3703" s="26">
        <f t="shared" si="183"/>
        <v>666.96188376954228</v>
      </c>
      <c r="J3703" s="26">
        <f t="shared" si="183"/>
        <v>241.2949591999994</v>
      </c>
      <c r="K3703" s="26">
        <f t="shared" si="184"/>
        <v>425.66692456954286</v>
      </c>
      <c r="L3703" s="28">
        <f t="shared" si="185"/>
        <v>0.63821776765375859</v>
      </c>
    </row>
    <row r="3704" spans="1:12">
      <c r="A3704" s="14">
        <v>2014</v>
      </c>
      <c r="B3704" s="14" t="s">
        <v>1170</v>
      </c>
      <c r="C3704" s="14" t="s">
        <v>2442</v>
      </c>
      <c r="D3704" s="14" t="s">
        <v>2443</v>
      </c>
      <c r="E3704" s="14" t="s">
        <v>2424</v>
      </c>
      <c r="F3704" s="14" t="s">
        <v>2444</v>
      </c>
      <c r="G3704" s="30">
        <v>673.17597059348316</v>
      </c>
      <c r="H3704" s="30">
        <v>256.0338165331496</v>
      </c>
      <c r="I3704" s="26">
        <f t="shared" si="183"/>
        <v>673.17597059348316</v>
      </c>
      <c r="J3704" s="26">
        <f t="shared" si="183"/>
        <v>256.0338165331496</v>
      </c>
      <c r="K3704" s="26">
        <f t="shared" si="184"/>
        <v>417.14215406033355</v>
      </c>
      <c r="L3704" s="28">
        <f t="shared" si="185"/>
        <v>0.61966287015945332</v>
      </c>
    </row>
    <row r="3705" spans="1:12">
      <c r="A3705" s="14">
        <v>2016</v>
      </c>
      <c r="B3705" s="14" t="s">
        <v>1170</v>
      </c>
      <c r="C3705" s="14" t="s">
        <v>2442</v>
      </c>
      <c r="D3705" s="14" t="s">
        <v>2443</v>
      </c>
      <c r="E3705" s="14" t="s">
        <v>2424</v>
      </c>
      <c r="F3705" s="14" t="s">
        <v>2444</v>
      </c>
      <c r="G3705" s="30">
        <v>811.4598817274632</v>
      </c>
      <c r="H3705" s="30">
        <v>264.10030858333437</v>
      </c>
      <c r="I3705" s="26">
        <f t="shared" si="183"/>
        <v>811.4598817274632</v>
      </c>
      <c r="J3705" s="26">
        <f t="shared" si="183"/>
        <v>264.10030858333437</v>
      </c>
      <c r="K3705" s="26">
        <f t="shared" si="184"/>
        <v>547.35957314412883</v>
      </c>
      <c r="L3705" s="28">
        <f t="shared" si="185"/>
        <v>0.67453682611996946</v>
      </c>
    </row>
    <row r="3706" spans="1:12">
      <c r="A3706" s="14">
        <v>2018</v>
      </c>
      <c r="B3706" s="14" t="s">
        <v>1170</v>
      </c>
      <c r="C3706" s="14" t="s">
        <v>2442</v>
      </c>
      <c r="D3706" s="14" t="s">
        <v>2443</v>
      </c>
      <c r="E3706" s="14" t="s">
        <v>2424</v>
      </c>
      <c r="F3706" s="14" t="s">
        <v>2444</v>
      </c>
      <c r="G3706" s="30">
        <v>833.0207844388907</v>
      </c>
      <c r="H3706" s="30">
        <v>277.81254230029981</v>
      </c>
      <c r="I3706" s="26">
        <f t="shared" si="183"/>
        <v>833.0207844388907</v>
      </c>
      <c r="J3706" s="26">
        <f t="shared" si="183"/>
        <v>277.81254230029981</v>
      </c>
      <c r="K3706" s="26">
        <f t="shared" si="184"/>
        <v>555.20824213859089</v>
      </c>
      <c r="L3706" s="28">
        <f t="shared" si="185"/>
        <v>0.66649986712224729</v>
      </c>
    </row>
    <row r="3707" spans="1:12">
      <c r="A3707" s="14">
        <v>2021</v>
      </c>
      <c r="B3707" s="14" t="s">
        <v>1170</v>
      </c>
      <c r="C3707" s="14" t="s">
        <v>2442</v>
      </c>
      <c r="D3707" s="14" t="s">
        <v>2443</v>
      </c>
      <c r="E3707" s="14" t="s">
        <v>2424</v>
      </c>
      <c r="F3707" s="14" t="s">
        <v>2444</v>
      </c>
      <c r="G3707" s="30">
        <v>773.54342806022612</v>
      </c>
      <c r="H3707" s="30">
        <v>395.17208044626335</v>
      </c>
      <c r="I3707" s="26">
        <f t="shared" si="183"/>
        <v>773.54342806022612</v>
      </c>
      <c r="J3707" s="26">
        <f t="shared" si="183"/>
        <v>395.17208044626335</v>
      </c>
      <c r="K3707" s="26">
        <f t="shared" si="184"/>
        <v>378.37134761396277</v>
      </c>
      <c r="L3707" s="28">
        <f t="shared" si="185"/>
        <v>0.48914040749177401</v>
      </c>
    </row>
    <row r="3708" spans="1:12">
      <c r="A3708" s="14">
        <v>2019</v>
      </c>
      <c r="B3708" s="14" t="s">
        <v>1170</v>
      </c>
      <c r="C3708" s="14" t="s">
        <v>2442</v>
      </c>
      <c r="D3708" s="14" t="s">
        <v>2443</v>
      </c>
      <c r="E3708" s="14" t="s">
        <v>2424</v>
      </c>
      <c r="F3708" s="14" t="s">
        <v>2444</v>
      </c>
      <c r="G3708" s="30">
        <v>806.7946985143094</v>
      </c>
      <c r="H3708" s="30">
        <v>638.65176912765685</v>
      </c>
      <c r="I3708" s="26">
        <f t="shared" si="183"/>
        <v>806.7946985143094</v>
      </c>
      <c r="J3708" s="26">
        <f t="shared" si="183"/>
        <v>638.65176912765685</v>
      </c>
      <c r="K3708" s="26">
        <f t="shared" si="184"/>
        <v>168.14292938665255</v>
      </c>
      <c r="L3708" s="28">
        <f t="shared" si="185"/>
        <v>0.20840856998228074</v>
      </c>
    </row>
    <row r="3709" spans="1:12">
      <c r="A3709" s="14">
        <v>2020</v>
      </c>
      <c r="B3709" s="14" t="s">
        <v>1170</v>
      </c>
      <c r="C3709" s="14" t="s">
        <v>2445</v>
      </c>
      <c r="D3709" s="14" t="s">
        <v>1569</v>
      </c>
      <c r="E3709" s="14" t="s">
        <v>2419</v>
      </c>
      <c r="F3709" s="14" t="s">
        <v>2446</v>
      </c>
      <c r="G3709" s="30">
        <v>1369.5169064642137</v>
      </c>
      <c r="H3709" s="30">
        <v>315.93899687740731</v>
      </c>
      <c r="I3709" s="26">
        <f t="shared" si="183"/>
        <v>1369.5169064642137</v>
      </c>
      <c r="J3709" s="26">
        <f t="shared" si="183"/>
        <v>315.93899687740731</v>
      </c>
      <c r="K3709" s="26">
        <f t="shared" si="184"/>
        <v>1053.5779095868063</v>
      </c>
      <c r="L3709" s="28">
        <f t="shared" si="185"/>
        <v>0.76930624559203786</v>
      </c>
    </row>
    <row r="3710" spans="1:12">
      <c r="A3710" s="14">
        <v>2021</v>
      </c>
      <c r="B3710" s="14" t="s">
        <v>1170</v>
      </c>
      <c r="C3710" s="14" t="s">
        <v>2445</v>
      </c>
      <c r="D3710" s="14" t="s">
        <v>1569</v>
      </c>
      <c r="E3710" s="14" t="s">
        <v>2419</v>
      </c>
      <c r="F3710" s="14" t="s">
        <v>2446</v>
      </c>
      <c r="G3710" s="30">
        <v>1361.6216657066732</v>
      </c>
      <c r="H3710" s="30">
        <v>796.51410305530771</v>
      </c>
      <c r="I3710" s="26">
        <f t="shared" si="183"/>
        <v>1361.6216657066732</v>
      </c>
      <c r="J3710" s="26">
        <f t="shared" si="183"/>
        <v>796.51410305530771</v>
      </c>
      <c r="K3710" s="26">
        <f t="shared" si="184"/>
        <v>565.10756265136547</v>
      </c>
      <c r="L3710" s="28">
        <f t="shared" si="185"/>
        <v>0.41502538985972887</v>
      </c>
    </row>
    <row r="3711" spans="1:12">
      <c r="A3711" s="14">
        <v>2020</v>
      </c>
      <c r="B3711" s="14" t="s">
        <v>1170</v>
      </c>
      <c r="C3711" s="14" t="s">
        <v>2447</v>
      </c>
      <c r="D3711" s="14" t="s">
        <v>1178</v>
      </c>
      <c r="E3711" s="14" t="s">
        <v>1179</v>
      </c>
      <c r="F3711" s="14" t="s">
        <v>2448</v>
      </c>
      <c r="G3711" s="30">
        <v>2373.2272913463607</v>
      </c>
      <c r="H3711" s="30">
        <v>445.395669701754</v>
      </c>
      <c r="I3711" s="26">
        <f t="shared" si="183"/>
        <v>2373.2272913463607</v>
      </c>
      <c r="J3711" s="26">
        <f t="shared" si="183"/>
        <v>445.395669701754</v>
      </c>
      <c r="K3711" s="26">
        <f t="shared" si="184"/>
        <v>1927.8316216446067</v>
      </c>
      <c r="L3711" s="28">
        <f t="shared" si="185"/>
        <v>0.81232489979959921</v>
      </c>
    </row>
    <row r="3712" spans="1:12">
      <c r="A3712" s="14">
        <v>2021</v>
      </c>
      <c r="B3712" s="14" t="s">
        <v>1170</v>
      </c>
      <c r="C3712" s="14" t="s">
        <v>2447</v>
      </c>
      <c r="D3712" s="14" t="s">
        <v>1178</v>
      </c>
      <c r="E3712" s="14" t="s">
        <v>1179</v>
      </c>
      <c r="F3712" s="14" t="s">
        <v>2448</v>
      </c>
      <c r="G3712" s="30">
        <v>2646.8695063124669</v>
      </c>
      <c r="H3712" s="30">
        <v>640.56689843468087</v>
      </c>
      <c r="I3712" s="26">
        <f t="shared" si="183"/>
        <v>2646.8695063124669</v>
      </c>
      <c r="J3712" s="26">
        <f t="shared" si="183"/>
        <v>640.56689843468087</v>
      </c>
      <c r="K3712" s="26">
        <f t="shared" si="184"/>
        <v>2006.3026078777862</v>
      </c>
      <c r="L3712" s="28">
        <f t="shared" si="185"/>
        <v>0.75799075212925859</v>
      </c>
    </row>
    <row r="3713" spans="1:12">
      <c r="A3713" s="14">
        <v>2020</v>
      </c>
      <c r="B3713" s="14" t="s">
        <v>1170</v>
      </c>
      <c r="C3713" s="14" t="s">
        <v>2449</v>
      </c>
      <c r="D3713" s="14" t="s">
        <v>2450</v>
      </c>
      <c r="E3713" s="14" t="s">
        <v>2428</v>
      </c>
      <c r="F3713" s="14" t="s">
        <v>2451</v>
      </c>
      <c r="G3713" s="30">
        <v>718.54943012021977</v>
      </c>
      <c r="H3713" s="30">
        <v>511.45401071657517</v>
      </c>
      <c r="I3713" s="26">
        <f t="shared" si="183"/>
        <v>718.54943012021977</v>
      </c>
      <c r="J3713" s="26">
        <f t="shared" si="183"/>
        <v>511.45401071657517</v>
      </c>
      <c r="K3713" s="26">
        <f t="shared" si="184"/>
        <v>207.0954194036446</v>
      </c>
      <c r="L3713" s="28">
        <f t="shared" si="185"/>
        <v>0.288213184399848</v>
      </c>
    </row>
    <row r="3714" spans="1:12">
      <c r="A3714" s="14">
        <v>2021</v>
      </c>
      <c r="B3714" s="14" t="s">
        <v>1170</v>
      </c>
      <c r="C3714" s="14" t="s">
        <v>2449</v>
      </c>
      <c r="D3714" s="14" t="s">
        <v>2450</v>
      </c>
      <c r="E3714" s="14" t="s">
        <v>2428</v>
      </c>
      <c r="F3714" s="14" t="s">
        <v>2451</v>
      </c>
      <c r="G3714" s="30">
        <v>704.74582112710959</v>
      </c>
      <c r="H3714" s="30">
        <v>734.64934532776283</v>
      </c>
      <c r="I3714" s="26">
        <f t="shared" si="183"/>
        <v>704.74582112710959</v>
      </c>
      <c r="J3714" s="26">
        <f t="shared" si="183"/>
        <v>734.64934532776283</v>
      </c>
      <c r="K3714" s="26">
        <f t="shared" si="184"/>
        <v>-29.903524200653237</v>
      </c>
      <c r="L3714" s="28">
        <f t="shared" si="185"/>
        <v>-4.2431644579074092E-2</v>
      </c>
    </row>
    <row r="3715" spans="1:12">
      <c r="A3715" s="14">
        <v>2021</v>
      </c>
      <c r="B3715" s="14" t="s">
        <v>1170</v>
      </c>
      <c r="C3715" s="14" t="s">
        <v>2452</v>
      </c>
      <c r="D3715" s="14" t="s">
        <v>1569</v>
      </c>
      <c r="E3715" s="14" t="s">
        <v>1570</v>
      </c>
      <c r="F3715" s="14" t="s">
        <v>2453</v>
      </c>
      <c r="G3715" s="30">
        <v>603.86016294956221</v>
      </c>
      <c r="H3715" s="30">
        <v>245.24830060927027</v>
      </c>
      <c r="I3715" s="26">
        <f t="shared" si="183"/>
        <v>603.86016294956221</v>
      </c>
      <c r="J3715" s="26">
        <f t="shared" si="183"/>
        <v>245.24830060927027</v>
      </c>
      <c r="K3715" s="26">
        <f t="shared" si="184"/>
        <v>358.61186234029196</v>
      </c>
      <c r="L3715" s="28">
        <f t="shared" si="185"/>
        <v>0.59386573969153389</v>
      </c>
    </row>
    <row r="3716" spans="1:12">
      <c r="A3716" s="14">
        <v>2020</v>
      </c>
      <c r="B3716" s="14" t="s">
        <v>1170</v>
      </c>
      <c r="C3716" s="14" t="s">
        <v>2452</v>
      </c>
      <c r="D3716" s="14" t="s">
        <v>1569</v>
      </c>
      <c r="E3716" s="14" t="s">
        <v>1570</v>
      </c>
      <c r="F3716" s="14" t="s">
        <v>2453</v>
      </c>
      <c r="G3716" s="30">
        <v>560.53344364868792</v>
      </c>
      <c r="H3716" s="30">
        <v>285.82562567190087</v>
      </c>
      <c r="I3716" s="26">
        <f t="shared" si="183"/>
        <v>560.53344364868792</v>
      </c>
      <c r="J3716" s="26">
        <f t="shared" si="183"/>
        <v>285.82562567190087</v>
      </c>
      <c r="K3716" s="26">
        <f t="shared" si="184"/>
        <v>274.70781797678706</v>
      </c>
      <c r="L3716" s="28">
        <f t="shared" si="185"/>
        <v>0.49008283286118975</v>
      </c>
    </row>
    <row r="3717" spans="1:12">
      <c r="A3717" s="14">
        <v>2020</v>
      </c>
      <c r="B3717" s="14" t="s">
        <v>1170</v>
      </c>
      <c r="C3717" s="14" t="s">
        <v>2454</v>
      </c>
      <c r="D3717" s="14" t="s">
        <v>2450</v>
      </c>
      <c r="E3717" s="14" t="s">
        <v>2428</v>
      </c>
      <c r="F3717" s="14" t="s">
        <v>2429</v>
      </c>
      <c r="G3717" s="30">
        <v>1216.78777076345</v>
      </c>
      <c r="H3717" s="30">
        <v>795.42660582570591</v>
      </c>
      <c r="I3717" s="26">
        <f t="shared" si="183"/>
        <v>1216.78777076345</v>
      </c>
      <c r="J3717" s="26">
        <f t="shared" si="183"/>
        <v>795.42660582570591</v>
      </c>
      <c r="K3717" s="26">
        <f t="shared" si="184"/>
        <v>421.36116493774409</v>
      </c>
      <c r="L3717" s="28">
        <f t="shared" si="185"/>
        <v>0.34628977629629626</v>
      </c>
    </row>
    <row r="3718" spans="1:12">
      <c r="A3718" s="14">
        <v>2021</v>
      </c>
      <c r="B3718" s="14" t="s">
        <v>1170</v>
      </c>
      <c r="C3718" s="14" t="s">
        <v>2454</v>
      </c>
      <c r="D3718" s="14" t="s">
        <v>2450</v>
      </c>
      <c r="E3718" s="14" t="s">
        <v>2428</v>
      </c>
      <c r="F3718" s="14" t="s">
        <v>2429</v>
      </c>
      <c r="G3718" s="30">
        <v>1103.7190648482256</v>
      </c>
      <c r="H3718" s="30">
        <v>1153.4125588338513</v>
      </c>
      <c r="I3718" s="26">
        <f t="shared" si="183"/>
        <v>1103.7190648482256</v>
      </c>
      <c r="J3718" s="26">
        <f t="shared" si="183"/>
        <v>1153.4125588338513</v>
      </c>
      <c r="K3718" s="26">
        <f t="shared" si="184"/>
        <v>-49.693493985625764</v>
      </c>
      <c r="L3718" s="28">
        <f t="shared" si="185"/>
        <v>-4.5023680000000003E-2</v>
      </c>
    </row>
    <row r="3719" spans="1:12">
      <c r="A3719" s="14">
        <v>2020</v>
      </c>
      <c r="B3719" s="14" t="s">
        <v>1170</v>
      </c>
      <c r="C3719" s="14" t="s">
        <v>2455</v>
      </c>
      <c r="D3719" s="14" t="s">
        <v>2409</v>
      </c>
      <c r="E3719" s="14" t="s">
        <v>2424</v>
      </c>
      <c r="F3719" s="14" t="s">
        <v>2456</v>
      </c>
      <c r="G3719" s="30">
        <v>218.39302799625071</v>
      </c>
      <c r="H3719" s="30">
        <v>56.808963435714375</v>
      </c>
      <c r="I3719" s="26">
        <f t="shared" si="183"/>
        <v>218.39302799625071</v>
      </c>
      <c r="J3719" s="26">
        <f t="shared" si="183"/>
        <v>56.808963435714375</v>
      </c>
      <c r="K3719" s="26">
        <f t="shared" si="184"/>
        <v>161.58406456053632</v>
      </c>
      <c r="L3719" s="28">
        <f t="shared" si="185"/>
        <v>0.73987739463601532</v>
      </c>
    </row>
    <row r="3720" spans="1:12">
      <c r="A3720" s="14">
        <v>2021</v>
      </c>
      <c r="B3720" s="14" t="s">
        <v>1170</v>
      </c>
      <c r="C3720" s="14" t="s">
        <v>2455</v>
      </c>
      <c r="D3720" s="14" t="s">
        <v>2409</v>
      </c>
      <c r="E3720" s="14" t="s">
        <v>2424</v>
      </c>
      <c r="F3720" s="14" t="s">
        <v>2456</v>
      </c>
      <c r="G3720" s="30">
        <v>236.34376531165316</v>
      </c>
      <c r="H3720" s="30">
        <v>74.98562856487932</v>
      </c>
      <c r="I3720" s="26">
        <f t="shared" ref="I3720:J3720" si="186">IF(G3720&lt;0,"",IF(G3720="","",G3720))</f>
        <v>236.34376531165316</v>
      </c>
      <c r="J3720" s="26">
        <f t="shared" si="186"/>
        <v>74.98562856487932</v>
      </c>
      <c r="K3720" s="26">
        <f t="shared" si="184"/>
        <v>161.35813674677382</v>
      </c>
      <c r="L3720" s="28">
        <f t="shared" si="185"/>
        <v>0.68272643678160905</v>
      </c>
    </row>
    <row r="3721" spans="1:12"/>
    <row r="3722" spans="1:12"/>
    <row r="3723" spans="1:12" s="20" customFormat="1">
      <c r="A3723" s="20" t="s">
        <v>53</v>
      </c>
    </row>
  </sheetData>
  <sheetProtection sheet="1" objects="1" scenarios="1"/>
  <pageMargins left="0.7" right="0.7" top="0.75" bottom="0.75" header="0.3" footer="0.3"/>
  <pageSetup paperSize="9" scale="45"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7F4F9-968D-42DA-B8FD-6665061E1CDF}">
  <sheetPr codeName="Sheet22">
    <tabColor rgb="FFFFDB8E"/>
    <pageSetUpPr fitToPage="1"/>
  </sheetPr>
  <dimension ref="A1:K49"/>
  <sheetViews>
    <sheetView showGridLines="0" zoomScale="80" zoomScaleNormal="80" workbookViewId="0"/>
  </sheetViews>
  <sheetFormatPr defaultColWidth="0" defaultRowHeight="13.15" zeroHeight="1"/>
  <cols>
    <col min="1" max="1" width="10.625" style="14" customWidth="1"/>
    <col min="2" max="2" width="7.75" style="14" bestFit="1" customWidth="1"/>
    <col min="3" max="3" width="23.125" style="14" bestFit="1" customWidth="1"/>
    <col min="4" max="4" width="10.5" style="14" bestFit="1" customWidth="1"/>
    <col min="5" max="5" width="6.75" style="14" customWidth="1"/>
    <col min="6" max="6" width="9.625" style="14" bestFit="1" customWidth="1"/>
    <col min="7" max="7" width="23.125" style="14" bestFit="1" customWidth="1"/>
    <col min="8" max="8" width="10.5" style="14" bestFit="1" customWidth="1"/>
    <col min="9" max="10" width="9" style="14" customWidth="1"/>
    <col min="11" max="16384" width="9" style="14" hidden="1"/>
  </cols>
  <sheetData>
    <row r="1" spans="1:11" s="9" customFormat="1" ht="30.75">
      <c r="A1" s="18" t="e">
        <f ca="1" xml:space="preserve"> RIGHT(CELL("filename", A1), LEN(CELL("filename", A1)) - SEARCH("]", CELL("filename", A1)))</f>
        <v>#VALUE!</v>
      </c>
      <c r="B1" s="18"/>
      <c r="C1" s="18"/>
      <c r="D1" s="18"/>
      <c r="E1" s="18"/>
      <c r="F1" s="18"/>
      <c r="G1" s="18"/>
      <c r="H1" s="18"/>
      <c r="I1" s="18"/>
      <c r="J1" s="18"/>
      <c r="K1" s="18"/>
    </row>
    <row r="2" spans="1:11" s="12" customFormat="1"/>
    <row r="3" spans="1:11" s="13" customFormat="1">
      <c r="A3" s="19" t="s">
        <v>2457</v>
      </c>
    </row>
    <row r="4" spans="1:11"/>
    <row r="5" spans="1:11">
      <c r="B5" s="143" t="s">
        <v>2458</v>
      </c>
      <c r="C5" s="143"/>
      <c r="D5" s="143"/>
      <c r="E5" s="12"/>
      <c r="F5" s="143" t="s">
        <v>2459</v>
      </c>
      <c r="G5" s="143"/>
      <c r="H5" s="143"/>
    </row>
    <row r="6" spans="1:11">
      <c r="B6" s="12"/>
      <c r="C6" s="12"/>
      <c r="D6" s="12"/>
      <c r="E6" s="12"/>
      <c r="F6" s="12"/>
      <c r="G6" s="12"/>
      <c r="H6" s="12"/>
    </row>
    <row r="7" spans="1:11">
      <c r="B7" s="22" t="s">
        <v>148</v>
      </c>
      <c r="C7" s="22" t="s">
        <v>2460</v>
      </c>
      <c r="D7" s="22" t="s">
        <v>212</v>
      </c>
      <c r="E7" s="12"/>
      <c r="F7" s="22" t="s">
        <v>148</v>
      </c>
      <c r="G7" s="22" t="s">
        <v>2460</v>
      </c>
      <c r="H7" s="22" t="s">
        <v>212</v>
      </c>
    </row>
    <row r="8" spans="1:11">
      <c r="B8" s="23" t="s">
        <v>94</v>
      </c>
      <c r="C8" s="23" t="s">
        <v>2461</v>
      </c>
      <c r="D8" s="23" t="s">
        <v>2462</v>
      </c>
      <c r="F8" s="24" t="s">
        <v>94</v>
      </c>
      <c r="G8" s="24" t="s">
        <v>2461</v>
      </c>
      <c r="H8" s="24" t="s">
        <v>2462</v>
      </c>
    </row>
    <row r="9" spans="1:11">
      <c r="B9" s="23" t="s">
        <v>117</v>
      </c>
      <c r="C9" s="23" t="s">
        <v>2463</v>
      </c>
      <c r="D9" s="23" t="s">
        <v>2462</v>
      </c>
      <c r="F9" s="24" t="s">
        <v>117</v>
      </c>
      <c r="G9" s="24" t="s">
        <v>2463</v>
      </c>
      <c r="H9" s="24" t="s">
        <v>2462</v>
      </c>
    </row>
    <row r="10" spans="1:11">
      <c r="B10" s="23" t="s">
        <v>118</v>
      </c>
      <c r="C10" s="23" t="s">
        <v>2464</v>
      </c>
      <c r="D10" s="23" t="s">
        <v>2462</v>
      </c>
      <c r="F10" s="24" t="s">
        <v>118</v>
      </c>
      <c r="G10" s="24" t="s">
        <v>2464</v>
      </c>
      <c r="H10" s="24" t="s">
        <v>2462</v>
      </c>
    </row>
    <row r="11" spans="1:11">
      <c r="B11" s="23" t="s">
        <v>119</v>
      </c>
      <c r="C11" s="23" t="s">
        <v>2465</v>
      </c>
      <c r="D11" s="23" t="s">
        <v>2462</v>
      </c>
      <c r="F11" s="24" t="s">
        <v>119</v>
      </c>
      <c r="G11" s="24" t="s">
        <v>2465</v>
      </c>
      <c r="H11" s="24" t="s">
        <v>2462</v>
      </c>
    </row>
    <row r="12" spans="1:11">
      <c r="B12" s="23" t="s">
        <v>120</v>
      </c>
      <c r="C12" s="23" t="s">
        <v>2466</v>
      </c>
      <c r="D12" s="23" t="s">
        <v>2462</v>
      </c>
      <c r="F12" s="24" t="s">
        <v>2467</v>
      </c>
      <c r="G12" s="24" t="s">
        <v>1764</v>
      </c>
      <c r="H12" s="24" t="s">
        <v>2462</v>
      </c>
    </row>
    <row r="13" spans="1:11">
      <c r="B13" s="23" t="s">
        <v>121</v>
      </c>
      <c r="C13" s="23" t="s">
        <v>2468</v>
      </c>
      <c r="D13" s="23" t="s">
        <v>2462</v>
      </c>
      <c r="F13" s="24" t="s">
        <v>2469</v>
      </c>
      <c r="G13" s="24" t="s">
        <v>2470</v>
      </c>
      <c r="H13" s="24" t="s">
        <v>2471</v>
      </c>
    </row>
    <row r="14" spans="1:11">
      <c r="B14" s="23" t="s">
        <v>122</v>
      </c>
      <c r="C14" s="23" t="s">
        <v>2472</v>
      </c>
      <c r="D14" s="23" t="s">
        <v>2462</v>
      </c>
      <c r="F14" s="24" t="s">
        <v>120</v>
      </c>
      <c r="G14" s="24" t="s">
        <v>2466</v>
      </c>
      <c r="H14" s="24" t="s">
        <v>2462</v>
      </c>
    </row>
    <row r="15" spans="1:11">
      <c r="B15" s="23" t="s">
        <v>123</v>
      </c>
      <c r="C15" s="23" t="s">
        <v>2473</v>
      </c>
      <c r="D15" s="23" t="s">
        <v>2462</v>
      </c>
      <c r="F15" s="24" t="s">
        <v>121</v>
      </c>
      <c r="G15" s="24" t="s">
        <v>2468</v>
      </c>
      <c r="H15" s="24" t="s">
        <v>2462</v>
      </c>
    </row>
    <row r="16" spans="1:11">
      <c r="B16" s="23" t="s">
        <v>124</v>
      </c>
      <c r="C16" s="23" t="s">
        <v>986</v>
      </c>
      <c r="D16" s="23" t="s">
        <v>2462</v>
      </c>
      <c r="F16" s="24" t="s">
        <v>122</v>
      </c>
      <c r="G16" s="24" t="s">
        <v>2472</v>
      </c>
      <c r="H16" s="24" t="s">
        <v>2462</v>
      </c>
    </row>
    <row r="17" spans="1:8">
      <c r="B17" s="23" t="s">
        <v>125</v>
      </c>
      <c r="C17" s="23" t="s">
        <v>2474</v>
      </c>
      <c r="D17" s="23" t="s">
        <v>2462</v>
      </c>
      <c r="F17" s="24" t="s">
        <v>123</v>
      </c>
      <c r="G17" s="24" t="s">
        <v>2473</v>
      </c>
      <c r="H17" s="24" t="s">
        <v>2462</v>
      </c>
    </row>
    <row r="18" spans="1:8">
      <c r="B18" s="23" t="s">
        <v>126</v>
      </c>
      <c r="C18" s="23" t="s">
        <v>2475</v>
      </c>
      <c r="D18" s="23" t="s">
        <v>2462</v>
      </c>
      <c r="F18" s="24" t="s">
        <v>124</v>
      </c>
      <c r="G18" s="24" t="s">
        <v>986</v>
      </c>
      <c r="H18" s="24" t="s">
        <v>2462</v>
      </c>
    </row>
    <row r="19" spans="1:8">
      <c r="B19" s="23" t="s">
        <v>127</v>
      </c>
      <c r="C19" s="23" t="s">
        <v>2476</v>
      </c>
      <c r="D19" s="23" t="s">
        <v>2471</v>
      </c>
      <c r="F19" s="24" t="s">
        <v>125</v>
      </c>
      <c r="G19" s="24" t="s">
        <v>2474</v>
      </c>
      <c r="H19" s="24" t="s">
        <v>2462</v>
      </c>
    </row>
    <row r="20" spans="1:8">
      <c r="B20" s="23" t="s">
        <v>128</v>
      </c>
      <c r="C20" s="23" t="s">
        <v>2477</v>
      </c>
      <c r="D20" s="23" t="s">
        <v>2471</v>
      </c>
      <c r="F20" s="24" t="s">
        <v>126</v>
      </c>
      <c r="G20" s="24" t="s">
        <v>2475</v>
      </c>
      <c r="H20" s="24" t="s">
        <v>2462</v>
      </c>
    </row>
    <row r="21" spans="1:8">
      <c r="B21" s="23" t="s">
        <v>129</v>
      </c>
      <c r="C21" s="23" t="s">
        <v>2478</v>
      </c>
      <c r="D21" s="23" t="s">
        <v>2471</v>
      </c>
      <c r="F21" s="24" t="s">
        <v>127</v>
      </c>
      <c r="G21" s="24" t="s">
        <v>2476</v>
      </c>
      <c r="H21" s="24" t="s">
        <v>2471</v>
      </c>
    </row>
    <row r="22" spans="1:8">
      <c r="B22" s="23" t="s">
        <v>130</v>
      </c>
      <c r="C22" s="23" t="s">
        <v>2479</v>
      </c>
      <c r="D22" s="23" t="s">
        <v>2471</v>
      </c>
      <c r="F22" s="24" t="s">
        <v>128</v>
      </c>
      <c r="G22" s="24" t="s">
        <v>2477</v>
      </c>
      <c r="H22" s="24" t="s">
        <v>2471</v>
      </c>
    </row>
    <row r="23" spans="1:8">
      <c r="B23" s="23" t="s">
        <v>131</v>
      </c>
      <c r="C23" s="23" t="s">
        <v>2480</v>
      </c>
      <c r="D23" s="23" t="s">
        <v>2471</v>
      </c>
      <c r="F23" s="24" t="s">
        <v>129</v>
      </c>
      <c r="G23" s="24" t="s">
        <v>2478</v>
      </c>
      <c r="H23" s="24" t="s">
        <v>2471</v>
      </c>
    </row>
    <row r="24" spans="1:8">
      <c r="B24" s="23" t="s">
        <v>132</v>
      </c>
      <c r="C24" s="23" t="s">
        <v>2481</v>
      </c>
      <c r="D24" s="23" t="s">
        <v>2471</v>
      </c>
      <c r="F24" s="24" t="s">
        <v>2482</v>
      </c>
      <c r="G24" s="24" t="s">
        <v>2483</v>
      </c>
      <c r="H24" s="24" t="s">
        <v>2471</v>
      </c>
    </row>
    <row r="25" spans="1:8">
      <c r="F25" s="24" t="s">
        <v>2484</v>
      </c>
      <c r="G25" s="24" t="s">
        <v>2485</v>
      </c>
      <c r="H25" s="24" t="s">
        <v>2471</v>
      </c>
    </row>
    <row r="26" spans="1:8">
      <c r="F26" s="24" t="s">
        <v>130</v>
      </c>
      <c r="G26" s="24" t="s">
        <v>2479</v>
      </c>
      <c r="H26" s="24" t="s">
        <v>2471</v>
      </c>
    </row>
    <row r="27" spans="1:8">
      <c r="F27" s="24" t="s">
        <v>131</v>
      </c>
      <c r="G27" s="24" t="s">
        <v>2480</v>
      </c>
      <c r="H27" s="24" t="s">
        <v>2471</v>
      </c>
    </row>
    <row r="28" spans="1:8">
      <c r="F28" s="24" t="s">
        <v>132</v>
      </c>
      <c r="G28" s="24" t="s">
        <v>2481</v>
      </c>
      <c r="H28" s="24" t="s">
        <v>2471</v>
      </c>
    </row>
    <row r="29" spans="1:8"/>
    <row r="30" spans="1:8"/>
    <row r="31" spans="1:8" s="20" customFormat="1">
      <c r="A31" s="20" t="s">
        <v>53</v>
      </c>
    </row>
    <row r="33" s="14" customFormat="1" hidden="1"/>
    <row r="34" s="14" customFormat="1" hidden="1"/>
    <row r="35" s="14" customFormat="1" hidden="1"/>
    <row r="36" s="14" customFormat="1" hidden="1"/>
    <row r="37" s="14" customFormat="1" hidden="1"/>
    <row r="38" s="14" customFormat="1" hidden="1"/>
    <row r="39" s="14" customFormat="1" hidden="1"/>
    <row r="40" s="14" customFormat="1" hidden="1"/>
    <row r="41" s="14" customFormat="1" hidden="1"/>
    <row r="42" s="14" customFormat="1" hidden="1"/>
    <row r="43" s="14" customFormat="1" hidden="1"/>
    <row r="44" s="14" customFormat="1" hidden="1"/>
    <row r="45" s="14" customFormat="1" hidden="1"/>
    <row r="46" s="14" customFormat="1" hidden="1"/>
    <row r="47" s="14" customFormat="1" hidden="1"/>
    <row r="48" s="14" customFormat="1" hidden="1"/>
    <row r="49" s="14" customFormat="1" hidden="1"/>
  </sheetData>
  <sheetProtection sheet="1" objects="1" scenarios="1"/>
  <mergeCells count="2">
    <mergeCell ref="F5:H5"/>
    <mergeCell ref="B5:D5"/>
  </mergeCells>
  <pageMargins left="0.7" right="0.7" top="0.75" bottom="0.75" header="0.3" footer="0.3"/>
  <pageSetup paperSize="9" fitToHeight="0" orientation="landscape" r:id="rId1"/>
  <headerFooter>
    <oddHeader>&amp;L&amp;"-,Regular"&amp;10&amp;F&amp;C&amp;"-,Regular"&amp;10&amp;A&amp;R&amp;"-,Regular"&amp;10OFFICIAL</oddHeader>
    <oddFooter>&amp;L&amp;"-,Regular"&amp;10Printed on &amp;D at &amp;T&amp;C&amp;"-,Regular"&amp;10Page &amp;P of &amp; &amp;N&amp;R&amp;"-,Regular"&amp;10Ofwat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4DD18A57545C43AA1544940FC64A16" ma:contentTypeVersion="13" ma:contentTypeDescription="Create a new document." ma:contentTypeScope="" ma:versionID="711eea6f244daca95eee90af638bb483">
  <xsd:schema xmlns:xsd="http://www.w3.org/2001/XMLSchema" xmlns:xs="http://www.w3.org/2001/XMLSchema" xmlns:p="http://schemas.microsoft.com/office/2006/metadata/properties" xmlns:ns2="d7bd4f93-9d1b-43f6-a282-57fc91a0d152" xmlns:ns3="71c95305-930c-4d63-9794-2d644343057c" targetNamespace="http://schemas.microsoft.com/office/2006/metadata/properties" ma:root="true" ma:fieldsID="652b9c51277bfa61e474c747073b762a" ns2:_="" ns3:_="">
    <xsd:import namespace="d7bd4f93-9d1b-43f6-a282-57fc91a0d152"/>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d4f93-9d1b-43f6-a282-57fc91a0d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1c95305-930c-4d63-9794-2d644343057c" xsi:nil="true"/>
    <lcf76f155ced4ddcb4097134ff3c332f xmlns="d7bd4f93-9d1b-43f6-a282-57fc91a0d1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65097C-1C0D-4E2D-96C3-AC658623C4EE}"/>
</file>

<file path=customXml/itemProps2.xml><?xml version="1.0" encoding="utf-8"?>
<ds:datastoreItem xmlns:ds="http://schemas.openxmlformats.org/officeDocument/2006/customXml" ds:itemID="{E2834416-5C2A-4290-88CF-8CDDEBABA88A}"/>
</file>

<file path=customXml/itemProps3.xml><?xml version="1.0" encoding="utf-8"?>
<ds:datastoreItem xmlns:ds="http://schemas.openxmlformats.org/officeDocument/2006/customXml" ds:itemID="{4A7C1E33-E7EA-45F2-A976-DE58286CCC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Hugh Myers</dc:creator>
  <cp:keywords/>
  <dc:description/>
  <cp:lastModifiedBy/>
  <cp:revision/>
  <dcterms:created xsi:type="dcterms:W3CDTF">2024-01-23T09:01:50Z</dcterms:created>
  <dcterms:modified xsi:type="dcterms:W3CDTF">2026-04-07T08:50:17Z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0x010100764DD18A57545C43AA1544940FC64A16</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