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updateLinks="always" codeName="ThisWorkbook"/>
  <bookViews>
    <workbookView xWindow="0" yWindow="0" windowWidth="12920" windowHeight="5570" tabRatio="759"/>
  </bookViews>
  <sheets>
    <sheet name="Cover" sheetId="46" r:id="rId1"/>
    <sheet name="Inputs&gt;&gt;" sheetId="25" r:id="rId2"/>
    <sheet name="Inputs" sheetId="24" r:id="rId3"/>
    <sheet name="CPIH Adjustment" sheetId="22" r:id="rId4"/>
    <sheet name="Calculation&gt;&gt;" sheetId="27" r:id="rId5"/>
    <sheet name="Cost per tariff category" sheetId="28" r:id="rId6"/>
    <sheet name="Outputs&gt;&gt;" sheetId="31" r:id="rId7"/>
    <sheet name="Final allowance and margins" sheetId="41" r:id="rId8"/>
    <sheet name="Financial model data - nominal" sheetId="21" r:id="rId9"/>
    <sheet name="Financial model data - real" sheetId="2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21" l="1"/>
  <c r="I23" i="21"/>
  <c r="H23" i="21"/>
  <c r="G23" i="21"/>
  <c r="F23" i="21"/>
  <c r="J22" i="21"/>
  <c r="I22" i="21"/>
  <c r="H22" i="21"/>
  <c r="G22" i="21"/>
  <c r="F22" i="21"/>
  <c r="J21" i="21"/>
  <c r="I21" i="21"/>
  <c r="H21" i="21"/>
  <c r="G21" i="21"/>
  <c r="F21" i="21"/>
  <c r="J20" i="21"/>
  <c r="I20" i="21"/>
  <c r="H20" i="21"/>
  <c r="G20" i="21"/>
  <c r="F20" i="21"/>
  <c r="P28" i="28" l="1" a="1"/>
  <c r="P28" i="28" s="1"/>
  <c r="F36" i="21" s="1" a="1"/>
  <c r="F36" i="21" s="1"/>
  <c r="F37" i="21" a="1"/>
  <c r="F37" i="21" s="1"/>
  <c r="G37" i="21" a="1"/>
  <c r="G37" i="21" s="1"/>
  <c r="H37" i="21" a="1"/>
  <c r="H37" i="21" s="1"/>
  <c r="I37" i="21" a="1"/>
  <c r="I37" i="21" s="1"/>
  <c r="J37" i="21" a="1"/>
  <c r="J37" i="21" s="1"/>
  <c r="F38" i="21" a="1"/>
  <c r="F38" i="21" s="1"/>
  <c r="G38" i="21" a="1"/>
  <c r="G38" i="21" s="1"/>
  <c r="H38" i="21" a="1"/>
  <c r="H38" i="21" s="1"/>
  <c r="I38" i="21" a="1"/>
  <c r="I38" i="21" s="1"/>
  <c r="J38" i="21" a="1"/>
  <c r="J38" i="21" s="1"/>
  <c r="F39" i="21" a="1"/>
  <c r="F39" i="21" s="1"/>
  <c r="G39" i="21" a="1"/>
  <c r="G39" i="21" s="1"/>
  <c r="H39" i="21" a="1"/>
  <c r="H39" i="21" s="1"/>
  <c r="I39" i="21" a="1"/>
  <c r="I39" i="21" s="1"/>
  <c r="J39" i="21" a="1"/>
  <c r="J39" i="21" s="1"/>
  <c r="F40" i="21" a="1"/>
  <c r="F40" i="21" s="1"/>
  <c r="G40" i="21" a="1"/>
  <c r="G40" i="21" s="1"/>
  <c r="H40" i="21" a="1"/>
  <c r="H40" i="21" s="1"/>
  <c r="I40" i="21" a="1"/>
  <c r="I40" i="21" s="1"/>
  <c r="J40" i="21" a="1"/>
  <c r="J40" i="21" s="1"/>
  <c r="F41" i="21" a="1"/>
  <c r="F41" i="21" s="1"/>
  <c r="G41" i="21" a="1"/>
  <c r="G41" i="21" s="1"/>
  <c r="H41" i="21" a="1"/>
  <c r="H41" i="21" s="1"/>
  <c r="I41" i="21" a="1"/>
  <c r="I41" i="21" s="1"/>
  <c r="J41" i="21" a="1"/>
  <c r="J41" i="21" s="1"/>
  <c r="F42" i="21" a="1"/>
  <c r="F42" i="21" s="1"/>
  <c r="G42" i="21" a="1"/>
  <c r="G42" i="21" s="1"/>
  <c r="H42" i="21" a="1"/>
  <c r="H42" i="21" s="1"/>
  <c r="I42" i="21" a="1"/>
  <c r="I42" i="21" s="1"/>
  <c r="J42" i="21" a="1"/>
  <c r="J42" i="21" s="1"/>
  <c r="F43" i="21" a="1"/>
  <c r="F43" i="21" s="1"/>
  <c r="G43" i="21" a="1"/>
  <c r="G43" i="21" s="1"/>
  <c r="H43" i="21" a="1"/>
  <c r="H43" i="21" s="1"/>
  <c r="I43" i="21" a="1"/>
  <c r="I43" i="21" s="1"/>
  <c r="J43" i="21" a="1"/>
  <c r="J43" i="21" s="1"/>
  <c r="H13" i="28" a="1"/>
  <c r="H13" i="28" s="1"/>
  <c r="H14" i="28" a="1"/>
  <c r="H14" i="28" s="1"/>
  <c r="H15" i="28" a="1"/>
  <c r="H15" i="28" s="1"/>
  <c r="H16" i="28" a="1"/>
  <c r="H16" i="28" s="1"/>
  <c r="H17" i="28" a="1"/>
  <c r="H17" i="28" s="1"/>
  <c r="H18" i="28" a="1"/>
  <c r="H18" i="28" s="1"/>
  <c r="H26" i="28" a="1"/>
  <c r="H26" i="28" s="1"/>
  <c r="H27" i="28" a="1"/>
  <c r="H27" i="28" s="1"/>
  <c r="H28" i="28" a="1"/>
  <c r="H28" i="28" s="1"/>
  <c r="I14" i="28" a="1"/>
  <c r="I14" i="28" s="1"/>
  <c r="J14" i="28" a="1"/>
  <c r="J14" i="28" s="1"/>
  <c r="K14" i="28" a="1"/>
  <c r="K14" i="28" s="1"/>
  <c r="L14" i="28" a="1"/>
  <c r="L14" i="28" s="1"/>
  <c r="M14" i="28" a="1"/>
  <c r="M14" i="28" s="1"/>
  <c r="N14" i="28" a="1"/>
  <c r="N14" i="28" s="1"/>
  <c r="O14" i="28" a="1"/>
  <c r="O14" i="28" s="1"/>
  <c r="P14" i="28" a="1"/>
  <c r="P14" i="28" s="1"/>
  <c r="Q14" i="28" a="1"/>
  <c r="Q14" i="28" s="1"/>
  <c r="R14" i="28" a="1"/>
  <c r="R14" i="28" s="1"/>
  <c r="S14" i="28" a="1"/>
  <c r="S14" i="28" s="1"/>
  <c r="T14" i="28" a="1"/>
  <c r="T14" i="28" s="1"/>
  <c r="I15" i="28" a="1"/>
  <c r="I15" i="28" s="1"/>
  <c r="J15" i="28" a="1"/>
  <c r="J15" i="28" s="1"/>
  <c r="K15" i="28" a="1"/>
  <c r="K15" i="28" s="1"/>
  <c r="L15" i="28" a="1"/>
  <c r="L15" i="28" s="1"/>
  <c r="M15" i="28" a="1"/>
  <c r="M15" i="28" s="1"/>
  <c r="N15" i="28" a="1"/>
  <c r="N15" i="28" s="1"/>
  <c r="O15" i="28" a="1"/>
  <c r="O15" i="28" s="1"/>
  <c r="P15" i="28" a="1"/>
  <c r="P15" i="28" s="1"/>
  <c r="Q15" i="28" a="1"/>
  <c r="Q15" i="28" s="1"/>
  <c r="R15" i="28" a="1"/>
  <c r="R15" i="28" s="1"/>
  <c r="S15" i="28" a="1"/>
  <c r="S15" i="28" s="1"/>
  <c r="T15" i="28" a="1"/>
  <c r="T15" i="28" s="1"/>
  <c r="I16" i="28" a="1"/>
  <c r="I16" i="28" s="1"/>
  <c r="J16" i="28" a="1"/>
  <c r="J16" i="28" s="1"/>
  <c r="K16" i="28" a="1"/>
  <c r="K16" i="28" s="1"/>
  <c r="L16" i="28" a="1"/>
  <c r="L16" i="28" s="1"/>
  <c r="M16" i="28" a="1"/>
  <c r="M16" i="28" s="1"/>
  <c r="N16" i="28" a="1"/>
  <c r="N16" i="28" s="1"/>
  <c r="O16" i="28" a="1"/>
  <c r="O16" i="28" s="1"/>
  <c r="P16" i="28" a="1"/>
  <c r="P16" i="28" s="1"/>
  <c r="F17" i="21" s="1"/>
  <c r="Q16" i="28" a="1"/>
  <c r="Q16" i="28" s="1"/>
  <c r="G17" i="21" s="1"/>
  <c r="R16" i="28" a="1"/>
  <c r="R16" i="28" s="1"/>
  <c r="H17" i="21" s="1"/>
  <c r="S16" i="28" a="1"/>
  <c r="S16" i="28" s="1"/>
  <c r="I17" i="21" s="1"/>
  <c r="T16" i="28" a="1"/>
  <c r="T16" i="28" s="1"/>
  <c r="J17" i="21" s="1"/>
  <c r="I17" i="28" a="1"/>
  <c r="I17" i="28" s="1"/>
  <c r="J17" i="28" a="1"/>
  <c r="J17" i="28" s="1"/>
  <c r="K17" i="28" a="1"/>
  <c r="K17" i="28" s="1"/>
  <c r="L17" i="28" a="1"/>
  <c r="L17" i="28" s="1"/>
  <c r="M17" i="28" a="1"/>
  <c r="M17" i="28" s="1"/>
  <c r="N17" i="28" a="1"/>
  <c r="N17" i="28" s="1"/>
  <c r="O17" i="28" a="1"/>
  <c r="O17" i="28" s="1"/>
  <c r="P17" i="28" a="1"/>
  <c r="P17" i="28" s="1"/>
  <c r="Q17" i="28" a="1"/>
  <c r="Q17" i="28" s="1"/>
  <c r="R17" i="28" a="1"/>
  <c r="R17" i="28" s="1"/>
  <c r="S17" i="28" a="1"/>
  <c r="S17" i="28" s="1"/>
  <c r="T17" i="28" a="1"/>
  <c r="T17" i="28" s="1"/>
  <c r="I18" i="28" a="1"/>
  <c r="I18" i="28" s="1"/>
  <c r="J18" i="28" a="1"/>
  <c r="J18" i="28" s="1"/>
  <c r="K18" i="28" a="1"/>
  <c r="K18" i="28" s="1"/>
  <c r="L18" i="28" a="1"/>
  <c r="L18" i="28" s="1"/>
  <c r="M18" i="28" a="1"/>
  <c r="M18" i="28" s="1"/>
  <c r="N18" i="28" a="1"/>
  <c r="N18" i="28" s="1"/>
  <c r="O18" i="28" a="1"/>
  <c r="O18" i="28" s="1"/>
  <c r="P18" i="28" a="1"/>
  <c r="P18" i="28" s="1"/>
  <c r="Q18" i="28" a="1"/>
  <c r="Q18" i="28" s="1"/>
  <c r="R18" i="28" a="1"/>
  <c r="R18" i="28" s="1"/>
  <c r="S18" i="28" a="1"/>
  <c r="S18" i="28" s="1"/>
  <c r="T18" i="28" a="1"/>
  <c r="T18" i="28" s="1"/>
  <c r="I26" i="28" a="1"/>
  <c r="I26" i="28" s="1"/>
  <c r="J26" i="28" a="1"/>
  <c r="J26" i="28" s="1"/>
  <c r="K26" i="28" a="1"/>
  <c r="K26" i="28" s="1"/>
  <c r="L26" i="28" a="1"/>
  <c r="L26" i="28" s="1"/>
  <c r="M26" i="28" a="1"/>
  <c r="M26" i="28" s="1"/>
  <c r="N26" i="28" a="1"/>
  <c r="N26" i="28" s="1"/>
  <c r="O26" i="28" a="1"/>
  <c r="O26" i="28" s="1"/>
  <c r="P26" i="28" a="1"/>
  <c r="P26" i="28" s="1"/>
  <c r="F23" i="41" s="1" a="1"/>
  <c r="F23" i="41" s="1"/>
  <c r="Q26" i="28" a="1"/>
  <c r="Q26" i="28" s="1"/>
  <c r="G34" i="21" s="1" a="1"/>
  <c r="G34" i="21" s="1"/>
  <c r="R26" i="28" a="1"/>
  <c r="R26" i="28" s="1"/>
  <c r="H34" i="21" s="1" a="1"/>
  <c r="H34" i="21" s="1"/>
  <c r="S26" i="28" a="1"/>
  <c r="S26" i="28" s="1"/>
  <c r="I34" i="21" s="1" a="1"/>
  <c r="I34" i="21" s="1"/>
  <c r="T26" i="28" a="1"/>
  <c r="T26" i="28" s="1"/>
  <c r="J34" i="21" s="1" a="1"/>
  <c r="J34" i="21" s="1"/>
  <c r="I27" i="28" a="1"/>
  <c r="I27" i="28" s="1"/>
  <c r="J27" i="28" a="1"/>
  <c r="J27" i="28" s="1"/>
  <c r="K27" i="28" a="1"/>
  <c r="K27" i="28" s="1"/>
  <c r="L27" i="28" a="1"/>
  <c r="L27" i="28" s="1"/>
  <c r="M27" i="28" a="1"/>
  <c r="M27" i="28" s="1"/>
  <c r="N27" i="28" a="1"/>
  <c r="N27" i="28" s="1"/>
  <c r="O27" i="28" a="1"/>
  <c r="O27" i="28" s="1"/>
  <c r="P27" i="28" a="1"/>
  <c r="P27" i="28" s="1"/>
  <c r="F35" i="21" s="1" a="1"/>
  <c r="F35" i="21" s="1"/>
  <c r="Q27" i="28" a="1"/>
  <c r="Q27" i="28" s="1"/>
  <c r="G35" i="21" s="1" a="1"/>
  <c r="G35" i="21" s="1"/>
  <c r="R27" i="28" a="1"/>
  <c r="R27" i="28" s="1"/>
  <c r="H35" i="21" s="1" a="1"/>
  <c r="H35" i="21" s="1"/>
  <c r="S27" i="28" a="1"/>
  <c r="S27" i="28" s="1"/>
  <c r="I35" i="21" s="1" a="1"/>
  <c r="I35" i="21" s="1"/>
  <c r="T27" i="28" a="1"/>
  <c r="T27" i="28" s="1"/>
  <c r="J35" i="21" s="1" a="1"/>
  <c r="J35" i="21" s="1"/>
  <c r="I28" i="28" a="1"/>
  <c r="I28" i="28" s="1"/>
  <c r="J28" i="28" a="1"/>
  <c r="J28" i="28" s="1"/>
  <c r="K28" i="28" a="1"/>
  <c r="K28" i="28" s="1"/>
  <c r="L28" i="28" a="1"/>
  <c r="L28" i="28" s="1"/>
  <c r="M28" i="28" a="1"/>
  <c r="M28" i="28" s="1"/>
  <c r="N28" i="28" a="1"/>
  <c r="N28" i="28" s="1"/>
  <c r="O28" i="28" a="1"/>
  <c r="O28" i="28" s="1"/>
  <c r="Q28" i="28" a="1"/>
  <c r="Q28" i="28" s="1"/>
  <c r="G36" i="21" s="1" a="1"/>
  <c r="G36" i="21" s="1"/>
  <c r="R28" i="28" a="1"/>
  <c r="R28" i="28" s="1"/>
  <c r="H36" i="21" s="1" a="1"/>
  <c r="H36" i="21" s="1"/>
  <c r="S28" i="28" a="1"/>
  <c r="S28" i="28" s="1"/>
  <c r="I36" i="21" s="1" a="1"/>
  <c r="I36" i="21" s="1"/>
  <c r="T28" i="28" a="1"/>
  <c r="T28" i="28" s="1"/>
  <c r="J36" i="21" s="1" a="1"/>
  <c r="J36" i="21" s="1"/>
  <c r="I13" i="28" a="1"/>
  <c r="I13" i="28" s="1"/>
  <c r="J13" i="28" a="1"/>
  <c r="J13" i="28" s="1"/>
  <c r="K13" i="28" a="1"/>
  <c r="K13" i="28" s="1"/>
  <c r="L13" i="28" a="1"/>
  <c r="L13" i="28" s="1"/>
  <c r="M13" i="28" a="1"/>
  <c r="M13" i="28" s="1"/>
  <c r="N13" i="28" a="1"/>
  <c r="N13" i="28" s="1"/>
  <c r="O13" i="28" a="1"/>
  <c r="O13" i="28" s="1"/>
  <c r="P13" i="28" a="1"/>
  <c r="P13" i="28" s="1"/>
  <c r="F14" i="21" s="1"/>
  <c r="Q13" i="28" a="1"/>
  <c r="Q13" i="28" s="1"/>
  <c r="G14" i="21" s="1"/>
  <c r="R13" i="28" a="1"/>
  <c r="R13" i="28" s="1"/>
  <c r="H14" i="21" s="1"/>
  <c r="S13" i="28" a="1"/>
  <c r="S13" i="28" s="1"/>
  <c r="I14" i="21" s="1"/>
  <c r="T13" i="28" a="1"/>
  <c r="T13" i="28" s="1"/>
  <c r="J14" i="21" s="1"/>
  <c r="G18" i="41" l="1" a="1"/>
  <c r="G18" i="41" s="1"/>
  <c r="G19" i="21"/>
  <c r="G16" i="41" a="1"/>
  <c r="G16" i="41" s="1"/>
  <c r="G18" i="21"/>
  <c r="G11" i="41" a="1"/>
  <c r="G11" i="41" s="1"/>
  <c r="G16" i="21"/>
  <c r="G9" i="41" a="1"/>
  <c r="G9" i="41" s="1"/>
  <c r="G15" i="21"/>
  <c r="H18" i="41" a="1"/>
  <c r="H18" i="41" s="1"/>
  <c r="H19" i="21"/>
  <c r="H16" i="41" a="1"/>
  <c r="H16" i="41" s="1"/>
  <c r="H18" i="21"/>
  <c r="H11" i="41" a="1"/>
  <c r="H11" i="41" s="1"/>
  <c r="H16" i="21"/>
  <c r="H9" i="41" a="1"/>
  <c r="H9" i="41" s="1"/>
  <c r="H15" i="21"/>
  <c r="J18" i="41" a="1"/>
  <c r="J18" i="41" s="1"/>
  <c r="J19" i="21"/>
  <c r="F18" i="41" a="1"/>
  <c r="F18" i="41" s="1"/>
  <c r="F19" i="21"/>
  <c r="J16" i="41" a="1"/>
  <c r="J16" i="41" s="1"/>
  <c r="J18" i="21"/>
  <c r="F16" i="41" a="1"/>
  <c r="F16" i="41" s="1"/>
  <c r="F18" i="21"/>
  <c r="J11" i="41" a="1"/>
  <c r="J11" i="41" s="1"/>
  <c r="J16" i="21"/>
  <c r="F11" i="41" a="1"/>
  <c r="F11" i="41" s="1"/>
  <c r="F16" i="21"/>
  <c r="J9" i="41" a="1"/>
  <c r="J9" i="41" s="1"/>
  <c r="J15" i="21"/>
  <c r="F9" i="41" a="1"/>
  <c r="F9" i="41" s="1"/>
  <c r="F15" i="21"/>
  <c r="I18" i="41" a="1"/>
  <c r="I18" i="41" s="1"/>
  <c r="I19" i="21"/>
  <c r="I16" i="41" a="1"/>
  <c r="I16" i="41" s="1"/>
  <c r="I18" i="21"/>
  <c r="I11" i="41" a="1"/>
  <c r="I11" i="41" s="1"/>
  <c r="I16" i="21"/>
  <c r="I9" i="41" a="1"/>
  <c r="I9" i="41" s="1"/>
  <c r="I15" i="21"/>
  <c r="J14" i="41" a="1"/>
  <c r="J14" i="41" s="1"/>
  <c r="I14" i="41" a="1"/>
  <c r="I14" i="41" s="1"/>
  <c r="H14" i="41" a="1"/>
  <c r="H14" i="41" s="1"/>
  <c r="J7" i="41" a="1"/>
  <c r="J7" i="41" s="1"/>
  <c r="H7" i="41" a="1"/>
  <c r="H7" i="41" s="1"/>
  <c r="G14" i="41" a="1"/>
  <c r="G14" i="41" s="1"/>
  <c r="I7" i="41" a="1"/>
  <c r="I7" i="41" s="1"/>
  <c r="F14" i="41" a="1"/>
  <c r="F14" i="41" s="1"/>
  <c r="G7" i="41" a="1"/>
  <c r="G7" i="41" s="1"/>
  <c r="F7" i="41" a="1"/>
  <c r="F7" i="41" s="1"/>
  <c r="F34" i="21" a="1"/>
  <c r="F34" i="21" s="1"/>
  <c r="J23" i="41" a="1"/>
  <c r="J23" i="41" s="1"/>
  <c r="G23" i="41" a="1"/>
  <c r="G23" i="41" s="1"/>
  <c r="J25" i="41" a="1"/>
  <c r="J25" i="41" s="1"/>
  <c r="G25" i="41" a="1"/>
  <c r="G25" i="41" s="1"/>
  <c r="I23" i="41" a="1"/>
  <c r="I23" i="41" s="1"/>
  <c r="F25" i="41" a="1"/>
  <c r="F25" i="41" s="1"/>
  <c r="I25" i="41" a="1"/>
  <c r="I25" i="41" s="1"/>
  <c r="H27" i="41" a="1"/>
  <c r="H27" i="41" s="1"/>
  <c r="F27" i="41" a="1"/>
  <c r="F27" i="41" s="1"/>
  <c r="J27" i="41" a="1"/>
  <c r="J27" i="41" s="1"/>
  <c r="G27" i="41" a="1"/>
  <c r="G27" i="41" s="1"/>
  <c r="H23" i="41" a="1"/>
  <c r="H23" i="41" s="1"/>
  <c r="H25" i="41" a="1"/>
  <c r="H25" i="41" s="1"/>
  <c r="I27" i="41" a="1"/>
  <c r="I27" i="41" s="1"/>
  <c r="C16" i="22" l="1"/>
  <c r="D18" i="22"/>
  <c r="C17" i="22"/>
  <c r="C20" i="22"/>
  <c r="D17" i="22"/>
  <c r="C19" i="22"/>
  <c r="D20" i="22"/>
  <c r="D16" i="22"/>
  <c r="C18" i="22"/>
  <c r="D19" i="22"/>
  <c r="J19" i="20" l="1"/>
  <c r="J18" i="20"/>
  <c r="J14" i="20"/>
  <c r="J16" i="20"/>
  <c r="J15" i="20"/>
  <c r="J17" i="20"/>
  <c r="J20" i="20"/>
  <c r="J21" i="20"/>
  <c r="J22" i="20"/>
  <c r="J23" i="20"/>
  <c r="G16" i="20"/>
  <c r="G18" i="20"/>
  <c r="G19" i="20"/>
  <c r="G15" i="20"/>
  <c r="G14" i="20"/>
  <c r="G17" i="20"/>
  <c r="G20" i="20"/>
  <c r="G21" i="20"/>
  <c r="G23" i="20"/>
  <c r="G22" i="20"/>
  <c r="I16" i="20"/>
  <c r="I14" i="20"/>
  <c r="I19" i="20"/>
  <c r="I15" i="20"/>
  <c r="I18" i="20"/>
  <c r="I17" i="20"/>
  <c r="I23" i="20"/>
  <c r="I20" i="20"/>
  <c r="I22" i="20"/>
  <c r="I21" i="20"/>
  <c r="H18" i="20"/>
  <c r="H14" i="20"/>
  <c r="H19" i="20"/>
  <c r="H15" i="20"/>
  <c r="H17" i="20"/>
  <c r="H16" i="20"/>
  <c r="H23" i="20"/>
  <c r="H22" i="20"/>
  <c r="H20" i="20"/>
  <c r="H21" i="20"/>
  <c r="F20" i="20"/>
  <c r="F22" i="20"/>
  <c r="F23" i="20"/>
  <c r="F21" i="20"/>
  <c r="F18" i="20"/>
  <c r="F19" i="20"/>
  <c r="F16" i="20"/>
  <c r="F15" i="20"/>
  <c r="F17" i="20"/>
  <c r="J36" i="20"/>
  <c r="I36" i="20"/>
  <c r="H36" i="20"/>
  <c r="G36" i="20"/>
  <c r="F36" i="20"/>
  <c r="J35" i="20"/>
  <c r="I35" i="20"/>
  <c r="H35" i="20"/>
  <c r="G35" i="20"/>
  <c r="F35" i="20"/>
  <c r="J34" i="20"/>
  <c r="I34" i="20"/>
  <c r="H34" i="20"/>
  <c r="G34" i="20"/>
  <c r="F34" i="20"/>
  <c r="F14" i="20"/>
</calcChain>
</file>

<file path=xl/sharedStrings.xml><?xml version="1.0" encoding="utf-8"?>
<sst xmlns="http://schemas.openxmlformats.org/spreadsheetml/2006/main" count="1200" uniqueCount="189">
  <si>
    <t>Unit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</si>
  <si>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</si>
  <si>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</si>
  <si>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</si>
  <si>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</si>
  <si>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</si>
  <si>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</si>
  <si>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</si>
  <si>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</si>
  <si>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</si>
  <si>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</si>
  <si>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</si>
  <si>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</si>
  <si>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</si>
  <si>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WSH</t>
  </si>
  <si>
    <t>HDD</t>
  </si>
  <si>
    <t>R4001W</t>
  </si>
  <si>
    <t>R4002W</t>
  </si>
  <si>
    <t>R40003W</t>
  </si>
  <si>
    <t>R40004W</t>
  </si>
  <si>
    <t>R40005W</t>
  </si>
  <si>
    <t>R40006W</t>
  </si>
  <si>
    <t>R40007W</t>
  </si>
  <si>
    <t>R40008W</t>
  </si>
  <si>
    <t>R40009W</t>
  </si>
  <si>
    <t>R40010W</t>
  </si>
  <si>
    <t>R40015W</t>
  </si>
  <si>
    <t>R4001</t>
  </si>
  <si>
    <t>R4002</t>
  </si>
  <si>
    <t>R40003</t>
  </si>
  <si>
    <t>R40004</t>
  </si>
  <si>
    <t>R40005</t>
  </si>
  <si>
    <t>R40006</t>
  </si>
  <si>
    <t>R40007</t>
  </si>
  <si>
    <t>R40008</t>
  </si>
  <si>
    <t>R40009</t>
  </si>
  <si>
    <t>R40010</t>
  </si>
  <si>
    <t>R40015</t>
  </si>
  <si>
    <t>Expenditure  - Services to developers (retail)</t>
  </si>
  <si>
    <t>Expenditure  - Miscellaneous costs</t>
  </si>
  <si>
    <t>Expenditure  - Total business retail costs, less services to developers and miscellaneous costs</t>
  </si>
  <si>
    <t>£m</t>
  </si>
  <si>
    <t>000s</t>
  </si>
  <si>
    <t>Units</t>
  </si>
  <si>
    <t>%</t>
  </si>
  <si>
    <t>nr</t>
  </si>
  <si>
    <t>R5E00001W</t>
  </si>
  <si>
    <t>R4034_B1W</t>
  </si>
  <si>
    <t>£</t>
  </si>
  <si>
    <t>R5E00002W</t>
  </si>
  <si>
    <t>R4033_B2W</t>
  </si>
  <si>
    <t>R4034_B2W</t>
  </si>
  <si>
    <t>R5E00003W</t>
  </si>
  <si>
    <t>R4033_B3W</t>
  </si>
  <si>
    <t>R4034_B3W</t>
  </si>
  <si>
    <t>R5E00004W</t>
  </si>
  <si>
    <t>R4034_B4W</t>
  </si>
  <si>
    <t>R5E00005W</t>
  </si>
  <si>
    <t>R4034_B5W</t>
  </si>
  <si>
    <t>R5E00006W</t>
  </si>
  <si>
    <t>R4034_B6W</t>
  </si>
  <si>
    <t>R4034_B7W</t>
  </si>
  <si>
    <t>R4034_B8W</t>
  </si>
  <si>
    <t>R4034_B9W</t>
  </si>
  <si>
    <t>R4034_B10W</t>
  </si>
  <si>
    <t>R4034_B1</t>
  </si>
  <si>
    <t>R4034_B2</t>
  </si>
  <si>
    <t>R4034_B3</t>
  </si>
  <si>
    <t>R4034_B4</t>
  </si>
  <si>
    <t>R4034_B5</t>
  </si>
  <si>
    <t>R4034_B6</t>
  </si>
  <si>
    <t>R4034_B7</t>
  </si>
  <si>
    <t>R4034_B8</t>
  </si>
  <si>
    <t>R4034_B9</t>
  </si>
  <si>
    <t>R4034_B10</t>
  </si>
  <si>
    <t>Company</t>
  </si>
  <si>
    <t>Total operating expenditure (excluding exceptional items)</t>
  </si>
  <si>
    <t>Expenditure  - Total depreciation on assets acquired between 1 April 2015 and 31 March 2020</t>
  </si>
  <si>
    <t>Expenditure  - Total depreciation on assets acquired after 1 April 2020</t>
  </si>
  <si>
    <t>Expenditure  - Pension deficit repair costs</t>
  </si>
  <si>
    <t>Expenditure  - Total business retail costs (opex plus depreciation, excluding financing costs)</t>
  </si>
  <si>
    <t>Expenditure  - Capital expenditure on assets principally used by retail</t>
  </si>
  <si>
    <t>Customer numbers - Businesses connected</t>
  </si>
  <si>
    <t>Expenditure  - Total operating expenditure</t>
  </si>
  <si>
    <t>Expenditure  - Total depreciation on assets existing at 31 March 2015</t>
  </si>
  <si>
    <t>Acronym</t>
  </si>
  <si>
    <t>Reference</t>
  </si>
  <si>
    <t>Item description</t>
  </si>
  <si>
    <t>Model</t>
  </si>
  <si>
    <t>Price Review 2019</t>
  </si>
  <si>
    <t>Business retail average cost per customer in Tariff Band 1</t>
  </si>
  <si>
    <t>Business retail average cost per customer in Tariff Band 2</t>
  </si>
  <si>
    <t>Business retail average cost per customer in Tariff Band 3</t>
  </si>
  <si>
    <t>Business retail average cost per customer in Tariff Band 4</t>
  </si>
  <si>
    <t>Business retail average cost per customer in Tariff Band 5</t>
  </si>
  <si>
    <t>Business retail average cost per customer in Tariff Band 6</t>
  </si>
  <si>
    <t>Business retail average cost per customer in Tariff Band 7</t>
  </si>
  <si>
    <t>Business retail average cost per customer in Tariff Band 8</t>
  </si>
  <si>
    <t>Business retail average cost per customer in Tariff Band 9</t>
  </si>
  <si>
    <t>Business retail average cost per customer in Tariff Band 10</t>
  </si>
  <si>
    <t>PR19CAbur_Out</t>
  </si>
  <si>
    <t>Calculated financial year CPIH, base year 2017/18</t>
  </si>
  <si>
    <t>CPIH adjuster to convert 2020-21 to 2024-25 prices into 2017-18 prices</t>
  </si>
  <si>
    <t>`</t>
  </si>
  <si>
    <t>PR19CABuR_In</t>
  </si>
  <si>
    <t>Total depreciation of assets included in RCV (assets existing before AMP6)</t>
  </si>
  <si>
    <t>Tariff Band 1 - Retail cost per customer ~ Tariff Band 1</t>
  </si>
  <si>
    <t>Tariff Band 2 - Retail cost per customer ~ Tariff Band 2</t>
  </si>
  <si>
    <t>Tariff Band 3 - Retail cost per customer ~ Tariff Band 3</t>
  </si>
  <si>
    <t>Tariff Band 4 - Retail cost per customer ~ Tariff Band 4</t>
  </si>
  <si>
    <t>Tariff Band 5 - Retail cost per customer ~ Tariff Band 5</t>
  </si>
  <si>
    <t>Tariff Band 6 - Retail cost per customer ~ Tariff Band 6</t>
  </si>
  <si>
    <t>Tariff Band 7 - Retail cost per customer ~ Tariff Band 7</t>
  </si>
  <si>
    <t>Tariff Band 8 - Retail cost per customer ~ Tariff Band 8</t>
  </si>
  <si>
    <t>Tariff Band 9 - Retail cost per customer ~ Tariff Band 9</t>
  </si>
  <si>
    <t>Tariff Band 10 - Retail cost per customer ~ Tariff Band 10</t>
  </si>
  <si>
    <t>Tariff band</t>
  </si>
  <si>
    <t>Key</t>
  </si>
  <si>
    <t>Tariff categories with no data</t>
  </si>
  <si>
    <t>Retail cost per customer - water: 5-50 ml</t>
  </si>
  <si>
    <t>Retail cost per customer - water: &gt;50ml</t>
  </si>
  <si>
    <t>Retail cost per customer - wastewater: 5-50 ml</t>
  </si>
  <si>
    <t>Retail cost per customer - wastewater: &gt;50ml</t>
  </si>
  <si>
    <t>Retail cost per customer - water: unmetered and 0-5 ml</t>
  </si>
  <si>
    <t>Retail cost per customer - wastewater: unmetered and 0-5 ml</t>
  </si>
  <si>
    <t>Retail cost per customer - water &lt;50ml</t>
  </si>
  <si>
    <t>Retail cost per customer - water &gt;50ml</t>
  </si>
  <si>
    <t>Retail cost per customer - wastewater</t>
  </si>
  <si>
    <t>Reference code</t>
  </si>
  <si>
    <t>Net margin percentage - water: unmetered and 0-5 ml</t>
  </si>
  <si>
    <t>Net margin percentage - water: 5-50 ml</t>
  </si>
  <si>
    <t>Gross margin percentage - water: &gt;50ml</t>
  </si>
  <si>
    <t>Net margin percentage- wastewater: unmetered and 0-5 ml</t>
  </si>
  <si>
    <t>Net margin percentage- wastewater: 5-50 ml</t>
  </si>
  <si>
    <t>Net margin percentage- wastewater: &gt;50ml</t>
  </si>
  <si>
    <t>Net margin percentage - water &lt;50ml</t>
  </si>
  <si>
    <t>Gross margin percentage - water &gt;50ml</t>
  </si>
  <si>
    <t>Net margin percentage - wastewater</t>
  </si>
  <si>
    <t>PR19INF0002AL</t>
  </si>
  <si>
    <t>PR19INF0002MY</t>
  </si>
  <si>
    <t>PR19INF0002JN</t>
  </si>
  <si>
    <t>PR19INF0002JL</t>
  </si>
  <si>
    <t>PR19INF0002AT</t>
  </si>
  <si>
    <t>PR19INF0002SR</t>
  </si>
  <si>
    <t>PR19INF0002OR</t>
  </si>
  <si>
    <t>PR19INF0002NR</t>
  </si>
  <si>
    <t>PR19INF0002DR</t>
  </si>
  <si>
    <t>PR19INF0002JY</t>
  </si>
  <si>
    <t>PR19INF0002FY</t>
  </si>
  <si>
    <t>PR19INF0002MH</t>
  </si>
  <si>
    <t>Consumer price index (including housing costs) - Consumer Price Index (with housing) for August</t>
  </si>
  <si>
    <t>Consumer price index (including housing costs) - Consumer Price Index (with housing) for September</t>
  </si>
  <si>
    <t>Consumer price index (including housing costs) - Consumer Price Index (with housing) for October</t>
  </si>
  <si>
    <t>Consumer price index (including housing costs) - Consumer Price Index (with housing) for April</t>
  </si>
  <si>
    <t>Consumer price index (including housing costs) - Consumer Price Index (with housing) for May</t>
  </si>
  <si>
    <t>Consumer price index (including housing costs) - Consumer Price Index (with housing) for June</t>
  </si>
  <si>
    <t>Consumer price index (including housing costs) - Consumer Price Index (with housing) for July</t>
  </si>
  <si>
    <t>Consumer price index (including housing costs) - Consumer Price Index (with housing) for November</t>
  </si>
  <si>
    <t>Consumer price index (including housing costs) - Consumer Price Index (with housing) for December</t>
  </si>
  <si>
    <t>Consumer price index (including housing costs) - Consumer Price Index (with housing) for January</t>
  </si>
  <si>
    <t>Consumer price index (including housing costs) - Consumer Price Index (with housing) for February</t>
  </si>
  <si>
    <t>Consumer price index (including housing costs) - Consumer Price Index (with housing) for March</t>
  </si>
  <si>
    <t xml:space="preserve">Calculation of efficient business retail cost allowances </t>
  </si>
  <si>
    <t>Purpose</t>
  </si>
  <si>
    <t>Presents historical data and company submitted forecast data for business retail expenditure</t>
  </si>
  <si>
    <t>CPIH adjustment</t>
  </si>
  <si>
    <t>Cost per tariff category</t>
  </si>
  <si>
    <t>CPIH adjustment factors</t>
  </si>
  <si>
    <t>All prices are in nominal terms</t>
  </si>
  <si>
    <t>Submitted costs and
Final allowance</t>
  </si>
  <si>
    <t>HDD Water and Wastewater Costs</t>
  </si>
  <si>
    <t>WSH Water and Wastewater Costs</t>
  </si>
  <si>
    <t>Submitted and allowed cost per tariff category, by company</t>
  </si>
  <si>
    <t>Final cost and margin allowances</t>
  </si>
  <si>
    <t>HDD Water and Wastewater Cost Allowances</t>
  </si>
  <si>
    <t>WSH Water and Wastewater Cost Allowances</t>
  </si>
  <si>
    <t>END OF SHEET</t>
  </si>
  <si>
    <t>Margin percentage figures are sourced from WSH and HDD business plan April 2019 submission, table R4</t>
  </si>
  <si>
    <t>Tariffs with intervention</t>
  </si>
  <si>
    <t>Inputs</t>
  </si>
  <si>
    <t>Final allowance and margins</t>
  </si>
  <si>
    <t>This models calculates efficient cost allowances for the business retail price control.</t>
  </si>
  <si>
    <t xml:space="preserve">Presents the consumer price index including housing (CPIH) adjustment forecasts by company used to nominal costs into real terms. </t>
  </si>
  <si>
    <t>Worksheets</t>
  </si>
  <si>
    <t>Presents the proposed and allowed cost per customer for each tariff category of Welsh Water and Hafren Dyfrdwy</t>
  </si>
  <si>
    <t>This worksheet present the allowed costs for each tariff for each company from the 'cost per tariff category' tab</t>
  </si>
  <si>
    <t>Tariffs with an intervention for efficiency challenge</t>
  </si>
  <si>
    <t>Tariffs with no intervention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</si>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</sst>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(* #,##0.00_);_(* \(#,##0.00\);_(* &quot;-&quot;??_);_(@_)"/>
    <numFmt numFmtId="165" formatCode="#,##0.000"/>
    <numFmt numFmtId="166" formatCode="#,##0_);\(#,##0\);&quot;-  &quot;;&quot; &quot;@&quot; &quot;"/>
    <numFmt numFmtId="167" formatCode="0.000"/>
    <numFmt numFmtId="168" formatCode="0.00%_);\-0.00%_);&quot;-  &quot;;&quot; &quot;@&quot; &quot;"/>
    <numFmt numFmtId="169" formatCode="0.0%"/>
    <numFmt numFmtId="170" formatCode="#,##0_);\(#,##0\);\-_)"/>
    <numFmt numFmtId="171" formatCode="#,##0;\(#,##0\)"/>
    <numFmt numFmtId="172" formatCode="#,##0_);\(#,##0\);&quot;-&quot;"/>
    <numFmt numFmtId="173" formatCode="_(* #,##0.0_);_(* \(#,##0.0\);_(* &quot;-&quot;?_);@_)"/>
    <numFmt numFmtId="174" formatCode="#,##0.0"/>
  </numFmts>
  <fonts count="54" x14ac:knownFonts="1"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Verdana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sz val="9"/>
      <color theme="0" tint="-0.499984740745262"/>
      <name val="Arial"/>
      <family val="2"/>
    </font>
    <font>
      <b/>
      <sz val="12"/>
      <color indexed="63"/>
      <name val="Arial"/>
      <family val="2"/>
    </font>
    <font>
      <b/>
      <sz val="11"/>
      <color indexed="28"/>
      <name val="Arial"/>
      <family val="2"/>
    </font>
    <font>
      <b/>
      <sz val="15"/>
      <color rgb="FF602320"/>
      <name val="Arial"/>
      <family val="2"/>
    </font>
    <font>
      <b/>
      <sz val="13"/>
      <color rgb="FFA32020"/>
      <name val="Arial"/>
      <family val="2"/>
    </font>
    <font>
      <b/>
      <sz val="11"/>
      <color rgb="FFA32020"/>
      <name val="Arial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b/>
      <sz val="8"/>
      <color indexed="24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rgb="FF333333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theme="3"/>
      <name val="Arial"/>
      <family val="2"/>
    </font>
    <font>
      <b/>
      <sz val="9"/>
      <color theme="3"/>
      <name val="Arial"/>
      <family val="2"/>
    </font>
    <font>
      <b/>
      <sz val="14"/>
      <color theme="0"/>
      <name val="Arial"/>
      <family val="2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3"/>
      <name val="Arial"/>
      <family val="2"/>
    </font>
    <font>
      <b/>
      <sz val="10"/>
      <color theme="3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b/>
      <sz val="12"/>
      <color theme="0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E481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3"/>
      </bottom>
      <diagonal/>
    </border>
    <border>
      <left/>
      <right/>
      <top/>
      <bottom style="medium">
        <color rgb="FF602320"/>
      </bottom>
      <diagonal/>
    </border>
    <border>
      <left/>
      <right/>
      <top/>
      <bottom style="medium">
        <color rgb="FFA3202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 style="medium">
        <color theme="3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1">
    <xf numFmtId="0" fontId="0" fillId="0" borderId="0"/>
    <xf numFmtId="0" fontId="3" fillId="0" borderId="0"/>
    <xf numFmtId="0" fontId="3" fillId="0" borderId="0"/>
    <xf numFmtId="0" fontId="4" fillId="0" borderId="0"/>
    <xf numFmtId="166" fontId="3" fillId="0" borderId="0" applyFont="0" applyFill="0" applyBorder="0" applyProtection="0">
      <alignment vertical="top"/>
    </xf>
    <xf numFmtId="0" fontId="9" fillId="0" borderId="0"/>
    <xf numFmtId="0" fontId="5" fillId="0" borderId="0"/>
    <xf numFmtId="0" fontId="6" fillId="3" borderId="0" applyBorder="0"/>
    <xf numFmtId="168" fontId="3" fillId="0" borderId="0" applyFont="0" applyFill="0" applyBorder="0" applyProtection="0">
      <alignment vertical="top"/>
    </xf>
    <xf numFmtId="0" fontId="3" fillId="0" borderId="0"/>
    <xf numFmtId="9" fontId="4" fillId="0" borderId="0" applyFont="0" applyFill="0" applyBorder="0" applyAlignment="0" applyProtection="0"/>
    <xf numFmtId="0" fontId="5" fillId="0" borderId="0">
      <alignment vertical="top"/>
    </xf>
    <xf numFmtId="164" fontId="3" fillId="0" borderId="0" applyFont="0" applyFill="0" applyBorder="0" applyAlignment="0" applyProtection="0"/>
    <xf numFmtId="0" fontId="3" fillId="0" borderId="0"/>
    <xf numFmtId="164" fontId="5" fillId="0" borderId="0" applyFont="0" applyFill="0" applyBorder="0" applyAlignment="0" applyProtection="0"/>
    <xf numFmtId="0" fontId="33" fillId="0" borderId="3" applyNumberFormat="0" applyFill="0" applyAlignment="0" applyProtection="0"/>
    <xf numFmtId="0" fontId="34" fillId="0" borderId="4" applyNumberFormat="0" applyFill="0" applyAlignment="0" applyProtection="0"/>
    <xf numFmtId="0" fontId="35" fillId="0" borderId="5" applyNumberFormat="0" applyFill="0" applyAlignment="0" applyProtection="0"/>
    <xf numFmtId="0" fontId="35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6" fillId="8" borderId="0" applyNumberFormat="0" applyBorder="0" applyAlignment="0" applyProtection="0"/>
    <xf numFmtId="0" fontId="39" fillId="9" borderId="0" applyNumberFormat="0" applyBorder="0" applyAlignment="0" applyProtection="0"/>
    <xf numFmtId="0" fontId="37" fillId="10" borderId="6" applyNumberFormat="0" applyAlignment="0" applyProtection="0"/>
    <xf numFmtId="0" fontId="41" fillId="11" borderId="7" applyNumberFormat="0" applyAlignment="0" applyProtection="0"/>
    <xf numFmtId="0" fontId="28" fillId="11" borderId="6" applyNumberFormat="0" applyAlignment="0" applyProtection="0"/>
    <xf numFmtId="0" fontId="38" fillId="0" borderId="8" applyNumberFormat="0" applyFill="0" applyAlignment="0" applyProtection="0"/>
    <xf numFmtId="0" fontId="29" fillId="12" borderId="9" applyNumberFormat="0" applyAlignment="0" applyProtection="0"/>
    <xf numFmtId="0" fontId="4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42" fillId="0" borderId="11" applyNumberFormat="0" applyFill="0" applyAlignment="0" applyProtection="0"/>
    <xf numFmtId="0" fontId="15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6" borderId="0" applyNumberFormat="0" applyBorder="0" applyAlignment="0" applyProtection="0"/>
    <xf numFmtId="0" fontId="15" fillId="37" borderId="0" applyNumberFormat="0" applyBorder="0" applyAlignment="0" applyProtection="0"/>
    <xf numFmtId="0" fontId="11" fillId="0" borderId="0"/>
    <xf numFmtId="170" fontId="17" fillId="0" borderId="1">
      <alignment horizontal="center"/>
    </xf>
    <xf numFmtId="0" fontId="18" fillId="0" borderId="12" applyNumberFormat="0" applyAlignment="0" applyProtection="0"/>
    <xf numFmtId="0" fontId="19" fillId="0" borderId="0" applyNumberFormat="0" applyAlignment="0" applyProtection="0"/>
    <xf numFmtId="0" fontId="20" fillId="0" borderId="13" applyNumberFormat="0" applyFill="0" applyAlignment="0">
      <alignment vertical="top"/>
    </xf>
    <xf numFmtId="0" fontId="21" fillId="0" borderId="14" applyNumberFormat="0" applyFill="0" applyAlignment="0"/>
    <xf numFmtId="0" fontId="22" fillId="0" borderId="0" applyNumberFormat="0" applyFill="0" applyAlignment="0"/>
    <xf numFmtId="171" fontId="9" fillId="38" borderId="15" applyNumberFormat="0" applyFont="0" applyAlignment="0" applyProtection="0"/>
    <xf numFmtId="0" fontId="9" fillId="39" borderId="15" applyNumberFormat="0" applyFont="0" applyAlignment="0" applyProtection="0"/>
    <xf numFmtId="0" fontId="9" fillId="40" borderId="16" applyNumberFormat="0" applyFont="0" applyAlignment="0" applyProtection="0"/>
    <xf numFmtId="0" fontId="23" fillId="0" borderId="0" applyNumberFormat="0" applyFill="0" applyBorder="0" applyAlignment="0" applyProtection="0"/>
    <xf numFmtId="172" fontId="24" fillId="0" borderId="0" applyNumberFormat="0" applyFill="0" applyBorder="0" applyAlignment="0" applyProtection="0"/>
    <xf numFmtId="171" fontId="14" fillId="5" borderId="15" applyNumberFormat="0" applyFont="0" applyAlignment="0" applyProtection="0"/>
    <xf numFmtId="0" fontId="14" fillId="41" borderId="16" applyNumberFormat="0" applyFont="0" applyAlignment="0" applyProtection="0"/>
    <xf numFmtId="172" fontId="5" fillId="0" borderId="0" applyFont="0" applyFill="0" applyBorder="0" applyAlignment="0" applyProtection="0"/>
    <xf numFmtId="172" fontId="24" fillId="0" borderId="0" applyNumberFormat="0" applyFill="0" applyBorder="0" applyAlignment="0" applyProtection="0"/>
    <xf numFmtId="49" fontId="25" fillId="0" borderId="0" applyFont="0" applyFill="0" applyBorder="0" applyAlignment="0" applyProtection="0">
      <alignment horizontal="left"/>
    </xf>
    <xf numFmtId="173" fontId="9" fillId="0" borderId="0" applyAlignment="0" applyProtection="0"/>
    <xf numFmtId="169" fontId="7" fillId="0" borderId="0" applyFill="0" applyBorder="0" applyAlignment="0" applyProtection="0"/>
    <xf numFmtId="49" fontId="7" fillId="0" borderId="0" applyNumberFormat="0" applyAlignment="0" applyProtection="0">
      <alignment horizontal="left"/>
    </xf>
    <xf numFmtId="49" fontId="26" fillId="0" borderId="17" applyNumberFormat="0" applyAlignment="0" applyProtection="0">
      <alignment horizontal="left" wrapText="1"/>
    </xf>
    <xf numFmtId="49" fontId="26" fillId="0" borderId="0" applyNumberFormat="0" applyAlignment="0" applyProtection="0">
      <alignment horizontal="left" wrapText="1"/>
    </xf>
    <xf numFmtId="49" fontId="27" fillId="0" borderId="0" applyAlignment="0" applyProtection="0">
      <alignment horizontal="left"/>
    </xf>
    <xf numFmtId="0" fontId="29" fillId="4" borderId="0" applyNumberFormat="0" applyAlignment="0" applyProtection="0"/>
    <xf numFmtId="0" fontId="31" fillId="0" borderId="1" applyNumberFormat="0" applyAlignment="0" applyProtection="0"/>
    <xf numFmtId="0" fontId="36" fillId="42" borderId="0" applyNumberFormat="0" applyFont="0" applyAlignment="0" applyProtection="0"/>
    <xf numFmtId="0" fontId="40" fillId="43" borderId="0" applyNumberFormat="0" applyAlignment="0" applyProtection="0"/>
    <xf numFmtId="0" fontId="11" fillId="0" borderId="0"/>
    <xf numFmtId="0" fontId="11" fillId="13" borderId="10" applyNumberFormat="0" applyFont="0" applyAlignment="0" applyProtection="0"/>
    <xf numFmtId="0" fontId="5" fillId="0" borderId="0"/>
    <xf numFmtId="0" fontId="29" fillId="44" borderId="1" applyNumberFormat="0" applyAlignment="0" applyProtection="0"/>
    <xf numFmtId="171" fontId="9" fillId="45" borderId="15" applyNumberFormat="0" applyFont="0" applyAlignment="0"/>
    <xf numFmtId="0" fontId="13" fillId="0" borderId="0"/>
    <xf numFmtId="168" fontId="3" fillId="0" borderId="0" applyFont="0" applyFill="0" applyBorder="0" applyProtection="0">
      <alignment vertical="top"/>
    </xf>
    <xf numFmtId="164" fontId="3" fillId="0" borderId="0" applyFont="0" applyFill="0" applyBorder="0" applyAlignment="0" applyProtection="0"/>
    <xf numFmtId="166" fontId="2" fillId="0" borderId="0" applyFont="0" applyFill="0" applyBorder="0" applyProtection="0">
      <alignment vertical="top"/>
    </xf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0" fillId="0" borderId="1" xfId="0" applyBorder="1"/>
    <xf numFmtId="0" fontId="0" fillId="0" borderId="0" xfId="0" applyFill="1"/>
    <xf numFmtId="0" fontId="0" fillId="0" borderId="0" xfId="0" applyFill="1" applyBorder="1"/>
    <xf numFmtId="1" fontId="0" fillId="0" borderId="0" xfId="0" applyNumberFormat="1"/>
    <xf numFmtId="1" fontId="0" fillId="0" borderId="1" xfId="0" applyNumberFormat="1" applyBorder="1"/>
    <xf numFmtId="2" fontId="0" fillId="0" borderId="1" xfId="0" applyNumberFormat="1" applyBorder="1"/>
    <xf numFmtId="0" fontId="0" fillId="0" borderId="0" xfId="0" applyNumberFormat="1" applyFill="1"/>
    <xf numFmtId="2" fontId="0" fillId="0" borderId="0" xfId="0" applyNumberFormat="1" applyFill="1"/>
    <xf numFmtId="0" fontId="11" fillId="0" borderId="0" xfId="54"/>
    <xf numFmtId="0" fontId="0" fillId="0" borderId="0" xfId="0" applyBorder="1"/>
    <xf numFmtId="0" fontId="5" fillId="0" borderId="0" xfId="6"/>
    <xf numFmtId="0" fontId="11" fillId="0" borderId="1" xfId="54" applyBorder="1"/>
    <xf numFmtId="0" fontId="11" fillId="46" borderId="1" xfId="54" applyFill="1" applyBorder="1"/>
    <xf numFmtId="0" fontId="13" fillId="0" borderId="0" xfId="86"/>
    <xf numFmtId="0" fontId="11" fillId="0" borderId="0" xfId="54" applyBorder="1" applyAlignment="1">
      <alignment horizontal="center" vertical="center" textRotation="90"/>
    </xf>
    <xf numFmtId="0" fontId="11" fillId="0" borderId="0" xfId="54" applyBorder="1"/>
    <xf numFmtId="2" fontId="0" fillId="0" borderId="1" xfId="0" applyNumberFormat="1" applyFill="1" applyBorder="1"/>
    <xf numFmtId="0" fontId="44" fillId="0" borderId="0" xfId="54" applyFont="1" applyBorder="1"/>
    <xf numFmtId="0" fontId="11" fillId="47" borderId="1" xfId="54" applyFill="1" applyBorder="1"/>
    <xf numFmtId="0" fontId="5" fillId="0" borderId="0" xfId="6" applyBorder="1"/>
    <xf numFmtId="0" fontId="5" fillId="0" borderId="0" xfId="6" applyNumberFormat="1" applyFill="1" applyBorder="1"/>
    <xf numFmtId="165" fontId="0" fillId="0" borderId="0" xfId="0" applyNumberFormat="1" applyFill="1"/>
    <xf numFmtId="4" fontId="0" fillId="0" borderId="0" xfId="0" applyNumberFormat="1" applyFill="1"/>
    <xf numFmtId="174" fontId="0" fillId="0" borderId="0" xfId="0" applyNumberFormat="1" applyFill="1"/>
    <xf numFmtId="0" fontId="0" fillId="47" borderId="1" xfId="0" applyFill="1" applyBorder="1"/>
    <xf numFmtId="0" fontId="11" fillId="0" borderId="1" xfId="54" applyFill="1" applyBorder="1"/>
    <xf numFmtId="167" fontId="0" fillId="0" borderId="0" xfId="0" applyNumberFormat="1"/>
    <xf numFmtId="0" fontId="45" fillId="0" borderId="0" xfId="54" applyFont="1" applyFill="1"/>
    <xf numFmtId="0" fontId="46" fillId="0" borderId="18" xfId="54" applyFont="1" applyFill="1" applyBorder="1"/>
    <xf numFmtId="0" fontId="46" fillId="0" borderId="0" xfId="54" applyFont="1" applyFill="1"/>
    <xf numFmtId="0" fontId="0" fillId="0" borderId="19" xfId="0" applyFill="1" applyBorder="1"/>
    <xf numFmtId="0" fontId="47" fillId="46" borderId="0" xfId="54" applyFont="1" applyFill="1" applyAlignment="1">
      <alignment horizontal="left"/>
    </xf>
    <xf numFmtId="0" fontId="11" fillId="46" borderId="0" xfId="54" applyFill="1"/>
    <xf numFmtId="0" fontId="48" fillId="46" borderId="0" xfId="54" applyFont="1" applyFill="1"/>
    <xf numFmtId="0" fontId="48" fillId="0" borderId="0" xfId="54" applyFont="1" applyFill="1"/>
    <xf numFmtId="0" fontId="49" fillId="0" borderId="20" xfId="54" applyFont="1" applyFill="1" applyBorder="1"/>
    <xf numFmtId="0" fontId="11" fillId="0" borderId="0" xfId="54" applyFill="1"/>
    <xf numFmtId="0" fontId="50" fillId="0" borderId="0" xfId="54" applyFont="1" applyFill="1"/>
    <xf numFmtId="0" fontId="51" fillId="0" borderId="0" xfId="54" applyFont="1" applyFill="1"/>
    <xf numFmtId="0" fontId="11" fillId="0" borderId="2" xfId="54" applyFill="1" applyBorder="1"/>
    <xf numFmtId="0" fontId="11" fillId="0" borderId="2" xfId="54" applyBorder="1"/>
    <xf numFmtId="0" fontId="0" fillId="0" borderId="2" xfId="0" applyBorder="1"/>
    <xf numFmtId="0" fontId="44" fillId="0" borderId="1" xfId="54" applyFont="1" applyBorder="1"/>
    <xf numFmtId="0" fontId="42" fillId="0" borderId="1" xfId="0" applyFont="1" applyBorder="1"/>
    <xf numFmtId="0" fontId="42" fillId="0" borderId="1" xfId="0" applyFont="1" applyFill="1" applyBorder="1"/>
    <xf numFmtId="0" fontId="11" fillId="49" borderId="22" xfId="67" applyFont="1" applyFill="1" applyBorder="1"/>
    <xf numFmtId="0" fontId="11" fillId="49" borderId="16" xfId="67" applyFont="1" applyFill="1"/>
    <xf numFmtId="0" fontId="11" fillId="49" borderId="16" xfId="67" applyNumberFormat="1" applyFont="1" applyFill="1"/>
    <xf numFmtId="0" fontId="11" fillId="0" borderId="16" xfId="67" applyFont="1" applyFill="1"/>
    <xf numFmtId="0" fontId="11" fillId="0" borderId="21" xfId="85" applyNumberFormat="1" applyFont="1" applyFill="1" applyBorder="1"/>
    <xf numFmtId="0" fontId="11" fillId="0" borderId="15" xfId="85" applyNumberFormat="1" applyFont="1" applyFill="1"/>
    <xf numFmtId="0" fontId="52" fillId="0" borderId="0" xfId="54" applyFont="1" applyFill="1"/>
    <xf numFmtId="0" fontId="5" fillId="50" borderId="0" xfId="6" applyFill="1"/>
    <xf numFmtId="0" fontId="53" fillId="50" borderId="0" xfId="6" applyFont="1" applyFill="1"/>
    <xf numFmtId="0" fontId="10" fillId="0" borderId="1" xfId="6" applyFont="1" applyBorder="1"/>
    <xf numFmtId="0" fontId="5" fillId="0" borderId="1" xfId="6" applyFill="1" applyBorder="1"/>
    <xf numFmtId="0" fontId="7" fillId="48" borderId="1" xfId="54" applyFont="1" applyFill="1" applyBorder="1" applyAlignment="1" applyProtection="1">
      <alignment horizontal="center" vertical="center" wrapText="1"/>
    </xf>
    <xf numFmtId="0" fontId="5" fillId="0" borderId="1" xfId="6" applyNumberFormat="1" applyFill="1" applyBorder="1"/>
    <xf numFmtId="0" fontId="5" fillId="0" borderId="1" xfId="6" applyBorder="1"/>
    <xf numFmtId="2" fontId="5" fillId="0" borderId="1" xfId="67" applyNumberFormat="1" applyFont="1" applyFill="1" applyBorder="1"/>
    <xf numFmtId="0" fontId="7" fillId="2" borderId="1" xfId="54" applyFont="1" applyFill="1" applyBorder="1" applyAlignment="1" applyProtection="1">
      <alignment horizontal="center" vertical="center" wrapText="1"/>
    </xf>
    <xf numFmtId="169" fontId="5" fillId="0" borderId="1" xfId="67" applyNumberFormat="1" applyFont="1" applyFill="1" applyBorder="1"/>
    <xf numFmtId="0" fontId="8" fillId="2" borderId="1" xfId="11" applyFont="1" applyFill="1" applyBorder="1" applyAlignment="1" applyProtection="1">
      <alignment horizontal="center" vertical="center"/>
    </xf>
    <xf numFmtId="0" fontId="11" fillId="50" borderId="0" xfId="54" applyFill="1"/>
    <xf numFmtId="0" fontId="47" fillId="50" borderId="0" xfId="54" applyFont="1" applyFill="1"/>
    <xf numFmtId="0" fontId="12" fillId="5" borderId="23" xfId="0" applyFont="1" applyFill="1" applyBorder="1"/>
    <xf numFmtId="0" fontId="0" fillId="5" borderId="24" xfId="0" applyFill="1" applyBorder="1"/>
    <xf numFmtId="0" fontId="0" fillId="5" borderId="25" xfId="0" applyFill="1" applyBorder="1"/>
    <xf numFmtId="0" fontId="0" fillId="5" borderId="26" xfId="0" applyFill="1" applyBorder="1"/>
    <xf numFmtId="0" fontId="12" fillId="5" borderId="25" xfId="0" applyFont="1" applyFill="1" applyBorder="1"/>
    <xf numFmtId="0" fontId="36" fillId="5" borderId="25" xfId="0" applyFont="1" applyFill="1" applyBorder="1"/>
    <xf numFmtId="0" fontId="36" fillId="5" borderId="27" xfId="0" applyFont="1" applyFill="1" applyBorder="1"/>
    <xf numFmtId="0" fontId="0" fillId="5" borderId="28" xfId="0" applyFill="1" applyBorder="1"/>
    <xf numFmtId="0" fontId="36" fillId="5" borderId="26" xfId="0" applyFont="1" applyFill="1" applyBorder="1"/>
    <xf numFmtId="0" fontId="36" fillId="5" borderId="26" xfId="0" applyFont="1" applyFill="1" applyBorder="1" applyAlignment="1">
      <alignment horizontal="left" vertical="top"/>
    </xf>
    <xf numFmtId="0" fontId="11" fillId="39" borderId="29" xfId="62" applyFont="1" applyBorder="1"/>
    <xf numFmtId="0" fontId="11" fillId="6" borderId="2" xfId="54" applyFill="1" applyBorder="1"/>
    <xf numFmtId="0" fontId="11" fillId="49" borderId="1" xfId="67" applyFont="1" applyFill="1" applyBorder="1"/>
    <xf numFmtId="0" fontId="5" fillId="0" borderId="0" xfId="6" applyFill="1"/>
    <xf numFmtId="0" fontId="44" fillId="0" borderId="1" xfId="54" applyFont="1" applyBorder="1" applyAlignment="1">
      <alignment horizontal="center" vertical="center" textRotation="90" wrapText="1"/>
    </xf>
  </cellXfs>
  <cellStyles count="91">
    <cellStyle name="20% - Accent1" xfId="31" builtinId="30" customBuiltin="1"/>
    <cellStyle name="20% - Accent2" xfId="35" builtinId="34" customBuiltin="1"/>
    <cellStyle name="20% - Accent3" xfId="39" builtinId="38" customBuiltin="1"/>
    <cellStyle name="20% - Accent4" xfId="43" builtinId="42" customBuiltin="1"/>
    <cellStyle name="20% - Accent5" xfId="47" builtinId="46" customBuiltin="1"/>
    <cellStyle name="20% - Accent6" xfId="51" builtinId="50" customBuiltin="1"/>
    <cellStyle name="40% - Accent1" xfId="32" builtinId="31" customBuiltin="1"/>
    <cellStyle name="40% - Accent2" xfId="36" builtinId="35" customBuiltin="1"/>
    <cellStyle name="40% - Accent3" xfId="40" builtinId="39" customBuiltin="1"/>
    <cellStyle name="40% - Accent4" xfId="44" builtinId="43" customBuiltin="1"/>
    <cellStyle name="40% - Accent5" xfId="48" builtinId="47" customBuiltin="1"/>
    <cellStyle name="40% - Accent6" xfId="52" builtinId="51" customBuiltin="1"/>
    <cellStyle name="60% - Accent1" xfId="33" builtinId="32" customBuiltin="1"/>
    <cellStyle name="60% - Accent2" xfId="37" builtinId="36" customBuiltin="1"/>
    <cellStyle name="60% - Accent3" xfId="41" builtinId="40" customBuiltin="1"/>
    <cellStyle name="60% - Accent4" xfId="45" builtinId="44" customBuiltin="1"/>
    <cellStyle name="60% - Accent5" xfId="49" builtinId="48" customBuiltin="1"/>
    <cellStyle name="60% - Accent6" xfId="53" builtinId="52" customBuiltin="1"/>
    <cellStyle name="Accent1" xfId="30" builtinId="29" customBuiltin="1"/>
    <cellStyle name="Accent2" xfId="34" builtinId="33" customBuiltin="1"/>
    <cellStyle name="Accent3" xfId="38" builtinId="37" customBuiltin="1"/>
    <cellStyle name="Accent4" xfId="42" builtinId="41" customBuiltin="1"/>
    <cellStyle name="Accent5" xfId="46" builtinId="45" customBuiltin="1"/>
    <cellStyle name="Accent6" xfId="50" builtinId="49" customBuiltin="1"/>
    <cellStyle name="Bad" xfId="20" builtinId="27" customBuiltin="1"/>
    <cellStyle name="BM CheckSum" xfId="55"/>
    <cellStyle name="BM Header Main" xfId="56"/>
    <cellStyle name="BM Header Secondary" xfId="57"/>
    <cellStyle name="BM Heading 1" xfId="58"/>
    <cellStyle name="BM Heading 2" xfId="59"/>
    <cellStyle name="BM Heading 3" xfId="60"/>
    <cellStyle name="BM Input" xfId="61"/>
    <cellStyle name="BM Input External Link" xfId="62"/>
    <cellStyle name="BM Input Modeller" xfId="63"/>
    <cellStyle name="BM Label" xfId="64"/>
    <cellStyle name="BM Label 2" xfId="65"/>
    <cellStyle name="BM Modellers Input" xfId="66"/>
    <cellStyle name="BM UF" xfId="67"/>
    <cellStyle name="BMNumber" xfId="68"/>
    <cellStyle name="BMRangeName" xfId="69"/>
    <cellStyle name="Brand Align Left Text" xfId="70"/>
    <cellStyle name="Brand Default" xfId="71"/>
    <cellStyle name="Brand Percent" xfId="72"/>
    <cellStyle name="Brand Source" xfId="73"/>
    <cellStyle name="Brand Subtitle with Underline" xfId="74"/>
    <cellStyle name="Brand Subtitle without Underline" xfId="75"/>
    <cellStyle name="Brand Title" xfId="76"/>
    <cellStyle name="Calculation" xfId="24" builtinId="22" customBuiltin="1"/>
    <cellStyle name="Check Cell" xfId="26" builtinId="23" customBuiltin="1"/>
    <cellStyle name="Comma 14" xfId="12"/>
    <cellStyle name="Comma 2" xfId="14"/>
    <cellStyle name="Comma 3" xfId="90"/>
    <cellStyle name="Comma 32" xfId="88"/>
    <cellStyle name="Error" xfId="77"/>
    <cellStyle name="Explanatory Text" xfId="28" builtinId="53" customBuiltin="1"/>
    <cellStyle name="False" xfId="78"/>
    <cellStyle name="Good" xfId="19" builtinId="26" customBuiltin="1"/>
    <cellStyle name="Heading 1" xfId="15" builtinId="16" customBuiltin="1"/>
    <cellStyle name="Heading 2" xfId="16" builtinId="17" customBuiltin="1"/>
    <cellStyle name="Heading 3" xfId="17" builtinId="18" customBuiltin="1"/>
    <cellStyle name="Heading 4" xfId="18" builtinId="19" customBuiltin="1"/>
    <cellStyle name="In Development" xfId="79"/>
    <cellStyle name="Input" xfId="22" builtinId="20" customBuiltin="1"/>
    <cellStyle name="Linked Cell" xfId="25" builtinId="24" customBuiltin="1"/>
    <cellStyle name="Neutral" xfId="21" builtinId="28" customBuiltin="1"/>
    <cellStyle name="No Error" xfId="80"/>
    <cellStyle name="Normal" xfId="0" builtinId="0" customBuiltin="1"/>
    <cellStyle name="Normal 10 2" xfId="3"/>
    <cellStyle name="Normal 12 2" xfId="13"/>
    <cellStyle name="Normal 13" xfId="4"/>
    <cellStyle name="Normal 2" xfId="54"/>
    <cellStyle name="Normal 2 2" xfId="5"/>
    <cellStyle name="Normal 2 3 3" xfId="2"/>
    <cellStyle name="Normal 20" xfId="89"/>
    <cellStyle name="Normal 3" xfId="81"/>
    <cellStyle name="Normal 3 2 4" xfId="1"/>
    <cellStyle name="Normal 3 3 4" xfId="11"/>
    <cellStyle name="Normal 4" xfId="86"/>
    <cellStyle name="Normal 4 2 2" xfId="6"/>
    <cellStyle name="Normal 4 2 3" xfId="9"/>
    <cellStyle name="Note 2" xfId="82"/>
    <cellStyle name="Output" xfId="23" builtinId="21" customBuiltin="1"/>
    <cellStyle name="Percent 2 2 8" xfId="10"/>
    <cellStyle name="Percent 31" xfId="87"/>
    <cellStyle name="Percent 4" xfId="8"/>
    <cellStyle name="Style 1" xfId="83"/>
    <cellStyle name="Total" xfId="29" builtinId="25" customBuiltin="1"/>
    <cellStyle name="True" xfId="84"/>
    <cellStyle name="Unique Formula" xfId="85"/>
    <cellStyle name="Validation error" xfId="7"/>
    <cellStyle name="Warning Text" xfId="2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wat 2015">
      <a:dk1>
        <a:sysClr val="windowText" lastClr="000000"/>
      </a:dk1>
      <a:lt1>
        <a:sysClr val="window" lastClr="FFFFFF"/>
      </a:lt1>
      <a:dk2>
        <a:srgbClr val="003479"/>
      </a:dk2>
      <a:lt2>
        <a:srgbClr val="FFFFFF"/>
      </a:lt2>
      <a:accent1>
        <a:srgbClr val="0078C9"/>
      </a:accent1>
      <a:accent2>
        <a:srgbClr val="857362"/>
      </a:accent2>
      <a:accent3>
        <a:srgbClr val="F4AA00"/>
      </a:accent3>
      <a:accent4>
        <a:srgbClr val="719500"/>
      </a:accent4>
      <a:accent5>
        <a:srgbClr val="CA0083"/>
      </a:accent5>
      <a:accent6>
        <a:srgbClr val="FE4819"/>
      </a:accent6>
      <a:hlink>
        <a:srgbClr val="0078C9"/>
      </a:hlink>
      <a:folHlink>
        <a:srgbClr val="CA0083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tabSelected="1" zoomScale="80" workbookViewId="0"/>
  </sheetViews>
  <sheetFormatPr defaultColWidth="9.59765625" defaultRowHeight="13" x14ac:dyDescent="0.3"/>
  <cols>
    <col min="1" max="1" width="4.59765625" style="2" customWidth="1"/>
    <col min="2" max="2" width="26.69921875" style="2" customWidth="1"/>
    <col min="3" max="3" width="121.296875" style="2" customWidth="1"/>
    <col min="4" max="14" width="9.59765625" style="2"/>
    <col min="15" max="15" width="2.296875" style="2" customWidth="1"/>
    <col min="16" max="16" width="8.59765625" style="2" customWidth="1"/>
    <col min="17" max="17" width="5.09765625" style="2" customWidth="1"/>
    <col min="18" max="18" width="28.3984375" style="2" customWidth="1"/>
    <col min="19" max="16384" width="9.59765625" style="2"/>
  </cols>
  <sheetData>
    <row r="1" spans="1:14" ht="18" x14ac:dyDescent="0.4">
      <c r="A1" s="28" t="s">
        <v>162</v>
      </c>
    </row>
    <row r="2" spans="1:14" s="29" customFormat="1" ht="11.5" x14ac:dyDescent="0.25"/>
    <row r="3" spans="1:14" x14ac:dyDescent="0.3">
      <c r="A3" s="30"/>
      <c r="B3" s="31"/>
    </row>
    <row r="4" spans="1:14" ht="14" x14ac:dyDescent="0.3">
      <c r="A4" s="3"/>
      <c r="B4" s="66" t="s">
        <v>163</v>
      </c>
      <c r="C4" s="67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3">
      <c r="A5" s="3"/>
      <c r="B5" s="68" t="s">
        <v>181</v>
      </c>
      <c r="C5" s="6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3">
      <c r="B6" s="68"/>
      <c r="C6" s="6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4" x14ac:dyDescent="0.3">
      <c r="B7" s="70" t="s">
        <v>183</v>
      </c>
      <c r="C7" s="69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3">
      <c r="B8" s="71" t="s">
        <v>179</v>
      </c>
      <c r="C8" s="74" t="s">
        <v>164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3">
      <c r="B9" s="71" t="s">
        <v>165</v>
      </c>
      <c r="C9" s="75" t="s">
        <v>182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3">
      <c r="A10" s="3"/>
      <c r="B10" s="71" t="s">
        <v>166</v>
      </c>
      <c r="C10" s="75" t="s">
        <v>184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3">
      <c r="B11" s="72" t="s">
        <v>180</v>
      </c>
      <c r="C11" s="73" t="s">
        <v>185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</sheetData>
  <pageMargins left="0.3" right="0.3" top="0.3" bottom="0.3" header="0.2" footer="0.2"/>
  <pageSetup scale="75" orientation="landscape" horizontalDpi="200" verticalDpi="200" r:id="rId1"/>
  <headerFooter alignWithMargins="0">
    <oddHeader>&amp;CTab: &amp;A</oddHeader>
    <oddFooter>&amp;L&amp;D &amp;T&amp;C&amp;Z&amp;F -- 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1"/>
  </sheetPr>
  <dimension ref="A1"/>
  <sheetViews>
    <sheetView topLeftCell="A1048576" zoomScale="80" workbookViewId="0">
      <selection activeCell="E20" sqref="A1:XFD1048576"/>
    </sheetView>
  </sheetViews>
  <sheetFormatPr defaultColWidth="8.8984375" defaultRowHeight="12.5" zeroHeight="1" x14ac:dyDescent="0.25"/>
  <cols>
    <col min="1" max="16384" width="8.8984375" style="9"/>
  </cols>
  <sheetData>
    <row r="1" hidden="1" x14ac:dyDescent="0.25"/>
  </sheetData>
  <pageMargins left="0.3" right="0.3" top="0.3" bottom="0.3" header="0.2" footer="0.2"/>
  <pageSetup scale="75" orientation="landscape" horizontalDpi="200" verticalDpi="200" r:id="rId1"/>
  <headerFooter alignWithMargins="0">
    <oddHeader>&amp;CTab: &amp;A</oddHeader>
    <oddFooter>&amp;L&amp;D &amp;T&amp;C&amp;Z&amp;F -- 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R111"/>
  <sheetViews>
    <sheetView zoomScale="80" zoomScaleNormal="80" workbookViewId="0">
      <pane xSplit="5" ySplit="3" topLeftCell="F4" activePane="bottomRight" state="frozen"/>
      <selection pane="topRight" activeCell="F1" sqref="F1"/>
      <selection pane="bottomLeft" activeCell="A4" sqref="A4"/>
      <selection pane="bottomRight"/>
    </sheetView>
  </sheetViews>
  <sheetFormatPr defaultRowHeight="13" x14ac:dyDescent="0.3"/>
  <cols>
    <col min="1" max="1" width="7.59765625" customWidth="1"/>
    <col min="2" max="2" width="14.3984375" bestFit="1" customWidth="1"/>
    <col min="3" max="3" width="82.09765625" bestFit="1" customWidth="1"/>
    <col min="4" max="4" width="8.3984375" customWidth="1"/>
    <col min="5" max="5" width="15.09765625" customWidth="1"/>
    <col min="6" max="19" width="13.69921875" customWidth="1"/>
  </cols>
  <sheetData>
    <row r="1" spans="1:18" x14ac:dyDescent="0.3">
      <c r="C1" t="s">
        <v>104</v>
      </c>
    </row>
    <row r="2" spans="1:18" x14ac:dyDescent="0.3">
      <c r="A2" t="s">
        <v>85</v>
      </c>
      <c r="B2" t="s">
        <v>86</v>
      </c>
      <c r="C2" t="s">
        <v>87</v>
      </c>
      <c r="D2" t="s">
        <v>0</v>
      </c>
      <c r="E2" t="s">
        <v>88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  <c r="R2" s="2" t="s">
        <v>13</v>
      </c>
    </row>
    <row r="4" spans="1:18" x14ac:dyDescent="0.3">
      <c r="A4" s="2" t="s">
        <v>14</v>
      </c>
      <c r="B4" s="2" t="s">
        <v>27</v>
      </c>
      <c r="C4" t="s">
        <v>76</v>
      </c>
      <c r="D4" t="s">
        <v>41</v>
      </c>
      <c r="E4" t="s">
        <v>89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</row>
    <row r="5" spans="1:18" x14ac:dyDescent="0.3">
      <c r="A5" s="2" t="s">
        <v>14</v>
      </c>
      <c r="B5" s="2" t="s">
        <v>28</v>
      </c>
      <c r="C5" t="s">
        <v>105</v>
      </c>
      <c r="D5" t="s">
        <v>41</v>
      </c>
      <c r="E5" t="s">
        <v>89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</row>
    <row r="6" spans="1:18" x14ac:dyDescent="0.3">
      <c r="A6" s="2" t="s">
        <v>14</v>
      </c>
      <c r="B6" s="2" t="s">
        <v>29</v>
      </c>
      <c r="C6" t="s">
        <v>77</v>
      </c>
      <c r="D6" t="s">
        <v>41</v>
      </c>
      <c r="E6" t="s">
        <v>89</v>
      </c>
      <c r="F6" s="22"/>
      <c r="G6" s="22"/>
      <c r="H6" s="22"/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</row>
    <row r="7" spans="1:18" x14ac:dyDescent="0.3">
      <c r="A7" s="2" t="s">
        <v>14</v>
      </c>
      <c r="B7" s="2" t="s">
        <v>30</v>
      </c>
      <c r="C7" t="s">
        <v>78</v>
      </c>
      <c r="D7" t="s">
        <v>41</v>
      </c>
      <c r="E7" t="s">
        <v>89</v>
      </c>
      <c r="F7" s="22"/>
      <c r="G7" s="22"/>
      <c r="H7" s="22"/>
      <c r="I7" s="22"/>
      <c r="J7" s="22"/>
      <c r="K7" s="22"/>
      <c r="L7" s="22"/>
      <c r="M7" s="22"/>
      <c r="N7" s="22">
        <v>0</v>
      </c>
      <c r="O7" s="22">
        <v>0</v>
      </c>
      <c r="P7" s="22">
        <v>0</v>
      </c>
      <c r="Q7" s="22">
        <v>0</v>
      </c>
      <c r="R7" s="22">
        <v>0</v>
      </c>
    </row>
    <row r="8" spans="1:18" x14ac:dyDescent="0.3">
      <c r="A8" s="2" t="s">
        <v>14</v>
      </c>
      <c r="B8" s="2" t="s">
        <v>31</v>
      </c>
      <c r="C8" t="s">
        <v>79</v>
      </c>
      <c r="D8" t="s">
        <v>41</v>
      </c>
      <c r="E8" t="s">
        <v>89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</row>
    <row r="9" spans="1:18" x14ac:dyDescent="0.3">
      <c r="A9" s="2" t="s">
        <v>14</v>
      </c>
      <c r="B9" s="2" t="s">
        <v>32</v>
      </c>
      <c r="C9" t="s">
        <v>80</v>
      </c>
      <c r="D9" t="s">
        <v>41</v>
      </c>
      <c r="E9" t="s">
        <v>89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</row>
    <row r="10" spans="1:18" x14ac:dyDescent="0.3">
      <c r="A10" s="2" t="s">
        <v>14</v>
      </c>
      <c r="B10" s="2" t="s">
        <v>33</v>
      </c>
      <c r="C10" t="s">
        <v>81</v>
      </c>
      <c r="D10" t="s">
        <v>41</v>
      </c>
      <c r="E10" t="s">
        <v>89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</row>
    <row r="11" spans="1:18" x14ac:dyDescent="0.3">
      <c r="A11" s="2" t="s">
        <v>14</v>
      </c>
      <c r="B11" s="2" t="s">
        <v>34</v>
      </c>
      <c r="C11" t="s">
        <v>38</v>
      </c>
      <c r="D11" t="s">
        <v>41</v>
      </c>
      <c r="E11" t="s">
        <v>89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</row>
    <row r="12" spans="1:18" x14ac:dyDescent="0.3">
      <c r="A12" s="2" t="s">
        <v>14</v>
      </c>
      <c r="B12" s="2" t="s">
        <v>35</v>
      </c>
      <c r="C12" t="s">
        <v>39</v>
      </c>
      <c r="D12" t="s">
        <v>41</v>
      </c>
      <c r="E12" t="s">
        <v>89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</row>
    <row r="13" spans="1:18" x14ac:dyDescent="0.3">
      <c r="A13" s="2" t="s">
        <v>14</v>
      </c>
      <c r="B13" s="2" t="s">
        <v>36</v>
      </c>
      <c r="C13" t="s">
        <v>40</v>
      </c>
      <c r="D13" t="s">
        <v>41</v>
      </c>
      <c r="E13" t="s">
        <v>89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1:18" x14ac:dyDescent="0.3">
      <c r="A14" s="2" t="s">
        <v>14</v>
      </c>
      <c r="B14" s="2" t="s">
        <v>37</v>
      </c>
      <c r="C14" t="s">
        <v>82</v>
      </c>
      <c r="D14" t="s">
        <v>42</v>
      </c>
      <c r="E14" t="s">
        <v>89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x14ac:dyDescent="0.3">
      <c r="A15" s="2" t="s">
        <v>14</v>
      </c>
      <c r="B15" s="2" t="s">
        <v>16</v>
      </c>
      <c r="C15" t="s">
        <v>83</v>
      </c>
      <c r="D15" t="s">
        <v>41</v>
      </c>
      <c r="E15" t="s">
        <v>89</v>
      </c>
      <c r="F15" s="22">
        <v>6.274</v>
      </c>
      <c r="G15" s="22">
        <v>6.101</v>
      </c>
      <c r="H15" s="22">
        <v>6.3129999999999997</v>
      </c>
      <c r="I15" s="22">
        <v>5.91</v>
      </c>
      <c r="J15" s="22">
        <v>5.468</v>
      </c>
      <c r="K15" s="22">
        <v>5.1760000000000002</v>
      </c>
      <c r="L15" s="22">
        <v>6.11</v>
      </c>
      <c r="M15" s="22">
        <v>6.0759999999999996</v>
      </c>
      <c r="N15" s="22">
        <v>6.085</v>
      </c>
      <c r="O15" s="22">
        <v>6.0750000000000002</v>
      </c>
      <c r="P15" s="22">
        <v>6.1079999999999997</v>
      </c>
      <c r="Q15" s="22">
        <v>6.1429999999999998</v>
      </c>
      <c r="R15" s="22">
        <v>6.1840000000000002</v>
      </c>
    </row>
    <row r="16" spans="1:18" x14ac:dyDescent="0.3">
      <c r="A16" s="2" t="s">
        <v>14</v>
      </c>
      <c r="B16" s="2" t="s">
        <v>17</v>
      </c>
      <c r="C16" t="s">
        <v>84</v>
      </c>
      <c r="D16" t="s">
        <v>41</v>
      </c>
      <c r="E16" t="s">
        <v>89</v>
      </c>
      <c r="F16" s="22">
        <v>3.7999999999999999E-2</v>
      </c>
      <c r="G16" s="22">
        <v>0.41899999999999998</v>
      </c>
      <c r="H16" s="22">
        <v>0.44700000000000001</v>
      </c>
      <c r="I16" s="22">
        <v>0.58599999999999997</v>
      </c>
      <c r="J16" s="22">
        <v>0.26900000000000002</v>
      </c>
      <c r="K16" s="22">
        <v>0.46500000000000002</v>
      </c>
      <c r="L16" s="22">
        <v>0.35099999999999998</v>
      </c>
      <c r="M16" s="22">
        <v>0.30399999999999999</v>
      </c>
      <c r="N16" s="22">
        <v>0.28799999999999998</v>
      </c>
      <c r="O16" s="22">
        <v>0.26800000000000002</v>
      </c>
      <c r="P16" s="22">
        <v>0.26400000000000001</v>
      </c>
      <c r="Q16" s="22">
        <v>0.26300000000000001</v>
      </c>
      <c r="R16" s="22">
        <v>0.26300000000000001</v>
      </c>
    </row>
    <row r="17" spans="1:18" x14ac:dyDescent="0.3">
      <c r="A17" s="2" t="s">
        <v>14</v>
      </c>
      <c r="B17" s="2" t="s">
        <v>18</v>
      </c>
      <c r="C17" t="s">
        <v>77</v>
      </c>
      <c r="D17" t="s">
        <v>41</v>
      </c>
      <c r="E17" t="s">
        <v>89</v>
      </c>
      <c r="F17" s="22"/>
      <c r="G17" s="22"/>
      <c r="H17" s="22"/>
      <c r="I17" s="22">
        <v>6.0999999999999999E-2</v>
      </c>
      <c r="J17" s="22">
        <v>0.104</v>
      </c>
      <c r="K17" s="22">
        <v>0.22700000000000001</v>
      </c>
      <c r="L17" s="22">
        <v>0.3</v>
      </c>
      <c r="M17" s="22">
        <v>0.27200000000000002</v>
      </c>
      <c r="N17" s="22">
        <v>0.3</v>
      </c>
      <c r="O17" s="22">
        <v>0.27400000000000002</v>
      </c>
      <c r="P17" s="22">
        <v>0.26300000000000001</v>
      </c>
      <c r="Q17" s="22">
        <v>0.23200000000000001</v>
      </c>
      <c r="R17" s="22">
        <v>0.23100000000000001</v>
      </c>
    </row>
    <row r="18" spans="1:18" x14ac:dyDescent="0.3">
      <c r="A18" s="2" t="s">
        <v>14</v>
      </c>
      <c r="B18" s="2" t="s">
        <v>19</v>
      </c>
      <c r="C18" t="s">
        <v>78</v>
      </c>
      <c r="D18" t="s">
        <v>41</v>
      </c>
      <c r="E18" t="s">
        <v>89</v>
      </c>
      <c r="F18" s="22"/>
      <c r="G18" s="22"/>
      <c r="H18" s="22"/>
      <c r="I18" s="22"/>
      <c r="J18" s="22"/>
      <c r="K18" s="22"/>
      <c r="L18" s="22"/>
      <c r="M18" s="22"/>
      <c r="N18" s="22">
        <v>3.4000000000000002E-2</v>
      </c>
      <c r="O18" s="22">
        <v>8.1000000000000003E-2</v>
      </c>
      <c r="P18" s="22">
        <v>0.107</v>
      </c>
      <c r="Q18" s="22">
        <v>0.13100000000000001</v>
      </c>
      <c r="R18" s="22">
        <v>0.151</v>
      </c>
    </row>
    <row r="19" spans="1:18" x14ac:dyDescent="0.3">
      <c r="A19" s="2" t="s">
        <v>14</v>
      </c>
      <c r="B19" s="2" t="s">
        <v>20</v>
      </c>
      <c r="C19" t="s">
        <v>79</v>
      </c>
      <c r="D19" t="s">
        <v>41</v>
      </c>
      <c r="E19" t="s">
        <v>89</v>
      </c>
      <c r="F19" s="22">
        <v>0</v>
      </c>
      <c r="G19" s="22">
        <v>2E-3</v>
      </c>
      <c r="H19" s="22">
        <v>2E-3</v>
      </c>
      <c r="I19" s="22">
        <v>2E-3</v>
      </c>
      <c r="J19" s="22">
        <v>1.2E-2</v>
      </c>
      <c r="K19" s="22">
        <v>6.7000000000000004E-2</v>
      </c>
      <c r="L19" s="22">
        <v>6.7000000000000004E-2</v>
      </c>
      <c r="M19" s="22">
        <v>3.5000000000000003E-2</v>
      </c>
      <c r="N19" s="22">
        <v>3.5000000000000003E-2</v>
      </c>
      <c r="O19" s="22">
        <v>3.5000000000000003E-2</v>
      </c>
      <c r="P19" s="22">
        <v>3.5000000000000003E-2</v>
      </c>
      <c r="Q19" s="22">
        <v>3.5000000000000003E-2</v>
      </c>
      <c r="R19" s="22">
        <v>3.5000000000000003E-2</v>
      </c>
    </row>
    <row r="20" spans="1:18" x14ac:dyDescent="0.3">
      <c r="A20" s="2" t="s">
        <v>14</v>
      </c>
      <c r="B20" s="2" t="s">
        <v>21</v>
      </c>
      <c r="C20" t="s">
        <v>80</v>
      </c>
      <c r="D20" t="s">
        <v>41</v>
      </c>
      <c r="E20" t="s">
        <v>89</v>
      </c>
      <c r="F20" s="22">
        <v>6.3120000000000003</v>
      </c>
      <c r="G20" s="22">
        <v>6.5220000000000002</v>
      </c>
      <c r="H20" s="22">
        <v>6.7619999999999996</v>
      </c>
      <c r="I20" s="22">
        <v>6.5590000000000002</v>
      </c>
      <c r="J20" s="22">
        <v>5.8529999999999998</v>
      </c>
      <c r="K20" s="22">
        <v>5.9349999999999996</v>
      </c>
      <c r="L20" s="22">
        <v>6.8280000000000003</v>
      </c>
      <c r="M20" s="22">
        <v>6.6870000000000003</v>
      </c>
      <c r="N20" s="22">
        <v>6.742</v>
      </c>
      <c r="O20" s="22">
        <v>6.7329999999999997</v>
      </c>
      <c r="P20" s="22">
        <v>6.7770000000000001</v>
      </c>
      <c r="Q20" s="22">
        <v>6.8040000000000003</v>
      </c>
      <c r="R20" s="22">
        <v>6.8639999999999999</v>
      </c>
    </row>
    <row r="21" spans="1:18" x14ac:dyDescent="0.3">
      <c r="A21" s="2" t="s">
        <v>14</v>
      </c>
      <c r="B21" s="2" t="s">
        <v>22</v>
      </c>
      <c r="C21" t="s">
        <v>81</v>
      </c>
      <c r="D21" t="s">
        <v>41</v>
      </c>
      <c r="E21" t="s">
        <v>89</v>
      </c>
      <c r="F21" s="22">
        <v>1.2999999999999999E-2</v>
      </c>
      <c r="G21" s="22">
        <v>2.5960000000000001</v>
      </c>
      <c r="H21" s="22">
        <v>2.7120000000000002</v>
      </c>
      <c r="I21" s="22">
        <v>0.66300000000000003</v>
      </c>
      <c r="J21" s="22">
        <v>0.33200000000000002</v>
      </c>
      <c r="K21" s="22">
        <v>0.60699999999999998</v>
      </c>
      <c r="L21" s="22">
        <v>0.64800000000000002</v>
      </c>
      <c r="M21" s="22">
        <v>0.73299999999999998</v>
      </c>
      <c r="N21" s="22">
        <v>0.67400000000000004</v>
      </c>
      <c r="O21" s="22">
        <v>0.27200000000000002</v>
      </c>
      <c r="P21" s="22">
        <v>0.252</v>
      </c>
      <c r="Q21" s="22">
        <v>0.24</v>
      </c>
      <c r="R21" s="22">
        <v>0.183</v>
      </c>
    </row>
    <row r="22" spans="1:18" x14ac:dyDescent="0.3">
      <c r="A22" s="2" t="s">
        <v>14</v>
      </c>
      <c r="B22" s="2" t="s">
        <v>23</v>
      </c>
      <c r="C22" t="s">
        <v>38</v>
      </c>
      <c r="D22" t="s">
        <v>41</v>
      </c>
      <c r="E22" t="s">
        <v>89</v>
      </c>
      <c r="F22" s="22">
        <v>0.22700000000000001</v>
      </c>
      <c r="G22" s="22">
        <v>0.115</v>
      </c>
      <c r="H22" s="22">
        <v>9.0999999999999998E-2</v>
      </c>
      <c r="I22" s="22">
        <v>9.0999999999999998E-2</v>
      </c>
      <c r="J22" s="22">
        <v>0.20799999999999999</v>
      </c>
      <c r="K22" s="22">
        <v>0.27</v>
      </c>
      <c r="L22" s="22">
        <v>0.60299999999999998</v>
      </c>
      <c r="M22" s="22">
        <v>0.61299999999999999</v>
      </c>
      <c r="N22" s="22">
        <v>0.63500000000000001</v>
      </c>
      <c r="O22" s="22">
        <v>0.64800000000000002</v>
      </c>
      <c r="P22" s="22">
        <v>0.66100000000000003</v>
      </c>
      <c r="Q22" s="22">
        <v>0.67400000000000004</v>
      </c>
      <c r="R22" s="22">
        <v>0.68799999999999994</v>
      </c>
    </row>
    <row r="23" spans="1:18" x14ac:dyDescent="0.3">
      <c r="A23" s="2" t="s">
        <v>14</v>
      </c>
      <c r="B23" s="2" t="s">
        <v>24</v>
      </c>
      <c r="C23" t="s">
        <v>39</v>
      </c>
      <c r="D23" t="s">
        <v>41</v>
      </c>
      <c r="E23" t="s">
        <v>89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1:18" x14ac:dyDescent="0.3">
      <c r="A24" s="2" t="s">
        <v>14</v>
      </c>
      <c r="B24" s="2" t="s">
        <v>25</v>
      </c>
      <c r="C24" t="s">
        <v>40</v>
      </c>
      <c r="D24" t="s">
        <v>41</v>
      </c>
      <c r="E24" t="s">
        <v>89</v>
      </c>
      <c r="F24" s="22">
        <v>6.085</v>
      </c>
      <c r="G24" s="22">
        <v>6.407</v>
      </c>
      <c r="H24" s="22">
        <v>6.6710000000000003</v>
      </c>
      <c r="I24" s="22">
        <v>6.468</v>
      </c>
      <c r="J24" s="22">
        <v>5.6449999999999996</v>
      </c>
      <c r="K24" s="22">
        <v>5.665</v>
      </c>
      <c r="L24" s="22">
        <v>6.2249999999999996</v>
      </c>
      <c r="M24" s="22">
        <v>6.0739999999999998</v>
      </c>
      <c r="N24" s="22">
        <v>6.1070000000000002</v>
      </c>
      <c r="O24" s="22">
        <v>6.085</v>
      </c>
      <c r="P24" s="22">
        <v>6.1159999999999997</v>
      </c>
      <c r="Q24" s="22">
        <v>6.13</v>
      </c>
      <c r="R24" s="22">
        <v>6.1760000000000002</v>
      </c>
    </row>
    <row r="25" spans="1:18" x14ac:dyDescent="0.3">
      <c r="A25" s="2" t="s">
        <v>14</v>
      </c>
      <c r="B25" s="2" t="s">
        <v>26</v>
      </c>
      <c r="C25" t="s">
        <v>82</v>
      </c>
      <c r="D25" t="s">
        <v>42</v>
      </c>
      <c r="E25" t="s">
        <v>89</v>
      </c>
      <c r="F25" s="22">
        <v>176809</v>
      </c>
      <c r="G25" s="22">
        <v>176993</v>
      </c>
      <c r="H25" s="22">
        <v>178694</v>
      </c>
      <c r="I25" s="22">
        <v>177368</v>
      </c>
      <c r="J25" s="22">
        <v>175152</v>
      </c>
      <c r="K25" s="22">
        <v>174447</v>
      </c>
      <c r="L25" s="22">
        <v>173041</v>
      </c>
      <c r="M25" s="22">
        <v>173715</v>
      </c>
      <c r="N25" s="22">
        <v>174500</v>
      </c>
      <c r="O25" s="22">
        <v>175162</v>
      </c>
      <c r="P25" s="22">
        <v>175818</v>
      </c>
      <c r="Q25" s="22">
        <v>176472</v>
      </c>
      <c r="R25" s="22">
        <v>177125</v>
      </c>
    </row>
    <row r="26" spans="1:18" x14ac:dyDescent="0.3">
      <c r="A26" s="2" t="s">
        <v>14</v>
      </c>
      <c r="B26" s="2" t="s">
        <v>47</v>
      </c>
      <c r="C26" t="s">
        <v>106</v>
      </c>
      <c r="D26" t="s">
        <v>48</v>
      </c>
      <c r="E26" t="s">
        <v>89</v>
      </c>
      <c r="F26" s="23">
        <v>30.66</v>
      </c>
      <c r="G26" s="23">
        <v>32.200000000000003</v>
      </c>
      <c r="H26" s="23">
        <v>33.36</v>
      </c>
      <c r="I26" s="23">
        <v>32.49</v>
      </c>
      <c r="J26" s="23">
        <v>28.45</v>
      </c>
      <c r="K26" s="23">
        <v>28.61</v>
      </c>
      <c r="L26" s="23">
        <v>31.79</v>
      </c>
      <c r="M26" s="23">
        <v>30.93</v>
      </c>
      <c r="N26" s="23">
        <v>30.86</v>
      </c>
      <c r="O26" s="23">
        <v>30.54</v>
      </c>
      <c r="P26" s="23">
        <v>30.5</v>
      </c>
      <c r="Q26" s="23">
        <v>30.37</v>
      </c>
      <c r="R26" s="23">
        <v>30.4</v>
      </c>
    </row>
    <row r="27" spans="1:18" x14ac:dyDescent="0.3">
      <c r="A27" s="2" t="s">
        <v>14</v>
      </c>
      <c r="B27" s="2" t="s">
        <v>51</v>
      </c>
      <c r="C27" t="s">
        <v>107</v>
      </c>
      <c r="D27" t="s">
        <v>48</v>
      </c>
      <c r="E27" t="s">
        <v>89</v>
      </c>
      <c r="F27" s="23">
        <v>184.95</v>
      </c>
      <c r="G27" s="23">
        <v>194.74</v>
      </c>
      <c r="H27" s="23">
        <v>201.03</v>
      </c>
      <c r="I27" s="23">
        <v>211.18</v>
      </c>
      <c r="J27" s="23">
        <v>183.01</v>
      </c>
      <c r="K27" s="23">
        <v>191.5</v>
      </c>
      <c r="L27" s="23">
        <v>220.16</v>
      </c>
      <c r="M27" s="23">
        <v>216.31</v>
      </c>
      <c r="N27" s="23">
        <v>224.78</v>
      </c>
      <c r="O27" s="23">
        <v>231.4</v>
      </c>
      <c r="P27" s="23">
        <v>239.93</v>
      </c>
      <c r="Q27" s="23">
        <v>247.86</v>
      </c>
      <c r="R27" s="23">
        <v>257.19</v>
      </c>
    </row>
    <row r="28" spans="1:18" x14ac:dyDescent="0.3">
      <c r="A28" s="2" t="s">
        <v>14</v>
      </c>
      <c r="B28" s="2" t="s">
        <v>54</v>
      </c>
      <c r="C28" t="s">
        <v>108</v>
      </c>
      <c r="D28" t="s">
        <v>48</v>
      </c>
      <c r="E28" t="s">
        <v>89</v>
      </c>
      <c r="F28" s="23">
        <v>39.299999999999997</v>
      </c>
      <c r="G28" s="23">
        <v>41.42</v>
      </c>
      <c r="H28" s="23">
        <v>42.46</v>
      </c>
      <c r="I28" s="23">
        <v>41.63</v>
      </c>
      <c r="J28" s="23">
        <v>37.200000000000003</v>
      </c>
      <c r="K28" s="23">
        <v>37.53</v>
      </c>
      <c r="L28" s="23">
        <v>41.34</v>
      </c>
      <c r="M28" s="23">
        <v>40.17</v>
      </c>
      <c r="N28" s="23">
        <v>40.299999999999997</v>
      </c>
      <c r="O28" s="23">
        <v>40.119999999999997</v>
      </c>
      <c r="P28" s="23">
        <v>40.270000000000003</v>
      </c>
      <c r="Q28" s="23">
        <v>40.32</v>
      </c>
      <c r="R28" s="23">
        <v>40.58</v>
      </c>
    </row>
    <row r="29" spans="1:18" x14ac:dyDescent="0.3">
      <c r="A29" s="2" t="s">
        <v>14</v>
      </c>
      <c r="B29" s="2" t="s">
        <v>56</v>
      </c>
      <c r="C29" t="s">
        <v>109</v>
      </c>
      <c r="D29" t="s">
        <v>48</v>
      </c>
      <c r="E29" t="s">
        <v>89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</row>
    <row r="30" spans="1:18" x14ac:dyDescent="0.3">
      <c r="A30" s="2" t="s">
        <v>14</v>
      </c>
      <c r="B30" s="2" t="s">
        <v>58</v>
      </c>
      <c r="C30" t="s">
        <v>110</v>
      </c>
      <c r="D30" t="s">
        <v>48</v>
      </c>
      <c r="E30" t="s">
        <v>89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</row>
    <row r="31" spans="1:18" x14ac:dyDescent="0.3">
      <c r="A31" s="2" t="s">
        <v>14</v>
      </c>
      <c r="B31" s="2" t="s">
        <v>60</v>
      </c>
      <c r="C31" t="s">
        <v>111</v>
      </c>
      <c r="D31" t="s">
        <v>48</v>
      </c>
      <c r="E31" t="s">
        <v>89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</row>
    <row r="32" spans="1:18" x14ac:dyDescent="0.3">
      <c r="A32" s="2" t="s">
        <v>14</v>
      </c>
      <c r="B32" s="2" t="s">
        <v>61</v>
      </c>
      <c r="C32" t="s">
        <v>112</v>
      </c>
      <c r="D32" t="s">
        <v>48</v>
      </c>
      <c r="E32" t="s">
        <v>89</v>
      </c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</row>
    <row r="33" spans="1:18" x14ac:dyDescent="0.3">
      <c r="A33" s="2" t="s">
        <v>14</v>
      </c>
      <c r="B33" s="2" t="s">
        <v>62</v>
      </c>
      <c r="C33" t="s">
        <v>113</v>
      </c>
      <c r="D33" t="s">
        <v>48</v>
      </c>
      <c r="E33" t="s">
        <v>89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</row>
    <row r="34" spans="1:18" x14ac:dyDescent="0.3">
      <c r="A34" s="2" t="s">
        <v>14</v>
      </c>
      <c r="B34" s="2" t="s">
        <v>63</v>
      </c>
      <c r="C34" t="s">
        <v>114</v>
      </c>
      <c r="D34" t="s">
        <v>48</v>
      </c>
      <c r="E34" t="s">
        <v>89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</row>
    <row r="35" spans="1:18" x14ac:dyDescent="0.3">
      <c r="A35" s="2" t="s">
        <v>14</v>
      </c>
      <c r="B35" s="2" t="s">
        <v>64</v>
      </c>
      <c r="C35" t="s">
        <v>115</v>
      </c>
      <c r="D35" t="s">
        <v>48</v>
      </c>
      <c r="E35" t="s">
        <v>89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</row>
    <row r="36" spans="1:18" x14ac:dyDescent="0.3">
      <c r="A36" s="2" t="s">
        <v>14</v>
      </c>
      <c r="B36" s="2" t="s">
        <v>65</v>
      </c>
      <c r="C36" t="s">
        <v>106</v>
      </c>
      <c r="D36" t="s">
        <v>48</v>
      </c>
      <c r="E36" t="s">
        <v>89</v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</row>
    <row r="37" spans="1:18" x14ac:dyDescent="0.3">
      <c r="A37" s="2" t="s">
        <v>14</v>
      </c>
      <c r="B37" s="2" t="s">
        <v>66</v>
      </c>
      <c r="C37" t="s">
        <v>107</v>
      </c>
      <c r="D37" t="s">
        <v>48</v>
      </c>
      <c r="E37" t="s">
        <v>89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</row>
    <row r="38" spans="1:18" x14ac:dyDescent="0.3">
      <c r="A38" s="2" t="s">
        <v>14</v>
      </c>
      <c r="B38" s="2" t="s">
        <v>67</v>
      </c>
      <c r="C38" t="s">
        <v>108</v>
      </c>
      <c r="D38" t="s">
        <v>48</v>
      </c>
      <c r="E38" t="s">
        <v>89</v>
      </c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</row>
    <row r="39" spans="1:18" x14ac:dyDescent="0.3">
      <c r="A39" s="2" t="s">
        <v>14</v>
      </c>
      <c r="B39" s="2" t="s">
        <v>68</v>
      </c>
      <c r="C39" t="s">
        <v>109</v>
      </c>
      <c r="D39" t="s">
        <v>48</v>
      </c>
      <c r="E39" t="s">
        <v>89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</row>
    <row r="40" spans="1:18" x14ac:dyDescent="0.3">
      <c r="A40" s="2" t="s">
        <v>14</v>
      </c>
      <c r="B40" s="2" t="s">
        <v>69</v>
      </c>
      <c r="C40" t="s">
        <v>110</v>
      </c>
      <c r="D40" t="s">
        <v>48</v>
      </c>
      <c r="E40" t="s">
        <v>89</v>
      </c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</row>
    <row r="41" spans="1:18" x14ac:dyDescent="0.3">
      <c r="A41" s="2" t="s">
        <v>14</v>
      </c>
      <c r="B41" s="2" t="s">
        <v>70</v>
      </c>
      <c r="C41" t="s">
        <v>111</v>
      </c>
      <c r="D41" t="s">
        <v>48</v>
      </c>
      <c r="E41" t="s">
        <v>89</v>
      </c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</row>
    <row r="42" spans="1:18" x14ac:dyDescent="0.3">
      <c r="A42" s="2" t="s">
        <v>14</v>
      </c>
      <c r="B42" s="2" t="s">
        <v>71</v>
      </c>
      <c r="C42" t="s">
        <v>112</v>
      </c>
      <c r="D42" t="s">
        <v>48</v>
      </c>
      <c r="E42" t="s">
        <v>89</v>
      </c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</row>
    <row r="43" spans="1:18" x14ac:dyDescent="0.3">
      <c r="A43" s="2" t="s">
        <v>14</v>
      </c>
      <c r="B43" s="2" t="s">
        <v>72</v>
      </c>
      <c r="C43" t="s">
        <v>113</v>
      </c>
      <c r="D43" t="s">
        <v>48</v>
      </c>
      <c r="E43" t="s">
        <v>89</v>
      </c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</row>
    <row r="44" spans="1:18" x14ac:dyDescent="0.3">
      <c r="A44" s="2" t="s">
        <v>14</v>
      </c>
      <c r="B44" s="2" t="s">
        <v>73</v>
      </c>
      <c r="C44" t="s">
        <v>114</v>
      </c>
      <c r="D44" t="s">
        <v>48</v>
      </c>
      <c r="E44" t="s">
        <v>89</v>
      </c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</row>
    <row r="45" spans="1:18" x14ac:dyDescent="0.3">
      <c r="A45" s="2" t="s">
        <v>14</v>
      </c>
      <c r="B45" s="2" t="s">
        <v>74</v>
      </c>
      <c r="C45" t="s">
        <v>115</v>
      </c>
      <c r="D45" t="s">
        <v>48</v>
      </c>
      <c r="E45" t="s">
        <v>89</v>
      </c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</row>
    <row r="46" spans="1:18" x14ac:dyDescent="0.3">
      <c r="A46" s="2" t="s">
        <v>14</v>
      </c>
      <c r="B46" s="2" t="s">
        <v>138</v>
      </c>
      <c r="C46" t="s">
        <v>153</v>
      </c>
      <c r="D46" t="s">
        <v>45</v>
      </c>
      <c r="E46" t="s">
        <v>89</v>
      </c>
      <c r="F46" s="24">
        <v>95.9</v>
      </c>
      <c r="G46" s="24">
        <v>98</v>
      </c>
      <c r="H46" s="24">
        <v>99.6</v>
      </c>
      <c r="I46" s="24">
        <v>99.9</v>
      </c>
      <c r="J46" s="24">
        <v>100.6</v>
      </c>
      <c r="K46" s="24">
        <v>103.2</v>
      </c>
      <c r="L46" s="24">
        <v>105.5</v>
      </c>
      <c r="M46" s="24">
        <v>107.6</v>
      </c>
      <c r="N46" s="24">
        <v>109.703354739972</v>
      </c>
      <c r="O46" s="24">
        <v>111.897421834771</v>
      </c>
      <c r="P46" s="24">
        <v>114.172657229451</v>
      </c>
      <c r="Q46" s="24">
        <v>116.57028303126999</v>
      </c>
      <c r="R46" s="24">
        <v>119.01825897492699</v>
      </c>
    </row>
    <row r="47" spans="1:18" x14ac:dyDescent="0.3">
      <c r="A47" s="2" t="s">
        <v>14</v>
      </c>
      <c r="B47" s="2" t="s">
        <v>139</v>
      </c>
      <c r="C47" t="s">
        <v>154</v>
      </c>
      <c r="D47" t="s">
        <v>45</v>
      </c>
      <c r="E47" t="s">
        <v>89</v>
      </c>
      <c r="F47" s="24">
        <v>95.9</v>
      </c>
      <c r="G47" s="24">
        <v>98.2</v>
      </c>
      <c r="H47" s="24">
        <v>99.6</v>
      </c>
      <c r="I47" s="24">
        <v>100.1</v>
      </c>
      <c r="J47" s="24">
        <v>100.8</v>
      </c>
      <c r="K47" s="24">
        <v>103.5</v>
      </c>
      <c r="L47" s="24">
        <v>105.9</v>
      </c>
      <c r="M47" s="24">
        <v>107.9</v>
      </c>
      <c r="N47" s="24">
        <v>109.884538749418</v>
      </c>
      <c r="O47" s="24">
        <v>112.082229524407</v>
      </c>
      <c r="P47" s="24">
        <v>114.370561696745</v>
      </c>
      <c r="Q47" s="24">
        <v>116.772343492377</v>
      </c>
      <c r="R47" s="24">
        <v>119.22456270571701</v>
      </c>
    </row>
    <row r="48" spans="1:18" x14ac:dyDescent="0.3">
      <c r="A48" s="2" t="s">
        <v>14</v>
      </c>
      <c r="B48" s="2" t="s">
        <v>140</v>
      </c>
      <c r="C48" t="s">
        <v>155</v>
      </c>
      <c r="D48" t="s">
        <v>45</v>
      </c>
      <c r="E48" t="s">
        <v>89</v>
      </c>
      <c r="F48" s="24">
        <v>95.6</v>
      </c>
      <c r="G48" s="24">
        <v>98</v>
      </c>
      <c r="H48" s="24">
        <v>99.8</v>
      </c>
      <c r="I48" s="24">
        <v>100.1</v>
      </c>
      <c r="J48" s="24">
        <v>101</v>
      </c>
      <c r="K48" s="24">
        <v>103.5</v>
      </c>
      <c r="L48" s="24">
        <v>105.9</v>
      </c>
      <c r="M48" s="24">
        <v>107.9</v>
      </c>
      <c r="N48" s="24">
        <v>110.066021998987</v>
      </c>
      <c r="O48" s="24">
        <v>112.26734243896701</v>
      </c>
      <c r="P48" s="24">
        <v>114.568809207453</v>
      </c>
      <c r="Q48" s="24">
        <v>116.97475420081</v>
      </c>
      <c r="R48" s="24">
        <v>119.431224039027</v>
      </c>
    </row>
    <row r="49" spans="1:18" x14ac:dyDescent="0.3">
      <c r="A49" s="2" t="s">
        <v>14</v>
      </c>
      <c r="B49" s="2" t="s">
        <v>141</v>
      </c>
      <c r="C49" t="s">
        <v>156</v>
      </c>
      <c r="D49" t="s">
        <v>45</v>
      </c>
      <c r="E49" t="s">
        <v>89</v>
      </c>
      <c r="F49" s="24">
        <v>95.7</v>
      </c>
      <c r="G49" s="24">
        <v>98</v>
      </c>
      <c r="H49" s="24">
        <v>99.6</v>
      </c>
      <c r="I49" s="24">
        <v>100</v>
      </c>
      <c r="J49" s="24">
        <v>100.9</v>
      </c>
      <c r="K49" s="24">
        <v>103.5</v>
      </c>
      <c r="L49" s="24">
        <v>105.9</v>
      </c>
      <c r="M49" s="24">
        <v>108</v>
      </c>
      <c r="N49" s="24">
        <v>110.24780498289699</v>
      </c>
      <c r="O49" s="24">
        <v>112.452761082555</v>
      </c>
      <c r="P49" s="24">
        <v>114.7674003562</v>
      </c>
      <c r="Q49" s="24">
        <v>117.17751576368001</v>
      </c>
      <c r="R49" s="24">
        <v>119.638243594717</v>
      </c>
    </row>
    <row r="50" spans="1:18" x14ac:dyDescent="0.3">
      <c r="A50" s="2" t="s">
        <v>14</v>
      </c>
      <c r="B50" s="2" t="s">
        <v>142</v>
      </c>
      <c r="C50" t="s">
        <v>150</v>
      </c>
      <c r="D50" t="s">
        <v>45</v>
      </c>
      <c r="E50" t="s">
        <v>89</v>
      </c>
      <c r="F50" s="24">
        <v>96.1</v>
      </c>
      <c r="G50" s="24">
        <v>98.4</v>
      </c>
      <c r="H50" s="24">
        <v>99.9</v>
      </c>
      <c r="I50" s="24">
        <v>100.3</v>
      </c>
      <c r="J50" s="24">
        <v>101.2</v>
      </c>
      <c r="K50" s="24">
        <v>104</v>
      </c>
      <c r="L50" s="24">
        <v>106.5</v>
      </c>
      <c r="M50" s="24">
        <v>108.3</v>
      </c>
      <c r="N50" s="24">
        <v>110.429888196185</v>
      </c>
      <c r="O50" s="24">
        <v>112.638485960108</v>
      </c>
      <c r="P50" s="24">
        <v>114.96633573864</v>
      </c>
      <c r="Q50" s="24">
        <v>117.380628789151</v>
      </c>
      <c r="R50" s="24">
        <v>119.845621993724</v>
      </c>
    </row>
    <row r="51" spans="1:18" x14ac:dyDescent="0.3">
      <c r="A51" s="2" t="s">
        <v>14</v>
      </c>
      <c r="B51" s="2" t="s">
        <v>143</v>
      </c>
      <c r="C51" t="s">
        <v>151</v>
      </c>
      <c r="D51" t="s">
        <v>45</v>
      </c>
      <c r="E51" t="s">
        <v>89</v>
      </c>
      <c r="F51" s="24">
        <v>96.4</v>
      </c>
      <c r="G51" s="24">
        <v>98.7</v>
      </c>
      <c r="H51" s="24">
        <v>100</v>
      </c>
      <c r="I51" s="24">
        <v>100.2</v>
      </c>
      <c r="J51" s="24">
        <v>101.5</v>
      </c>
      <c r="K51" s="24">
        <v>104.3</v>
      </c>
      <c r="L51" s="24">
        <v>106.6</v>
      </c>
      <c r="M51" s="24">
        <v>108.469999617629</v>
      </c>
      <c r="N51" s="24">
        <v>110.61227213470301</v>
      </c>
      <c r="O51" s="24">
        <v>112.824517577397</v>
      </c>
      <c r="P51" s="24">
        <v>115.16561595146101</v>
      </c>
      <c r="Q51" s="24">
        <v>117.58409388644201</v>
      </c>
      <c r="R51" s="24">
        <v>120.05335985805699</v>
      </c>
    </row>
    <row r="52" spans="1:18" x14ac:dyDescent="0.3">
      <c r="A52" s="2" t="s">
        <v>14</v>
      </c>
      <c r="B52" s="2" t="s">
        <v>144</v>
      </c>
      <c r="C52" t="s">
        <v>152</v>
      </c>
      <c r="D52" t="s">
        <v>45</v>
      </c>
      <c r="E52" t="s">
        <v>89</v>
      </c>
      <c r="F52" s="24">
        <v>96.8</v>
      </c>
      <c r="G52" s="24">
        <v>98.8</v>
      </c>
      <c r="H52" s="24">
        <v>100.1</v>
      </c>
      <c r="I52" s="24">
        <v>100.3</v>
      </c>
      <c r="J52" s="24">
        <v>101.6</v>
      </c>
      <c r="K52" s="24">
        <v>104.4</v>
      </c>
      <c r="L52" s="24">
        <v>106.7</v>
      </c>
      <c r="M52" s="24">
        <v>108.64026608539599</v>
      </c>
      <c r="N52" s="24">
        <v>110.794957295123</v>
      </c>
      <c r="O52" s="24">
        <v>113.01085644102599</v>
      </c>
      <c r="P52" s="24">
        <v>115.365241592385</v>
      </c>
      <c r="Q52" s="24">
        <v>117.78791166582501</v>
      </c>
      <c r="R52" s="24">
        <v>120.261457810807</v>
      </c>
    </row>
    <row r="53" spans="1:18" x14ac:dyDescent="0.3">
      <c r="A53" s="2" t="s">
        <v>14</v>
      </c>
      <c r="B53" s="2" t="s">
        <v>145</v>
      </c>
      <c r="C53" t="s">
        <v>157</v>
      </c>
      <c r="D53" t="s">
        <v>45</v>
      </c>
      <c r="E53" t="s">
        <v>89</v>
      </c>
      <c r="F53" s="24">
        <v>97</v>
      </c>
      <c r="G53" s="24">
        <v>98.8</v>
      </c>
      <c r="H53" s="24">
        <v>99.9</v>
      </c>
      <c r="I53" s="24">
        <v>100.3</v>
      </c>
      <c r="J53" s="24">
        <v>101.8</v>
      </c>
      <c r="K53" s="24">
        <v>104.7</v>
      </c>
      <c r="L53" s="24">
        <v>106.9</v>
      </c>
      <c r="M53" s="24">
        <v>108.81079982217901</v>
      </c>
      <c r="N53" s="24">
        <v>110.977944174939</v>
      </c>
      <c r="O53" s="24">
        <v>113.197503058438</v>
      </c>
      <c r="P53" s="24">
        <v>115.565213260169</v>
      </c>
      <c r="Q53" s="24">
        <v>117.992082738633</v>
      </c>
      <c r="R53" s="24">
        <v>120.46991647614399</v>
      </c>
    </row>
    <row r="54" spans="1:18" x14ac:dyDescent="0.3">
      <c r="A54" s="2" t="s">
        <v>14</v>
      </c>
      <c r="B54" s="2" t="s">
        <v>146</v>
      </c>
      <c r="C54" t="s">
        <v>158</v>
      </c>
      <c r="D54" t="s">
        <v>45</v>
      </c>
      <c r="E54" t="s">
        <v>89</v>
      </c>
      <c r="F54" s="24">
        <v>97.3</v>
      </c>
      <c r="G54" s="24">
        <v>99.2</v>
      </c>
      <c r="H54" s="24">
        <v>99.9</v>
      </c>
      <c r="I54" s="24">
        <v>100.4</v>
      </c>
      <c r="J54" s="24">
        <v>102.2</v>
      </c>
      <c r="K54" s="24">
        <v>105</v>
      </c>
      <c r="L54" s="24">
        <v>107.1</v>
      </c>
      <c r="M54" s="24">
        <v>108.981601247513</v>
      </c>
      <c r="N54" s="24">
        <v>111.161233272464</v>
      </c>
      <c r="O54" s="24">
        <v>113.384457937913</v>
      </c>
      <c r="P54" s="24">
        <v>115.765531554609</v>
      </c>
      <c r="Q54" s="24">
        <v>118.196607717256</v>
      </c>
      <c r="R54" s="24">
        <v>120.678736479319</v>
      </c>
    </row>
    <row r="55" spans="1:18" x14ac:dyDescent="0.3">
      <c r="A55" s="2" t="s">
        <v>14</v>
      </c>
      <c r="B55" s="2" t="s">
        <v>147</v>
      </c>
      <c r="C55" t="s">
        <v>159</v>
      </c>
      <c r="D55" t="s">
        <v>45</v>
      </c>
      <c r="E55" t="s">
        <v>89</v>
      </c>
      <c r="F55" s="24">
        <v>97</v>
      </c>
      <c r="G55" s="24">
        <v>98.7</v>
      </c>
      <c r="H55" s="24">
        <v>99.2</v>
      </c>
      <c r="I55" s="24">
        <v>99.9</v>
      </c>
      <c r="J55" s="24">
        <v>101.8</v>
      </c>
      <c r="K55" s="24">
        <v>104.5</v>
      </c>
      <c r="L55" s="24">
        <v>106.4</v>
      </c>
      <c r="M55" s="24">
        <v>109.161593222387</v>
      </c>
      <c r="N55" s="24">
        <v>111.344825086835</v>
      </c>
      <c r="O55" s="24">
        <v>113.580996157239</v>
      </c>
      <c r="P55" s="24">
        <v>115.96619707654099</v>
      </c>
      <c r="Q55" s="24">
        <v>118.40148721514799</v>
      </c>
      <c r="R55" s="24">
        <v>120.887918446667</v>
      </c>
    </row>
    <row r="56" spans="1:18" x14ac:dyDescent="0.3">
      <c r="A56" s="2" t="s">
        <v>14</v>
      </c>
      <c r="B56" s="2" t="s">
        <v>148</v>
      </c>
      <c r="C56" t="s">
        <v>160</v>
      </c>
      <c r="D56" t="s">
        <v>45</v>
      </c>
      <c r="E56" t="s">
        <v>89</v>
      </c>
      <c r="F56" s="24">
        <v>97.5</v>
      </c>
      <c r="G56" s="24">
        <v>99.1</v>
      </c>
      <c r="H56" s="24">
        <v>99.5</v>
      </c>
      <c r="I56" s="24">
        <v>100.1</v>
      </c>
      <c r="J56" s="24">
        <v>102.4</v>
      </c>
      <c r="K56" s="24">
        <v>104.9</v>
      </c>
      <c r="L56" s="24">
        <v>106.8</v>
      </c>
      <c r="M56" s="24">
        <v>109.341882468641</v>
      </c>
      <c r="N56" s="24">
        <v>111.52872011801399</v>
      </c>
      <c r="O56" s="24">
        <v>113.77787505175399</v>
      </c>
      <c r="P56" s="24">
        <v>116.167210427841</v>
      </c>
      <c r="Q56" s="24">
        <v>118.606721846825</v>
      </c>
      <c r="R56" s="24">
        <v>121.097463005609</v>
      </c>
    </row>
    <row r="57" spans="1:18" x14ac:dyDescent="0.3">
      <c r="A57" s="2" t="s">
        <v>14</v>
      </c>
      <c r="B57" s="2" t="s">
        <v>149</v>
      </c>
      <c r="C57" t="s">
        <v>161</v>
      </c>
      <c r="D57" t="s">
        <v>45</v>
      </c>
      <c r="E57" t="s">
        <v>89</v>
      </c>
      <c r="F57" s="24">
        <v>97.8</v>
      </c>
      <c r="G57" s="24">
        <v>99.3</v>
      </c>
      <c r="H57" s="24">
        <v>99.6</v>
      </c>
      <c r="I57" s="24">
        <v>100.4</v>
      </c>
      <c r="J57" s="24">
        <v>102.7</v>
      </c>
      <c r="K57" s="24">
        <v>105.1</v>
      </c>
      <c r="L57" s="24">
        <v>107</v>
      </c>
      <c r="M57" s="24">
        <v>109.52246947724301</v>
      </c>
      <c r="N57" s="24">
        <v>111.712918866788</v>
      </c>
      <c r="O57" s="24">
        <v>113.97509521197701</v>
      </c>
      <c r="P57" s="24">
        <v>116.368572211429</v>
      </c>
      <c r="Q57" s="24">
        <v>118.812312227869</v>
      </c>
      <c r="R57" s="24">
        <v>121.307370784654</v>
      </c>
    </row>
    <row r="58" spans="1:18" x14ac:dyDescent="0.3">
      <c r="A58" s="2" t="s">
        <v>15</v>
      </c>
      <c r="B58" s="2" t="s">
        <v>27</v>
      </c>
      <c r="C58" t="s">
        <v>76</v>
      </c>
      <c r="D58" t="s">
        <v>41</v>
      </c>
      <c r="E58" t="s">
        <v>89</v>
      </c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</row>
    <row r="59" spans="1:18" x14ac:dyDescent="0.3">
      <c r="A59" s="2" t="s">
        <v>15</v>
      </c>
      <c r="B59" s="2" t="s">
        <v>28</v>
      </c>
      <c r="C59" t="s">
        <v>105</v>
      </c>
      <c r="D59" t="s">
        <v>41</v>
      </c>
      <c r="E59" t="s">
        <v>89</v>
      </c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 x14ac:dyDescent="0.3">
      <c r="A60" s="2" t="s">
        <v>15</v>
      </c>
      <c r="B60" s="2" t="s">
        <v>29</v>
      </c>
      <c r="C60" t="s">
        <v>77</v>
      </c>
      <c r="D60" t="s">
        <v>41</v>
      </c>
      <c r="E60" t="s">
        <v>89</v>
      </c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</row>
    <row r="61" spans="1:18" x14ac:dyDescent="0.3">
      <c r="A61" s="2" t="s">
        <v>15</v>
      </c>
      <c r="B61" s="2" t="s">
        <v>30</v>
      </c>
      <c r="C61" t="s">
        <v>78</v>
      </c>
      <c r="D61" t="s">
        <v>41</v>
      </c>
      <c r="E61" t="s">
        <v>89</v>
      </c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 x14ac:dyDescent="0.3">
      <c r="A62" s="2" t="s">
        <v>15</v>
      </c>
      <c r="B62" s="2" t="s">
        <v>31</v>
      </c>
      <c r="C62" t="s">
        <v>79</v>
      </c>
      <c r="D62" t="s">
        <v>41</v>
      </c>
      <c r="E62" t="s">
        <v>89</v>
      </c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</row>
    <row r="63" spans="1:18" x14ac:dyDescent="0.3">
      <c r="A63" s="2" t="s">
        <v>15</v>
      </c>
      <c r="B63" s="2" t="s">
        <v>32</v>
      </c>
      <c r="C63" t="s">
        <v>80</v>
      </c>
      <c r="D63" t="s">
        <v>41</v>
      </c>
      <c r="E63" t="s">
        <v>89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3">
      <c r="A64" s="2" t="s">
        <v>15</v>
      </c>
      <c r="B64" s="2" t="s">
        <v>33</v>
      </c>
      <c r="C64" t="s">
        <v>81</v>
      </c>
      <c r="D64" t="s">
        <v>41</v>
      </c>
      <c r="E64" t="s">
        <v>89</v>
      </c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</row>
    <row r="65" spans="1:18" x14ac:dyDescent="0.3">
      <c r="A65" s="2" t="s">
        <v>15</v>
      </c>
      <c r="B65" s="2" t="s">
        <v>34</v>
      </c>
      <c r="C65" t="s">
        <v>38</v>
      </c>
      <c r="D65" t="s">
        <v>41</v>
      </c>
      <c r="E65" t="s">
        <v>89</v>
      </c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 x14ac:dyDescent="0.3">
      <c r="A66" s="2" t="s">
        <v>15</v>
      </c>
      <c r="B66" s="2" t="s">
        <v>35</v>
      </c>
      <c r="C66" t="s">
        <v>39</v>
      </c>
      <c r="D66" t="s">
        <v>41</v>
      </c>
      <c r="E66" t="s">
        <v>89</v>
      </c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</row>
    <row r="67" spans="1:18" x14ac:dyDescent="0.3">
      <c r="A67" s="2" t="s">
        <v>15</v>
      </c>
      <c r="B67" s="2" t="s">
        <v>36</v>
      </c>
      <c r="C67" t="s">
        <v>40</v>
      </c>
      <c r="D67" t="s">
        <v>41</v>
      </c>
      <c r="E67" t="s">
        <v>89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3">
      <c r="A68" s="2" t="s">
        <v>15</v>
      </c>
      <c r="B68" s="2" t="s">
        <v>37</v>
      </c>
      <c r="C68" t="s">
        <v>82</v>
      </c>
      <c r="D68" t="s">
        <v>42</v>
      </c>
      <c r="E68" t="s">
        <v>89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3">
      <c r="A69" s="2" t="s">
        <v>15</v>
      </c>
      <c r="B69" s="2" t="s">
        <v>16</v>
      </c>
      <c r="C69" t="s">
        <v>83</v>
      </c>
      <c r="D69" t="s">
        <v>41</v>
      </c>
      <c r="E69" t="s">
        <v>89</v>
      </c>
      <c r="F69" s="22">
        <v>0.38788621995907002</v>
      </c>
      <c r="G69" s="22">
        <v>0.39940826626282799</v>
      </c>
      <c r="H69" s="22">
        <v>0.40739211599363501</v>
      </c>
      <c r="I69" s="22">
        <v>0.411831336897859</v>
      </c>
      <c r="J69" s="22">
        <v>0.42083725413637701</v>
      </c>
      <c r="K69" s="22">
        <v>0.43719833527010499</v>
      </c>
      <c r="L69" s="22">
        <v>0.45260603432951202</v>
      </c>
      <c r="M69" s="22">
        <v>0.46777014573933601</v>
      </c>
      <c r="N69" s="22">
        <v>0.41855045811875302</v>
      </c>
      <c r="O69" s="22">
        <v>0.42539994015938698</v>
      </c>
      <c r="P69" s="22">
        <v>0.424727518909506</v>
      </c>
      <c r="Q69" s="22">
        <v>0.43561297134867299</v>
      </c>
      <c r="R69" s="22">
        <v>0.44214101538253803</v>
      </c>
    </row>
    <row r="70" spans="1:18" x14ac:dyDescent="0.3">
      <c r="A70" s="2" t="s">
        <v>15</v>
      </c>
      <c r="B70" s="2" t="s">
        <v>17</v>
      </c>
      <c r="C70" t="s">
        <v>84</v>
      </c>
      <c r="D70" t="s">
        <v>41</v>
      </c>
      <c r="E70" t="s">
        <v>89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3">
      <c r="A71" s="2" t="s">
        <v>15</v>
      </c>
      <c r="B71" s="2" t="s">
        <v>18</v>
      </c>
      <c r="C71" t="s">
        <v>77</v>
      </c>
      <c r="D71" t="s">
        <v>41</v>
      </c>
      <c r="E71" t="s">
        <v>89</v>
      </c>
      <c r="F71" s="22"/>
      <c r="G71" s="22"/>
      <c r="H71" s="22"/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3">
      <c r="A72" s="2" t="s">
        <v>15</v>
      </c>
      <c r="B72" s="2" t="s">
        <v>19</v>
      </c>
      <c r="C72" t="s">
        <v>78</v>
      </c>
      <c r="D72" t="s">
        <v>41</v>
      </c>
      <c r="E72" t="s">
        <v>89</v>
      </c>
      <c r="F72" s="22"/>
      <c r="G72" s="22"/>
      <c r="H72" s="22"/>
      <c r="I72" s="22"/>
      <c r="J72" s="22"/>
      <c r="K72" s="22"/>
      <c r="L72" s="22"/>
      <c r="M72" s="22"/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3">
      <c r="A73" s="2" t="s">
        <v>15</v>
      </c>
      <c r="B73" s="2" t="s">
        <v>20</v>
      </c>
      <c r="C73" t="s">
        <v>79</v>
      </c>
      <c r="D73" t="s">
        <v>41</v>
      </c>
      <c r="E73" t="s">
        <v>89</v>
      </c>
      <c r="F73" s="22">
        <v>0</v>
      </c>
      <c r="G73" s="22">
        <v>0</v>
      </c>
      <c r="H73" s="22">
        <v>0</v>
      </c>
      <c r="I73" s="22">
        <v>5.7557048119006504E-3</v>
      </c>
      <c r="J73" s="22">
        <v>5.8347140709658404E-3</v>
      </c>
      <c r="K73" s="22">
        <v>5.98842299314722E-3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3">
      <c r="A74" s="2" t="s">
        <v>15</v>
      </c>
      <c r="B74" s="2" t="s">
        <v>21</v>
      </c>
      <c r="C74" t="s">
        <v>80</v>
      </c>
      <c r="D74" t="s">
        <v>41</v>
      </c>
      <c r="E74" t="s">
        <v>89</v>
      </c>
      <c r="F74" s="22">
        <v>0.38788621995907002</v>
      </c>
      <c r="G74" s="22">
        <v>0.39940826626282799</v>
      </c>
      <c r="H74" s="22">
        <v>0.40739211599363501</v>
      </c>
      <c r="I74" s="22">
        <v>0.41758704170975902</v>
      </c>
      <c r="J74" s="22">
        <v>0.42667196820734299</v>
      </c>
      <c r="K74" s="22">
        <v>0.44318675826325299</v>
      </c>
      <c r="L74" s="22">
        <v>0.45260603432951202</v>
      </c>
      <c r="M74" s="22">
        <v>0.46777014573933601</v>
      </c>
      <c r="N74" s="22">
        <v>0.41855045811875302</v>
      </c>
      <c r="O74" s="22">
        <v>0.42539994015938698</v>
      </c>
      <c r="P74" s="22">
        <v>0.424727518909506</v>
      </c>
      <c r="Q74" s="22">
        <v>0.43561297134867299</v>
      </c>
      <c r="R74" s="22">
        <v>0.44214101538253803</v>
      </c>
    </row>
    <row r="75" spans="1:18" x14ac:dyDescent="0.3">
      <c r="A75" s="2" t="s">
        <v>15</v>
      </c>
      <c r="B75" s="2" t="s">
        <v>22</v>
      </c>
      <c r="C75" t="s">
        <v>81</v>
      </c>
      <c r="D75" t="s">
        <v>41</v>
      </c>
      <c r="E75" t="s">
        <v>89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3">
      <c r="A76" s="2" t="s">
        <v>15</v>
      </c>
      <c r="B76" s="2" t="s">
        <v>23</v>
      </c>
      <c r="C76" t="s">
        <v>38</v>
      </c>
      <c r="D76" t="s">
        <v>41</v>
      </c>
      <c r="E76" t="s">
        <v>89</v>
      </c>
      <c r="F76" s="22">
        <v>2.4237128902198101E-2</v>
      </c>
      <c r="G76" s="22">
        <v>2.4957085701670701E-2</v>
      </c>
      <c r="H76" s="22">
        <v>2.5455957755134699E-2</v>
      </c>
      <c r="I76" s="22">
        <v>2.57333431422525E-2</v>
      </c>
      <c r="J76" s="22">
        <v>2.6296079237944501E-2</v>
      </c>
      <c r="K76" s="22">
        <v>2.7318403857930499E-2</v>
      </c>
      <c r="L76" s="22">
        <v>2.8281156255343699E-2</v>
      </c>
      <c r="M76" s="22">
        <v>2.7956202555808201E-2</v>
      </c>
      <c r="N76" s="22">
        <v>2.8443028295914101E-2</v>
      </c>
      <c r="O76" s="22">
        <v>2.8955953894011E-2</v>
      </c>
      <c r="P76" s="22">
        <v>2.9495954313186201E-2</v>
      </c>
      <c r="Q76" s="22">
        <v>3.0066597409665601E-2</v>
      </c>
      <c r="R76" s="22">
        <v>3.0660799115770701E-2</v>
      </c>
    </row>
    <row r="77" spans="1:18" x14ac:dyDescent="0.3">
      <c r="A77" s="2" t="s">
        <v>15</v>
      </c>
      <c r="B77" s="2" t="s">
        <v>24</v>
      </c>
      <c r="C77" t="s">
        <v>39</v>
      </c>
      <c r="D77" t="s">
        <v>41</v>
      </c>
      <c r="E77" t="s">
        <v>89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</row>
    <row r="78" spans="1:18" x14ac:dyDescent="0.3">
      <c r="A78" s="2" t="s">
        <v>15</v>
      </c>
      <c r="B78" s="2" t="s">
        <v>25</v>
      </c>
      <c r="C78" t="s">
        <v>40</v>
      </c>
      <c r="D78" t="s">
        <v>41</v>
      </c>
      <c r="E78" t="s">
        <v>89</v>
      </c>
      <c r="F78" s="22">
        <v>0.36364909105687199</v>
      </c>
      <c r="G78" s="22">
        <v>0.374451180561157</v>
      </c>
      <c r="H78" s="22">
        <v>0.38193615823850002</v>
      </c>
      <c r="I78" s="22">
        <v>0.39185369856750701</v>
      </c>
      <c r="J78" s="22">
        <v>0.40037588896939902</v>
      </c>
      <c r="K78" s="22">
        <v>0.41586835440532199</v>
      </c>
      <c r="L78" s="22">
        <v>0.42432487807416902</v>
      </c>
      <c r="M78" s="22">
        <v>0.43981394318352801</v>
      </c>
      <c r="N78" s="22">
        <v>0.39010742982283902</v>
      </c>
      <c r="O78" s="22">
        <v>0.39644398626537602</v>
      </c>
      <c r="P78" s="22">
        <v>0.39523156459631997</v>
      </c>
      <c r="Q78" s="22">
        <v>0.405546373939008</v>
      </c>
      <c r="R78" s="22">
        <v>0.41148021626676801</v>
      </c>
    </row>
    <row r="79" spans="1:18" x14ac:dyDescent="0.3">
      <c r="A79" s="2" t="s">
        <v>15</v>
      </c>
      <c r="B79" s="2" t="s">
        <v>26</v>
      </c>
      <c r="C79" t="s">
        <v>82</v>
      </c>
      <c r="D79" t="s">
        <v>42</v>
      </c>
      <c r="E79" t="s">
        <v>89</v>
      </c>
      <c r="F79" s="22">
        <v>7691</v>
      </c>
      <c r="G79" s="22">
        <v>7673</v>
      </c>
      <c r="H79" s="22">
        <v>7678</v>
      </c>
      <c r="I79" s="22">
        <v>7663</v>
      </c>
      <c r="J79" s="22">
        <v>8398</v>
      </c>
      <c r="K79" s="22">
        <v>7971</v>
      </c>
      <c r="L79" s="22">
        <v>7990</v>
      </c>
      <c r="M79" s="22">
        <v>8008</v>
      </c>
      <c r="N79" s="22">
        <v>8029</v>
      </c>
      <c r="O79" s="22">
        <v>8056</v>
      </c>
      <c r="P79" s="22">
        <v>8090</v>
      </c>
      <c r="Q79" s="22">
        <v>8122</v>
      </c>
      <c r="R79" s="22">
        <v>8157</v>
      </c>
    </row>
    <row r="80" spans="1:18" x14ac:dyDescent="0.3">
      <c r="A80" s="2" t="s">
        <v>15</v>
      </c>
      <c r="B80" s="2" t="s">
        <v>47</v>
      </c>
      <c r="C80" t="s">
        <v>106</v>
      </c>
      <c r="D80" t="s">
        <v>48</v>
      </c>
      <c r="E80" t="s">
        <v>89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47.04</v>
      </c>
      <c r="L80" s="23">
        <v>50.84</v>
      </c>
      <c r="M80" s="23">
        <v>52.63</v>
      </c>
      <c r="N80" s="23">
        <v>47.04</v>
      </c>
      <c r="O80" s="23">
        <v>47.68</v>
      </c>
      <c r="P80" s="23">
        <v>47.37</v>
      </c>
      <c r="Q80" s="23">
        <v>48.44</v>
      </c>
      <c r="R80" s="23">
        <v>48.98</v>
      </c>
    </row>
    <row r="81" spans="1:18" x14ac:dyDescent="0.3">
      <c r="A81" s="2" t="s">
        <v>15</v>
      </c>
      <c r="B81" s="2" t="s">
        <v>51</v>
      </c>
      <c r="C81" t="s">
        <v>107</v>
      </c>
      <c r="D81" t="s">
        <v>48</v>
      </c>
      <c r="E81" t="s">
        <v>89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173.11</v>
      </c>
      <c r="L81" s="23">
        <v>182.2</v>
      </c>
      <c r="M81" s="23">
        <v>189.37</v>
      </c>
      <c r="N81" s="23">
        <v>162.99</v>
      </c>
      <c r="O81" s="23">
        <v>166.37</v>
      </c>
      <c r="P81" s="23">
        <v>167.18</v>
      </c>
      <c r="Q81" s="23">
        <v>172.13</v>
      </c>
      <c r="R81" s="23">
        <v>175.12</v>
      </c>
    </row>
    <row r="82" spans="1:18" x14ac:dyDescent="0.3">
      <c r="A82" s="2" t="s">
        <v>15</v>
      </c>
      <c r="B82" s="2" t="s">
        <v>54</v>
      </c>
      <c r="C82" t="s">
        <v>108</v>
      </c>
      <c r="D82" t="s">
        <v>48</v>
      </c>
      <c r="E82" t="s">
        <v>89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1503.02</v>
      </c>
      <c r="L82" s="23">
        <v>1000.15</v>
      </c>
      <c r="M82" s="23">
        <v>962.81</v>
      </c>
      <c r="N82" s="23">
        <v>768.25</v>
      </c>
      <c r="O82" s="23">
        <v>787.99</v>
      </c>
      <c r="P82" s="23">
        <v>810.54</v>
      </c>
      <c r="Q82" s="23">
        <v>843.68</v>
      </c>
      <c r="R82" s="23">
        <v>864.45</v>
      </c>
    </row>
    <row r="83" spans="1:18" x14ac:dyDescent="0.3">
      <c r="A83" s="2" t="s">
        <v>15</v>
      </c>
      <c r="B83" s="2" t="s">
        <v>56</v>
      </c>
      <c r="C83" t="s">
        <v>109</v>
      </c>
      <c r="D83" t="s">
        <v>48</v>
      </c>
      <c r="E83" t="s">
        <v>89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53.86</v>
      </c>
      <c r="L83" s="23">
        <v>46.99</v>
      </c>
      <c r="M83" s="23">
        <v>48.15</v>
      </c>
      <c r="N83" s="23">
        <v>42.7</v>
      </c>
      <c r="O83" s="23">
        <v>42.79</v>
      </c>
      <c r="P83" s="23">
        <v>41.59</v>
      </c>
      <c r="Q83" s="23">
        <v>42.08</v>
      </c>
      <c r="R83" s="23">
        <v>42.02</v>
      </c>
    </row>
    <row r="84" spans="1:18" x14ac:dyDescent="0.3">
      <c r="A84" s="2" t="s">
        <v>15</v>
      </c>
      <c r="B84" s="2" t="s">
        <v>58</v>
      </c>
      <c r="C84" t="s">
        <v>110</v>
      </c>
      <c r="D84" t="s">
        <v>48</v>
      </c>
      <c r="E84" t="s">
        <v>89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234.6</v>
      </c>
      <c r="L84" s="23">
        <v>199.16</v>
      </c>
      <c r="M84" s="23">
        <v>206.35</v>
      </c>
      <c r="N84" s="23">
        <v>172.69</v>
      </c>
      <c r="O84" s="23">
        <v>176.54</v>
      </c>
      <c r="P84" s="23">
        <v>180.08</v>
      </c>
      <c r="Q84" s="23">
        <v>186.17</v>
      </c>
      <c r="R84" s="23">
        <v>189.91</v>
      </c>
    </row>
    <row r="85" spans="1:18" x14ac:dyDescent="0.3">
      <c r="A85" s="2" t="s">
        <v>15</v>
      </c>
      <c r="B85" s="2" t="s">
        <v>60</v>
      </c>
      <c r="C85" t="s">
        <v>111</v>
      </c>
      <c r="D85" t="s">
        <v>48</v>
      </c>
      <c r="E85" t="s">
        <v>89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37.85</v>
      </c>
      <c r="L85" s="23">
        <v>59.74</v>
      </c>
      <c r="M85" s="23">
        <v>62.49</v>
      </c>
      <c r="N85" s="23">
        <v>56.06</v>
      </c>
      <c r="O85" s="23">
        <v>57.07</v>
      </c>
      <c r="P85" s="23">
        <v>57.66</v>
      </c>
      <c r="Q85" s="23">
        <v>59.03</v>
      </c>
      <c r="R85" s="23">
        <v>59.82</v>
      </c>
    </row>
    <row r="86" spans="1:18" x14ac:dyDescent="0.3">
      <c r="A86" s="2" t="s">
        <v>15</v>
      </c>
      <c r="B86" s="2" t="s">
        <v>61</v>
      </c>
      <c r="C86" t="s">
        <v>112</v>
      </c>
      <c r="D86" t="s">
        <v>48</v>
      </c>
      <c r="E86" t="s">
        <v>89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</row>
    <row r="87" spans="1:18" x14ac:dyDescent="0.3">
      <c r="A87" s="2" t="s">
        <v>15</v>
      </c>
      <c r="B87" s="2" t="s">
        <v>62</v>
      </c>
      <c r="C87" t="s">
        <v>113</v>
      </c>
      <c r="D87" t="s">
        <v>48</v>
      </c>
      <c r="E87" t="s">
        <v>89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</row>
    <row r="88" spans="1:18" x14ac:dyDescent="0.3">
      <c r="A88" s="2" t="s">
        <v>15</v>
      </c>
      <c r="B88" s="2" t="s">
        <v>63</v>
      </c>
      <c r="C88" t="s">
        <v>114</v>
      </c>
      <c r="D88" t="s">
        <v>48</v>
      </c>
      <c r="E88" t="s">
        <v>89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</row>
    <row r="89" spans="1:18" x14ac:dyDescent="0.3">
      <c r="A89" s="2" t="s">
        <v>15</v>
      </c>
      <c r="B89" s="2" t="s">
        <v>64</v>
      </c>
      <c r="C89" t="s">
        <v>115</v>
      </c>
      <c r="D89" t="s">
        <v>48</v>
      </c>
      <c r="E89" t="s">
        <v>89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</row>
    <row r="90" spans="1:18" x14ac:dyDescent="0.3">
      <c r="A90" s="2" t="s">
        <v>15</v>
      </c>
      <c r="B90" s="2" t="s">
        <v>65</v>
      </c>
      <c r="C90" t="s">
        <v>106</v>
      </c>
      <c r="D90" t="s">
        <v>48</v>
      </c>
      <c r="E90" t="s">
        <v>89</v>
      </c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</row>
    <row r="91" spans="1:18" x14ac:dyDescent="0.3">
      <c r="A91" s="2" t="s">
        <v>15</v>
      </c>
      <c r="B91" s="2" t="s">
        <v>66</v>
      </c>
      <c r="C91" t="s">
        <v>107</v>
      </c>
      <c r="D91" t="s">
        <v>48</v>
      </c>
      <c r="E91" t="s">
        <v>89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</row>
    <row r="92" spans="1:18" x14ac:dyDescent="0.3">
      <c r="A92" s="2" t="s">
        <v>15</v>
      </c>
      <c r="B92" s="2" t="s">
        <v>67</v>
      </c>
      <c r="C92" t="s">
        <v>108</v>
      </c>
      <c r="D92" t="s">
        <v>48</v>
      </c>
      <c r="E92" t="s">
        <v>89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</row>
    <row r="93" spans="1:18" x14ac:dyDescent="0.3">
      <c r="A93" s="2" t="s">
        <v>15</v>
      </c>
      <c r="B93" s="2" t="s">
        <v>68</v>
      </c>
      <c r="C93" t="s">
        <v>109</v>
      </c>
      <c r="D93" t="s">
        <v>48</v>
      </c>
      <c r="E93" t="s">
        <v>89</v>
      </c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</row>
    <row r="94" spans="1:18" x14ac:dyDescent="0.3">
      <c r="A94" s="2" t="s">
        <v>15</v>
      </c>
      <c r="B94" s="2" t="s">
        <v>69</v>
      </c>
      <c r="C94" t="s">
        <v>110</v>
      </c>
      <c r="D94" t="s">
        <v>48</v>
      </c>
      <c r="E94" t="s">
        <v>89</v>
      </c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</row>
    <row r="95" spans="1:18" x14ac:dyDescent="0.3">
      <c r="A95" s="2" t="s">
        <v>15</v>
      </c>
      <c r="B95" s="2" t="s">
        <v>70</v>
      </c>
      <c r="C95" t="s">
        <v>111</v>
      </c>
      <c r="D95" t="s">
        <v>48</v>
      </c>
      <c r="E95" t="s">
        <v>89</v>
      </c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</row>
    <row r="96" spans="1:18" x14ac:dyDescent="0.3">
      <c r="A96" s="2" t="s">
        <v>15</v>
      </c>
      <c r="B96" s="2" t="s">
        <v>71</v>
      </c>
      <c r="C96" t="s">
        <v>112</v>
      </c>
      <c r="D96" t="s">
        <v>48</v>
      </c>
      <c r="E96" t="s">
        <v>89</v>
      </c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</row>
    <row r="97" spans="1:18" x14ac:dyDescent="0.3">
      <c r="A97" s="2" t="s">
        <v>15</v>
      </c>
      <c r="B97" s="2" t="s">
        <v>72</v>
      </c>
      <c r="C97" t="s">
        <v>113</v>
      </c>
      <c r="D97" t="s">
        <v>48</v>
      </c>
      <c r="E97" t="s">
        <v>89</v>
      </c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</row>
    <row r="98" spans="1:18" x14ac:dyDescent="0.3">
      <c r="A98" s="2" t="s">
        <v>15</v>
      </c>
      <c r="B98" s="2" t="s">
        <v>73</v>
      </c>
      <c r="C98" t="s">
        <v>114</v>
      </c>
      <c r="D98" t="s">
        <v>48</v>
      </c>
      <c r="E98" t="s">
        <v>89</v>
      </c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</row>
    <row r="99" spans="1:18" x14ac:dyDescent="0.3">
      <c r="A99" s="2" t="s">
        <v>15</v>
      </c>
      <c r="B99" s="2" t="s">
        <v>74</v>
      </c>
      <c r="C99" t="s">
        <v>115</v>
      </c>
      <c r="D99" t="s">
        <v>48</v>
      </c>
      <c r="E99" t="s">
        <v>89</v>
      </c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</row>
    <row r="100" spans="1:18" x14ac:dyDescent="0.3">
      <c r="A100" s="2" t="s">
        <v>15</v>
      </c>
      <c r="B100" s="2" t="s">
        <v>138</v>
      </c>
      <c r="C100" t="s">
        <v>153</v>
      </c>
      <c r="D100" t="s">
        <v>45</v>
      </c>
      <c r="E100" t="s">
        <v>89</v>
      </c>
      <c r="F100" s="24">
        <v>95.9</v>
      </c>
      <c r="G100" s="24">
        <v>98</v>
      </c>
      <c r="H100" s="24">
        <v>99.6</v>
      </c>
      <c r="I100" s="24">
        <v>99.9</v>
      </c>
      <c r="J100" s="24">
        <v>100.6</v>
      </c>
      <c r="K100" s="24">
        <v>103.2</v>
      </c>
      <c r="L100" s="24">
        <v>105.5</v>
      </c>
      <c r="M100" s="24">
        <v>107.6</v>
      </c>
      <c r="N100" s="24">
        <v>109.703354739972</v>
      </c>
      <c r="O100" s="24">
        <v>111.897421834771</v>
      </c>
      <c r="P100" s="24">
        <v>114.172657229451</v>
      </c>
      <c r="Q100" s="24">
        <v>116.57028303126999</v>
      </c>
      <c r="R100" s="24">
        <v>119.01825897492699</v>
      </c>
    </row>
    <row r="101" spans="1:18" x14ac:dyDescent="0.3">
      <c r="A101" s="2" t="s">
        <v>15</v>
      </c>
      <c r="B101" s="2" t="s">
        <v>139</v>
      </c>
      <c r="C101" t="s">
        <v>154</v>
      </c>
      <c r="D101" t="s">
        <v>45</v>
      </c>
      <c r="E101" t="s">
        <v>89</v>
      </c>
      <c r="F101" s="24">
        <v>95.9</v>
      </c>
      <c r="G101" s="24">
        <v>98.2</v>
      </c>
      <c r="H101" s="24">
        <v>99.6</v>
      </c>
      <c r="I101" s="24">
        <v>100.1</v>
      </c>
      <c r="J101" s="24">
        <v>100.8</v>
      </c>
      <c r="K101" s="24">
        <v>103.5</v>
      </c>
      <c r="L101" s="24">
        <v>105.9</v>
      </c>
      <c r="M101" s="24">
        <v>107.9</v>
      </c>
      <c r="N101" s="24">
        <v>109.884538749418</v>
      </c>
      <c r="O101" s="24">
        <v>112.082229524407</v>
      </c>
      <c r="P101" s="24">
        <v>114.370561696745</v>
      </c>
      <c r="Q101" s="24">
        <v>116.772343492377</v>
      </c>
      <c r="R101" s="24">
        <v>119.22456270571701</v>
      </c>
    </row>
    <row r="102" spans="1:18" x14ac:dyDescent="0.3">
      <c r="A102" s="2" t="s">
        <v>15</v>
      </c>
      <c r="B102" s="2" t="s">
        <v>140</v>
      </c>
      <c r="C102" t="s">
        <v>155</v>
      </c>
      <c r="D102" t="s">
        <v>45</v>
      </c>
      <c r="E102" t="s">
        <v>89</v>
      </c>
      <c r="F102" s="24">
        <v>95.6</v>
      </c>
      <c r="G102" s="24">
        <v>98</v>
      </c>
      <c r="H102" s="24">
        <v>99.8</v>
      </c>
      <c r="I102" s="24">
        <v>100.1</v>
      </c>
      <c r="J102" s="24">
        <v>101</v>
      </c>
      <c r="K102" s="24">
        <v>103.5</v>
      </c>
      <c r="L102" s="24">
        <v>105.9</v>
      </c>
      <c r="M102" s="24">
        <v>107.9</v>
      </c>
      <c r="N102" s="24">
        <v>110.066021998987</v>
      </c>
      <c r="O102" s="24">
        <v>112.26734243896701</v>
      </c>
      <c r="P102" s="24">
        <v>114.568809207453</v>
      </c>
      <c r="Q102" s="24">
        <v>116.97475420081</v>
      </c>
      <c r="R102" s="24">
        <v>119.431224039027</v>
      </c>
    </row>
    <row r="103" spans="1:18" x14ac:dyDescent="0.3">
      <c r="A103" s="2" t="s">
        <v>15</v>
      </c>
      <c r="B103" s="2" t="s">
        <v>141</v>
      </c>
      <c r="C103" t="s">
        <v>156</v>
      </c>
      <c r="D103" t="s">
        <v>45</v>
      </c>
      <c r="E103" t="s">
        <v>89</v>
      </c>
      <c r="F103" s="24">
        <v>95.7</v>
      </c>
      <c r="G103" s="24">
        <v>98</v>
      </c>
      <c r="H103" s="24">
        <v>99.6</v>
      </c>
      <c r="I103" s="24">
        <v>100</v>
      </c>
      <c r="J103" s="24">
        <v>100.9</v>
      </c>
      <c r="K103" s="24">
        <v>103.5</v>
      </c>
      <c r="L103" s="24">
        <v>105.9</v>
      </c>
      <c r="M103" s="24">
        <v>108</v>
      </c>
      <c r="N103" s="24">
        <v>110.24780498289699</v>
      </c>
      <c r="O103" s="24">
        <v>112.452761082555</v>
      </c>
      <c r="P103" s="24">
        <v>114.7674003562</v>
      </c>
      <c r="Q103" s="24">
        <v>117.17751576368001</v>
      </c>
      <c r="R103" s="24">
        <v>119.638243594717</v>
      </c>
    </row>
    <row r="104" spans="1:18" x14ac:dyDescent="0.3">
      <c r="A104" s="2" t="s">
        <v>15</v>
      </c>
      <c r="B104" s="2" t="s">
        <v>142</v>
      </c>
      <c r="C104" t="s">
        <v>150</v>
      </c>
      <c r="D104" t="s">
        <v>45</v>
      </c>
      <c r="E104" t="s">
        <v>89</v>
      </c>
      <c r="F104" s="24">
        <v>96.1</v>
      </c>
      <c r="G104" s="24">
        <v>98.4</v>
      </c>
      <c r="H104" s="24">
        <v>99.9</v>
      </c>
      <c r="I104" s="24">
        <v>100.3</v>
      </c>
      <c r="J104" s="24">
        <v>101.2</v>
      </c>
      <c r="K104" s="24">
        <v>104</v>
      </c>
      <c r="L104" s="24">
        <v>106.5</v>
      </c>
      <c r="M104" s="24">
        <v>108.3</v>
      </c>
      <c r="N104" s="24">
        <v>110.429888196185</v>
      </c>
      <c r="O104" s="24">
        <v>112.638485960108</v>
      </c>
      <c r="P104" s="24">
        <v>114.96633573864</v>
      </c>
      <c r="Q104" s="24">
        <v>117.380628789151</v>
      </c>
      <c r="R104" s="24">
        <v>119.845621993724</v>
      </c>
    </row>
    <row r="105" spans="1:18" x14ac:dyDescent="0.3">
      <c r="A105" s="2" t="s">
        <v>15</v>
      </c>
      <c r="B105" s="2" t="s">
        <v>143</v>
      </c>
      <c r="C105" t="s">
        <v>151</v>
      </c>
      <c r="D105" t="s">
        <v>45</v>
      </c>
      <c r="E105" t="s">
        <v>89</v>
      </c>
      <c r="F105" s="24">
        <v>96.4</v>
      </c>
      <c r="G105" s="24">
        <v>98.7</v>
      </c>
      <c r="H105" s="24">
        <v>100</v>
      </c>
      <c r="I105" s="24">
        <v>100.2</v>
      </c>
      <c r="J105" s="24">
        <v>101.5</v>
      </c>
      <c r="K105" s="24">
        <v>104.3</v>
      </c>
      <c r="L105" s="24">
        <v>106.6</v>
      </c>
      <c r="M105" s="24">
        <v>108.469999617629</v>
      </c>
      <c r="N105" s="24">
        <v>110.61227213470301</v>
      </c>
      <c r="O105" s="24">
        <v>112.824517577397</v>
      </c>
      <c r="P105" s="24">
        <v>115.16561595146101</v>
      </c>
      <c r="Q105" s="24">
        <v>117.58409388644201</v>
      </c>
      <c r="R105" s="24">
        <v>120.05335985805699</v>
      </c>
    </row>
    <row r="106" spans="1:18" x14ac:dyDescent="0.3">
      <c r="A106" s="2" t="s">
        <v>15</v>
      </c>
      <c r="B106" s="2" t="s">
        <v>144</v>
      </c>
      <c r="C106" t="s">
        <v>152</v>
      </c>
      <c r="D106" t="s">
        <v>45</v>
      </c>
      <c r="E106" t="s">
        <v>89</v>
      </c>
      <c r="F106" s="24">
        <v>96.8</v>
      </c>
      <c r="G106" s="24">
        <v>98.8</v>
      </c>
      <c r="H106" s="24">
        <v>100.1</v>
      </c>
      <c r="I106" s="24">
        <v>100.3</v>
      </c>
      <c r="J106" s="24">
        <v>101.6</v>
      </c>
      <c r="K106" s="24">
        <v>104.4</v>
      </c>
      <c r="L106" s="24">
        <v>106.7</v>
      </c>
      <c r="M106" s="24">
        <v>108.64026608539599</v>
      </c>
      <c r="N106" s="24">
        <v>110.794957295123</v>
      </c>
      <c r="O106" s="24">
        <v>113.01085644102599</v>
      </c>
      <c r="P106" s="24">
        <v>115.365241592385</v>
      </c>
      <c r="Q106" s="24">
        <v>117.78791166582501</v>
      </c>
      <c r="R106" s="24">
        <v>120.261457810807</v>
      </c>
    </row>
    <row r="107" spans="1:18" x14ac:dyDescent="0.3">
      <c r="A107" s="2" t="s">
        <v>15</v>
      </c>
      <c r="B107" s="2" t="s">
        <v>145</v>
      </c>
      <c r="C107" t="s">
        <v>157</v>
      </c>
      <c r="D107" t="s">
        <v>45</v>
      </c>
      <c r="E107" t="s">
        <v>89</v>
      </c>
      <c r="F107" s="24">
        <v>97</v>
      </c>
      <c r="G107" s="24">
        <v>98.8</v>
      </c>
      <c r="H107" s="24">
        <v>99.9</v>
      </c>
      <c r="I107" s="24">
        <v>100.3</v>
      </c>
      <c r="J107" s="24">
        <v>101.8</v>
      </c>
      <c r="K107" s="24">
        <v>104.7</v>
      </c>
      <c r="L107" s="24">
        <v>106.9</v>
      </c>
      <c r="M107" s="24">
        <v>108.81079982217901</v>
      </c>
      <c r="N107" s="24">
        <v>110.977944174939</v>
      </c>
      <c r="O107" s="24">
        <v>113.197503058438</v>
      </c>
      <c r="P107" s="24">
        <v>115.565213260169</v>
      </c>
      <c r="Q107" s="24">
        <v>117.992082738633</v>
      </c>
      <c r="R107" s="24">
        <v>120.46991647614399</v>
      </c>
    </row>
    <row r="108" spans="1:18" x14ac:dyDescent="0.3">
      <c r="A108" s="2" t="s">
        <v>15</v>
      </c>
      <c r="B108" s="2" t="s">
        <v>146</v>
      </c>
      <c r="C108" t="s">
        <v>158</v>
      </c>
      <c r="D108" t="s">
        <v>45</v>
      </c>
      <c r="E108" t="s">
        <v>89</v>
      </c>
      <c r="F108" s="24">
        <v>97.3</v>
      </c>
      <c r="G108" s="24">
        <v>99.2</v>
      </c>
      <c r="H108" s="24">
        <v>99.9</v>
      </c>
      <c r="I108" s="24">
        <v>100.4</v>
      </c>
      <c r="J108" s="24">
        <v>102.2</v>
      </c>
      <c r="K108" s="24">
        <v>105</v>
      </c>
      <c r="L108" s="24">
        <v>107.1</v>
      </c>
      <c r="M108" s="24">
        <v>108.981601247513</v>
      </c>
      <c r="N108" s="24">
        <v>111.161233272464</v>
      </c>
      <c r="O108" s="24">
        <v>113.384457937913</v>
      </c>
      <c r="P108" s="24">
        <v>115.765531554609</v>
      </c>
      <c r="Q108" s="24">
        <v>118.196607717256</v>
      </c>
      <c r="R108" s="24">
        <v>120.678736479319</v>
      </c>
    </row>
    <row r="109" spans="1:18" x14ac:dyDescent="0.3">
      <c r="A109" s="2" t="s">
        <v>15</v>
      </c>
      <c r="B109" s="2" t="s">
        <v>147</v>
      </c>
      <c r="C109" t="s">
        <v>159</v>
      </c>
      <c r="D109" t="s">
        <v>45</v>
      </c>
      <c r="E109" t="s">
        <v>89</v>
      </c>
      <c r="F109" s="24">
        <v>97</v>
      </c>
      <c r="G109" s="24">
        <v>98.7</v>
      </c>
      <c r="H109" s="24">
        <v>99.2</v>
      </c>
      <c r="I109" s="24">
        <v>99.9</v>
      </c>
      <c r="J109" s="24">
        <v>101.8</v>
      </c>
      <c r="K109" s="24">
        <v>104.5</v>
      </c>
      <c r="L109" s="24">
        <v>106.4</v>
      </c>
      <c r="M109" s="24">
        <v>109.161593222387</v>
      </c>
      <c r="N109" s="24">
        <v>111.344825086835</v>
      </c>
      <c r="O109" s="24">
        <v>113.580996157239</v>
      </c>
      <c r="P109" s="24">
        <v>115.96619707654099</v>
      </c>
      <c r="Q109" s="24">
        <v>118.40148721514799</v>
      </c>
      <c r="R109" s="24">
        <v>120.887918446667</v>
      </c>
    </row>
    <row r="110" spans="1:18" x14ac:dyDescent="0.3">
      <c r="A110" s="2" t="s">
        <v>15</v>
      </c>
      <c r="B110" s="2" t="s">
        <v>148</v>
      </c>
      <c r="C110" t="s">
        <v>160</v>
      </c>
      <c r="D110" t="s">
        <v>45</v>
      </c>
      <c r="E110" t="s">
        <v>89</v>
      </c>
      <c r="F110" s="24">
        <v>97.5</v>
      </c>
      <c r="G110" s="24">
        <v>99.1</v>
      </c>
      <c r="H110" s="24">
        <v>99.5</v>
      </c>
      <c r="I110" s="24">
        <v>100.1</v>
      </c>
      <c r="J110" s="24">
        <v>102.4</v>
      </c>
      <c r="K110" s="24">
        <v>104.9</v>
      </c>
      <c r="L110" s="24">
        <v>106.8</v>
      </c>
      <c r="M110" s="24">
        <v>109.341882468641</v>
      </c>
      <c r="N110" s="24">
        <v>111.52872011801399</v>
      </c>
      <c r="O110" s="24">
        <v>113.77787505175399</v>
      </c>
      <c r="P110" s="24">
        <v>116.167210427841</v>
      </c>
      <c r="Q110" s="24">
        <v>118.606721846825</v>
      </c>
      <c r="R110" s="24">
        <v>121.097463005609</v>
      </c>
    </row>
    <row r="111" spans="1:18" x14ac:dyDescent="0.3">
      <c r="A111" s="2" t="s">
        <v>15</v>
      </c>
      <c r="B111" s="2" t="s">
        <v>149</v>
      </c>
      <c r="C111" t="s">
        <v>161</v>
      </c>
      <c r="D111" t="s">
        <v>45</v>
      </c>
      <c r="E111" t="s">
        <v>89</v>
      </c>
      <c r="F111" s="24">
        <v>97.8</v>
      </c>
      <c r="G111" s="24">
        <v>99.3</v>
      </c>
      <c r="H111" s="24">
        <v>99.6</v>
      </c>
      <c r="I111" s="24">
        <v>100.4</v>
      </c>
      <c r="J111" s="24">
        <v>102.7</v>
      </c>
      <c r="K111" s="24">
        <v>105.1</v>
      </c>
      <c r="L111" s="24">
        <v>107</v>
      </c>
      <c r="M111" s="24">
        <v>109.52246947724301</v>
      </c>
      <c r="N111" s="24">
        <v>111.712918866788</v>
      </c>
      <c r="O111" s="24">
        <v>113.97509521197701</v>
      </c>
      <c r="P111" s="24">
        <v>116.368572211429</v>
      </c>
      <c r="Q111" s="24">
        <v>118.812312227869</v>
      </c>
      <c r="R111" s="24">
        <v>121.307370784654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F33"/>
  <sheetViews>
    <sheetView showGridLines="0" workbookViewId="0"/>
  </sheetViews>
  <sheetFormatPr defaultRowHeight="13" x14ac:dyDescent="0.3"/>
  <cols>
    <col min="1" max="1" width="2.296875" customWidth="1"/>
    <col min="2" max="4" width="14.69921875" customWidth="1"/>
  </cols>
  <sheetData>
    <row r="1" spans="1:6" ht="20" x14ac:dyDescent="0.4">
      <c r="A1" s="38" t="s">
        <v>167</v>
      </c>
    </row>
    <row r="3" spans="1:6" x14ac:dyDescent="0.3">
      <c r="B3" s="1" t="s">
        <v>101</v>
      </c>
      <c r="C3" s="1"/>
      <c r="D3" s="1"/>
    </row>
    <row r="4" spans="1:6" x14ac:dyDescent="0.3">
      <c r="B4" s="1"/>
      <c r="C4" s="1" t="s">
        <v>15</v>
      </c>
      <c r="D4" s="1" t="s">
        <v>14</v>
      </c>
    </row>
    <row r="5" spans="1:6" x14ac:dyDescent="0.3">
      <c r="B5" s="5" t="s">
        <v>6</v>
      </c>
      <c r="C5" s="5">
        <v>100</v>
      </c>
      <c r="D5" s="5">
        <v>100</v>
      </c>
    </row>
    <row r="6" spans="1:6" x14ac:dyDescent="0.3">
      <c r="B6" s="6" t="s">
        <v>7</v>
      </c>
      <c r="C6" s="6">
        <v>102.12509995202271</v>
      </c>
      <c r="D6" s="6">
        <v>102.12697905005533</v>
      </c>
    </row>
    <row r="7" spans="1:6" x14ac:dyDescent="0.3">
      <c r="B7" s="6" t="s">
        <v>8</v>
      </c>
      <c r="C7" s="6">
        <v>103.90494473379816</v>
      </c>
      <c r="D7" s="6">
        <v>104.47617143770924</v>
      </c>
    </row>
    <row r="8" spans="1:6" x14ac:dyDescent="0.3">
      <c r="B8" s="6" t="s">
        <v>9</v>
      </c>
      <c r="C8" s="6">
        <v>105.48008891879638</v>
      </c>
      <c r="D8" s="6">
        <v>107.0590916360147</v>
      </c>
    </row>
    <row r="9" spans="1:6" x14ac:dyDescent="0.3">
      <c r="B9" s="6" t="s">
        <v>10</v>
      </c>
      <c r="C9" s="6">
        <v>107.25569385764527</v>
      </c>
      <c r="D9" s="6">
        <v>109.20014393091282</v>
      </c>
    </row>
    <row r="10" spans="1:6" x14ac:dyDescent="0.3">
      <c r="B10" s="6" t="s">
        <v>11</v>
      </c>
      <c r="C10" s="6">
        <v>109.19267903192609</v>
      </c>
      <c r="D10" s="6">
        <v>111.38421557652323</v>
      </c>
    </row>
    <row r="11" spans="1:6" x14ac:dyDescent="0.3">
      <c r="B11" s="6" t="s">
        <v>12</v>
      </c>
      <c r="C11" s="6">
        <v>111.29258446431119</v>
      </c>
      <c r="D11" s="6">
        <v>113.61170638093647</v>
      </c>
    </row>
    <row r="12" spans="1:6" x14ac:dyDescent="0.3">
      <c r="B12" s="6" t="s">
        <v>13</v>
      </c>
      <c r="C12" s="6">
        <v>113.46971114881173</v>
      </c>
      <c r="D12" s="6">
        <v>115.88397569166796</v>
      </c>
    </row>
    <row r="14" spans="1:6" x14ac:dyDescent="0.3">
      <c r="B14" s="1" t="s">
        <v>102</v>
      </c>
      <c r="C14" s="1"/>
      <c r="D14" s="1"/>
    </row>
    <row r="15" spans="1:6" x14ac:dyDescent="0.3">
      <c r="B15" s="1"/>
      <c r="C15" s="1" t="s">
        <v>15</v>
      </c>
      <c r="D15" s="1" t="s">
        <v>14</v>
      </c>
    </row>
    <row r="16" spans="1:6" x14ac:dyDescent="0.3">
      <c r="B16" s="6" t="s">
        <v>9</v>
      </c>
      <c r="C16" s="17">
        <f>C$5/C8</f>
        <v>0.94804622393696292</v>
      </c>
      <c r="D16" s="6">
        <f t="shared" ref="D16:D20" si="0">D$5/D8</f>
        <v>0.93406359489753021</v>
      </c>
      <c r="E16" s="27"/>
      <c r="F16" s="27"/>
    </row>
    <row r="17" spans="2:6" x14ac:dyDescent="0.3">
      <c r="B17" s="6" t="s">
        <v>10</v>
      </c>
      <c r="C17" s="6">
        <f>C$5/C9</f>
        <v>0.93235143425322142</v>
      </c>
      <c r="D17" s="6">
        <f t="shared" si="0"/>
        <v>0.91574970874824646</v>
      </c>
      <c r="E17" s="27"/>
      <c r="F17" s="27"/>
    </row>
    <row r="18" spans="2:6" x14ac:dyDescent="0.3">
      <c r="B18" s="6" t="s">
        <v>11</v>
      </c>
      <c r="C18" s="6">
        <f>C$5/C10</f>
        <v>0.91581231348634362</v>
      </c>
      <c r="D18" s="6">
        <f t="shared" si="0"/>
        <v>0.89779327782129015</v>
      </c>
      <c r="E18" s="27"/>
      <c r="F18" s="27"/>
    </row>
    <row r="19" spans="2:6" x14ac:dyDescent="0.3">
      <c r="B19" s="6" t="s">
        <v>12</v>
      </c>
      <c r="C19" s="6">
        <f>C$5/C11</f>
        <v>0.89853246270929721</v>
      </c>
      <c r="D19" s="6">
        <f t="shared" si="0"/>
        <v>0.88019098722717137</v>
      </c>
      <c r="E19" s="27"/>
      <c r="F19" s="27"/>
    </row>
    <row r="20" spans="2:6" x14ac:dyDescent="0.3">
      <c r="B20" s="6" t="s">
        <v>13</v>
      </c>
      <c r="C20" s="6">
        <f>C$5/C12</f>
        <v>0.88129245229903996</v>
      </c>
      <c r="D20" s="6">
        <f t="shared" si="0"/>
        <v>0.86293207842704334</v>
      </c>
      <c r="E20" s="27"/>
      <c r="F20" s="27"/>
    </row>
    <row r="33" spans="3:3" x14ac:dyDescent="0.3">
      <c r="C33" t="s">
        <v>103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theme="1"/>
  </sheetPr>
  <dimension ref="A1"/>
  <sheetViews>
    <sheetView zoomScale="80" workbookViewId="0"/>
  </sheetViews>
  <sheetFormatPr defaultColWidth="8.8984375" defaultRowHeight="12.5" x14ac:dyDescent="0.25"/>
  <cols>
    <col min="1" max="16384" width="8.8984375" style="9"/>
  </cols>
  <sheetData/>
  <pageMargins left="0.3" right="0.3" top="0.3" bottom="0.3" header="0.2" footer="0.2"/>
  <pageSetup scale="75" orientation="landscape" horizontalDpi="200" verticalDpi="200" r:id="rId1"/>
  <headerFooter alignWithMargins="0">
    <oddHeader>&amp;CTab: &amp;A</oddHeader>
    <oddFooter>&amp;L&amp;D &amp;T&amp;C&amp;Z&amp;F -- &amp;A&amp;R&amp;P/&amp;N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R37"/>
  <sheetViews>
    <sheetView showGridLines="0" zoomScale="70" zoomScaleNormal="70" workbookViewId="0"/>
  </sheetViews>
  <sheetFormatPr defaultColWidth="8.8984375" defaultRowHeight="12.5" x14ac:dyDescent="0.25"/>
  <cols>
    <col min="1" max="1" width="4.59765625" style="9" customWidth="1"/>
    <col min="2" max="2" width="14.69921875" style="9" customWidth="1"/>
    <col min="3" max="3" width="8.8984375" style="9" customWidth="1"/>
    <col min="4" max="4" width="8.8984375" style="9"/>
    <col min="5" max="5" width="11.59765625" style="9" bestFit="1" customWidth="1"/>
    <col min="6" max="6" width="59.09765625" style="9" customWidth="1"/>
    <col min="7" max="7" width="8.8984375" style="9"/>
    <col min="8" max="12" width="9" style="9" bestFit="1" customWidth="1"/>
    <col min="13" max="20" width="11" style="9" bestFit="1" customWidth="1"/>
    <col min="21" max="21" width="12.3984375" style="9" bestFit="1" customWidth="1"/>
    <col min="22" max="22" width="11.3984375" style="9" bestFit="1" customWidth="1"/>
    <col min="23" max="16384" width="8.8984375" style="9"/>
  </cols>
  <sheetData>
    <row r="1" spans="1:44" ht="20" x14ac:dyDescent="0.4">
      <c r="A1" s="38" t="s">
        <v>172</v>
      </c>
    </row>
    <row r="2" spans="1:44" ht="13" x14ac:dyDescent="0.3">
      <c r="A2" s="39" t="s">
        <v>168</v>
      </c>
    </row>
    <row r="4" spans="1:44" ht="12.75" customHeight="1" x14ac:dyDescent="0.3">
      <c r="B4" s="18" t="s">
        <v>117</v>
      </c>
      <c r="C4" s="16"/>
    </row>
    <row r="5" spans="1:44" ht="12.75" hidden="1" customHeight="1" x14ac:dyDescent="0.25">
      <c r="B5" s="76"/>
      <c r="C5" s="16" t="s">
        <v>186</v>
      </c>
    </row>
    <row r="6" spans="1:44" x14ac:dyDescent="0.25">
      <c r="B6" s="78"/>
      <c r="C6" s="9" t="s">
        <v>187</v>
      </c>
    </row>
    <row r="7" spans="1:44" x14ac:dyDescent="0.25">
      <c r="B7" s="77"/>
      <c r="C7" s="9" t="s">
        <v>178</v>
      </c>
    </row>
    <row r="8" spans="1:44" x14ac:dyDescent="0.25">
      <c r="B8" s="13"/>
      <c r="C8" s="9" t="s">
        <v>118</v>
      </c>
    </row>
    <row r="10" spans="1:44" s="37" customFormat="1" ht="18" x14ac:dyDescent="0.4">
      <c r="A10" s="32" t="s">
        <v>170</v>
      </c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6"/>
    </row>
    <row r="12" spans="1:44" ht="13" x14ac:dyDescent="0.3">
      <c r="C12" s="43" t="s">
        <v>75</v>
      </c>
      <c r="D12" s="43" t="s">
        <v>116</v>
      </c>
      <c r="E12" s="43" t="s">
        <v>86</v>
      </c>
      <c r="F12" s="43" t="s">
        <v>87</v>
      </c>
      <c r="G12" s="43" t="s">
        <v>0</v>
      </c>
      <c r="H12" s="44" t="s">
        <v>1</v>
      </c>
      <c r="I12" s="44" t="s">
        <v>2</v>
      </c>
      <c r="J12" s="45" t="s">
        <v>3</v>
      </c>
      <c r="K12" s="44" t="s">
        <v>4</v>
      </c>
      <c r="L12" s="44" t="s">
        <v>5</v>
      </c>
      <c r="M12" s="44" t="s">
        <v>6</v>
      </c>
      <c r="N12" s="45" t="s">
        <v>7</v>
      </c>
      <c r="O12" s="44" t="s">
        <v>8</v>
      </c>
      <c r="P12" s="45" t="s">
        <v>9</v>
      </c>
      <c r="Q12" s="44" t="s">
        <v>10</v>
      </c>
      <c r="R12" s="44" t="s">
        <v>11</v>
      </c>
      <c r="S12" s="44" t="s">
        <v>12</v>
      </c>
      <c r="T12" s="44" t="s">
        <v>13</v>
      </c>
    </row>
    <row r="13" spans="1:44" ht="13" x14ac:dyDescent="0.3">
      <c r="B13" s="80" t="s">
        <v>169</v>
      </c>
      <c r="C13" s="40" t="s">
        <v>15</v>
      </c>
      <c r="D13" s="41">
        <v>1</v>
      </c>
      <c r="E13" s="42" t="s">
        <v>47</v>
      </c>
      <c r="F13" s="42" t="s">
        <v>123</v>
      </c>
      <c r="G13" s="41" t="s">
        <v>48</v>
      </c>
      <c r="H13" s="50">
        <f t="array" ref="H13">INDEX(Inputs!$F$4:$R$111,MATCH('Cost per tariff category'!$C13 &amp; 'Cost per tariff category'!$E13,Inputs!$A$4:$A$111 &amp; Inputs!$B$4:$B$111,0),MATCH('Cost per tariff category'!H$12,Inputs!$F$2:$R$2,0))</f>
        <v>0</v>
      </c>
      <c r="I13" s="50">
        <f t="array" ref="I13">INDEX(Inputs!$F$4:$R$111,MATCH('Cost per tariff category'!$C13 &amp; 'Cost per tariff category'!$E13,Inputs!$A$4:$A$111 &amp; Inputs!$B$4:$B$111,0),MATCH('Cost per tariff category'!I$12,Inputs!$F$2:$R$2,0))</f>
        <v>0</v>
      </c>
      <c r="J13" s="50">
        <f t="array" ref="J13">INDEX(Inputs!$F$4:$R$111,MATCH('Cost per tariff category'!$C13 &amp; 'Cost per tariff category'!$E13,Inputs!$A$4:$A$111 &amp; Inputs!$B$4:$B$111,0),MATCH('Cost per tariff category'!J$12,Inputs!$F$2:$R$2,0))</f>
        <v>0</v>
      </c>
      <c r="K13" s="50">
        <f t="array" ref="K13">INDEX(Inputs!$F$4:$R$111,MATCH('Cost per tariff category'!$C13 &amp; 'Cost per tariff category'!$E13,Inputs!$A$4:$A$111 &amp; Inputs!$B$4:$B$111,0),MATCH('Cost per tariff category'!K$12,Inputs!$F$2:$R$2,0))</f>
        <v>0</v>
      </c>
      <c r="L13" s="50">
        <f t="array" ref="L13">INDEX(Inputs!$F$4:$R$111,MATCH('Cost per tariff category'!$C13 &amp; 'Cost per tariff category'!$E13,Inputs!$A$4:$A$111 &amp; Inputs!$B$4:$B$111,0),MATCH('Cost per tariff category'!L$12,Inputs!$F$2:$R$2,0))</f>
        <v>0</v>
      </c>
      <c r="M13" s="50">
        <f t="array" ref="M13">INDEX(Inputs!$F$4:$R$111,MATCH('Cost per tariff category'!$C13 &amp; 'Cost per tariff category'!$E13,Inputs!$A$4:$A$111 &amp; Inputs!$B$4:$B$111,0),MATCH('Cost per tariff category'!M$12,Inputs!$F$2:$R$2,0))</f>
        <v>47.04</v>
      </c>
      <c r="N13" s="50">
        <f t="array" ref="N13">INDEX(Inputs!$F$4:$R$111,MATCH('Cost per tariff category'!$C13 &amp; 'Cost per tariff category'!$E13,Inputs!$A$4:$A$111 &amp; Inputs!$B$4:$B$111,0),MATCH('Cost per tariff category'!N$12,Inputs!$F$2:$R$2,0))</f>
        <v>50.84</v>
      </c>
      <c r="O13" s="50">
        <f t="array" ref="O13">INDEX(Inputs!$F$4:$R$111,MATCH('Cost per tariff category'!$C13 &amp; 'Cost per tariff category'!$E13,Inputs!$A$4:$A$111 &amp; Inputs!$B$4:$B$111,0),MATCH('Cost per tariff category'!O$12,Inputs!$F$2:$R$2,0))</f>
        <v>52.63</v>
      </c>
      <c r="P13" s="46">
        <f t="array" ref="P13">INDEX(Inputs!$F$4:$R$111,MATCH('Cost per tariff category'!$C13 &amp; 'Cost per tariff category'!$E13,Inputs!$A$4:$A$111 &amp; Inputs!$B$4:$B$111,0),MATCH('Cost per tariff category'!P$12,Inputs!$F$2:$R$2,0))</f>
        <v>47.04</v>
      </c>
      <c r="Q13" s="46">
        <f t="array" ref="Q13">INDEX(Inputs!$F$4:$R$111,MATCH('Cost per tariff category'!$C13 &amp; 'Cost per tariff category'!$E13,Inputs!$A$4:$A$111 &amp; Inputs!$B$4:$B$111,0),MATCH('Cost per tariff category'!Q$12,Inputs!$F$2:$R$2,0))</f>
        <v>47.68</v>
      </c>
      <c r="R13" s="46">
        <f t="array" ref="R13">INDEX(Inputs!$F$4:$R$111,MATCH('Cost per tariff category'!$C13 &amp; 'Cost per tariff category'!$E13,Inputs!$A$4:$A$111 &amp; Inputs!$B$4:$B$111,0),MATCH('Cost per tariff category'!R$12,Inputs!$F$2:$R$2,0))</f>
        <v>47.37</v>
      </c>
      <c r="S13" s="46">
        <f t="array" ref="S13">INDEX(Inputs!$F$4:$R$111,MATCH('Cost per tariff category'!$C13 &amp; 'Cost per tariff category'!$E13,Inputs!$A$4:$A$111 &amp; Inputs!$B$4:$B$111,0),MATCH('Cost per tariff category'!S$12,Inputs!$F$2:$R$2,0))</f>
        <v>48.44</v>
      </c>
      <c r="T13" s="46">
        <f t="array" ref="T13">INDEX(Inputs!$F$4:$R$111,MATCH('Cost per tariff category'!$C13 &amp; 'Cost per tariff category'!$E13,Inputs!$A$4:$A$111 &amp; Inputs!$B$4:$B$111,0),MATCH('Cost per tariff category'!T$12,Inputs!$F$2:$R$2,0))</f>
        <v>48.98</v>
      </c>
    </row>
    <row r="14" spans="1:44" ht="13" x14ac:dyDescent="0.3">
      <c r="B14" s="80"/>
      <c r="C14" s="26" t="s">
        <v>15</v>
      </c>
      <c r="D14" s="12">
        <v>2</v>
      </c>
      <c r="E14" s="1" t="s">
        <v>51</v>
      </c>
      <c r="F14" s="1" t="s">
        <v>119</v>
      </c>
      <c r="G14" s="12" t="s">
        <v>48</v>
      </c>
      <c r="H14" s="51">
        <f t="array" ref="H14">INDEX(Inputs!$F$4:$R$111,MATCH('Cost per tariff category'!$C14 &amp; 'Cost per tariff category'!$E14,Inputs!$A$4:$A$111 &amp; Inputs!$B$4:$B$111,0),MATCH('Cost per tariff category'!H$12,Inputs!$F$2:$R$2,0))</f>
        <v>0</v>
      </c>
      <c r="I14" s="51">
        <f t="array" ref="I14">INDEX(Inputs!$F$4:$R$111,MATCH('Cost per tariff category'!$C14 &amp; 'Cost per tariff category'!$E14,Inputs!$A$4:$A$111 &amp; Inputs!$B$4:$B$111,0),MATCH('Cost per tariff category'!I$12,Inputs!$F$2:$R$2,0))</f>
        <v>0</v>
      </c>
      <c r="J14" s="51">
        <f t="array" ref="J14">INDEX(Inputs!$F$4:$R$111,MATCH('Cost per tariff category'!$C14 &amp; 'Cost per tariff category'!$E14,Inputs!$A$4:$A$111 &amp; Inputs!$B$4:$B$111,0),MATCH('Cost per tariff category'!J$12,Inputs!$F$2:$R$2,0))</f>
        <v>0</v>
      </c>
      <c r="K14" s="51">
        <f t="array" ref="K14">INDEX(Inputs!$F$4:$R$111,MATCH('Cost per tariff category'!$C14 &amp; 'Cost per tariff category'!$E14,Inputs!$A$4:$A$111 &amp; Inputs!$B$4:$B$111,0),MATCH('Cost per tariff category'!K$12,Inputs!$F$2:$R$2,0))</f>
        <v>0</v>
      </c>
      <c r="L14" s="51">
        <f t="array" ref="L14">INDEX(Inputs!$F$4:$R$111,MATCH('Cost per tariff category'!$C14 &amp; 'Cost per tariff category'!$E14,Inputs!$A$4:$A$111 &amp; Inputs!$B$4:$B$111,0),MATCH('Cost per tariff category'!L$12,Inputs!$F$2:$R$2,0))</f>
        <v>0</v>
      </c>
      <c r="M14" s="51">
        <f t="array" ref="M14">INDEX(Inputs!$F$4:$R$111,MATCH('Cost per tariff category'!$C14 &amp; 'Cost per tariff category'!$E14,Inputs!$A$4:$A$111 &amp; Inputs!$B$4:$B$111,0),MATCH('Cost per tariff category'!M$12,Inputs!$F$2:$R$2,0))</f>
        <v>173.11</v>
      </c>
      <c r="N14" s="51">
        <f t="array" ref="N14">INDEX(Inputs!$F$4:$R$111,MATCH('Cost per tariff category'!$C14 &amp; 'Cost per tariff category'!$E14,Inputs!$A$4:$A$111 &amp; Inputs!$B$4:$B$111,0),MATCH('Cost per tariff category'!N$12,Inputs!$F$2:$R$2,0))</f>
        <v>182.2</v>
      </c>
      <c r="O14" s="51">
        <f t="array" ref="O14">INDEX(Inputs!$F$4:$R$111,MATCH('Cost per tariff category'!$C14 &amp; 'Cost per tariff category'!$E14,Inputs!$A$4:$A$111 &amp; Inputs!$B$4:$B$111,0),MATCH('Cost per tariff category'!O$12,Inputs!$F$2:$R$2,0))</f>
        <v>189.37</v>
      </c>
      <c r="P14" s="47">
        <f t="array" ref="P14">INDEX(Inputs!$F$4:$R$111,MATCH('Cost per tariff category'!$C14 &amp; 'Cost per tariff category'!$E14,Inputs!$A$4:$A$111 &amp; Inputs!$B$4:$B$111,0),MATCH('Cost per tariff category'!P$12,Inputs!$F$2:$R$2,0))</f>
        <v>162.99</v>
      </c>
      <c r="Q14" s="47">
        <f t="array" ref="Q14">INDEX(Inputs!$F$4:$R$111,MATCH('Cost per tariff category'!$C14 &amp; 'Cost per tariff category'!$E14,Inputs!$A$4:$A$111 &amp; Inputs!$B$4:$B$111,0),MATCH('Cost per tariff category'!Q$12,Inputs!$F$2:$R$2,0))</f>
        <v>166.37</v>
      </c>
      <c r="R14" s="47">
        <f t="array" ref="R14">INDEX(Inputs!$F$4:$R$111,MATCH('Cost per tariff category'!$C14 &amp; 'Cost per tariff category'!$E14,Inputs!$A$4:$A$111 &amp; Inputs!$B$4:$B$111,0),MATCH('Cost per tariff category'!R$12,Inputs!$F$2:$R$2,0))</f>
        <v>167.18</v>
      </c>
      <c r="S14" s="47">
        <f t="array" ref="S14">INDEX(Inputs!$F$4:$R$111,MATCH('Cost per tariff category'!$C14 &amp; 'Cost per tariff category'!$E14,Inputs!$A$4:$A$111 &amp; Inputs!$B$4:$B$111,0),MATCH('Cost per tariff category'!S$12,Inputs!$F$2:$R$2,0))</f>
        <v>172.13</v>
      </c>
      <c r="T14" s="47">
        <f t="array" ref="T14">INDEX(Inputs!$F$4:$R$111,MATCH('Cost per tariff category'!$C14 &amp; 'Cost per tariff category'!$E14,Inputs!$A$4:$A$111 &amp; Inputs!$B$4:$B$111,0),MATCH('Cost per tariff category'!T$12,Inputs!$F$2:$R$2,0))</f>
        <v>175.12</v>
      </c>
    </row>
    <row r="15" spans="1:44" ht="13" x14ac:dyDescent="0.3">
      <c r="B15" s="80"/>
      <c r="C15" s="26" t="s">
        <v>15</v>
      </c>
      <c r="D15" s="12">
        <v>3</v>
      </c>
      <c r="E15" s="1" t="s">
        <v>54</v>
      </c>
      <c r="F15" s="1" t="s">
        <v>120</v>
      </c>
      <c r="G15" s="12" t="s">
        <v>48</v>
      </c>
      <c r="H15" s="51">
        <f t="array" ref="H15">INDEX(Inputs!$F$4:$R$111,MATCH('Cost per tariff category'!$C15 &amp; 'Cost per tariff category'!$E15,Inputs!$A$4:$A$111 &amp; Inputs!$B$4:$B$111,0),MATCH('Cost per tariff category'!H$12,Inputs!$F$2:$R$2,0))</f>
        <v>0</v>
      </c>
      <c r="I15" s="51">
        <f t="array" ref="I15">INDEX(Inputs!$F$4:$R$111,MATCH('Cost per tariff category'!$C15 &amp; 'Cost per tariff category'!$E15,Inputs!$A$4:$A$111 &amp; Inputs!$B$4:$B$111,0),MATCH('Cost per tariff category'!I$12,Inputs!$F$2:$R$2,0))</f>
        <v>0</v>
      </c>
      <c r="J15" s="51">
        <f t="array" ref="J15">INDEX(Inputs!$F$4:$R$111,MATCH('Cost per tariff category'!$C15 &amp; 'Cost per tariff category'!$E15,Inputs!$A$4:$A$111 &amp; Inputs!$B$4:$B$111,0),MATCH('Cost per tariff category'!J$12,Inputs!$F$2:$R$2,0))</f>
        <v>0</v>
      </c>
      <c r="K15" s="51">
        <f t="array" ref="K15">INDEX(Inputs!$F$4:$R$111,MATCH('Cost per tariff category'!$C15 &amp; 'Cost per tariff category'!$E15,Inputs!$A$4:$A$111 &amp; Inputs!$B$4:$B$111,0),MATCH('Cost per tariff category'!K$12,Inputs!$F$2:$R$2,0))</f>
        <v>0</v>
      </c>
      <c r="L15" s="51">
        <f t="array" ref="L15">INDEX(Inputs!$F$4:$R$111,MATCH('Cost per tariff category'!$C15 &amp; 'Cost per tariff category'!$E15,Inputs!$A$4:$A$111 &amp; Inputs!$B$4:$B$111,0),MATCH('Cost per tariff category'!L$12,Inputs!$F$2:$R$2,0))</f>
        <v>0</v>
      </c>
      <c r="M15" s="51">
        <f t="array" ref="M15">INDEX(Inputs!$F$4:$R$111,MATCH('Cost per tariff category'!$C15 &amp; 'Cost per tariff category'!$E15,Inputs!$A$4:$A$111 &amp; Inputs!$B$4:$B$111,0),MATCH('Cost per tariff category'!M$12,Inputs!$F$2:$R$2,0))</f>
        <v>1503.02</v>
      </c>
      <c r="N15" s="51">
        <f t="array" ref="N15">INDEX(Inputs!$F$4:$R$111,MATCH('Cost per tariff category'!$C15 &amp; 'Cost per tariff category'!$E15,Inputs!$A$4:$A$111 &amp; Inputs!$B$4:$B$111,0),MATCH('Cost per tariff category'!N$12,Inputs!$F$2:$R$2,0))</f>
        <v>1000.15</v>
      </c>
      <c r="O15" s="51">
        <f t="array" ref="O15">INDEX(Inputs!$F$4:$R$111,MATCH('Cost per tariff category'!$C15 &amp; 'Cost per tariff category'!$E15,Inputs!$A$4:$A$111 &amp; Inputs!$B$4:$B$111,0),MATCH('Cost per tariff category'!O$12,Inputs!$F$2:$R$2,0))</f>
        <v>962.81</v>
      </c>
      <c r="P15" s="47">
        <f t="array" ref="P15">INDEX(Inputs!$F$4:$R$111,MATCH('Cost per tariff category'!$C15 &amp; 'Cost per tariff category'!$E15,Inputs!$A$4:$A$111 &amp; Inputs!$B$4:$B$111,0),MATCH('Cost per tariff category'!P$12,Inputs!$F$2:$R$2,0))</f>
        <v>768.25</v>
      </c>
      <c r="Q15" s="47">
        <f t="array" ref="Q15">INDEX(Inputs!$F$4:$R$111,MATCH('Cost per tariff category'!$C15 &amp; 'Cost per tariff category'!$E15,Inputs!$A$4:$A$111 &amp; Inputs!$B$4:$B$111,0),MATCH('Cost per tariff category'!Q$12,Inputs!$F$2:$R$2,0))</f>
        <v>787.99</v>
      </c>
      <c r="R15" s="47">
        <f t="array" ref="R15">INDEX(Inputs!$F$4:$R$111,MATCH('Cost per tariff category'!$C15 &amp; 'Cost per tariff category'!$E15,Inputs!$A$4:$A$111 &amp; Inputs!$B$4:$B$111,0),MATCH('Cost per tariff category'!R$12,Inputs!$F$2:$R$2,0))</f>
        <v>810.54</v>
      </c>
      <c r="S15" s="47">
        <f t="array" ref="S15">INDEX(Inputs!$F$4:$R$111,MATCH('Cost per tariff category'!$C15 &amp; 'Cost per tariff category'!$E15,Inputs!$A$4:$A$111 &amp; Inputs!$B$4:$B$111,0),MATCH('Cost per tariff category'!S$12,Inputs!$F$2:$R$2,0))</f>
        <v>843.68</v>
      </c>
      <c r="T15" s="47">
        <f t="array" ref="T15">INDEX(Inputs!$F$4:$R$111,MATCH('Cost per tariff category'!$C15 &amp; 'Cost per tariff category'!$E15,Inputs!$A$4:$A$111 &amp; Inputs!$B$4:$B$111,0),MATCH('Cost per tariff category'!T$12,Inputs!$F$2:$R$2,0))</f>
        <v>864.45</v>
      </c>
    </row>
    <row r="16" spans="1:44" ht="13" x14ac:dyDescent="0.3">
      <c r="B16" s="80"/>
      <c r="C16" s="26" t="s">
        <v>15</v>
      </c>
      <c r="D16" s="12">
        <v>4</v>
      </c>
      <c r="E16" s="1" t="s">
        <v>56</v>
      </c>
      <c r="F16" s="1" t="s">
        <v>124</v>
      </c>
      <c r="G16" s="12" t="s">
        <v>48</v>
      </c>
      <c r="H16" s="51">
        <f t="array" ref="H16">INDEX(Inputs!$F$4:$R$111,MATCH('Cost per tariff category'!$C16 &amp; 'Cost per tariff category'!$E16,Inputs!$A$4:$A$111 &amp; Inputs!$B$4:$B$111,0),MATCH('Cost per tariff category'!H$12,Inputs!$F$2:$R$2,0))</f>
        <v>0</v>
      </c>
      <c r="I16" s="51">
        <f t="array" ref="I16">INDEX(Inputs!$F$4:$R$111,MATCH('Cost per tariff category'!$C16 &amp; 'Cost per tariff category'!$E16,Inputs!$A$4:$A$111 &amp; Inputs!$B$4:$B$111,0),MATCH('Cost per tariff category'!I$12,Inputs!$F$2:$R$2,0))</f>
        <v>0</v>
      </c>
      <c r="J16" s="51">
        <f t="array" ref="J16">INDEX(Inputs!$F$4:$R$111,MATCH('Cost per tariff category'!$C16 &amp; 'Cost per tariff category'!$E16,Inputs!$A$4:$A$111 &amp; Inputs!$B$4:$B$111,0),MATCH('Cost per tariff category'!J$12,Inputs!$F$2:$R$2,0))</f>
        <v>0</v>
      </c>
      <c r="K16" s="51">
        <f t="array" ref="K16">INDEX(Inputs!$F$4:$R$111,MATCH('Cost per tariff category'!$C16 &amp; 'Cost per tariff category'!$E16,Inputs!$A$4:$A$111 &amp; Inputs!$B$4:$B$111,0),MATCH('Cost per tariff category'!K$12,Inputs!$F$2:$R$2,0))</f>
        <v>0</v>
      </c>
      <c r="L16" s="51">
        <f t="array" ref="L16">INDEX(Inputs!$F$4:$R$111,MATCH('Cost per tariff category'!$C16 &amp; 'Cost per tariff category'!$E16,Inputs!$A$4:$A$111 &amp; Inputs!$B$4:$B$111,0),MATCH('Cost per tariff category'!L$12,Inputs!$F$2:$R$2,0))</f>
        <v>0</v>
      </c>
      <c r="M16" s="51">
        <f t="array" ref="M16">INDEX(Inputs!$F$4:$R$111,MATCH('Cost per tariff category'!$C16 &amp; 'Cost per tariff category'!$E16,Inputs!$A$4:$A$111 &amp; Inputs!$B$4:$B$111,0),MATCH('Cost per tariff category'!M$12,Inputs!$F$2:$R$2,0))</f>
        <v>53.86</v>
      </c>
      <c r="N16" s="51">
        <f t="array" ref="N16">INDEX(Inputs!$F$4:$R$111,MATCH('Cost per tariff category'!$C16 &amp; 'Cost per tariff category'!$E16,Inputs!$A$4:$A$111 &amp; Inputs!$B$4:$B$111,0),MATCH('Cost per tariff category'!N$12,Inputs!$F$2:$R$2,0))</f>
        <v>46.99</v>
      </c>
      <c r="O16" s="51">
        <f t="array" ref="O16">INDEX(Inputs!$F$4:$R$111,MATCH('Cost per tariff category'!$C16 &amp; 'Cost per tariff category'!$E16,Inputs!$A$4:$A$111 &amp; Inputs!$B$4:$B$111,0),MATCH('Cost per tariff category'!O$12,Inputs!$F$2:$R$2,0))</f>
        <v>48.15</v>
      </c>
      <c r="P16" s="47">
        <f t="array" ref="P16">INDEX(Inputs!$F$4:$R$111,MATCH('Cost per tariff category'!$C16 &amp; 'Cost per tariff category'!$E16,Inputs!$A$4:$A$111 &amp; Inputs!$B$4:$B$111,0),MATCH('Cost per tariff category'!P$12,Inputs!$F$2:$R$2,0))</f>
        <v>42.7</v>
      </c>
      <c r="Q16" s="47">
        <f t="array" ref="Q16">INDEX(Inputs!$F$4:$R$111,MATCH('Cost per tariff category'!$C16 &amp; 'Cost per tariff category'!$E16,Inputs!$A$4:$A$111 &amp; Inputs!$B$4:$B$111,0),MATCH('Cost per tariff category'!Q$12,Inputs!$F$2:$R$2,0))</f>
        <v>42.79</v>
      </c>
      <c r="R16" s="47">
        <f t="array" ref="R16">INDEX(Inputs!$F$4:$R$111,MATCH('Cost per tariff category'!$C16 &amp; 'Cost per tariff category'!$E16,Inputs!$A$4:$A$111 &amp; Inputs!$B$4:$B$111,0),MATCH('Cost per tariff category'!R$12,Inputs!$F$2:$R$2,0))</f>
        <v>41.59</v>
      </c>
      <c r="S16" s="47">
        <f t="array" ref="S16">INDEX(Inputs!$F$4:$R$111,MATCH('Cost per tariff category'!$C16 &amp; 'Cost per tariff category'!$E16,Inputs!$A$4:$A$111 &amp; Inputs!$B$4:$B$111,0),MATCH('Cost per tariff category'!S$12,Inputs!$F$2:$R$2,0))</f>
        <v>42.08</v>
      </c>
      <c r="T16" s="47">
        <f t="array" ref="T16">INDEX(Inputs!$F$4:$R$111,MATCH('Cost per tariff category'!$C16 &amp; 'Cost per tariff category'!$E16,Inputs!$A$4:$A$111 &amp; Inputs!$B$4:$B$111,0),MATCH('Cost per tariff category'!T$12,Inputs!$F$2:$R$2,0))</f>
        <v>42.02</v>
      </c>
    </row>
    <row r="17" spans="1:44" ht="13" x14ac:dyDescent="0.3">
      <c r="B17" s="80"/>
      <c r="C17" s="26" t="s">
        <v>15</v>
      </c>
      <c r="D17" s="12">
        <v>5</v>
      </c>
      <c r="E17" s="1" t="s">
        <v>58</v>
      </c>
      <c r="F17" s="1" t="s">
        <v>121</v>
      </c>
      <c r="G17" s="12" t="s">
        <v>48</v>
      </c>
      <c r="H17" s="51">
        <f t="array" ref="H17">INDEX(Inputs!$F$4:$R$111,MATCH('Cost per tariff category'!$C17 &amp; 'Cost per tariff category'!$E17,Inputs!$A$4:$A$111 &amp; Inputs!$B$4:$B$111,0),MATCH('Cost per tariff category'!H$12,Inputs!$F$2:$R$2,0))</f>
        <v>0</v>
      </c>
      <c r="I17" s="51">
        <f t="array" ref="I17">INDEX(Inputs!$F$4:$R$111,MATCH('Cost per tariff category'!$C17 &amp; 'Cost per tariff category'!$E17,Inputs!$A$4:$A$111 &amp; Inputs!$B$4:$B$111,0),MATCH('Cost per tariff category'!I$12,Inputs!$F$2:$R$2,0))</f>
        <v>0</v>
      </c>
      <c r="J17" s="51">
        <f t="array" ref="J17">INDEX(Inputs!$F$4:$R$111,MATCH('Cost per tariff category'!$C17 &amp; 'Cost per tariff category'!$E17,Inputs!$A$4:$A$111 &amp; Inputs!$B$4:$B$111,0),MATCH('Cost per tariff category'!J$12,Inputs!$F$2:$R$2,0))</f>
        <v>0</v>
      </c>
      <c r="K17" s="51">
        <f t="array" ref="K17">INDEX(Inputs!$F$4:$R$111,MATCH('Cost per tariff category'!$C17 &amp; 'Cost per tariff category'!$E17,Inputs!$A$4:$A$111 &amp; Inputs!$B$4:$B$111,0),MATCH('Cost per tariff category'!K$12,Inputs!$F$2:$R$2,0))</f>
        <v>0</v>
      </c>
      <c r="L17" s="51">
        <f t="array" ref="L17">INDEX(Inputs!$F$4:$R$111,MATCH('Cost per tariff category'!$C17 &amp; 'Cost per tariff category'!$E17,Inputs!$A$4:$A$111 &amp; Inputs!$B$4:$B$111,0),MATCH('Cost per tariff category'!L$12,Inputs!$F$2:$R$2,0))</f>
        <v>0</v>
      </c>
      <c r="M17" s="51">
        <f t="array" ref="M17">INDEX(Inputs!$F$4:$R$111,MATCH('Cost per tariff category'!$C17 &amp; 'Cost per tariff category'!$E17,Inputs!$A$4:$A$111 &amp; Inputs!$B$4:$B$111,0),MATCH('Cost per tariff category'!M$12,Inputs!$F$2:$R$2,0))</f>
        <v>234.6</v>
      </c>
      <c r="N17" s="51">
        <f t="array" ref="N17">INDEX(Inputs!$F$4:$R$111,MATCH('Cost per tariff category'!$C17 &amp; 'Cost per tariff category'!$E17,Inputs!$A$4:$A$111 &amp; Inputs!$B$4:$B$111,0),MATCH('Cost per tariff category'!N$12,Inputs!$F$2:$R$2,0))</f>
        <v>199.16</v>
      </c>
      <c r="O17" s="51">
        <f t="array" ref="O17">INDEX(Inputs!$F$4:$R$111,MATCH('Cost per tariff category'!$C17 &amp; 'Cost per tariff category'!$E17,Inputs!$A$4:$A$111 &amp; Inputs!$B$4:$B$111,0),MATCH('Cost per tariff category'!O$12,Inputs!$F$2:$R$2,0))</f>
        <v>206.35</v>
      </c>
      <c r="P17" s="47">
        <f t="array" ref="P17">INDEX(Inputs!$F$4:$R$111,MATCH('Cost per tariff category'!$C17 &amp; 'Cost per tariff category'!$E17,Inputs!$A$4:$A$111 &amp; Inputs!$B$4:$B$111,0),MATCH('Cost per tariff category'!P$12,Inputs!$F$2:$R$2,0))</f>
        <v>172.69</v>
      </c>
      <c r="Q17" s="47">
        <f t="array" ref="Q17">INDEX(Inputs!$F$4:$R$111,MATCH('Cost per tariff category'!$C17 &amp; 'Cost per tariff category'!$E17,Inputs!$A$4:$A$111 &amp; Inputs!$B$4:$B$111,0),MATCH('Cost per tariff category'!Q$12,Inputs!$F$2:$R$2,0))</f>
        <v>176.54</v>
      </c>
      <c r="R17" s="47">
        <f t="array" ref="R17">INDEX(Inputs!$F$4:$R$111,MATCH('Cost per tariff category'!$C17 &amp; 'Cost per tariff category'!$E17,Inputs!$A$4:$A$111 &amp; Inputs!$B$4:$B$111,0),MATCH('Cost per tariff category'!R$12,Inputs!$F$2:$R$2,0))</f>
        <v>180.08</v>
      </c>
      <c r="S17" s="47">
        <f t="array" ref="S17">INDEX(Inputs!$F$4:$R$111,MATCH('Cost per tariff category'!$C17 &amp; 'Cost per tariff category'!$E17,Inputs!$A$4:$A$111 &amp; Inputs!$B$4:$B$111,0),MATCH('Cost per tariff category'!S$12,Inputs!$F$2:$R$2,0))</f>
        <v>186.17</v>
      </c>
      <c r="T17" s="47">
        <f t="array" ref="T17">INDEX(Inputs!$F$4:$R$111,MATCH('Cost per tariff category'!$C17 &amp; 'Cost per tariff category'!$E17,Inputs!$A$4:$A$111 &amp; Inputs!$B$4:$B$111,0),MATCH('Cost per tariff category'!T$12,Inputs!$F$2:$R$2,0))</f>
        <v>189.91</v>
      </c>
    </row>
    <row r="18" spans="1:44" ht="13" x14ac:dyDescent="0.3">
      <c r="B18" s="80"/>
      <c r="C18" s="26" t="s">
        <v>15</v>
      </c>
      <c r="D18" s="12">
        <v>6</v>
      </c>
      <c r="E18" s="1" t="s">
        <v>60</v>
      </c>
      <c r="F18" s="1" t="s">
        <v>122</v>
      </c>
      <c r="G18" s="12" t="s">
        <v>48</v>
      </c>
      <c r="H18" s="51">
        <f t="array" ref="H18">INDEX(Inputs!$F$4:$R$111,MATCH('Cost per tariff category'!$C18 &amp; 'Cost per tariff category'!$E18,Inputs!$A$4:$A$111 &amp; Inputs!$B$4:$B$111,0),MATCH('Cost per tariff category'!H$12,Inputs!$F$2:$R$2,0))</f>
        <v>0</v>
      </c>
      <c r="I18" s="51">
        <f t="array" ref="I18">INDEX(Inputs!$F$4:$R$111,MATCH('Cost per tariff category'!$C18 &amp; 'Cost per tariff category'!$E18,Inputs!$A$4:$A$111 &amp; Inputs!$B$4:$B$111,0),MATCH('Cost per tariff category'!I$12,Inputs!$F$2:$R$2,0))</f>
        <v>0</v>
      </c>
      <c r="J18" s="51">
        <f t="array" ref="J18">INDEX(Inputs!$F$4:$R$111,MATCH('Cost per tariff category'!$C18 &amp; 'Cost per tariff category'!$E18,Inputs!$A$4:$A$111 &amp; Inputs!$B$4:$B$111,0),MATCH('Cost per tariff category'!J$12,Inputs!$F$2:$R$2,0))</f>
        <v>0</v>
      </c>
      <c r="K18" s="51">
        <f t="array" ref="K18">INDEX(Inputs!$F$4:$R$111,MATCH('Cost per tariff category'!$C18 &amp; 'Cost per tariff category'!$E18,Inputs!$A$4:$A$111 &amp; Inputs!$B$4:$B$111,0),MATCH('Cost per tariff category'!K$12,Inputs!$F$2:$R$2,0))</f>
        <v>0</v>
      </c>
      <c r="L18" s="51">
        <f t="array" ref="L18">INDEX(Inputs!$F$4:$R$111,MATCH('Cost per tariff category'!$C18 &amp; 'Cost per tariff category'!$E18,Inputs!$A$4:$A$111 &amp; Inputs!$B$4:$B$111,0),MATCH('Cost per tariff category'!L$12,Inputs!$F$2:$R$2,0))</f>
        <v>0</v>
      </c>
      <c r="M18" s="51">
        <f t="array" ref="M18">INDEX(Inputs!$F$4:$R$111,MATCH('Cost per tariff category'!$C18 &amp; 'Cost per tariff category'!$E18,Inputs!$A$4:$A$111 &amp; Inputs!$B$4:$B$111,0),MATCH('Cost per tariff category'!M$12,Inputs!$F$2:$R$2,0))</f>
        <v>37.85</v>
      </c>
      <c r="N18" s="51">
        <f t="array" ref="N18">INDEX(Inputs!$F$4:$R$111,MATCH('Cost per tariff category'!$C18 &amp; 'Cost per tariff category'!$E18,Inputs!$A$4:$A$111 &amp; Inputs!$B$4:$B$111,0),MATCH('Cost per tariff category'!N$12,Inputs!$F$2:$R$2,0))</f>
        <v>59.74</v>
      </c>
      <c r="O18" s="51">
        <f t="array" ref="O18">INDEX(Inputs!$F$4:$R$111,MATCH('Cost per tariff category'!$C18 &amp; 'Cost per tariff category'!$E18,Inputs!$A$4:$A$111 &amp; Inputs!$B$4:$B$111,0),MATCH('Cost per tariff category'!O$12,Inputs!$F$2:$R$2,0))</f>
        <v>62.49</v>
      </c>
      <c r="P18" s="47">
        <f t="array" ref="P18">INDEX(Inputs!$F$4:$R$111,MATCH('Cost per tariff category'!$C18 &amp; 'Cost per tariff category'!$E18,Inputs!$A$4:$A$111 &amp; Inputs!$B$4:$B$111,0),MATCH('Cost per tariff category'!P$12,Inputs!$F$2:$R$2,0))</f>
        <v>56.06</v>
      </c>
      <c r="Q18" s="47">
        <f t="array" ref="Q18">INDEX(Inputs!$F$4:$R$111,MATCH('Cost per tariff category'!$C18 &amp; 'Cost per tariff category'!$E18,Inputs!$A$4:$A$111 &amp; Inputs!$B$4:$B$111,0),MATCH('Cost per tariff category'!Q$12,Inputs!$F$2:$R$2,0))</f>
        <v>57.07</v>
      </c>
      <c r="R18" s="47">
        <f t="array" ref="R18">INDEX(Inputs!$F$4:$R$111,MATCH('Cost per tariff category'!$C18 &amp; 'Cost per tariff category'!$E18,Inputs!$A$4:$A$111 &amp; Inputs!$B$4:$B$111,0),MATCH('Cost per tariff category'!R$12,Inputs!$F$2:$R$2,0))</f>
        <v>57.66</v>
      </c>
      <c r="S18" s="47">
        <f t="array" ref="S18">INDEX(Inputs!$F$4:$R$111,MATCH('Cost per tariff category'!$C18 &amp; 'Cost per tariff category'!$E18,Inputs!$A$4:$A$111 &amp; Inputs!$B$4:$B$111,0),MATCH('Cost per tariff category'!S$12,Inputs!$F$2:$R$2,0))</f>
        <v>59.03</v>
      </c>
      <c r="T18" s="47">
        <f t="array" ref="T18">INDEX(Inputs!$F$4:$R$111,MATCH('Cost per tariff category'!$C18 &amp; 'Cost per tariff category'!$E18,Inputs!$A$4:$A$111 &amp; Inputs!$B$4:$B$111,0),MATCH('Cost per tariff category'!T$12,Inputs!$F$2:$R$2,0))</f>
        <v>59.82</v>
      </c>
    </row>
    <row r="19" spans="1:44" ht="13" x14ac:dyDescent="0.3">
      <c r="B19" s="80"/>
      <c r="C19" s="26" t="s">
        <v>15</v>
      </c>
      <c r="D19" s="12">
        <v>7</v>
      </c>
      <c r="E19" s="1" t="s">
        <v>61</v>
      </c>
      <c r="F19" s="1"/>
      <c r="G19" s="12" t="s">
        <v>48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44" ht="13" x14ac:dyDescent="0.3">
      <c r="B20" s="80"/>
      <c r="C20" s="26" t="s">
        <v>15</v>
      </c>
      <c r="D20" s="12">
        <v>8</v>
      </c>
      <c r="E20" s="1" t="s">
        <v>62</v>
      </c>
      <c r="F20" s="1"/>
      <c r="G20" s="12" t="s">
        <v>48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44" ht="13" x14ac:dyDescent="0.3">
      <c r="B21" s="80"/>
      <c r="C21" s="26" t="s">
        <v>15</v>
      </c>
      <c r="D21" s="12">
        <v>9</v>
      </c>
      <c r="E21" s="1" t="s">
        <v>63</v>
      </c>
      <c r="F21" s="1"/>
      <c r="G21" s="12" t="s">
        <v>48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44" ht="13" x14ac:dyDescent="0.3">
      <c r="B22" s="80"/>
      <c r="C22" s="26" t="s">
        <v>15</v>
      </c>
      <c r="D22" s="12">
        <v>10</v>
      </c>
      <c r="E22" s="1" t="s">
        <v>64</v>
      </c>
      <c r="F22" s="1"/>
      <c r="G22" s="12" t="s">
        <v>48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44" ht="13" x14ac:dyDescent="0.3">
      <c r="B23" s="15"/>
      <c r="C23" s="16"/>
      <c r="D23" s="16"/>
      <c r="E23" s="10"/>
      <c r="F23" s="10"/>
      <c r="G23" s="16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44" s="37" customFormat="1" ht="18" x14ac:dyDescent="0.4">
      <c r="A24" s="32" t="s">
        <v>171</v>
      </c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6"/>
    </row>
    <row r="25" spans="1:44" ht="13" x14ac:dyDescent="0.3">
      <c r="B25" s="15"/>
      <c r="C25" s="16"/>
      <c r="D25" s="16"/>
      <c r="E25" s="10"/>
      <c r="F25" s="10"/>
      <c r="G25" s="16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44" ht="13" x14ac:dyDescent="0.3">
      <c r="B26" s="80" t="s">
        <v>169</v>
      </c>
      <c r="C26" s="12" t="s">
        <v>14</v>
      </c>
      <c r="D26" s="12">
        <v>1</v>
      </c>
      <c r="E26" s="1" t="s">
        <v>47</v>
      </c>
      <c r="F26" s="1" t="s">
        <v>125</v>
      </c>
      <c r="G26" s="12" t="s">
        <v>48</v>
      </c>
      <c r="H26" s="49">
        <f t="array" ref="H26">INDEX(Inputs!$F$4:$R$111,MATCH('Cost per tariff category'!$C26 &amp; 'Cost per tariff category'!$E26,Inputs!$A$4:$A$111 &amp; Inputs!$B$4:$B$111,0),MATCH('Cost per tariff category'!H$12,Inputs!$F$2:$R$2,0))</f>
        <v>30.66</v>
      </c>
      <c r="I26" s="49">
        <f t="array" ref="I26">INDEX(Inputs!$F$4:$R$111,MATCH('Cost per tariff category'!$C26 &amp; 'Cost per tariff category'!$E26,Inputs!$A$4:$A$111 &amp; Inputs!$B$4:$B$111,0),MATCH('Cost per tariff category'!I$12,Inputs!$F$2:$R$2,0))</f>
        <v>32.200000000000003</v>
      </c>
      <c r="J26" s="49">
        <f t="array" ref="J26">INDEX(Inputs!$F$4:$R$111,MATCH('Cost per tariff category'!$C26 &amp; 'Cost per tariff category'!$E26,Inputs!$A$4:$A$111 &amp; Inputs!$B$4:$B$111,0),MATCH('Cost per tariff category'!J$12,Inputs!$F$2:$R$2,0))</f>
        <v>33.36</v>
      </c>
      <c r="K26" s="49">
        <f t="array" ref="K26">INDEX(Inputs!$F$4:$R$111,MATCH('Cost per tariff category'!$C26 &amp; 'Cost per tariff category'!$E26,Inputs!$A$4:$A$111 &amp; Inputs!$B$4:$B$111,0),MATCH('Cost per tariff category'!K$12,Inputs!$F$2:$R$2,0))</f>
        <v>32.49</v>
      </c>
      <c r="L26" s="49">
        <f t="array" ref="L26">INDEX(Inputs!$F$4:$R$111,MATCH('Cost per tariff category'!$C26 &amp; 'Cost per tariff category'!$E26,Inputs!$A$4:$A$111 &amp; Inputs!$B$4:$B$111,0),MATCH('Cost per tariff category'!L$12,Inputs!$F$2:$R$2,0))</f>
        <v>28.45</v>
      </c>
      <c r="M26" s="49">
        <f t="array" ref="M26">INDEX(Inputs!$F$4:$R$111,MATCH('Cost per tariff category'!$C26 &amp; 'Cost per tariff category'!$E26,Inputs!$A$4:$A$111 &amp; Inputs!$B$4:$B$111,0),MATCH('Cost per tariff category'!M$12,Inputs!$F$2:$R$2,0))</f>
        <v>28.61</v>
      </c>
      <c r="N26" s="49">
        <f t="array" ref="N26">INDEX(Inputs!$F$4:$R$111,MATCH('Cost per tariff category'!$C26 &amp; 'Cost per tariff category'!$E26,Inputs!$A$4:$A$111 &amp; Inputs!$B$4:$B$111,0),MATCH('Cost per tariff category'!N$12,Inputs!$F$2:$R$2,0))</f>
        <v>31.79</v>
      </c>
      <c r="O26" s="49">
        <f t="array" ref="O26">INDEX(Inputs!$F$4:$R$111,MATCH('Cost per tariff category'!$C26 &amp; 'Cost per tariff category'!$E26,Inputs!$A$4:$A$111 &amp; Inputs!$B$4:$B$111,0),MATCH('Cost per tariff category'!O$12,Inputs!$F$2:$R$2,0))</f>
        <v>30.93</v>
      </c>
      <c r="P26" s="47">
        <f t="array" ref="P26">INDEX(Inputs!$F$4:$R$111,MATCH('Cost per tariff category'!$C26 &amp; 'Cost per tariff category'!$E26,Inputs!$A$4:$A$111 &amp; Inputs!$B$4:$B$111,0),MATCH('Cost per tariff category'!P$12,Inputs!$F$2:$R$2,0))</f>
        <v>30.86</v>
      </c>
      <c r="Q26" s="47">
        <f t="array" ref="Q26">INDEX(Inputs!$F$4:$R$111,MATCH('Cost per tariff category'!$C26 &amp; 'Cost per tariff category'!$E26,Inputs!$A$4:$A$111 &amp; Inputs!$B$4:$B$111,0),MATCH('Cost per tariff category'!Q$12,Inputs!$F$2:$R$2,0))</f>
        <v>30.54</v>
      </c>
      <c r="R26" s="47">
        <f t="array" ref="R26">INDEX(Inputs!$F$4:$R$111,MATCH('Cost per tariff category'!$C26 &amp; 'Cost per tariff category'!$E26,Inputs!$A$4:$A$111 &amp; Inputs!$B$4:$B$111,0),MATCH('Cost per tariff category'!R$12,Inputs!$F$2:$R$2,0))</f>
        <v>30.5</v>
      </c>
      <c r="S26" s="47">
        <f t="array" ref="S26">INDEX(Inputs!$F$4:$R$111,MATCH('Cost per tariff category'!$C26 &amp; 'Cost per tariff category'!$E26,Inputs!$A$4:$A$111 &amp; Inputs!$B$4:$B$111,0),MATCH('Cost per tariff category'!S$12,Inputs!$F$2:$R$2,0))</f>
        <v>30.37</v>
      </c>
      <c r="T26" s="47">
        <f t="array" ref="T26">INDEX(Inputs!$F$4:$R$111,MATCH('Cost per tariff category'!$C26 &amp; 'Cost per tariff category'!$E26,Inputs!$A$4:$A$111 &amp; Inputs!$B$4:$B$111,0),MATCH('Cost per tariff category'!T$12,Inputs!$F$2:$R$2,0))</f>
        <v>30.4</v>
      </c>
    </row>
    <row r="27" spans="1:44" ht="13" x14ac:dyDescent="0.3">
      <c r="B27" s="80"/>
      <c r="C27" s="12" t="s">
        <v>14</v>
      </c>
      <c r="D27" s="12">
        <v>2</v>
      </c>
      <c r="E27" s="1" t="s">
        <v>51</v>
      </c>
      <c r="F27" s="1" t="s">
        <v>126</v>
      </c>
      <c r="G27" s="12" t="s">
        <v>48</v>
      </c>
      <c r="H27" s="49">
        <f t="array" ref="H27">INDEX(Inputs!$F$4:$R$111,MATCH('Cost per tariff category'!$C27 &amp; 'Cost per tariff category'!$E27,Inputs!$A$4:$A$111 &amp; Inputs!$B$4:$B$111,0),MATCH('Cost per tariff category'!H$12,Inputs!$F$2:$R$2,0))</f>
        <v>184.95</v>
      </c>
      <c r="I27" s="49">
        <f t="array" ref="I27">INDEX(Inputs!$F$4:$R$111,MATCH('Cost per tariff category'!$C27 &amp; 'Cost per tariff category'!$E27,Inputs!$A$4:$A$111 &amp; Inputs!$B$4:$B$111,0),MATCH('Cost per tariff category'!I$12,Inputs!$F$2:$R$2,0))</f>
        <v>194.74</v>
      </c>
      <c r="J27" s="49">
        <f t="array" ref="J27">INDEX(Inputs!$F$4:$R$111,MATCH('Cost per tariff category'!$C27 &amp; 'Cost per tariff category'!$E27,Inputs!$A$4:$A$111 &amp; Inputs!$B$4:$B$111,0),MATCH('Cost per tariff category'!J$12,Inputs!$F$2:$R$2,0))</f>
        <v>201.03</v>
      </c>
      <c r="K27" s="49">
        <f t="array" ref="K27">INDEX(Inputs!$F$4:$R$111,MATCH('Cost per tariff category'!$C27 &amp; 'Cost per tariff category'!$E27,Inputs!$A$4:$A$111 &amp; Inputs!$B$4:$B$111,0),MATCH('Cost per tariff category'!K$12,Inputs!$F$2:$R$2,0))</f>
        <v>211.18</v>
      </c>
      <c r="L27" s="49">
        <f t="array" ref="L27">INDEX(Inputs!$F$4:$R$111,MATCH('Cost per tariff category'!$C27 &amp; 'Cost per tariff category'!$E27,Inputs!$A$4:$A$111 &amp; Inputs!$B$4:$B$111,0),MATCH('Cost per tariff category'!L$12,Inputs!$F$2:$R$2,0))</f>
        <v>183.01</v>
      </c>
      <c r="M27" s="49">
        <f t="array" ref="M27">INDEX(Inputs!$F$4:$R$111,MATCH('Cost per tariff category'!$C27 &amp; 'Cost per tariff category'!$E27,Inputs!$A$4:$A$111 &amp; Inputs!$B$4:$B$111,0),MATCH('Cost per tariff category'!M$12,Inputs!$F$2:$R$2,0))</f>
        <v>191.5</v>
      </c>
      <c r="N27" s="49">
        <f t="array" ref="N27">INDEX(Inputs!$F$4:$R$111,MATCH('Cost per tariff category'!$C27 &amp; 'Cost per tariff category'!$E27,Inputs!$A$4:$A$111 &amp; Inputs!$B$4:$B$111,0),MATCH('Cost per tariff category'!N$12,Inputs!$F$2:$R$2,0))</f>
        <v>220.16</v>
      </c>
      <c r="O27" s="49">
        <f t="array" ref="O27">INDEX(Inputs!$F$4:$R$111,MATCH('Cost per tariff category'!$C27 &amp; 'Cost per tariff category'!$E27,Inputs!$A$4:$A$111 &amp; Inputs!$B$4:$B$111,0),MATCH('Cost per tariff category'!O$12,Inputs!$F$2:$R$2,0))</f>
        <v>216.31</v>
      </c>
      <c r="P27" s="47">
        <f t="array" ref="P27">INDEX(Inputs!$F$4:$R$111,MATCH('Cost per tariff category'!$C27 &amp; 'Cost per tariff category'!$E27,Inputs!$A$4:$A$111 &amp; Inputs!$B$4:$B$111,0),MATCH('Cost per tariff category'!P$12,Inputs!$F$2:$R$2,0))</f>
        <v>224.78</v>
      </c>
      <c r="Q27" s="47">
        <f t="array" ref="Q27">INDEX(Inputs!$F$4:$R$111,MATCH('Cost per tariff category'!$C27 &amp; 'Cost per tariff category'!$E27,Inputs!$A$4:$A$111 &amp; Inputs!$B$4:$B$111,0),MATCH('Cost per tariff category'!Q$12,Inputs!$F$2:$R$2,0))</f>
        <v>231.4</v>
      </c>
      <c r="R27" s="47">
        <f t="array" ref="R27">INDEX(Inputs!$F$4:$R$111,MATCH('Cost per tariff category'!$C27 &amp; 'Cost per tariff category'!$E27,Inputs!$A$4:$A$111 &amp; Inputs!$B$4:$B$111,0),MATCH('Cost per tariff category'!R$12,Inputs!$F$2:$R$2,0))</f>
        <v>239.93</v>
      </c>
      <c r="S27" s="47">
        <f t="array" ref="S27">INDEX(Inputs!$F$4:$R$111,MATCH('Cost per tariff category'!$C27 &amp; 'Cost per tariff category'!$E27,Inputs!$A$4:$A$111 &amp; Inputs!$B$4:$B$111,0),MATCH('Cost per tariff category'!S$12,Inputs!$F$2:$R$2,0))</f>
        <v>247.86</v>
      </c>
      <c r="T27" s="47">
        <f t="array" ref="T27">INDEX(Inputs!$F$4:$R$111,MATCH('Cost per tariff category'!$C27 &amp; 'Cost per tariff category'!$E27,Inputs!$A$4:$A$111 &amp; Inputs!$B$4:$B$111,0),MATCH('Cost per tariff category'!T$12,Inputs!$F$2:$R$2,0))</f>
        <v>257.19</v>
      </c>
    </row>
    <row r="28" spans="1:44" ht="13" x14ac:dyDescent="0.3">
      <c r="B28" s="80"/>
      <c r="C28" s="12" t="s">
        <v>14</v>
      </c>
      <c r="D28" s="12">
        <v>3</v>
      </c>
      <c r="E28" s="1" t="s">
        <v>54</v>
      </c>
      <c r="F28" s="1" t="s">
        <v>127</v>
      </c>
      <c r="G28" s="12" t="s">
        <v>48</v>
      </c>
      <c r="H28" s="49">
        <f t="array" ref="H28">INDEX(Inputs!$F$4:$R$111,MATCH('Cost per tariff category'!$C28 &amp; 'Cost per tariff category'!$E28,Inputs!$A$4:$A$111 &amp; Inputs!$B$4:$B$111,0),MATCH('Cost per tariff category'!H$12,Inputs!$F$2:$R$2,0))</f>
        <v>39.299999999999997</v>
      </c>
      <c r="I28" s="49">
        <f t="array" ref="I28">INDEX(Inputs!$F$4:$R$111,MATCH('Cost per tariff category'!$C28 &amp; 'Cost per tariff category'!$E28,Inputs!$A$4:$A$111 &amp; Inputs!$B$4:$B$111,0),MATCH('Cost per tariff category'!I$12,Inputs!$F$2:$R$2,0))</f>
        <v>41.42</v>
      </c>
      <c r="J28" s="49">
        <f t="array" ref="J28">INDEX(Inputs!$F$4:$R$111,MATCH('Cost per tariff category'!$C28 &amp; 'Cost per tariff category'!$E28,Inputs!$A$4:$A$111 &amp; Inputs!$B$4:$B$111,0),MATCH('Cost per tariff category'!J$12,Inputs!$F$2:$R$2,0))</f>
        <v>42.46</v>
      </c>
      <c r="K28" s="49">
        <f t="array" ref="K28">INDEX(Inputs!$F$4:$R$111,MATCH('Cost per tariff category'!$C28 &amp; 'Cost per tariff category'!$E28,Inputs!$A$4:$A$111 &amp; Inputs!$B$4:$B$111,0),MATCH('Cost per tariff category'!K$12,Inputs!$F$2:$R$2,0))</f>
        <v>41.63</v>
      </c>
      <c r="L28" s="49">
        <f t="array" ref="L28">INDEX(Inputs!$F$4:$R$111,MATCH('Cost per tariff category'!$C28 &amp; 'Cost per tariff category'!$E28,Inputs!$A$4:$A$111 &amp; Inputs!$B$4:$B$111,0),MATCH('Cost per tariff category'!L$12,Inputs!$F$2:$R$2,0))</f>
        <v>37.200000000000003</v>
      </c>
      <c r="M28" s="49">
        <f t="array" ref="M28">INDEX(Inputs!$F$4:$R$111,MATCH('Cost per tariff category'!$C28 &amp; 'Cost per tariff category'!$E28,Inputs!$A$4:$A$111 &amp; Inputs!$B$4:$B$111,0),MATCH('Cost per tariff category'!M$12,Inputs!$F$2:$R$2,0))</f>
        <v>37.53</v>
      </c>
      <c r="N28" s="49">
        <f t="array" ref="N28">INDEX(Inputs!$F$4:$R$111,MATCH('Cost per tariff category'!$C28 &amp; 'Cost per tariff category'!$E28,Inputs!$A$4:$A$111 &amp; Inputs!$B$4:$B$111,0),MATCH('Cost per tariff category'!N$12,Inputs!$F$2:$R$2,0))</f>
        <v>41.34</v>
      </c>
      <c r="O28" s="49">
        <f t="array" ref="O28">INDEX(Inputs!$F$4:$R$111,MATCH('Cost per tariff category'!$C28 &amp; 'Cost per tariff category'!$E28,Inputs!$A$4:$A$111 &amp; Inputs!$B$4:$B$111,0),MATCH('Cost per tariff category'!O$12,Inputs!$F$2:$R$2,0))</f>
        <v>40.17</v>
      </c>
      <c r="P28" s="48">
        <f t="array" ref="P28">INDEX(Inputs!$F$4:$R$111,MATCH('Cost per tariff category'!$C28 &amp; 'Cost per tariff category'!$E28,Inputs!$A$4:$A$111 &amp; Inputs!$B$4:$B$111,0),MATCH('Cost per tariff category'!P$12,Inputs!$F$2:$R$2,0))</f>
        <v>40.299999999999997</v>
      </c>
      <c r="Q28" s="47">
        <f t="array" ref="Q28">INDEX(Inputs!$F$4:$R$111,MATCH('Cost per tariff category'!$C28 &amp; 'Cost per tariff category'!$E28,Inputs!$A$4:$A$111 &amp; Inputs!$B$4:$B$111,0),MATCH('Cost per tariff category'!Q$12,Inputs!$F$2:$R$2,0))</f>
        <v>40.119999999999997</v>
      </c>
      <c r="R28" s="47">
        <f t="array" ref="R28">INDEX(Inputs!$F$4:$R$111,MATCH('Cost per tariff category'!$C28 &amp; 'Cost per tariff category'!$E28,Inputs!$A$4:$A$111 &amp; Inputs!$B$4:$B$111,0),MATCH('Cost per tariff category'!R$12,Inputs!$F$2:$R$2,0))</f>
        <v>40.270000000000003</v>
      </c>
      <c r="S28" s="47">
        <f t="array" ref="S28">INDEX(Inputs!$F$4:$R$111,MATCH('Cost per tariff category'!$C28 &amp; 'Cost per tariff category'!$E28,Inputs!$A$4:$A$111 &amp; Inputs!$B$4:$B$111,0),MATCH('Cost per tariff category'!S$12,Inputs!$F$2:$R$2,0))</f>
        <v>40.32</v>
      </c>
      <c r="T28" s="47">
        <f t="array" ref="T28">INDEX(Inputs!$F$4:$R$111,MATCH('Cost per tariff category'!$C28 &amp; 'Cost per tariff category'!$E28,Inputs!$A$4:$A$111 &amp; Inputs!$B$4:$B$111,0),MATCH('Cost per tariff category'!T$12,Inputs!$F$2:$R$2,0))</f>
        <v>40.58</v>
      </c>
    </row>
    <row r="29" spans="1:44" ht="13" x14ac:dyDescent="0.3">
      <c r="B29" s="80"/>
      <c r="C29" s="12" t="s">
        <v>14</v>
      </c>
      <c r="D29" s="12">
        <v>4</v>
      </c>
      <c r="E29" s="1" t="s">
        <v>56</v>
      </c>
      <c r="F29" s="1"/>
      <c r="G29" s="12" t="s">
        <v>48</v>
      </c>
      <c r="H29" s="13"/>
      <c r="I29" s="13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</row>
    <row r="30" spans="1:44" ht="13" x14ac:dyDescent="0.3">
      <c r="B30" s="80"/>
      <c r="C30" s="12" t="s">
        <v>14</v>
      </c>
      <c r="D30" s="12">
        <v>5</v>
      </c>
      <c r="E30" s="1" t="s">
        <v>58</v>
      </c>
      <c r="F30" s="1"/>
      <c r="G30" s="12" t="s">
        <v>48</v>
      </c>
      <c r="H30" s="13"/>
      <c r="I30" s="13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44" ht="13" x14ac:dyDescent="0.3">
      <c r="B31" s="80"/>
      <c r="C31" s="12" t="s">
        <v>14</v>
      </c>
      <c r="D31" s="12">
        <v>6</v>
      </c>
      <c r="E31" s="1" t="s">
        <v>60</v>
      </c>
      <c r="F31" s="1"/>
      <c r="G31" s="12" t="s">
        <v>48</v>
      </c>
      <c r="H31" s="13"/>
      <c r="I31" s="13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44" ht="13" x14ac:dyDescent="0.3">
      <c r="B32" s="80"/>
      <c r="C32" s="12" t="s">
        <v>14</v>
      </c>
      <c r="D32" s="12">
        <v>7</v>
      </c>
      <c r="E32" s="1" t="s">
        <v>61</v>
      </c>
      <c r="F32" s="1"/>
      <c r="G32" s="12" t="s">
        <v>48</v>
      </c>
      <c r="H32" s="13"/>
      <c r="I32" s="13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1:20" ht="13" x14ac:dyDescent="0.3">
      <c r="B33" s="80"/>
      <c r="C33" s="12" t="s">
        <v>14</v>
      </c>
      <c r="D33" s="12">
        <v>8</v>
      </c>
      <c r="E33" s="1" t="s">
        <v>62</v>
      </c>
      <c r="F33" s="1"/>
      <c r="G33" s="12" t="s">
        <v>48</v>
      </c>
      <c r="H33" s="13"/>
      <c r="I33" s="13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3" x14ac:dyDescent="0.3">
      <c r="B34" s="80"/>
      <c r="C34" s="12" t="s">
        <v>14</v>
      </c>
      <c r="D34" s="12">
        <v>9</v>
      </c>
      <c r="E34" s="1" t="s">
        <v>63</v>
      </c>
      <c r="F34" s="1"/>
      <c r="G34" s="12" t="s">
        <v>48</v>
      </c>
      <c r="H34" s="13"/>
      <c r="I34" s="13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1:20" ht="13" x14ac:dyDescent="0.3">
      <c r="B35" s="80"/>
      <c r="C35" s="12" t="s">
        <v>14</v>
      </c>
      <c r="D35" s="12">
        <v>10</v>
      </c>
      <c r="E35" s="1" t="s">
        <v>64</v>
      </c>
      <c r="F35" s="1"/>
      <c r="G35" s="12" t="s">
        <v>48</v>
      </c>
      <c r="H35" s="13"/>
      <c r="I35" s="13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customFormat="1" ht="13" x14ac:dyDescent="0.3"/>
    <row r="37" spans="1:20" s="37" customFormat="1" ht="18" x14ac:dyDescent="0.4">
      <c r="A37" s="65" t="s">
        <v>176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</row>
  </sheetData>
  <mergeCells count="2">
    <mergeCell ref="B13:B22"/>
    <mergeCell ref="B26:B35"/>
  </mergeCells>
  <pageMargins left="0.3" right="0.3" top="0.3" bottom="0.3" header="0.2" footer="0.2"/>
  <pageSetup scale="75" orientation="landscape" horizontalDpi="200" verticalDpi="200" r:id="rId1"/>
  <headerFooter alignWithMargins="0">
    <oddHeader>&amp;CTab: &amp;A</oddHeader>
    <oddFooter>&amp;L&amp;D &amp;T&amp;C&amp;Z&amp;F -- &amp;A&amp;R&amp;P/&amp;N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1"/>
  </sheetPr>
  <dimension ref="A1"/>
  <sheetViews>
    <sheetView topLeftCell="A1048576" zoomScale="80" workbookViewId="0">
      <selection activeCell="A2" sqref="A2"/>
    </sheetView>
  </sheetViews>
  <sheetFormatPr defaultColWidth="8.8984375" defaultRowHeight="12.5" zeroHeight="1" x14ac:dyDescent="0.25"/>
  <cols>
    <col min="1" max="16384" width="8.8984375" style="14"/>
  </cols>
  <sheetData>
    <row r="1" hidden="1" x14ac:dyDescent="0.25"/>
  </sheetData>
  <pageMargins left="0.3" right="0.3" top="0.3" bottom="0.3" header="0.2" footer="0.2"/>
  <pageSetup scale="75" orientation="landscape" horizontalDpi="200" verticalDpi="200" r:id="rId1"/>
  <headerFooter alignWithMargins="0">
    <oddHeader>&amp;CTab: &amp;A</oddHeader>
    <oddFooter>&amp;L&amp;D &amp;T&amp;C&amp;Z&amp;F -- &amp;A&amp;R&amp;P/&amp;N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J32"/>
  <sheetViews>
    <sheetView showGridLines="0" zoomScale="80" workbookViewId="0"/>
  </sheetViews>
  <sheetFormatPr defaultColWidth="8.8984375" defaultRowHeight="12.5" x14ac:dyDescent="0.25"/>
  <cols>
    <col min="1" max="1" width="4.69921875" style="11" customWidth="1"/>
    <col min="2" max="2" width="8.8984375" style="11"/>
    <col min="3" max="3" width="15" style="11" bestFit="1" customWidth="1"/>
    <col min="4" max="4" width="51.296875" style="11" bestFit="1" customWidth="1"/>
    <col min="5" max="16384" width="8.8984375" style="11"/>
  </cols>
  <sheetData>
    <row r="1" spans="1:10" ht="20" x14ac:dyDescent="0.4">
      <c r="A1" s="38" t="s">
        <v>173</v>
      </c>
    </row>
    <row r="2" spans="1:10" ht="13" x14ac:dyDescent="0.3">
      <c r="A2" s="39" t="s">
        <v>168</v>
      </c>
    </row>
    <row r="4" spans="1:10" ht="18" x14ac:dyDescent="0.4">
      <c r="A4" s="32" t="s">
        <v>174</v>
      </c>
      <c r="B4" s="33"/>
      <c r="C4" s="34"/>
      <c r="D4" s="34"/>
      <c r="E4" s="34"/>
      <c r="F4" s="34"/>
      <c r="G4" s="34"/>
      <c r="H4" s="34"/>
      <c r="I4" s="34"/>
      <c r="J4" s="34"/>
    </row>
    <row r="5" spans="1:10" ht="13" x14ac:dyDescent="0.3">
      <c r="A5" s="52"/>
    </row>
    <row r="6" spans="1:10" ht="13" x14ac:dyDescent="0.3">
      <c r="B6" s="55" t="s">
        <v>75</v>
      </c>
      <c r="C6" s="55" t="s">
        <v>128</v>
      </c>
      <c r="D6" s="55" t="s">
        <v>188</v>
      </c>
      <c r="E6" s="55" t="s">
        <v>43</v>
      </c>
      <c r="F6" s="45" t="s">
        <v>9</v>
      </c>
      <c r="G6" s="44" t="s">
        <v>10</v>
      </c>
      <c r="H6" s="44" t="s">
        <v>11</v>
      </c>
      <c r="I6" s="44" t="s">
        <v>12</v>
      </c>
      <c r="J6" s="44" t="s">
        <v>13</v>
      </c>
    </row>
    <row r="7" spans="1:10" x14ac:dyDescent="0.25">
      <c r="B7" s="56" t="s">
        <v>15</v>
      </c>
      <c r="C7" s="57" t="s">
        <v>47</v>
      </c>
      <c r="D7" s="58" t="s">
        <v>123</v>
      </c>
      <c r="E7" s="59" t="s">
        <v>48</v>
      </c>
      <c r="F7" s="60">
        <f t="array" ref="F7">INDEX('Cost per tariff category'!$H$13:$T$22,MATCH('Final allowance and margins'!$B7 &amp; 'Final allowance and margins'!$C7,'Cost per tariff category'!$C$13:$C$22 &amp; 'Cost per tariff category'!$E$13:$E$22,0), MATCH('Final allowance and margins'!F$6,'Cost per tariff category'!$H$12:$T$12,0))</f>
        <v>47.04</v>
      </c>
      <c r="G7" s="60">
        <f t="array" ref="G7">INDEX('Cost per tariff category'!$H$13:$T$22,MATCH('Final allowance and margins'!$B7 &amp; 'Final allowance and margins'!$C7,'Cost per tariff category'!$C$13:$C$22 &amp; 'Cost per tariff category'!$E$13:$E$22,0), MATCH('Final allowance and margins'!G$6,'Cost per tariff category'!$H$12:$T$12,0))</f>
        <v>47.68</v>
      </c>
      <c r="H7" s="60">
        <f t="array" ref="H7">INDEX('Cost per tariff category'!$H$13:$T$22,MATCH('Final allowance and margins'!$B7 &amp; 'Final allowance and margins'!$C7,'Cost per tariff category'!$C$13:$C$22 &amp; 'Cost per tariff category'!$E$13:$E$22,0), MATCH('Final allowance and margins'!H$6,'Cost per tariff category'!$H$12:$T$12,0))</f>
        <v>47.37</v>
      </c>
      <c r="I7" s="60">
        <f t="array" ref="I7">INDEX('Cost per tariff category'!$H$13:$T$22,MATCH('Final allowance and margins'!$B7 &amp; 'Final allowance and margins'!$C7,'Cost per tariff category'!$C$13:$C$22 &amp; 'Cost per tariff category'!$E$13:$E$22,0), MATCH('Final allowance and margins'!I$6,'Cost per tariff category'!$H$12:$T$12,0))</f>
        <v>48.44</v>
      </c>
      <c r="J7" s="60">
        <f t="array" ref="J7">INDEX('Cost per tariff category'!$H$13:$T$22,MATCH('Final allowance and margins'!$B7 &amp; 'Final allowance and margins'!$C7,'Cost per tariff category'!$C$13:$C$22 &amp; 'Cost per tariff category'!$E$13:$E$22,0), MATCH('Final allowance and margins'!J$6,'Cost per tariff category'!$H$12:$T$12,0))</f>
        <v>48.98</v>
      </c>
    </row>
    <row r="8" spans="1:10" ht="14.5" customHeight="1" x14ac:dyDescent="0.25">
      <c r="B8" s="59" t="s">
        <v>15</v>
      </c>
      <c r="C8" s="61" t="s">
        <v>46</v>
      </c>
      <c r="D8" s="59" t="s">
        <v>129</v>
      </c>
      <c r="E8" s="59" t="s">
        <v>44</v>
      </c>
      <c r="F8" s="62">
        <v>1.1485694761137878E-2</v>
      </c>
      <c r="G8" s="62">
        <v>1.1487110304371025E-2</v>
      </c>
      <c r="H8" s="62">
        <v>1.1491309808283539E-2</v>
      </c>
      <c r="I8" s="62">
        <v>1.1493632218058299E-2</v>
      </c>
      <c r="J8" s="62">
        <v>1.1495169433916295E-2</v>
      </c>
    </row>
    <row r="9" spans="1:10" ht="13.9" customHeight="1" x14ac:dyDescent="0.25">
      <c r="B9" s="59" t="s">
        <v>15</v>
      </c>
      <c r="C9" s="63" t="s">
        <v>51</v>
      </c>
      <c r="D9" s="58" t="s">
        <v>119</v>
      </c>
      <c r="E9" s="59" t="s">
        <v>48</v>
      </c>
      <c r="F9" s="60">
        <f t="array" ref="F9">INDEX('Cost per tariff category'!$H$13:$T$22,MATCH('Final allowance and margins'!$B9 &amp; 'Final allowance and margins'!$C9,'Cost per tariff category'!$C$13:$C$22 &amp; 'Cost per tariff category'!$E$13:$E$22,0), MATCH('Final allowance and margins'!F$6,'Cost per tariff category'!$H$12:$T$12,0))</f>
        <v>162.99</v>
      </c>
      <c r="G9" s="60">
        <f t="array" ref="G9">INDEX('Cost per tariff category'!$H$13:$T$22,MATCH('Final allowance and margins'!$B9 &amp; 'Final allowance and margins'!$C9,'Cost per tariff category'!$C$13:$C$22 &amp; 'Cost per tariff category'!$E$13:$E$22,0), MATCH('Final allowance and margins'!G$6,'Cost per tariff category'!$H$12:$T$12,0))</f>
        <v>166.37</v>
      </c>
      <c r="H9" s="60">
        <f t="array" ref="H9">INDEX('Cost per tariff category'!$H$13:$T$22,MATCH('Final allowance and margins'!$B9 &amp; 'Final allowance and margins'!$C9,'Cost per tariff category'!$C$13:$C$22 &amp; 'Cost per tariff category'!$E$13:$E$22,0), MATCH('Final allowance and margins'!H$6,'Cost per tariff category'!$H$12:$T$12,0))</f>
        <v>167.18</v>
      </c>
      <c r="I9" s="60">
        <f t="array" ref="I9">INDEX('Cost per tariff category'!$H$13:$T$22,MATCH('Final allowance and margins'!$B9 &amp; 'Final allowance and margins'!$C9,'Cost per tariff category'!$C$13:$C$22 &amp; 'Cost per tariff category'!$E$13:$E$22,0), MATCH('Final allowance and margins'!I$6,'Cost per tariff category'!$H$12:$T$12,0))</f>
        <v>172.13</v>
      </c>
      <c r="J9" s="60">
        <f t="array" ref="J9">INDEX('Cost per tariff category'!$H$13:$T$22,MATCH('Final allowance and margins'!$B9 &amp; 'Final allowance and margins'!$C9,'Cost per tariff category'!$C$13:$C$22 &amp; 'Cost per tariff category'!$E$13:$E$22,0), MATCH('Final allowance and margins'!J$6,'Cost per tariff category'!$H$12:$T$12,0))</f>
        <v>175.12</v>
      </c>
    </row>
    <row r="10" spans="1:10" ht="14.5" customHeight="1" x14ac:dyDescent="0.25">
      <c r="B10" s="59" t="s">
        <v>15</v>
      </c>
      <c r="C10" s="61" t="s">
        <v>49</v>
      </c>
      <c r="D10" s="59" t="s">
        <v>130</v>
      </c>
      <c r="E10" s="59" t="s">
        <v>44</v>
      </c>
      <c r="F10" s="62">
        <v>6.1098448222335656E-3</v>
      </c>
      <c r="G10" s="62">
        <v>6.1109900679899949E-3</v>
      </c>
      <c r="H10" s="62">
        <v>6.1152504920857463E-3</v>
      </c>
      <c r="I10" s="62">
        <v>6.1168909767818185E-3</v>
      </c>
      <c r="J10" s="62">
        <v>6.1180401595121803E-3</v>
      </c>
    </row>
    <row r="11" spans="1:10" ht="13.9" customHeight="1" x14ac:dyDescent="0.25">
      <c r="B11" s="59" t="s">
        <v>15</v>
      </c>
      <c r="C11" s="63" t="s">
        <v>54</v>
      </c>
      <c r="D11" s="58" t="s">
        <v>120</v>
      </c>
      <c r="E11" s="59" t="s">
        <v>48</v>
      </c>
      <c r="F11" s="60">
        <f t="array" ref="F11">INDEX('Cost per tariff category'!$H$13:$T$22,MATCH('Final allowance and margins'!$B11 &amp; 'Final allowance and margins'!$C11,'Cost per tariff category'!$C$13:$C$22 &amp; 'Cost per tariff category'!$E$13:$E$22,0), MATCH('Final allowance and margins'!F$6,'Cost per tariff category'!$H$12:$T$12,0))</f>
        <v>768.25</v>
      </c>
      <c r="G11" s="60">
        <f t="array" ref="G11">INDEX('Cost per tariff category'!$H$13:$T$22,MATCH('Final allowance and margins'!$B11 &amp; 'Final allowance and margins'!$C11,'Cost per tariff category'!$C$13:$C$22 &amp; 'Cost per tariff category'!$E$13:$E$22,0), MATCH('Final allowance and margins'!G$6,'Cost per tariff category'!$H$12:$T$12,0))</f>
        <v>787.99</v>
      </c>
      <c r="H11" s="60">
        <f t="array" ref="H11">INDEX('Cost per tariff category'!$H$13:$T$22,MATCH('Final allowance and margins'!$B11 &amp; 'Final allowance and margins'!$C11,'Cost per tariff category'!$C$13:$C$22 &amp; 'Cost per tariff category'!$E$13:$E$22,0), MATCH('Final allowance and margins'!H$6,'Cost per tariff category'!$H$12:$T$12,0))</f>
        <v>810.54</v>
      </c>
      <c r="I11" s="60">
        <f t="array" ref="I11">INDEX('Cost per tariff category'!$H$13:$T$22,MATCH('Final allowance and margins'!$B11 &amp; 'Final allowance and margins'!$C11,'Cost per tariff category'!$C$13:$C$22 &amp; 'Cost per tariff category'!$E$13:$E$22,0), MATCH('Final allowance and margins'!I$6,'Cost per tariff category'!$H$12:$T$12,0))</f>
        <v>843.68</v>
      </c>
      <c r="J11" s="60">
        <f t="array" ref="J11">INDEX('Cost per tariff category'!$H$13:$T$22,MATCH('Final allowance and margins'!$B11 &amp; 'Final allowance and margins'!$C11,'Cost per tariff category'!$C$13:$C$22 &amp; 'Cost per tariff category'!$E$13:$E$22,0), MATCH('Final allowance and margins'!J$6,'Cost per tariff category'!$H$12:$T$12,0))</f>
        <v>864.45</v>
      </c>
    </row>
    <row r="12" spans="1:10" ht="14.5" customHeight="1" x14ac:dyDescent="0.25">
      <c r="B12" s="59" t="s">
        <v>15</v>
      </c>
      <c r="C12" s="61" t="s">
        <v>53</v>
      </c>
      <c r="D12" s="59" t="s">
        <v>131</v>
      </c>
      <c r="E12" s="59" t="s">
        <v>44</v>
      </c>
      <c r="F12" s="62">
        <v>3.3000000000000008E-2</v>
      </c>
      <c r="G12" s="62">
        <v>3.3000000000000002E-2</v>
      </c>
      <c r="H12" s="62">
        <v>3.3000000000000002E-2</v>
      </c>
      <c r="I12" s="62">
        <v>3.3000000000000002E-2</v>
      </c>
      <c r="J12" s="62">
        <v>3.3000000000000008E-2</v>
      </c>
    </row>
    <row r="13" spans="1:10" ht="14.5" customHeight="1" x14ac:dyDescent="0.25">
      <c r="B13" s="20"/>
      <c r="C13" s="20"/>
      <c r="D13" s="21"/>
      <c r="E13" s="20"/>
      <c r="F13" s="20"/>
      <c r="G13" s="20"/>
      <c r="H13" s="20"/>
      <c r="I13" s="20"/>
      <c r="J13" s="20"/>
    </row>
    <row r="14" spans="1:10" ht="13.9" customHeight="1" x14ac:dyDescent="0.25">
      <c r="B14" s="59" t="s">
        <v>15</v>
      </c>
      <c r="C14" s="63" t="s">
        <v>56</v>
      </c>
      <c r="D14" s="58" t="s">
        <v>124</v>
      </c>
      <c r="E14" s="59" t="s">
        <v>48</v>
      </c>
      <c r="F14" s="60">
        <f t="array" ref="F14">INDEX('Cost per tariff category'!$H$13:$T$22,MATCH('Final allowance and margins'!$B14 &amp; 'Final allowance and margins'!$C14,'Cost per tariff category'!$C$13:$C$22 &amp; 'Cost per tariff category'!$E$13:$E$22,0), MATCH('Final allowance and margins'!F$6,'Cost per tariff category'!$H$12:$T$12,0))</f>
        <v>42.7</v>
      </c>
      <c r="G14" s="60">
        <f t="array" ref="G14">INDEX('Cost per tariff category'!$H$13:$T$22,MATCH('Final allowance and margins'!$B14 &amp; 'Final allowance and margins'!$C14,'Cost per tariff category'!$C$13:$C$22 &amp; 'Cost per tariff category'!$E$13:$E$22,0), MATCH('Final allowance and margins'!G$6,'Cost per tariff category'!$H$12:$T$12,0))</f>
        <v>42.79</v>
      </c>
      <c r="H14" s="60">
        <f t="array" ref="H14">INDEX('Cost per tariff category'!$H$13:$T$22,MATCH('Final allowance and margins'!$B14 &amp; 'Final allowance and margins'!$C14,'Cost per tariff category'!$C$13:$C$22 &amp; 'Cost per tariff category'!$E$13:$E$22,0), MATCH('Final allowance and margins'!H$6,'Cost per tariff category'!$H$12:$T$12,0))</f>
        <v>41.59</v>
      </c>
      <c r="I14" s="60">
        <f t="array" ref="I14">INDEX('Cost per tariff category'!$H$13:$T$22,MATCH('Final allowance and margins'!$B14 &amp; 'Final allowance and margins'!$C14,'Cost per tariff category'!$C$13:$C$22 &amp; 'Cost per tariff category'!$E$13:$E$22,0), MATCH('Final allowance and margins'!I$6,'Cost per tariff category'!$H$12:$T$12,0))</f>
        <v>42.08</v>
      </c>
      <c r="J14" s="60">
        <f t="array" ref="J14">INDEX('Cost per tariff category'!$H$13:$T$22,MATCH('Final allowance and margins'!$B14 &amp; 'Final allowance and margins'!$C14,'Cost per tariff category'!$C$13:$C$22 &amp; 'Cost per tariff category'!$E$13:$E$22,0), MATCH('Final allowance and margins'!J$6,'Cost per tariff category'!$H$12:$T$12,0))</f>
        <v>42.02</v>
      </c>
    </row>
    <row r="15" spans="1:10" ht="14.5" customHeight="1" x14ac:dyDescent="0.25">
      <c r="B15" s="59" t="s">
        <v>15</v>
      </c>
      <c r="C15" s="61" t="s">
        <v>55</v>
      </c>
      <c r="D15" s="59" t="s">
        <v>132</v>
      </c>
      <c r="E15" s="59" t="s">
        <v>44</v>
      </c>
      <c r="F15" s="62">
        <v>1.1328314103883012E-2</v>
      </c>
      <c r="G15" s="62">
        <v>1.132232541220381E-2</v>
      </c>
      <c r="H15" s="62">
        <v>1.1299780711555194E-2</v>
      </c>
      <c r="I15" s="62">
        <v>1.1292364122364151E-2</v>
      </c>
      <c r="J15" s="62">
        <v>1.128585495534387E-2</v>
      </c>
    </row>
    <row r="16" spans="1:10" ht="13.9" customHeight="1" x14ac:dyDescent="0.25">
      <c r="B16" s="59" t="s">
        <v>15</v>
      </c>
      <c r="C16" s="63" t="s">
        <v>58</v>
      </c>
      <c r="D16" s="58" t="s">
        <v>121</v>
      </c>
      <c r="E16" s="59" t="s">
        <v>48</v>
      </c>
      <c r="F16" s="60">
        <f t="array" ref="F16">INDEX('Cost per tariff category'!$H$13:$T$22,MATCH('Final allowance and margins'!$B16 &amp; 'Final allowance and margins'!$C16,'Cost per tariff category'!$C$13:$C$22 &amp; 'Cost per tariff category'!$E$13:$E$22,0), MATCH('Final allowance and margins'!F$6,'Cost per tariff category'!$H$12:$T$12,0))</f>
        <v>172.69</v>
      </c>
      <c r="G16" s="60">
        <f t="array" ref="G16">INDEX('Cost per tariff category'!$H$13:$T$22,MATCH('Final allowance and margins'!$B16 &amp; 'Final allowance and margins'!$C16,'Cost per tariff category'!$C$13:$C$22 &amp; 'Cost per tariff category'!$E$13:$E$22,0), MATCH('Final allowance and margins'!G$6,'Cost per tariff category'!$H$12:$T$12,0))</f>
        <v>176.54</v>
      </c>
      <c r="H16" s="60">
        <f t="array" ref="H16">INDEX('Cost per tariff category'!$H$13:$T$22,MATCH('Final allowance and margins'!$B16 &amp; 'Final allowance and margins'!$C16,'Cost per tariff category'!$C$13:$C$22 &amp; 'Cost per tariff category'!$E$13:$E$22,0), MATCH('Final allowance and margins'!H$6,'Cost per tariff category'!$H$12:$T$12,0))</f>
        <v>180.08</v>
      </c>
      <c r="I16" s="60">
        <f t="array" ref="I16">INDEX('Cost per tariff category'!$H$13:$T$22,MATCH('Final allowance and margins'!$B16 &amp; 'Final allowance and margins'!$C16,'Cost per tariff category'!$C$13:$C$22 &amp; 'Cost per tariff category'!$E$13:$E$22,0), MATCH('Final allowance and margins'!I$6,'Cost per tariff category'!$H$12:$T$12,0))</f>
        <v>186.17</v>
      </c>
      <c r="J16" s="60">
        <f t="array" ref="J16">INDEX('Cost per tariff category'!$H$13:$T$22,MATCH('Final allowance and margins'!$B16 &amp; 'Final allowance and margins'!$C16,'Cost per tariff category'!$C$13:$C$22 &amp; 'Cost per tariff category'!$E$13:$E$22,0), MATCH('Final allowance and margins'!J$6,'Cost per tariff category'!$H$12:$T$12,0))</f>
        <v>189.91</v>
      </c>
    </row>
    <row r="17" spans="1:10" ht="14.5" customHeight="1" x14ac:dyDescent="0.25">
      <c r="B17" s="59" t="s">
        <v>15</v>
      </c>
      <c r="C17" s="61" t="s">
        <v>57</v>
      </c>
      <c r="D17" s="59" t="s">
        <v>133</v>
      </c>
      <c r="E17" s="59" t="s">
        <v>44</v>
      </c>
      <c r="F17" s="62">
        <v>6.7630980733933569E-3</v>
      </c>
      <c r="G17" s="62">
        <v>6.7812813740939122E-3</v>
      </c>
      <c r="H17" s="62">
        <v>6.8451693359890741E-3</v>
      </c>
      <c r="I17" s="62">
        <v>6.8675929924342221E-3</v>
      </c>
      <c r="J17" s="62">
        <v>6.8874492900629141E-3</v>
      </c>
    </row>
    <row r="18" spans="1:10" ht="13.9" customHeight="1" x14ac:dyDescent="0.25">
      <c r="B18" s="59" t="s">
        <v>15</v>
      </c>
      <c r="C18" s="63" t="s">
        <v>60</v>
      </c>
      <c r="D18" s="58" t="s">
        <v>122</v>
      </c>
      <c r="E18" s="59" t="s">
        <v>48</v>
      </c>
      <c r="F18" s="60">
        <f t="array" ref="F18">INDEX('Cost per tariff category'!$H$13:$T$22,MATCH('Final allowance and margins'!$B18 &amp; 'Final allowance and margins'!$C18,'Cost per tariff category'!$C$13:$C$22 &amp; 'Cost per tariff category'!$E$13:$E$22,0), MATCH('Final allowance and margins'!F$6,'Cost per tariff category'!$H$12:$T$12,0))</f>
        <v>56.06</v>
      </c>
      <c r="G18" s="60">
        <f t="array" ref="G18">INDEX('Cost per tariff category'!$H$13:$T$22,MATCH('Final allowance and margins'!$B18 &amp; 'Final allowance and margins'!$C18,'Cost per tariff category'!$C$13:$C$22 &amp; 'Cost per tariff category'!$E$13:$E$22,0), MATCH('Final allowance and margins'!G$6,'Cost per tariff category'!$H$12:$T$12,0))</f>
        <v>57.07</v>
      </c>
      <c r="H18" s="60">
        <f t="array" ref="H18">INDEX('Cost per tariff category'!$H$13:$T$22,MATCH('Final allowance and margins'!$B18 &amp; 'Final allowance and margins'!$C18,'Cost per tariff category'!$C$13:$C$22 &amp; 'Cost per tariff category'!$E$13:$E$22,0), MATCH('Final allowance and margins'!H$6,'Cost per tariff category'!$H$12:$T$12,0))</f>
        <v>57.66</v>
      </c>
      <c r="I18" s="60">
        <f t="array" ref="I18">INDEX('Cost per tariff category'!$H$13:$T$22,MATCH('Final allowance and margins'!$B18 &amp; 'Final allowance and margins'!$C18,'Cost per tariff category'!$C$13:$C$22 &amp; 'Cost per tariff category'!$E$13:$E$22,0), MATCH('Final allowance and margins'!I$6,'Cost per tariff category'!$H$12:$T$12,0))</f>
        <v>59.03</v>
      </c>
      <c r="J18" s="60">
        <f t="array" ref="J18">INDEX('Cost per tariff category'!$H$13:$T$22,MATCH('Final allowance and margins'!$B18 &amp; 'Final allowance and margins'!$C18,'Cost per tariff category'!$C$13:$C$22 &amp; 'Cost per tariff category'!$E$13:$E$22,0), MATCH('Final allowance and margins'!J$6,'Cost per tariff category'!$H$12:$T$12,0))</f>
        <v>59.82</v>
      </c>
    </row>
    <row r="19" spans="1:10" ht="14.5" customHeight="1" x14ac:dyDescent="0.25">
      <c r="B19" s="59" t="s">
        <v>15</v>
      </c>
      <c r="C19" s="61" t="s">
        <v>59</v>
      </c>
      <c r="D19" s="59" t="s">
        <v>134</v>
      </c>
      <c r="E19" s="59" t="s">
        <v>44</v>
      </c>
      <c r="F19" s="62">
        <v>7.7422092549878788E-3</v>
      </c>
      <c r="G19" s="62">
        <v>7.7541074714358648E-3</v>
      </c>
      <c r="H19" s="62">
        <v>7.8228304508318695E-3</v>
      </c>
      <c r="I19" s="62">
        <v>7.8191859307497162E-3</v>
      </c>
      <c r="J19" s="62">
        <v>7.8195923172322528E-3</v>
      </c>
    </row>
    <row r="20" spans="1:10" x14ac:dyDescent="0.25">
      <c r="B20" s="20"/>
      <c r="C20" s="20"/>
      <c r="D20" s="20"/>
      <c r="E20" s="20"/>
      <c r="F20" s="20"/>
      <c r="G20" s="20"/>
      <c r="H20" s="20"/>
      <c r="I20" s="20"/>
      <c r="J20" s="20"/>
    </row>
    <row r="21" spans="1:10" ht="18" x14ac:dyDescent="0.4">
      <c r="A21" s="32" t="s">
        <v>175</v>
      </c>
      <c r="B21" s="33"/>
      <c r="C21" s="34"/>
      <c r="D21" s="34"/>
      <c r="E21" s="34"/>
      <c r="F21" s="34"/>
      <c r="G21" s="34"/>
      <c r="H21" s="34"/>
      <c r="I21" s="34"/>
      <c r="J21" s="34"/>
    </row>
    <row r="22" spans="1:10" x14ac:dyDescent="0.25">
      <c r="B22" s="20"/>
      <c r="C22" s="20"/>
      <c r="D22" s="20"/>
      <c r="E22" s="20"/>
      <c r="F22" s="20"/>
      <c r="G22" s="20"/>
      <c r="H22" s="20"/>
      <c r="I22" s="20"/>
      <c r="J22" s="20"/>
    </row>
    <row r="23" spans="1:10" x14ac:dyDescent="0.25">
      <c r="B23" s="56" t="s">
        <v>14</v>
      </c>
      <c r="C23" s="61" t="s">
        <v>47</v>
      </c>
      <c r="D23" s="58" t="s">
        <v>125</v>
      </c>
      <c r="E23" s="59" t="s">
        <v>48</v>
      </c>
      <c r="F23" s="60">
        <f t="array" ref="F23">INDEX('Cost per tariff category'!$H$26:$T$35,MATCH('Final allowance and margins'!$B23 &amp; 'Final allowance and margins'!$C23, 'Cost per tariff category'!$C$26:$C$35 &amp; 'Cost per tariff category'!$E$26:$E$35,0),MATCH('Final allowance and margins'!F$6,'Cost per tariff category'!$H$12:$T$12,0))</f>
        <v>30.86</v>
      </c>
      <c r="G23" s="60">
        <f t="array" ref="G23">INDEX('Cost per tariff category'!$H$26:$T$35,MATCH('Final allowance and margins'!$B23 &amp; 'Final allowance and margins'!$C23, 'Cost per tariff category'!$C$26:$C$35 &amp; 'Cost per tariff category'!$E$26:$E$35,0),MATCH('Final allowance and margins'!G$6,'Cost per tariff category'!$H$12:$T$12,0))</f>
        <v>30.54</v>
      </c>
      <c r="H23" s="60">
        <f t="array" ref="H23">INDEX('Cost per tariff category'!$H$26:$T$35,MATCH('Final allowance and margins'!$B23 &amp; 'Final allowance and margins'!$C23, 'Cost per tariff category'!$C$26:$C$35 &amp; 'Cost per tariff category'!$E$26:$E$35,0),MATCH('Final allowance and margins'!H$6,'Cost per tariff category'!$H$12:$T$12,0))</f>
        <v>30.5</v>
      </c>
      <c r="I23" s="60">
        <f t="array" ref="I23">INDEX('Cost per tariff category'!$H$26:$T$35,MATCH('Final allowance and margins'!$B23 &amp; 'Final allowance and margins'!$C23, 'Cost per tariff category'!$C$26:$C$35 &amp; 'Cost per tariff category'!$E$26:$E$35,0),MATCH('Final allowance and margins'!I$6,'Cost per tariff category'!$H$12:$T$12,0))</f>
        <v>30.37</v>
      </c>
      <c r="J23" s="60">
        <f t="array" ref="J23">INDEX('Cost per tariff category'!$H$26:$T$35,MATCH('Final allowance and margins'!$B23 &amp; 'Final allowance and margins'!$C23, 'Cost per tariff category'!$C$26:$C$35 &amp; 'Cost per tariff category'!$E$26:$E$35,0),MATCH('Final allowance and margins'!J$6,'Cost per tariff category'!$H$12:$T$12,0))</f>
        <v>30.4</v>
      </c>
    </row>
    <row r="24" spans="1:10" x14ac:dyDescent="0.25">
      <c r="B24" s="59" t="s">
        <v>14</v>
      </c>
      <c r="C24" s="61" t="s">
        <v>46</v>
      </c>
      <c r="D24" s="59" t="s">
        <v>135</v>
      </c>
      <c r="E24" s="59" t="s">
        <v>44</v>
      </c>
      <c r="F24" s="62">
        <v>0.01</v>
      </c>
      <c r="G24" s="62">
        <v>0.01</v>
      </c>
      <c r="H24" s="62">
        <v>0.01</v>
      </c>
      <c r="I24" s="62">
        <v>0.01</v>
      </c>
      <c r="J24" s="62">
        <v>0.01</v>
      </c>
    </row>
    <row r="25" spans="1:10" x14ac:dyDescent="0.25">
      <c r="B25" s="59" t="s">
        <v>14</v>
      </c>
      <c r="C25" s="63" t="s">
        <v>51</v>
      </c>
      <c r="D25" s="58" t="s">
        <v>126</v>
      </c>
      <c r="E25" s="59" t="s">
        <v>48</v>
      </c>
      <c r="F25" s="60">
        <f t="array" ref="F25">INDEX('Cost per tariff category'!$H$26:$T$35,MATCH('Final allowance and margins'!$B25 &amp; 'Final allowance and margins'!$C25, 'Cost per tariff category'!$C$26:$C$35 &amp; 'Cost per tariff category'!$E$26:$E$35,0),MATCH('Final allowance and margins'!F$6,'Cost per tariff category'!$H$12:$T$12,0))</f>
        <v>224.78</v>
      </c>
      <c r="G25" s="60">
        <f t="array" ref="G25">INDEX('Cost per tariff category'!$H$26:$T$35,MATCH('Final allowance and margins'!$B25 &amp; 'Final allowance and margins'!$C25, 'Cost per tariff category'!$C$26:$C$35 &amp; 'Cost per tariff category'!$E$26:$E$35,0),MATCH('Final allowance and margins'!G$6,'Cost per tariff category'!$H$12:$T$12,0))</f>
        <v>231.4</v>
      </c>
      <c r="H25" s="60">
        <f t="array" ref="H25">INDEX('Cost per tariff category'!$H$26:$T$35,MATCH('Final allowance and margins'!$B25 &amp; 'Final allowance and margins'!$C25, 'Cost per tariff category'!$C$26:$C$35 &amp; 'Cost per tariff category'!$E$26:$E$35,0),MATCH('Final allowance and margins'!H$6,'Cost per tariff category'!$H$12:$T$12,0))</f>
        <v>239.93</v>
      </c>
      <c r="I25" s="60">
        <f t="array" ref="I25">INDEX('Cost per tariff category'!$H$26:$T$35,MATCH('Final allowance and margins'!$B25 &amp; 'Final allowance and margins'!$C25, 'Cost per tariff category'!$C$26:$C$35 &amp; 'Cost per tariff category'!$E$26:$E$35,0),MATCH('Final allowance and margins'!I$6,'Cost per tariff category'!$H$12:$T$12,0))</f>
        <v>247.86</v>
      </c>
      <c r="J25" s="60">
        <f t="array" ref="J25">INDEX('Cost per tariff category'!$H$26:$T$35,MATCH('Final allowance and margins'!$B25 &amp; 'Final allowance and margins'!$C25, 'Cost per tariff category'!$C$26:$C$35 &amp; 'Cost per tariff category'!$E$26:$E$35,0),MATCH('Final allowance and margins'!J$6,'Cost per tariff category'!$H$12:$T$12,0))</f>
        <v>257.19</v>
      </c>
    </row>
    <row r="26" spans="1:10" x14ac:dyDescent="0.25">
      <c r="B26" s="59" t="s">
        <v>14</v>
      </c>
      <c r="C26" s="61" t="s">
        <v>50</v>
      </c>
      <c r="D26" s="59" t="s">
        <v>136</v>
      </c>
      <c r="E26" s="59" t="s">
        <v>44</v>
      </c>
      <c r="F26" s="62">
        <v>3.3000000000000002E-2</v>
      </c>
      <c r="G26" s="62">
        <v>3.3000000000000002E-2</v>
      </c>
      <c r="H26" s="62">
        <v>3.3000000000000002E-2</v>
      </c>
      <c r="I26" s="62">
        <v>3.3000000000000002E-2</v>
      </c>
      <c r="J26" s="62">
        <v>3.3000000000000002E-2</v>
      </c>
    </row>
    <row r="27" spans="1:10" x14ac:dyDescent="0.25">
      <c r="B27" s="59" t="s">
        <v>14</v>
      </c>
      <c r="C27" s="63" t="s">
        <v>54</v>
      </c>
      <c r="D27" s="58" t="s">
        <v>127</v>
      </c>
      <c r="E27" s="59" t="s">
        <v>48</v>
      </c>
      <c r="F27" s="60">
        <f t="array" ref="F27">INDEX('Cost per tariff category'!$H$26:$T$35,MATCH('Final allowance and margins'!$B27 &amp; 'Final allowance and margins'!$C27, 'Cost per tariff category'!$C$26:$C$35 &amp; 'Cost per tariff category'!$E$26:$E$35,0),MATCH('Final allowance and margins'!F$6,'Cost per tariff category'!$H$12:$T$12,0))</f>
        <v>40.299999999999997</v>
      </c>
      <c r="G27" s="60">
        <f t="array" ref="G27">INDEX('Cost per tariff category'!$H$26:$T$35,MATCH('Final allowance and margins'!$B27 &amp; 'Final allowance and margins'!$C27, 'Cost per tariff category'!$C$26:$C$35 &amp; 'Cost per tariff category'!$E$26:$E$35,0),MATCH('Final allowance and margins'!G$6,'Cost per tariff category'!$H$12:$T$12,0))</f>
        <v>40.119999999999997</v>
      </c>
      <c r="H27" s="60">
        <f t="array" ref="H27">INDEX('Cost per tariff category'!$H$26:$T$35,MATCH('Final allowance and margins'!$B27 &amp; 'Final allowance and margins'!$C27, 'Cost per tariff category'!$C$26:$C$35 &amp; 'Cost per tariff category'!$E$26:$E$35,0),MATCH('Final allowance and margins'!H$6,'Cost per tariff category'!$H$12:$T$12,0))</f>
        <v>40.270000000000003</v>
      </c>
      <c r="I27" s="60">
        <f t="array" ref="I27">INDEX('Cost per tariff category'!$H$26:$T$35,MATCH('Final allowance and margins'!$B27 &amp; 'Final allowance and margins'!$C27, 'Cost per tariff category'!$C$26:$C$35 &amp; 'Cost per tariff category'!$E$26:$E$35,0),MATCH('Final allowance and margins'!I$6,'Cost per tariff category'!$H$12:$T$12,0))</f>
        <v>40.32</v>
      </c>
      <c r="J27" s="60">
        <f t="array" ref="J27">INDEX('Cost per tariff category'!$H$26:$T$35,MATCH('Final allowance and margins'!$B27 &amp; 'Final allowance and margins'!$C27, 'Cost per tariff category'!$C$26:$C$35 &amp; 'Cost per tariff category'!$E$26:$E$35,0),MATCH('Final allowance and margins'!J$6,'Cost per tariff category'!$H$12:$T$12,0))</f>
        <v>40.58</v>
      </c>
    </row>
    <row r="28" spans="1:10" x14ac:dyDescent="0.25">
      <c r="B28" s="59" t="s">
        <v>14</v>
      </c>
      <c r="C28" s="61" t="s">
        <v>52</v>
      </c>
      <c r="D28" s="59" t="s">
        <v>137</v>
      </c>
      <c r="E28" s="59" t="s">
        <v>44</v>
      </c>
      <c r="F28" s="62">
        <v>0.01</v>
      </c>
      <c r="G28" s="62">
        <v>0.01</v>
      </c>
      <c r="H28" s="62">
        <v>0.01</v>
      </c>
      <c r="I28" s="62">
        <v>0.01</v>
      </c>
      <c r="J28" s="62">
        <v>0.01</v>
      </c>
    </row>
    <row r="29" spans="1:10" x14ac:dyDescent="0.25">
      <c r="B29" s="20"/>
      <c r="C29" s="20"/>
      <c r="D29" s="21"/>
      <c r="E29" s="20"/>
      <c r="F29" s="20"/>
      <c r="G29" s="20"/>
      <c r="H29" s="20"/>
      <c r="I29" s="20"/>
      <c r="J29" s="20"/>
    </row>
    <row r="30" spans="1:10" x14ac:dyDescent="0.25">
      <c r="A30" s="11" t="s">
        <v>177</v>
      </c>
    </row>
    <row r="32" spans="1:10" s="79" customFormat="1" ht="15.5" x14ac:dyDescent="0.35">
      <c r="A32" s="54" t="s">
        <v>176</v>
      </c>
      <c r="B32" s="53"/>
      <c r="C32" s="53"/>
      <c r="D32" s="53"/>
      <c r="E32" s="53"/>
      <c r="F32" s="53"/>
      <c r="G32" s="53"/>
      <c r="H32" s="53"/>
      <c r="I32" s="53"/>
      <c r="J32" s="53"/>
    </row>
  </sheetData>
  <pageMargins left="0.3" right="0.3" top="0.3" bottom="0.3" header="0.2" footer="0.2"/>
  <pageSetup scale="75" orientation="landscape" horizontalDpi="200" verticalDpi="200" r:id="rId1"/>
  <headerFooter alignWithMargins="0">
    <oddHeader>&amp;CTab: &amp;A</oddHeader>
    <oddFooter>&amp;L&amp;D &amp;T&amp;C&amp;Z&amp;F -- &amp;A&amp;R&amp;P/&amp;N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P43"/>
  <sheetViews>
    <sheetView zoomScaleNormal="100" workbookViewId="0"/>
  </sheetViews>
  <sheetFormatPr defaultRowHeight="13" x14ac:dyDescent="0.3"/>
  <cols>
    <col min="2" max="2" width="24.296875" customWidth="1"/>
    <col min="3" max="3" width="53" customWidth="1"/>
    <col min="5" max="5" width="16.8984375" customWidth="1"/>
  </cols>
  <sheetData>
    <row r="1" spans="1:16" x14ac:dyDescent="0.3">
      <c r="C1" t="s">
        <v>100</v>
      </c>
    </row>
    <row r="2" spans="1:16" x14ac:dyDescent="0.3">
      <c r="A2" t="s">
        <v>85</v>
      </c>
      <c r="B2" t="s">
        <v>86</v>
      </c>
      <c r="C2" t="s">
        <v>87</v>
      </c>
      <c r="D2" t="s">
        <v>0</v>
      </c>
      <c r="E2" t="s">
        <v>88</v>
      </c>
      <c r="F2" s="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6" x14ac:dyDescent="0.3">
      <c r="F3" s="2"/>
    </row>
    <row r="4" spans="1:16" x14ac:dyDescent="0.3">
      <c r="A4" t="s">
        <v>15</v>
      </c>
      <c r="B4" t="s">
        <v>65</v>
      </c>
      <c r="C4" t="s">
        <v>90</v>
      </c>
      <c r="D4" t="s">
        <v>48</v>
      </c>
      <c r="E4" t="s">
        <v>89</v>
      </c>
      <c r="F4" s="7"/>
      <c r="G4" s="7"/>
      <c r="H4" s="7"/>
      <c r="I4" s="7"/>
      <c r="J4" s="7"/>
      <c r="M4" s="7"/>
      <c r="N4" s="7"/>
      <c r="O4" s="7"/>
      <c r="P4" s="7"/>
    </row>
    <row r="5" spans="1:16" x14ac:dyDescent="0.3">
      <c r="A5" t="s">
        <v>15</v>
      </c>
      <c r="B5" t="s">
        <v>66</v>
      </c>
      <c r="C5" t="s">
        <v>91</v>
      </c>
      <c r="D5" t="s">
        <v>48</v>
      </c>
      <c r="E5" t="s">
        <v>89</v>
      </c>
      <c r="F5" s="7"/>
      <c r="G5" s="7"/>
      <c r="H5" s="7"/>
      <c r="I5" s="7"/>
      <c r="J5" s="7"/>
      <c r="L5" s="7"/>
      <c r="M5" s="7"/>
      <c r="N5" s="7"/>
      <c r="O5" s="7"/>
      <c r="P5" s="7"/>
    </row>
    <row r="6" spans="1:16" x14ac:dyDescent="0.3">
      <c r="A6" t="s">
        <v>15</v>
      </c>
      <c r="B6" t="s">
        <v>67</v>
      </c>
      <c r="C6" t="s">
        <v>92</v>
      </c>
      <c r="D6" t="s">
        <v>48</v>
      </c>
      <c r="E6" t="s">
        <v>89</v>
      </c>
      <c r="F6" s="7"/>
      <c r="G6" s="7"/>
      <c r="H6" s="7"/>
      <c r="I6" s="7"/>
      <c r="J6" s="7"/>
      <c r="L6" s="7"/>
      <c r="M6" s="7"/>
      <c r="N6" s="7"/>
      <c r="O6" s="7"/>
      <c r="P6" s="7"/>
    </row>
    <row r="7" spans="1:16" x14ac:dyDescent="0.3">
      <c r="A7" t="s">
        <v>15</v>
      </c>
      <c r="B7" t="s">
        <v>68</v>
      </c>
      <c r="C7" t="s">
        <v>93</v>
      </c>
      <c r="D7" t="s">
        <v>48</v>
      </c>
      <c r="E7" t="s">
        <v>89</v>
      </c>
      <c r="F7" s="7"/>
      <c r="G7" s="7"/>
      <c r="H7" s="7"/>
      <c r="I7" s="7"/>
      <c r="J7" s="7"/>
      <c r="L7" s="7"/>
      <c r="M7" s="7"/>
      <c r="N7" s="7"/>
      <c r="O7" s="7"/>
      <c r="P7" s="7"/>
    </row>
    <row r="8" spans="1:16" x14ac:dyDescent="0.3">
      <c r="A8" t="s">
        <v>15</v>
      </c>
      <c r="B8" t="s">
        <v>69</v>
      </c>
      <c r="C8" t="s">
        <v>94</v>
      </c>
      <c r="D8" t="s">
        <v>48</v>
      </c>
      <c r="E8" t="s">
        <v>89</v>
      </c>
      <c r="F8" s="7"/>
      <c r="G8" s="7"/>
      <c r="H8" s="7"/>
      <c r="I8" s="7"/>
      <c r="J8" s="7"/>
      <c r="L8" s="7"/>
      <c r="M8" s="7"/>
      <c r="N8" s="7"/>
      <c r="O8" s="7"/>
      <c r="P8" s="7"/>
    </row>
    <row r="9" spans="1:16" x14ac:dyDescent="0.3">
      <c r="A9" t="s">
        <v>15</v>
      </c>
      <c r="B9" t="s">
        <v>70</v>
      </c>
      <c r="C9" t="s">
        <v>95</v>
      </c>
      <c r="D9" t="s">
        <v>48</v>
      </c>
      <c r="E9" t="s">
        <v>89</v>
      </c>
      <c r="F9" s="7"/>
      <c r="G9" s="7"/>
      <c r="H9" s="7"/>
      <c r="I9" s="7"/>
      <c r="J9" s="7"/>
      <c r="L9" s="7"/>
      <c r="M9" s="7"/>
      <c r="N9" s="7"/>
      <c r="O9" s="7"/>
      <c r="P9" s="7"/>
    </row>
    <row r="10" spans="1:16" x14ac:dyDescent="0.3">
      <c r="A10" t="s">
        <v>15</v>
      </c>
      <c r="B10" t="s">
        <v>71</v>
      </c>
      <c r="C10" t="s">
        <v>96</v>
      </c>
      <c r="D10" t="s">
        <v>48</v>
      </c>
      <c r="E10" t="s">
        <v>89</v>
      </c>
      <c r="F10" s="7"/>
      <c r="G10" s="7"/>
      <c r="H10" s="7"/>
      <c r="I10" s="7"/>
      <c r="J10" s="7"/>
      <c r="L10" s="7"/>
      <c r="M10" s="7"/>
      <c r="N10" s="7"/>
      <c r="O10" s="7"/>
      <c r="P10" s="7"/>
    </row>
    <row r="11" spans="1:16" x14ac:dyDescent="0.3">
      <c r="A11" t="s">
        <v>15</v>
      </c>
      <c r="B11" t="s">
        <v>72</v>
      </c>
      <c r="C11" t="s">
        <v>97</v>
      </c>
      <c r="D11" t="s">
        <v>48</v>
      </c>
      <c r="E11" t="s">
        <v>89</v>
      </c>
      <c r="F11" s="7"/>
      <c r="G11" s="7"/>
      <c r="H11" s="7"/>
      <c r="I11" s="7"/>
      <c r="J11" s="7"/>
      <c r="L11" s="7"/>
      <c r="M11" s="7"/>
      <c r="N11" s="7"/>
      <c r="O11" s="7"/>
      <c r="P11" s="7"/>
    </row>
    <row r="12" spans="1:16" x14ac:dyDescent="0.3">
      <c r="A12" t="s">
        <v>15</v>
      </c>
      <c r="B12" t="s">
        <v>73</v>
      </c>
      <c r="C12" t="s">
        <v>98</v>
      </c>
      <c r="D12" t="s">
        <v>48</v>
      </c>
      <c r="E12" t="s">
        <v>89</v>
      </c>
      <c r="F12" s="7"/>
      <c r="G12" s="7"/>
      <c r="H12" s="7"/>
      <c r="I12" s="7"/>
      <c r="J12" s="7"/>
      <c r="L12" s="7"/>
      <c r="M12" s="7"/>
      <c r="N12" s="7"/>
      <c r="O12" s="7"/>
      <c r="P12" s="7"/>
    </row>
    <row r="13" spans="1:16" x14ac:dyDescent="0.3">
      <c r="A13" t="s">
        <v>15</v>
      </c>
      <c r="B13" t="s">
        <v>74</v>
      </c>
      <c r="C13" t="s">
        <v>99</v>
      </c>
      <c r="D13" t="s">
        <v>48</v>
      </c>
      <c r="E13" t="s">
        <v>89</v>
      </c>
      <c r="F13" s="7"/>
      <c r="G13" s="7"/>
      <c r="H13" s="7"/>
      <c r="I13" s="7"/>
      <c r="J13" s="7"/>
      <c r="L13" s="7"/>
      <c r="M13" s="7"/>
      <c r="N13" s="7"/>
      <c r="O13" s="7"/>
      <c r="P13" s="7"/>
    </row>
    <row r="14" spans="1:16" x14ac:dyDescent="0.3">
      <c r="A14" t="s">
        <v>15</v>
      </c>
      <c r="B14" t="s">
        <v>47</v>
      </c>
      <c r="C14" t="s">
        <v>90</v>
      </c>
      <c r="D14" t="s">
        <v>48</v>
      </c>
      <c r="E14" t="s">
        <v>89</v>
      </c>
      <c r="F14" s="8">
        <f xml:space="preserve"> 'Cost per tariff category'!P13</f>
        <v>47.04</v>
      </c>
      <c r="G14" s="8">
        <f xml:space="preserve"> 'Cost per tariff category'!Q13</f>
        <v>47.68</v>
      </c>
      <c r="H14" s="8">
        <f xml:space="preserve"> 'Cost per tariff category'!R13</f>
        <v>47.37</v>
      </c>
      <c r="I14" s="8">
        <f xml:space="preserve"> 'Cost per tariff category'!S13</f>
        <v>48.44</v>
      </c>
      <c r="J14" s="8">
        <f xml:space="preserve"> 'Cost per tariff category'!T13</f>
        <v>48.98</v>
      </c>
      <c r="L14" s="8"/>
      <c r="M14" s="8"/>
      <c r="N14" s="8"/>
      <c r="O14" s="8"/>
      <c r="P14" s="8"/>
    </row>
    <row r="15" spans="1:16" x14ac:dyDescent="0.3">
      <c r="A15" t="s">
        <v>15</v>
      </c>
      <c r="B15" t="s">
        <v>51</v>
      </c>
      <c r="C15" t="s">
        <v>91</v>
      </c>
      <c r="D15" t="s">
        <v>48</v>
      </c>
      <c r="E15" t="s">
        <v>89</v>
      </c>
      <c r="F15" s="8">
        <f xml:space="preserve"> 'Cost per tariff category'!P14</f>
        <v>162.99</v>
      </c>
      <c r="G15" s="8">
        <f xml:space="preserve"> 'Cost per tariff category'!Q14</f>
        <v>166.37</v>
      </c>
      <c r="H15" s="8">
        <f xml:space="preserve"> 'Cost per tariff category'!R14</f>
        <v>167.18</v>
      </c>
      <c r="I15" s="8">
        <f xml:space="preserve"> 'Cost per tariff category'!S14</f>
        <v>172.13</v>
      </c>
      <c r="J15" s="8">
        <f xml:space="preserve"> 'Cost per tariff category'!T14</f>
        <v>175.12</v>
      </c>
      <c r="P15" s="8"/>
    </row>
    <row r="16" spans="1:16" x14ac:dyDescent="0.3">
      <c r="A16" t="s">
        <v>15</v>
      </c>
      <c r="B16" t="s">
        <v>54</v>
      </c>
      <c r="C16" t="s">
        <v>92</v>
      </c>
      <c r="D16" t="s">
        <v>48</v>
      </c>
      <c r="E16" t="s">
        <v>89</v>
      </c>
      <c r="F16" s="8">
        <f xml:space="preserve"> 'Cost per tariff category'!P15</f>
        <v>768.25</v>
      </c>
      <c r="G16" s="8">
        <f xml:space="preserve"> 'Cost per tariff category'!Q15</f>
        <v>787.99</v>
      </c>
      <c r="H16" s="8">
        <f xml:space="preserve"> 'Cost per tariff category'!R15</f>
        <v>810.54</v>
      </c>
      <c r="I16" s="8">
        <f xml:space="preserve"> 'Cost per tariff category'!S15</f>
        <v>843.68</v>
      </c>
      <c r="J16" s="8">
        <f xml:space="preserve"> 'Cost per tariff category'!T15</f>
        <v>864.45</v>
      </c>
      <c r="P16" s="8"/>
    </row>
    <row r="17" spans="1:16" x14ac:dyDescent="0.3">
      <c r="A17" t="s">
        <v>15</v>
      </c>
      <c r="B17" t="s">
        <v>56</v>
      </c>
      <c r="C17" t="s">
        <v>93</v>
      </c>
      <c r="D17" t="s">
        <v>48</v>
      </c>
      <c r="E17" t="s">
        <v>89</v>
      </c>
      <c r="F17" s="8">
        <f xml:space="preserve"> 'Cost per tariff category'!P16</f>
        <v>42.7</v>
      </c>
      <c r="G17" s="8">
        <f xml:space="preserve"> 'Cost per tariff category'!Q16</f>
        <v>42.79</v>
      </c>
      <c r="H17" s="8">
        <f xml:space="preserve"> 'Cost per tariff category'!R16</f>
        <v>41.59</v>
      </c>
      <c r="I17" s="8">
        <f xml:space="preserve"> 'Cost per tariff category'!S16</f>
        <v>42.08</v>
      </c>
      <c r="J17" s="8">
        <f xml:space="preserve"> 'Cost per tariff category'!T16</f>
        <v>42.02</v>
      </c>
      <c r="P17" s="8"/>
    </row>
    <row r="18" spans="1:16" x14ac:dyDescent="0.3">
      <c r="A18" t="s">
        <v>15</v>
      </c>
      <c r="B18" t="s">
        <v>58</v>
      </c>
      <c r="C18" t="s">
        <v>94</v>
      </c>
      <c r="D18" t="s">
        <v>48</v>
      </c>
      <c r="E18" t="s">
        <v>89</v>
      </c>
      <c r="F18" s="8">
        <f xml:space="preserve"> 'Cost per tariff category'!P17</f>
        <v>172.69</v>
      </c>
      <c r="G18" s="8">
        <f xml:space="preserve"> 'Cost per tariff category'!Q17</f>
        <v>176.54</v>
      </c>
      <c r="H18" s="8">
        <f xml:space="preserve"> 'Cost per tariff category'!R17</f>
        <v>180.08</v>
      </c>
      <c r="I18" s="8">
        <f xml:space="preserve"> 'Cost per tariff category'!S17</f>
        <v>186.17</v>
      </c>
      <c r="J18" s="8">
        <f xml:space="preserve"> 'Cost per tariff category'!T17</f>
        <v>189.91</v>
      </c>
      <c r="P18" s="8"/>
    </row>
    <row r="19" spans="1:16" x14ac:dyDescent="0.3">
      <c r="A19" t="s">
        <v>15</v>
      </c>
      <c r="B19" t="s">
        <v>60</v>
      </c>
      <c r="C19" t="s">
        <v>95</v>
      </c>
      <c r="D19" t="s">
        <v>48</v>
      </c>
      <c r="E19" t="s">
        <v>89</v>
      </c>
      <c r="F19" s="8">
        <f xml:space="preserve"> 'Cost per tariff category'!P18</f>
        <v>56.06</v>
      </c>
      <c r="G19" s="8">
        <f xml:space="preserve"> 'Cost per tariff category'!Q18</f>
        <v>57.07</v>
      </c>
      <c r="H19" s="8">
        <f xml:space="preserve"> 'Cost per tariff category'!R18</f>
        <v>57.66</v>
      </c>
      <c r="I19" s="8">
        <f xml:space="preserve"> 'Cost per tariff category'!S18</f>
        <v>59.03</v>
      </c>
      <c r="J19" s="8">
        <f xml:space="preserve"> 'Cost per tariff category'!T18</f>
        <v>59.82</v>
      </c>
      <c r="P19" s="8"/>
    </row>
    <row r="20" spans="1:16" x14ac:dyDescent="0.3">
      <c r="A20" t="s">
        <v>15</v>
      </c>
      <c r="B20" t="s">
        <v>61</v>
      </c>
      <c r="C20" t="s">
        <v>96</v>
      </c>
      <c r="D20" t="s">
        <v>48</v>
      </c>
      <c r="E20" t="s">
        <v>89</v>
      </c>
      <c r="F20" s="7">
        <f xml:space="preserve"> 'Cost per tariff category'!P19</f>
        <v>0</v>
      </c>
      <c r="G20" s="7">
        <f xml:space="preserve"> 'Cost per tariff category'!Q19</f>
        <v>0</v>
      </c>
      <c r="H20" s="7">
        <f xml:space="preserve"> 'Cost per tariff category'!R19</f>
        <v>0</v>
      </c>
      <c r="I20" s="7">
        <f xml:space="preserve"> 'Cost per tariff category'!S19</f>
        <v>0</v>
      </c>
      <c r="J20" s="7">
        <f xml:space="preserve"> 'Cost per tariff category'!T19</f>
        <v>0</v>
      </c>
      <c r="K20" s="8"/>
      <c r="L20" s="8"/>
      <c r="M20" s="8"/>
      <c r="N20" s="8"/>
      <c r="O20" s="8"/>
      <c r="P20" s="8"/>
    </row>
    <row r="21" spans="1:16" x14ac:dyDescent="0.3">
      <c r="A21" t="s">
        <v>15</v>
      </c>
      <c r="B21" t="s">
        <v>62</v>
      </c>
      <c r="C21" t="s">
        <v>97</v>
      </c>
      <c r="D21" t="s">
        <v>48</v>
      </c>
      <c r="E21" t="s">
        <v>89</v>
      </c>
      <c r="F21" s="7">
        <f xml:space="preserve"> 'Cost per tariff category'!P20</f>
        <v>0</v>
      </c>
      <c r="G21" s="7">
        <f xml:space="preserve"> 'Cost per tariff category'!Q20</f>
        <v>0</v>
      </c>
      <c r="H21" s="7">
        <f xml:space="preserve"> 'Cost per tariff category'!R20</f>
        <v>0</v>
      </c>
      <c r="I21" s="7">
        <f xml:space="preserve"> 'Cost per tariff category'!S20</f>
        <v>0</v>
      </c>
      <c r="J21" s="7">
        <f xml:space="preserve"> 'Cost per tariff category'!T20</f>
        <v>0</v>
      </c>
      <c r="K21" s="8"/>
      <c r="L21" s="8"/>
      <c r="M21" s="8"/>
      <c r="N21" s="8"/>
      <c r="O21" s="8"/>
      <c r="P21" s="8"/>
    </row>
    <row r="22" spans="1:16" x14ac:dyDescent="0.3">
      <c r="A22" t="s">
        <v>15</v>
      </c>
      <c r="B22" t="s">
        <v>63</v>
      </c>
      <c r="C22" t="s">
        <v>98</v>
      </c>
      <c r="D22" t="s">
        <v>48</v>
      </c>
      <c r="E22" t="s">
        <v>89</v>
      </c>
      <c r="F22" s="7">
        <f xml:space="preserve"> 'Cost per tariff category'!P21</f>
        <v>0</v>
      </c>
      <c r="G22" s="7">
        <f xml:space="preserve"> 'Cost per tariff category'!Q21</f>
        <v>0</v>
      </c>
      <c r="H22" s="7">
        <f xml:space="preserve"> 'Cost per tariff category'!R21</f>
        <v>0</v>
      </c>
      <c r="I22" s="7">
        <f xml:space="preserve"> 'Cost per tariff category'!S21</f>
        <v>0</v>
      </c>
      <c r="J22" s="7">
        <f xml:space="preserve"> 'Cost per tariff category'!T21</f>
        <v>0</v>
      </c>
      <c r="K22" s="8"/>
      <c r="L22" s="8"/>
      <c r="M22" s="8"/>
      <c r="N22" s="8"/>
      <c r="O22" s="8"/>
      <c r="P22" s="8"/>
    </row>
    <row r="23" spans="1:16" x14ac:dyDescent="0.3">
      <c r="A23" t="s">
        <v>15</v>
      </c>
      <c r="B23" t="s">
        <v>64</v>
      </c>
      <c r="C23" t="s">
        <v>99</v>
      </c>
      <c r="D23" t="s">
        <v>48</v>
      </c>
      <c r="E23" t="s">
        <v>89</v>
      </c>
      <c r="F23" s="7">
        <f xml:space="preserve"> 'Cost per tariff category'!P22</f>
        <v>0</v>
      </c>
      <c r="G23" s="7">
        <f xml:space="preserve"> 'Cost per tariff category'!Q22</f>
        <v>0</v>
      </c>
      <c r="H23" s="7">
        <f xml:space="preserve"> 'Cost per tariff category'!R22</f>
        <v>0</v>
      </c>
      <c r="I23" s="7">
        <f xml:space="preserve"> 'Cost per tariff category'!S22</f>
        <v>0</v>
      </c>
      <c r="J23" s="7">
        <f xml:space="preserve"> 'Cost per tariff category'!T22</f>
        <v>0</v>
      </c>
      <c r="K23" s="8"/>
      <c r="L23" s="8"/>
      <c r="M23" s="8"/>
      <c r="N23" s="8"/>
      <c r="O23" s="8"/>
      <c r="P23" s="8"/>
    </row>
    <row r="24" spans="1:16" x14ac:dyDescent="0.3">
      <c r="A24" t="s">
        <v>14</v>
      </c>
      <c r="B24" t="s">
        <v>65</v>
      </c>
      <c r="C24" t="s">
        <v>90</v>
      </c>
      <c r="D24" t="s">
        <v>48</v>
      </c>
      <c r="E24" t="s">
        <v>89</v>
      </c>
      <c r="F24" s="7"/>
      <c r="G24" s="7"/>
      <c r="H24" s="7"/>
      <c r="I24" s="7"/>
      <c r="J24" s="7"/>
      <c r="M24" s="7"/>
      <c r="N24" s="7"/>
      <c r="O24" s="7"/>
      <c r="P24" s="7"/>
    </row>
    <row r="25" spans="1:16" x14ac:dyDescent="0.3">
      <c r="A25" t="s">
        <v>14</v>
      </c>
      <c r="B25" t="s">
        <v>66</v>
      </c>
      <c r="C25" t="s">
        <v>91</v>
      </c>
      <c r="D25" t="s">
        <v>48</v>
      </c>
      <c r="E25" t="s">
        <v>89</v>
      </c>
      <c r="F25" s="7"/>
      <c r="G25" s="7"/>
      <c r="H25" s="7"/>
      <c r="I25" s="7"/>
      <c r="J25" s="7"/>
      <c r="L25" s="7"/>
      <c r="M25" s="7"/>
      <c r="N25" s="7"/>
      <c r="O25" s="7"/>
      <c r="P25" s="7"/>
    </row>
    <row r="26" spans="1:16" x14ac:dyDescent="0.3">
      <c r="A26" t="s">
        <v>14</v>
      </c>
      <c r="B26" t="s">
        <v>67</v>
      </c>
      <c r="C26" t="s">
        <v>92</v>
      </c>
      <c r="D26" t="s">
        <v>48</v>
      </c>
      <c r="E26" t="s">
        <v>89</v>
      </c>
      <c r="F26" s="7"/>
      <c r="G26" s="7"/>
      <c r="H26" s="7"/>
      <c r="I26" s="7"/>
      <c r="J26" s="7"/>
      <c r="L26" s="7"/>
      <c r="M26" s="7"/>
      <c r="N26" s="7"/>
      <c r="O26" s="7"/>
      <c r="P26" s="7"/>
    </row>
    <row r="27" spans="1:16" x14ac:dyDescent="0.3">
      <c r="A27" t="s">
        <v>14</v>
      </c>
      <c r="B27" t="s">
        <v>68</v>
      </c>
      <c r="C27" t="s">
        <v>93</v>
      </c>
      <c r="D27" t="s">
        <v>48</v>
      </c>
      <c r="E27" t="s">
        <v>89</v>
      </c>
      <c r="F27" s="7"/>
      <c r="G27" s="7"/>
      <c r="H27" s="7"/>
      <c r="I27" s="7"/>
      <c r="J27" s="7"/>
      <c r="L27" s="7"/>
      <c r="M27" s="7"/>
      <c r="N27" s="7"/>
      <c r="O27" s="7"/>
      <c r="P27" s="7"/>
    </row>
    <row r="28" spans="1:16" x14ac:dyDescent="0.3">
      <c r="A28" t="s">
        <v>14</v>
      </c>
      <c r="B28" t="s">
        <v>69</v>
      </c>
      <c r="C28" t="s">
        <v>94</v>
      </c>
      <c r="D28" t="s">
        <v>48</v>
      </c>
      <c r="E28" t="s">
        <v>89</v>
      </c>
      <c r="F28" s="7"/>
      <c r="G28" s="7"/>
      <c r="H28" s="7"/>
      <c r="I28" s="7"/>
      <c r="J28" s="7"/>
      <c r="L28" s="7"/>
      <c r="M28" s="7"/>
      <c r="N28" s="7"/>
      <c r="O28" s="7"/>
      <c r="P28" s="7"/>
    </row>
    <row r="29" spans="1:16" x14ac:dyDescent="0.3">
      <c r="A29" t="s">
        <v>14</v>
      </c>
      <c r="B29" t="s">
        <v>70</v>
      </c>
      <c r="C29" t="s">
        <v>95</v>
      </c>
      <c r="D29" t="s">
        <v>48</v>
      </c>
      <c r="E29" t="s">
        <v>89</v>
      </c>
      <c r="F29" s="7"/>
      <c r="G29" s="7"/>
      <c r="H29" s="7"/>
      <c r="I29" s="7"/>
      <c r="J29" s="7"/>
      <c r="L29" s="7"/>
      <c r="M29" s="7"/>
      <c r="N29" s="7"/>
      <c r="O29" s="7"/>
      <c r="P29" s="7"/>
    </row>
    <row r="30" spans="1:16" x14ac:dyDescent="0.3">
      <c r="A30" t="s">
        <v>14</v>
      </c>
      <c r="B30" t="s">
        <v>71</v>
      </c>
      <c r="C30" t="s">
        <v>96</v>
      </c>
      <c r="D30" t="s">
        <v>48</v>
      </c>
      <c r="E30" t="s">
        <v>89</v>
      </c>
      <c r="F30" s="7"/>
      <c r="G30" s="7"/>
      <c r="H30" s="7"/>
      <c r="I30" s="7"/>
      <c r="J30" s="7"/>
      <c r="L30" s="7"/>
      <c r="M30" s="7"/>
      <c r="N30" s="7"/>
      <c r="O30" s="7"/>
      <c r="P30" s="7"/>
    </row>
    <row r="31" spans="1:16" x14ac:dyDescent="0.3">
      <c r="A31" t="s">
        <v>14</v>
      </c>
      <c r="B31" t="s">
        <v>72</v>
      </c>
      <c r="C31" t="s">
        <v>97</v>
      </c>
      <c r="D31" t="s">
        <v>48</v>
      </c>
      <c r="E31" t="s">
        <v>89</v>
      </c>
      <c r="F31" s="7"/>
      <c r="G31" s="7"/>
      <c r="H31" s="7"/>
      <c r="I31" s="7"/>
      <c r="J31" s="7"/>
      <c r="L31" s="7"/>
      <c r="M31" s="7"/>
      <c r="N31" s="7"/>
      <c r="O31" s="7"/>
      <c r="P31" s="7"/>
    </row>
    <row r="32" spans="1:16" x14ac:dyDescent="0.3">
      <c r="A32" t="s">
        <v>14</v>
      </c>
      <c r="B32" t="s">
        <v>73</v>
      </c>
      <c r="C32" t="s">
        <v>98</v>
      </c>
      <c r="D32" t="s">
        <v>48</v>
      </c>
      <c r="E32" t="s">
        <v>89</v>
      </c>
      <c r="F32" s="7"/>
      <c r="G32" s="7"/>
      <c r="H32" s="7"/>
      <c r="I32" s="7"/>
      <c r="J32" s="7"/>
      <c r="L32" s="7"/>
      <c r="M32" s="7"/>
      <c r="N32" s="7"/>
      <c r="O32" s="7"/>
      <c r="P32" s="7"/>
    </row>
    <row r="33" spans="1:16" x14ac:dyDescent="0.3">
      <c r="A33" t="s">
        <v>14</v>
      </c>
      <c r="B33" t="s">
        <v>74</v>
      </c>
      <c r="C33" t="s">
        <v>99</v>
      </c>
      <c r="D33" t="s">
        <v>48</v>
      </c>
      <c r="E33" t="s">
        <v>89</v>
      </c>
      <c r="F33" s="7"/>
      <c r="G33" s="7"/>
      <c r="H33" s="7"/>
      <c r="I33" s="7"/>
      <c r="J33" s="7"/>
      <c r="L33" s="7"/>
      <c r="M33" s="7"/>
      <c r="N33" s="7"/>
      <c r="O33" s="7"/>
      <c r="P33" s="7"/>
    </row>
    <row r="34" spans="1:16" x14ac:dyDescent="0.3">
      <c r="A34" t="s">
        <v>14</v>
      </c>
      <c r="B34" t="s">
        <v>47</v>
      </c>
      <c r="C34" t="s">
        <v>90</v>
      </c>
      <c r="D34" t="s">
        <v>48</v>
      </c>
      <c r="E34" t="s">
        <v>89</v>
      </c>
      <c r="F34" s="8">
        <f t="array" ref="F34">INDEX('Cost per tariff category'!$H$26:$T$35,MATCH('Financial model data - nominal'!$A34 &amp; 'Financial model data - nominal'!$B34, 'Cost per tariff category'!$C$26:$C$35 &amp; 'Cost per tariff category'!$E$26:$E$35,0),MATCH('Financial model data - nominal'!F$2,'Cost per tariff category'!$H$12:$T$12,0))</f>
        <v>30.86</v>
      </c>
      <c r="G34" s="8">
        <f t="array" ref="G34">INDEX('Cost per tariff category'!$H$26:$T$35,MATCH('Financial model data - nominal'!$A34 &amp; 'Financial model data - nominal'!$B34, 'Cost per tariff category'!$C$26:$C$35 &amp; 'Cost per tariff category'!$E$26:$E$35,0),MATCH('Financial model data - nominal'!G$2,'Cost per tariff category'!$H$12:$T$12,0))</f>
        <v>30.54</v>
      </c>
      <c r="H34" s="8">
        <f t="array" ref="H34">INDEX('Cost per tariff category'!$H$26:$T$35,MATCH('Financial model data - nominal'!$A34 &amp; 'Financial model data - nominal'!$B34, 'Cost per tariff category'!$C$26:$C$35 &amp; 'Cost per tariff category'!$E$26:$E$35,0),MATCH('Financial model data - nominal'!H$2,'Cost per tariff category'!$H$12:$T$12,0))</f>
        <v>30.5</v>
      </c>
      <c r="I34" s="8">
        <f t="array" ref="I34">INDEX('Cost per tariff category'!$H$26:$T$35,MATCH('Financial model data - nominal'!$A34 &amp; 'Financial model data - nominal'!$B34, 'Cost per tariff category'!$C$26:$C$35 &amp; 'Cost per tariff category'!$E$26:$E$35,0),MATCH('Financial model data - nominal'!I$2,'Cost per tariff category'!$H$12:$T$12,0))</f>
        <v>30.37</v>
      </c>
      <c r="J34" s="8">
        <f t="array" ref="J34">INDEX('Cost per tariff category'!$H$26:$T$35,MATCH('Financial model data - nominal'!$A34 &amp; 'Financial model data - nominal'!$B34, 'Cost per tariff category'!$C$26:$C$35 &amp; 'Cost per tariff category'!$E$26:$E$35,0),MATCH('Financial model data - nominal'!J$2,'Cost per tariff category'!$H$12:$T$12,0))</f>
        <v>30.4</v>
      </c>
      <c r="K34" s="8"/>
      <c r="L34" s="8"/>
      <c r="M34" s="8"/>
      <c r="N34" s="8"/>
      <c r="O34" s="8"/>
      <c r="P34" s="7"/>
    </row>
    <row r="35" spans="1:16" x14ac:dyDescent="0.3">
      <c r="A35" t="s">
        <v>14</v>
      </c>
      <c r="B35" t="s">
        <v>51</v>
      </c>
      <c r="C35" t="s">
        <v>91</v>
      </c>
      <c r="D35" t="s">
        <v>48</v>
      </c>
      <c r="E35" t="s">
        <v>89</v>
      </c>
      <c r="F35" s="8">
        <f t="array" ref="F35">INDEX('Cost per tariff category'!$H$26:$T$35,MATCH('Financial model data - nominal'!$A35 &amp; 'Financial model data - nominal'!$B35, 'Cost per tariff category'!$C$26:$C$35 &amp; 'Cost per tariff category'!$E$26:$E$35,0),MATCH('Financial model data - nominal'!F$2,'Cost per tariff category'!$H$12:$T$12,0))</f>
        <v>224.78</v>
      </c>
      <c r="G35" s="8">
        <f t="array" ref="G35">INDEX('Cost per tariff category'!$H$26:$T$35,MATCH('Financial model data - nominal'!$A35 &amp; 'Financial model data - nominal'!$B35, 'Cost per tariff category'!$C$26:$C$35 &amp; 'Cost per tariff category'!$E$26:$E$35,0),MATCH('Financial model data - nominal'!G$2,'Cost per tariff category'!$H$12:$T$12,0))</f>
        <v>231.4</v>
      </c>
      <c r="H35" s="8">
        <f t="array" ref="H35">INDEX('Cost per tariff category'!$H$26:$T$35,MATCH('Financial model data - nominal'!$A35 &amp; 'Financial model data - nominal'!$B35, 'Cost per tariff category'!$C$26:$C$35 &amp; 'Cost per tariff category'!$E$26:$E$35,0),MATCH('Financial model data - nominal'!H$2,'Cost per tariff category'!$H$12:$T$12,0))</f>
        <v>239.93</v>
      </c>
      <c r="I35" s="8">
        <f t="array" ref="I35">INDEX('Cost per tariff category'!$H$26:$T$35,MATCH('Financial model data - nominal'!$A35 &amp; 'Financial model data - nominal'!$B35, 'Cost per tariff category'!$C$26:$C$35 &amp; 'Cost per tariff category'!$E$26:$E$35,0),MATCH('Financial model data - nominal'!I$2,'Cost per tariff category'!$H$12:$T$12,0))</f>
        <v>247.86</v>
      </c>
      <c r="J35" s="8">
        <f t="array" ref="J35">INDEX('Cost per tariff category'!$H$26:$T$35,MATCH('Financial model data - nominal'!$A35 &amp; 'Financial model data - nominal'!$B35, 'Cost per tariff category'!$C$26:$C$35 &amp; 'Cost per tariff category'!$E$26:$E$35,0),MATCH('Financial model data - nominal'!J$2,'Cost per tariff category'!$H$12:$T$12,0))</f>
        <v>257.19</v>
      </c>
      <c r="K35" s="8"/>
      <c r="L35" s="8"/>
      <c r="M35" s="8"/>
      <c r="N35" s="8"/>
      <c r="O35" s="8"/>
      <c r="P35" s="7"/>
    </row>
    <row r="36" spans="1:16" x14ac:dyDescent="0.3">
      <c r="A36" t="s">
        <v>14</v>
      </c>
      <c r="B36" t="s">
        <v>54</v>
      </c>
      <c r="C36" t="s">
        <v>92</v>
      </c>
      <c r="D36" t="s">
        <v>48</v>
      </c>
      <c r="E36" t="s">
        <v>89</v>
      </c>
      <c r="F36" s="8">
        <f t="array" ref="F36">INDEX('Cost per tariff category'!$H$26:$T$35,MATCH('Financial model data - nominal'!$A36 &amp; 'Financial model data - nominal'!$B36, 'Cost per tariff category'!$C$26:$C$35 &amp; 'Cost per tariff category'!$E$26:$E$35,0),MATCH('Financial model data - nominal'!F$2,'Cost per tariff category'!$H$12:$T$12,0))</f>
        <v>40.299999999999997</v>
      </c>
      <c r="G36" s="8">
        <f t="array" ref="G36">INDEX('Cost per tariff category'!$H$26:$T$35,MATCH('Financial model data - nominal'!$A36 &amp; 'Financial model data - nominal'!$B36, 'Cost per tariff category'!$C$26:$C$35 &amp; 'Cost per tariff category'!$E$26:$E$35,0),MATCH('Financial model data - nominal'!G$2,'Cost per tariff category'!$H$12:$T$12,0))</f>
        <v>40.119999999999997</v>
      </c>
      <c r="H36" s="8">
        <f t="array" ref="H36">INDEX('Cost per tariff category'!$H$26:$T$35,MATCH('Financial model data - nominal'!$A36 &amp; 'Financial model data - nominal'!$B36, 'Cost per tariff category'!$C$26:$C$35 &amp; 'Cost per tariff category'!$E$26:$E$35,0),MATCH('Financial model data - nominal'!H$2,'Cost per tariff category'!$H$12:$T$12,0))</f>
        <v>40.270000000000003</v>
      </c>
      <c r="I36" s="8">
        <f t="array" ref="I36">INDEX('Cost per tariff category'!$H$26:$T$35,MATCH('Financial model data - nominal'!$A36 &amp; 'Financial model data - nominal'!$B36, 'Cost per tariff category'!$C$26:$C$35 &amp; 'Cost per tariff category'!$E$26:$E$35,0),MATCH('Financial model data - nominal'!I$2,'Cost per tariff category'!$H$12:$T$12,0))</f>
        <v>40.32</v>
      </c>
      <c r="J36" s="8">
        <f t="array" ref="J36">INDEX('Cost per tariff category'!$H$26:$T$35,MATCH('Financial model data - nominal'!$A36 &amp; 'Financial model data - nominal'!$B36, 'Cost per tariff category'!$C$26:$C$35 &amp; 'Cost per tariff category'!$E$26:$E$35,0),MATCH('Financial model data - nominal'!J$2,'Cost per tariff category'!$H$12:$T$12,0))</f>
        <v>40.58</v>
      </c>
      <c r="K36" s="8"/>
      <c r="L36" s="8"/>
      <c r="M36" s="8"/>
      <c r="N36" s="8"/>
      <c r="O36" s="8"/>
      <c r="P36" s="7"/>
    </row>
    <row r="37" spans="1:16" x14ac:dyDescent="0.3">
      <c r="A37" t="s">
        <v>14</v>
      </c>
      <c r="B37" t="s">
        <v>56</v>
      </c>
      <c r="C37" t="s">
        <v>93</v>
      </c>
      <c r="D37" t="s">
        <v>48</v>
      </c>
      <c r="E37" t="s">
        <v>89</v>
      </c>
      <c r="F37" s="8">
        <f t="array" ref="F37">INDEX('Cost per tariff category'!$H$26:$T$35,MATCH('Financial model data - nominal'!$A37 &amp; 'Financial model data - nominal'!$B37, 'Cost per tariff category'!$C$26:$C$35 &amp; 'Cost per tariff category'!$E$26:$E$35,0),MATCH('Financial model data - nominal'!F$2,'Cost per tariff category'!$H$12:$T$12,0))</f>
        <v>0</v>
      </c>
      <c r="G37" s="8">
        <f t="array" ref="G37">INDEX('Cost per tariff category'!$H$26:$T$35,MATCH('Financial model data - nominal'!$A37 &amp; 'Financial model data - nominal'!$B37, 'Cost per tariff category'!$C$26:$C$35 &amp; 'Cost per tariff category'!$E$26:$E$35,0),MATCH('Financial model data - nominal'!G$2,'Cost per tariff category'!$H$12:$T$12,0))</f>
        <v>0</v>
      </c>
      <c r="H37" s="8">
        <f t="array" ref="H37">INDEX('Cost per tariff category'!$H$26:$T$35,MATCH('Financial model data - nominal'!$A37 &amp; 'Financial model data - nominal'!$B37, 'Cost per tariff category'!$C$26:$C$35 &amp; 'Cost per tariff category'!$E$26:$E$35,0),MATCH('Financial model data - nominal'!H$2,'Cost per tariff category'!$H$12:$T$12,0))</f>
        <v>0</v>
      </c>
      <c r="I37" s="8">
        <f t="array" ref="I37">INDEX('Cost per tariff category'!$H$26:$T$35,MATCH('Financial model data - nominal'!$A37 &amp; 'Financial model data - nominal'!$B37, 'Cost per tariff category'!$C$26:$C$35 &amp; 'Cost per tariff category'!$E$26:$E$35,0),MATCH('Financial model data - nominal'!I$2,'Cost per tariff category'!$H$12:$T$12,0))</f>
        <v>0</v>
      </c>
      <c r="J37" s="8">
        <f t="array" ref="J37">INDEX('Cost per tariff category'!$H$26:$T$35,MATCH('Financial model data - nominal'!$A37 &amp; 'Financial model data - nominal'!$B37, 'Cost per tariff category'!$C$26:$C$35 &amp; 'Cost per tariff category'!$E$26:$E$35,0),MATCH('Financial model data - nominal'!J$2,'Cost per tariff category'!$H$12:$T$12,0))</f>
        <v>0</v>
      </c>
      <c r="K37" s="8"/>
      <c r="L37" s="8"/>
      <c r="M37" s="8"/>
      <c r="N37" s="8"/>
      <c r="O37" s="8"/>
      <c r="P37" s="7"/>
    </row>
    <row r="38" spans="1:16" x14ac:dyDescent="0.3">
      <c r="A38" t="s">
        <v>14</v>
      </c>
      <c r="B38" t="s">
        <v>58</v>
      </c>
      <c r="C38" t="s">
        <v>94</v>
      </c>
      <c r="D38" t="s">
        <v>48</v>
      </c>
      <c r="E38" t="s">
        <v>89</v>
      </c>
      <c r="F38" s="8">
        <f t="array" ref="F38">INDEX('Cost per tariff category'!$H$26:$T$35,MATCH('Financial model data - nominal'!$A38 &amp; 'Financial model data - nominal'!$B38, 'Cost per tariff category'!$C$26:$C$35 &amp; 'Cost per tariff category'!$E$26:$E$35,0),MATCH('Financial model data - nominal'!F$2,'Cost per tariff category'!$H$12:$T$12,0))</f>
        <v>0</v>
      </c>
      <c r="G38" s="8">
        <f t="array" ref="G38">INDEX('Cost per tariff category'!$H$26:$T$35,MATCH('Financial model data - nominal'!$A38 &amp; 'Financial model data - nominal'!$B38, 'Cost per tariff category'!$C$26:$C$35 &amp; 'Cost per tariff category'!$E$26:$E$35,0),MATCH('Financial model data - nominal'!G$2,'Cost per tariff category'!$H$12:$T$12,0))</f>
        <v>0</v>
      </c>
      <c r="H38" s="8">
        <f t="array" ref="H38">INDEX('Cost per tariff category'!$H$26:$T$35,MATCH('Financial model data - nominal'!$A38 &amp; 'Financial model data - nominal'!$B38, 'Cost per tariff category'!$C$26:$C$35 &amp; 'Cost per tariff category'!$E$26:$E$35,0),MATCH('Financial model data - nominal'!H$2,'Cost per tariff category'!$H$12:$T$12,0))</f>
        <v>0</v>
      </c>
      <c r="I38" s="8">
        <f t="array" ref="I38">INDEX('Cost per tariff category'!$H$26:$T$35,MATCH('Financial model data - nominal'!$A38 &amp; 'Financial model data - nominal'!$B38, 'Cost per tariff category'!$C$26:$C$35 &amp; 'Cost per tariff category'!$E$26:$E$35,0),MATCH('Financial model data - nominal'!I$2,'Cost per tariff category'!$H$12:$T$12,0))</f>
        <v>0</v>
      </c>
      <c r="J38" s="8">
        <f t="array" ref="J38">INDEX('Cost per tariff category'!$H$26:$T$35,MATCH('Financial model data - nominal'!$A38 &amp; 'Financial model data - nominal'!$B38, 'Cost per tariff category'!$C$26:$C$35 &amp; 'Cost per tariff category'!$E$26:$E$35,0),MATCH('Financial model data - nominal'!J$2,'Cost per tariff category'!$H$12:$T$12,0))</f>
        <v>0</v>
      </c>
      <c r="K38" s="8"/>
      <c r="L38" s="8"/>
      <c r="M38" s="8"/>
      <c r="N38" s="8"/>
      <c r="O38" s="8"/>
      <c r="P38" s="7"/>
    </row>
    <row r="39" spans="1:16" x14ac:dyDescent="0.3">
      <c r="A39" t="s">
        <v>14</v>
      </c>
      <c r="B39" t="s">
        <v>60</v>
      </c>
      <c r="C39" t="s">
        <v>95</v>
      </c>
      <c r="D39" t="s">
        <v>48</v>
      </c>
      <c r="E39" t="s">
        <v>89</v>
      </c>
      <c r="F39" s="8">
        <f t="array" ref="F39">INDEX('Cost per tariff category'!$H$26:$T$35,MATCH('Financial model data - nominal'!$A39 &amp; 'Financial model data - nominal'!$B39, 'Cost per tariff category'!$C$26:$C$35 &amp; 'Cost per tariff category'!$E$26:$E$35,0),MATCH('Financial model data - nominal'!F$2,'Cost per tariff category'!$H$12:$T$12,0))</f>
        <v>0</v>
      </c>
      <c r="G39" s="8">
        <f t="array" ref="G39">INDEX('Cost per tariff category'!$H$26:$T$35,MATCH('Financial model data - nominal'!$A39 &amp; 'Financial model data - nominal'!$B39, 'Cost per tariff category'!$C$26:$C$35 &amp; 'Cost per tariff category'!$E$26:$E$35,0),MATCH('Financial model data - nominal'!G$2,'Cost per tariff category'!$H$12:$T$12,0))</f>
        <v>0</v>
      </c>
      <c r="H39" s="8">
        <f t="array" ref="H39">INDEX('Cost per tariff category'!$H$26:$T$35,MATCH('Financial model data - nominal'!$A39 &amp; 'Financial model data - nominal'!$B39, 'Cost per tariff category'!$C$26:$C$35 &amp; 'Cost per tariff category'!$E$26:$E$35,0),MATCH('Financial model data - nominal'!H$2,'Cost per tariff category'!$H$12:$T$12,0))</f>
        <v>0</v>
      </c>
      <c r="I39" s="8">
        <f t="array" ref="I39">INDEX('Cost per tariff category'!$H$26:$T$35,MATCH('Financial model data - nominal'!$A39 &amp; 'Financial model data - nominal'!$B39, 'Cost per tariff category'!$C$26:$C$35 &amp; 'Cost per tariff category'!$E$26:$E$35,0),MATCH('Financial model data - nominal'!I$2,'Cost per tariff category'!$H$12:$T$12,0))</f>
        <v>0</v>
      </c>
      <c r="J39" s="8">
        <f t="array" ref="J39">INDEX('Cost per tariff category'!$H$26:$T$35,MATCH('Financial model data - nominal'!$A39 &amp; 'Financial model data - nominal'!$B39, 'Cost per tariff category'!$C$26:$C$35 &amp; 'Cost per tariff category'!$E$26:$E$35,0),MATCH('Financial model data - nominal'!J$2,'Cost per tariff category'!$H$12:$T$12,0))</f>
        <v>0</v>
      </c>
      <c r="K39" s="8"/>
      <c r="L39" s="8"/>
      <c r="M39" s="8"/>
      <c r="N39" s="8"/>
      <c r="O39" s="8"/>
      <c r="P39" s="7"/>
    </row>
    <row r="40" spans="1:16" x14ac:dyDescent="0.3">
      <c r="A40" t="s">
        <v>14</v>
      </c>
      <c r="B40" t="s">
        <v>61</v>
      </c>
      <c r="C40" t="s">
        <v>96</v>
      </c>
      <c r="D40" t="s">
        <v>48</v>
      </c>
      <c r="E40" t="s">
        <v>89</v>
      </c>
      <c r="F40" s="8">
        <f t="array" ref="F40">INDEX('Cost per tariff category'!$H$26:$T$35,MATCH('Financial model data - nominal'!$A40 &amp; 'Financial model data - nominal'!$B40, 'Cost per tariff category'!$C$26:$C$35 &amp; 'Cost per tariff category'!$E$26:$E$35,0),MATCH('Financial model data - nominal'!F$2,'Cost per tariff category'!$H$12:$T$12,0))</f>
        <v>0</v>
      </c>
      <c r="G40" s="8">
        <f t="array" ref="G40">INDEX('Cost per tariff category'!$H$26:$T$35,MATCH('Financial model data - nominal'!$A40 &amp; 'Financial model data - nominal'!$B40, 'Cost per tariff category'!$C$26:$C$35 &amp; 'Cost per tariff category'!$E$26:$E$35,0),MATCH('Financial model data - nominal'!G$2,'Cost per tariff category'!$H$12:$T$12,0))</f>
        <v>0</v>
      </c>
      <c r="H40" s="8">
        <f t="array" ref="H40">INDEX('Cost per tariff category'!$H$26:$T$35,MATCH('Financial model data - nominal'!$A40 &amp; 'Financial model data - nominal'!$B40, 'Cost per tariff category'!$C$26:$C$35 &amp; 'Cost per tariff category'!$E$26:$E$35,0),MATCH('Financial model data - nominal'!H$2,'Cost per tariff category'!$H$12:$T$12,0))</f>
        <v>0</v>
      </c>
      <c r="I40" s="8">
        <f t="array" ref="I40">INDEX('Cost per tariff category'!$H$26:$T$35,MATCH('Financial model data - nominal'!$A40 &amp; 'Financial model data - nominal'!$B40, 'Cost per tariff category'!$C$26:$C$35 &amp; 'Cost per tariff category'!$E$26:$E$35,0),MATCH('Financial model data - nominal'!I$2,'Cost per tariff category'!$H$12:$T$12,0))</f>
        <v>0</v>
      </c>
      <c r="J40" s="8">
        <f t="array" ref="J40">INDEX('Cost per tariff category'!$H$26:$T$35,MATCH('Financial model data - nominal'!$A40 &amp; 'Financial model data - nominal'!$B40, 'Cost per tariff category'!$C$26:$C$35 &amp; 'Cost per tariff category'!$E$26:$E$35,0),MATCH('Financial model data - nominal'!J$2,'Cost per tariff category'!$H$12:$T$12,0))</f>
        <v>0</v>
      </c>
      <c r="K40" s="8"/>
      <c r="L40" s="8"/>
      <c r="M40" s="8"/>
      <c r="N40" s="8"/>
      <c r="O40" s="8"/>
      <c r="P40" s="7"/>
    </row>
    <row r="41" spans="1:16" x14ac:dyDescent="0.3">
      <c r="A41" t="s">
        <v>14</v>
      </c>
      <c r="B41" t="s">
        <v>62</v>
      </c>
      <c r="C41" t="s">
        <v>97</v>
      </c>
      <c r="D41" t="s">
        <v>48</v>
      </c>
      <c r="E41" t="s">
        <v>89</v>
      </c>
      <c r="F41" s="8">
        <f t="array" ref="F41">INDEX('Cost per tariff category'!$H$26:$T$35,MATCH('Financial model data - nominal'!$A41 &amp; 'Financial model data - nominal'!$B41, 'Cost per tariff category'!$C$26:$C$35 &amp; 'Cost per tariff category'!$E$26:$E$35,0),MATCH('Financial model data - nominal'!F$2,'Cost per tariff category'!$H$12:$T$12,0))</f>
        <v>0</v>
      </c>
      <c r="G41" s="8">
        <f t="array" ref="G41">INDEX('Cost per tariff category'!$H$26:$T$35,MATCH('Financial model data - nominal'!$A41 &amp; 'Financial model data - nominal'!$B41, 'Cost per tariff category'!$C$26:$C$35 &amp; 'Cost per tariff category'!$E$26:$E$35,0),MATCH('Financial model data - nominal'!G$2,'Cost per tariff category'!$H$12:$T$12,0))</f>
        <v>0</v>
      </c>
      <c r="H41" s="8">
        <f t="array" ref="H41">INDEX('Cost per tariff category'!$H$26:$T$35,MATCH('Financial model data - nominal'!$A41 &amp; 'Financial model data - nominal'!$B41, 'Cost per tariff category'!$C$26:$C$35 &amp; 'Cost per tariff category'!$E$26:$E$35,0),MATCH('Financial model data - nominal'!H$2,'Cost per tariff category'!$H$12:$T$12,0))</f>
        <v>0</v>
      </c>
      <c r="I41" s="8">
        <f t="array" ref="I41">INDEX('Cost per tariff category'!$H$26:$T$35,MATCH('Financial model data - nominal'!$A41 &amp; 'Financial model data - nominal'!$B41, 'Cost per tariff category'!$C$26:$C$35 &amp; 'Cost per tariff category'!$E$26:$E$35,0),MATCH('Financial model data - nominal'!I$2,'Cost per tariff category'!$H$12:$T$12,0))</f>
        <v>0</v>
      </c>
      <c r="J41" s="8">
        <f t="array" ref="J41">INDEX('Cost per tariff category'!$H$26:$T$35,MATCH('Financial model data - nominal'!$A41 &amp; 'Financial model data - nominal'!$B41, 'Cost per tariff category'!$C$26:$C$35 &amp; 'Cost per tariff category'!$E$26:$E$35,0),MATCH('Financial model data - nominal'!J$2,'Cost per tariff category'!$H$12:$T$12,0))</f>
        <v>0</v>
      </c>
      <c r="K41" s="8"/>
      <c r="L41" s="8"/>
      <c r="M41" s="8"/>
      <c r="N41" s="8"/>
      <c r="O41" s="8"/>
      <c r="P41" s="7"/>
    </row>
    <row r="42" spans="1:16" x14ac:dyDescent="0.3">
      <c r="A42" t="s">
        <v>14</v>
      </c>
      <c r="B42" t="s">
        <v>63</v>
      </c>
      <c r="C42" t="s">
        <v>98</v>
      </c>
      <c r="D42" t="s">
        <v>48</v>
      </c>
      <c r="E42" t="s">
        <v>89</v>
      </c>
      <c r="F42" s="8">
        <f t="array" ref="F42">INDEX('Cost per tariff category'!$H$26:$T$35,MATCH('Financial model data - nominal'!$A42 &amp; 'Financial model data - nominal'!$B42, 'Cost per tariff category'!$C$26:$C$35 &amp; 'Cost per tariff category'!$E$26:$E$35,0),MATCH('Financial model data - nominal'!F$2,'Cost per tariff category'!$H$12:$T$12,0))</f>
        <v>0</v>
      </c>
      <c r="G42" s="8">
        <f t="array" ref="G42">INDEX('Cost per tariff category'!$H$26:$T$35,MATCH('Financial model data - nominal'!$A42 &amp; 'Financial model data - nominal'!$B42, 'Cost per tariff category'!$C$26:$C$35 &amp; 'Cost per tariff category'!$E$26:$E$35,0),MATCH('Financial model data - nominal'!G$2,'Cost per tariff category'!$H$12:$T$12,0))</f>
        <v>0</v>
      </c>
      <c r="H42" s="8">
        <f t="array" ref="H42">INDEX('Cost per tariff category'!$H$26:$T$35,MATCH('Financial model data - nominal'!$A42 &amp; 'Financial model data - nominal'!$B42, 'Cost per tariff category'!$C$26:$C$35 &amp; 'Cost per tariff category'!$E$26:$E$35,0),MATCH('Financial model data - nominal'!H$2,'Cost per tariff category'!$H$12:$T$12,0))</f>
        <v>0</v>
      </c>
      <c r="I42" s="8">
        <f t="array" ref="I42">INDEX('Cost per tariff category'!$H$26:$T$35,MATCH('Financial model data - nominal'!$A42 &amp; 'Financial model data - nominal'!$B42, 'Cost per tariff category'!$C$26:$C$35 &amp; 'Cost per tariff category'!$E$26:$E$35,0),MATCH('Financial model data - nominal'!I$2,'Cost per tariff category'!$H$12:$T$12,0))</f>
        <v>0</v>
      </c>
      <c r="J42" s="8">
        <f t="array" ref="J42">INDEX('Cost per tariff category'!$H$26:$T$35,MATCH('Financial model data - nominal'!$A42 &amp; 'Financial model data - nominal'!$B42, 'Cost per tariff category'!$C$26:$C$35 &amp; 'Cost per tariff category'!$E$26:$E$35,0),MATCH('Financial model data - nominal'!J$2,'Cost per tariff category'!$H$12:$T$12,0))</f>
        <v>0</v>
      </c>
      <c r="K42" s="8"/>
      <c r="L42" s="8"/>
      <c r="M42" s="8"/>
      <c r="N42" s="8"/>
      <c r="O42" s="8"/>
      <c r="P42" s="7"/>
    </row>
    <row r="43" spans="1:16" x14ac:dyDescent="0.3">
      <c r="A43" t="s">
        <v>14</v>
      </c>
      <c r="B43" t="s">
        <v>64</v>
      </c>
      <c r="C43" t="s">
        <v>99</v>
      </c>
      <c r="D43" t="s">
        <v>48</v>
      </c>
      <c r="E43" t="s">
        <v>89</v>
      </c>
      <c r="F43" s="8">
        <f t="array" ref="F43">INDEX('Cost per tariff category'!$H$26:$T$35,MATCH('Financial model data - nominal'!$A43 &amp; 'Financial model data - nominal'!$B43, 'Cost per tariff category'!$C$26:$C$35 &amp; 'Cost per tariff category'!$E$26:$E$35,0),MATCH('Financial model data - nominal'!F$2,'Cost per tariff category'!$H$12:$T$12,0))</f>
        <v>0</v>
      </c>
      <c r="G43" s="8">
        <f t="array" ref="G43">INDEX('Cost per tariff category'!$H$26:$T$35,MATCH('Financial model data - nominal'!$A43 &amp; 'Financial model data - nominal'!$B43, 'Cost per tariff category'!$C$26:$C$35 &amp; 'Cost per tariff category'!$E$26:$E$35,0),MATCH('Financial model data - nominal'!G$2,'Cost per tariff category'!$H$12:$T$12,0))</f>
        <v>0</v>
      </c>
      <c r="H43" s="8">
        <f t="array" ref="H43">INDEX('Cost per tariff category'!$H$26:$T$35,MATCH('Financial model data - nominal'!$A43 &amp; 'Financial model data - nominal'!$B43, 'Cost per tariff category'!$C$26:$C$35 &amp; 'Cost per tariff category'!$E$26:$E$35,0),MATCH('Financial model data - nominal'!H$2,'Cost per tariff category'!$H$12:$T$12,0))</f>
        <v>0</v>
      </c>
      <c r="I43" s="8">
        <f t="array" ref="I43">INDEX('Cost per tariff category'!$H$26:$T$35,MATCH('Financial model data - nominal'!$A43 &amp; 'Financial model data - nominal'!$B43, 'Cost per tariff category'!$C$26:$C$35 &amp; 'Cost per tariff category'!$E$26:$E$35,0),MATCH('Financial model data - nominal'!I$2,'Cost per tariff category'!$H$12:$T$12,0))</f>
        <v>0</v>
      </c>
      <c r="J43" s="8">
        <f t="array" ref="J43">INDEX('Cost per tariff category'!$H$26:$T$35,MATCH('Financial model data - nominal'!$A43 &amp; 'Financial model data - nominal'!$B43, 'Cost per tariff category'!$C$26:$C$35 &amp; 'Cost per tariff category'!$E$26:$E$35,0),MATCH('Financial model data - nominal'!J$2,'Cost per tariff category'!$H$12:$T$12,0))</f>
        <v>0</v>
      </c>
      <c r="K43" s="8"/>
      <c r="L43" s="8"/>
      <c r="M43" s="8"/>
      <c r="N43" s="8"/>
      <c r="O43" s="8"/>
      <c r="P43" s="7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J43"/>
  <sheetViews>
    <sheetView zoomScaleNormal="100" workbookViewId="0"/>
  </sheetViews>
  <sheetFormatPr defaultRowHeight="13" x14ac:dyDescent="0.3"/>
  <cols>
    <col min="2" max="2" width="24.296875" customWidth="1"/>
    <col min="3" max="3" width="55.3984375" customWidth="1"/>
    <col min="5" max="5" width="16.8984375" customWidth="1"/>
    <col min="6" max="10" width="10.3984375" customWidth="1"/>
  </cols>
  <sheetData>
    <row r="1" spans="1:10" x14ac:dyDescent="0.3">
      <c r="C1" t="s">
        <v>100</v>
      </c>
    </row>
    <row r="2" spans="1:10" x14ac:dyDescent="0.3">
      <c r="A2" t="s">
        <v>85</v>
      </c>
      <c r="B2" t="s">
        <v>86</v>
      </c>
      <c r="C2" t="s">
        <v>87</v>
      </c>
      <c r="D2" t="s">
        <v>0</v>
      </c>
      <c r="E2" t="s">
        <v>88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4" spans="1:10" x14ac:dyDescent="0.3">
      <c r="A4" t="s">
        <v>15</v>
      </c>
      <c r="B4" t="s">
        <v>65</v>
      </c>
      <c r="C4" t="s">
        <v>90</v>
      </c>
      <c r="D4" t="s">
        <v>48</v>
      </c>
      <c r="E4" t="s">
        <v>89</v>
      </c>
    </row>
    <row r="5" spans="1:10" x14ac:dyDescent="0.3">
      <c r="A5" t="s">
        <v>15</v>
      </c>
      <c r="B5" t="s">
        <v>66</v>
      </c>
      <c r="C5" t="s">
        <v>91</v>
      </c>
      <c r="D5" t="s">
        <v>48</v>
      </c>
      <c r="E5" t="s">
        <v>89</v>
      </c>
    </row>
    <row r="6" spans="1:10" x14ac:dyDescent="0.3">
      <c r="A6" t="s">
        <v>15</v>
      </c>
      <c r="B6" t="s">
        <v>67</v>
      </c>
      <c r="C6" t="s">
        <v>92</v>
      </c>
      <c r="D6" t="s">
        <v>48</v>
      </c>
      <c r="E6" t="s">
        <v>89</v>
      </c>
    </row>
    <row r="7" spans="1:10" x14ac:dyDescent="0.3">
      <c r="A7" t="s">
        <v>15</v>
      </c>
      <c r="B7" t="s">
        <v>68</v>
      </c>
      <c r="C7" t="s">
        <v>93</v>
      </c>
      <c r="D7" t="s">
        <v>48</v>
      </c>
      <c r="E7" t="s">
        <v>89</v>
      </c>
    </row>
    <row r="8" spans="1:10" x14ac:dyDescent="0.3">
      <c r="A8" t="s">
        <v>15</v>
      </c>
      <c r="B8" t="s">
        <v>69</v>
      </c>
      <c r="C8" t="s">
        <v>94</v>
      </c>
      <c r="D8" t="s">
        <v>48</v>
      </c>
      <c r="E8" t="s">
        <v>89</v>
      </c>
    </row>
    <row r="9" spans="1:10" x14ac:dyDescent="0.3">
      <c r="A9" t="s">
        <v>15</v>
      </c>
      <c r="B9" t="s">
        <v>70</v>
      </c>
      <c r="C9" t="s">
        <v>95</v>
      </c>
      <c r="D9" t="s">
        <v>48</v>
      </c>
      <c r="E9" t="s">
        <v>89</v>
      </c>
    </row>
    <row r="10" spans="1:10" x14ac:dyDescent="0.3">
      <c r="A10" t="s">
        <v>15</v>
      </c>
      <c r="B10" t="s">
        <v>71</v>
      </c>
      <c r="C10" t="s">
        <v>96</v>
      </c>
      <c r="D10" t="s">
        <v>48</v>
      </c>
      <c r="E10" t="s">
        <v>89</v>
      </c>
    </row>
    <row r="11" spans="1:10" x14ac:dyDescent="0.3">
      <c r="A11" t="s">
        <v>15</v>
      </c>
      <c r="B11" t="s">
        <v>72</v>
      </c>
      <c r="C11" t="s">
        <v>97</v>
      </c>
      <c r="D11" t="s">
        <v>48</v>
      </c>
      <c r="E11" t="s">
        <v>89</v>
      </c>
    </row>
    <row r="12" spans="1:10" x14ac:dyDescent="0.3">
      <c r="A12" t="s">
        <v>15</v>
      </c>
      <c r="B12" t="s">
        <v>73</v>
      </c>
      <c r="C12" t="s">
        <v>98</v>
      </c>
      <c r="D12" t="s">
        <v>48</v>
      </c>
      <c r="E12" t="s">
        <v>89</v>
      </c>
    </row>
    <row r="13" spans="1:10" x14ac:dyDescent="0.3">
      <c r="A13" t="s">
        <v>15</v>
      </c>
      <c r="B13" t="s">
        <v>74</v>
      </c>
      <c r="C13" t="s">
        <v>99</v>
      </c>
      <c r="D13" t="s">
        <v>48</v>
      </c>
      <c r="E13" t="s">
        <v>89</v>
      </c>
    </row>
    <row r="14" spans="1:10" x14ac:dyDescent="0.3">
      <c r="A14" t="s">
        <v>15</v>
      </c>
      <c r="B14" t="s">
        <v>47</v>
      </c>
      <c r="C14" t="s">
        <v>90</v>
      </c>
      <c r="D14" t="s">
        <v>48</v>
      </c>
      <c r="E14" t="s">
        <v>89</v>
      </c>
      <c r="F14" s="8">
        <f>'Financial model data - nominal'!F14*'CPIH Adjustment'!$C$16</f>
        <v>44.596094373994738</v>
      </c>
      <c r="G14" s="8">
        <f>'Financial model data - nominal'!G14*'CPIH Adjustment'!$C$17</f>
        <v>44.4545163851936</v>
      </c>
      <c r="H14" s="8">
        <f>'Financial model data - nominal'!H14*'CPIH Adjustment'!$C$18</f>
        <v>43.382029289848091</v>
      </c>
      <c r="I14" s="8">
        <f>'Financial model data - nominal'!I14*'CPIH Adjustment'!$C$19</f>
        <v>43.524912493638354</v>
      </c>
      <c r="J14" s="8">
        <f>'Financial model data - nominal'!J14*'CPIH Adjustment'!$C$20</f>
        <v>43.165704313606973</v>
      </c>
    </row>
    <row r="15" spans="1:10" x14ac:dyDescent="0.3">
      <c r="A15" t="s">
        <v>15</v>
      </c>
      <c r="B15" t="s">
        <v>51</v>
      </c>
      <c r="C15" t="s">
        <v>91</v>
      </c>
      <c r="D15" t="s">
        <v>48</v>
      </c>
      <c r="E15" t="s">
        <v>89</v>
      </c>
      <c r="F15" s="8">
        <f>'Financial model data - nominal'!F15*'CPIH Adjustment'!$C$16</f>
        <v>154.5220540394856</v>
      </c>
      <c r="G15" s="8">
        <f>'Financial model data - nominal'!G15*'CPIH Adjustment'!$C$17</f>
        <v>155.11530811670846</v>
      </c>
      <c r="H15" s="8">
        <f>'Financial model data - nominal'!H15*'CPIH Adjustment'!$C$18</f>
        <v>153.10550256864693</v>
      </c>
      <c r="I15" s="8">
        <f>'Financial model data - nominal'!I15*'CPIH Adjustment'!$C$19</f>
        <v>154.66439280615131</v>
      </c>
      <c r="J15" s="8">
        <f>'Financial model data - nominal'!J15*'CPIH Adjustment'!$C$20</f>
        <v>154.33193424660789</v>
      </c>
    </row>
    <row r="16" spans="1:10" x14ac:dyDescent="0.3">
      <c r="A16" t="s">
        <v>15</v>
      </c>
      <c r="B16" t="s">
        <v>54</v>
      </c>
      <c r="C16" t="s">
        <v>92</v>
      </c>
      <c r="D16" t="s">
        <v>48</v>
      </c>
      <c r="E16" t="s">
        <v>89</v>
      </c>
      <c r="F16" s="8">
        <f>'Financial model data - nominal'!F16*'CPIH Adjustment'!$C$16</f>
        <v>728.3365115395718</v>
      </c>
      <c r="G16" s="8">
        <f>'Financial model data - nominal'!G16*'CPIH Adjustment'!$C$17</f>
        <v>734.68360667719594</v>
      </c>
      <c r="H16" s="8">
        <f>'Financial model data - nominal'!H16*'CPIH Adjustment'!$C$18</f>
        <v>742.30251257322095</v>
      </c>
      <c r="I16" s="8">
        <f>'Financial model data - nominal'!I16*'CPIH Adjustment'!$C$19</f>
        <v>758.07386813857977</v>
      </c>
      <c r="J16" s="8">
        <f>'Financial model data - nominal'!J16*'CPIH Adjustment'!$C$20</f>
        <v>761.83326038990515</v>
      </c>
    </row>
    <row r="17" spans="1:10" x14ac:dyDescent="0.3">
      <c r="A17" t="s">
        <v>15</v>
      </c>
      <c r="B17" t="s">
        <v>56</v>
      </c>
      <c r="C17" t="s">
        <v>93</v>
      </c>
      <c r="D17" t="s">
        <v>48</v>
      </c>
      <c r="E17" t="s">
        <v>89</v>
      </c>
      <c r="F17" s="8">
        <f>'Financial model data - nominal'!F17*'CPIH Adjustment'!$C$16</f>
        <v>40.481573762108319</v>
      </c>
      <c r="G17" s="8">
        <f>'Financial model data - nominal'!G17*'CPIH Adjustment'!$C$17</f>
        <v>39.895317871695347</v>
      </c>
      <c r="H17" s="8">
        <f>'Financial model data - nominal'!H17*'CPIH Adjustment'!$C$18</f>
        <v>38.088634117897037</v>
      </c>
      <c r="I17" s="8">
        <f>'Financial model data - nominal'!I17*'CPIH Adjustment'!$C$19</f>
        <v>37.810246030807228</v>
      </c>
      <c r="J17" s="8">
        <f>'Financial model data - nominal'!J17*'CPIH Adjustment'!$C$20</f>
        <v>37.031908845605663</v>
      </c>
    </row>
    <row r="18" spans="1:10" x14ac:dyDescent="0.3">
      <c r="A18" t="s">
        <v>15</v>
      </c>
      <c r="B18" t="s">
        <v>58</v>
      </c>
      <c r="C18" t="s">
        <v>94</v>
      </c>
      <c r="D18" t="s">
        <v>48</v>
      </c>
      <c r="E18" t="s">
        <v>89</v>
      </c>
      <c r="F18" s="8">
        <f>'Financial model data - nominal'!F18*'CPIH Adjustment'!$C$16</f>
        <v>163.71810241167412</v>
      </c>
      <c r="G18" s="8">
        <f>'Financial model data - nominal'!G18*'CPIH Adjustment'!$C$17</f>
        <v>164.5973222030637</v>
      </c>
      <c r="H18" s="8">
        <f>'Financial model data - nominal'!H18*'CPIH Adjustment'!$C$18</f>
        <v>164.91948141262077</v>
      </c>
      <c r="I18" s="8">
        <f>'Financial model data - nominal'!I18*'CPIH Adjustment'!$C$19</f>
        <v>167.27978858258984</v>
      </c>
      <c r="J18" s="8">
        <f>'Financial model data - nominal'!J18*'CPIH Adjustment'!$C$20</f>
        <v>167.36624961611068</v>
      </c>
    </row>
    <row r="19" spans="1:10" x14ac:dyDescent="0.3">
      <c r="A19" t="s">
        <v>15</v>
      </c>
      <c r="B19" t="s">
        <v>60</v>
      </c>
      <c r="C19" t="s">
        <v>95</v>
      </c>
      <c r="D19" t="s">
        <v>48</v>
      </c>
      <c r="E19" t="s">
        <v>89</v>
      </c>
      <c r="F19" s="8">
        <f>'Financial model data - nominal'!F19*'CPIH Adjustment'!$C$16</f>
        <v>53.147471313906145</v>
      </c>
      <c r="G19" s="8">
        <f>'Financial model data - nominal'!G19*'CPIH Adjustment'!$C$17</f>
        <v>53.209296352831345</v>
      </c>
      <c r="H19" s="8">
        <f>'Financial model data - nominal'!H19*'CPIH Adjustment'!$C$18</f>
        <v>52.805737995622572</v>
      </c>
      <c r="I19" s="8">
        <f>'Financial model data - nominal'!I19*'CPIH Adjustment'!$C$19</f>
        <v>53.040371273729818</v>
      </c>
      <c r="J19" s="8">
        <f>'Financial model data - nominal'!J19*'CPIH Adjustment'!$C$20</f>
        <v>52.718914496528569</v>
      </c>
    </row>
    <row r="20" spans="1:10" x14ac:dyDescent="0.3">
      <c r="A20" t="s">
        <v>15</v>
      </c>
      <c r="B20" t="s">
        <v>61</v>
      </c>
      <c r="C20" t="s">
        <v>96</v>
      </c>
      <c r="D20" t="s">
        <v>48</v>
      </c>
      <c r="E20" t="s">
        <v>89</v>
      </c>
      <c r="F20" s="8">
        <f>'Financial model data - nominal'!F20*'CPIH Adjustment'!$C$16</f>
        <v>0</v>
      </c>
      <c r="G20" s="8">
        <f>'Financial model data - nominal'!G20*'CPIH Adjustment'!$C$17</f>
        <v>0</v>
      </c>
      <c r="H20" s="8">
        <f>'Financial model data - nominal'!H20*'CPIH Adjustment'!$C$18</f>
        <v>0</v>
      </c>
      <c r="I20" s="8">
        <f>'Financial model data - nominal'!I20*'CPIH Adjustment'!$C$19</f>
        <v>0</v>
      </c>
      <c r="J20" s="8">
        <f>'Financial model data - nominal'!J20*'CPIH Adjustment'!$C$20</f>
        <v>0</v>
      </c>
    </row>
    <row r="21" spans="1:10" x14ac:dyDescent="0.3">
      <c r="A21" t="s">
        <v>15</v>
      </c>
      <c r="B21" t="s">
        <v>62</v>
      </c>
      <c r="C21" t="s">
        <v>97</v>
      </c>
      <c r="D21" t="s">
        <v>48</v>
      </c>
      <c r="E21" t="s">
        <v>89</v>
      </c>
      <c r="F21" s="8">
        <f>'Financial model data - nominal'!F21*'CPIH Adjustment'!$C$16</f>
        <v>0</v>
      </c>
      <c r="G21" s="8">
        <f>'Financial model data - nominal'!G21*'CPIH Adjustment'!$C$17</f>
        <v>0</v>
      </c>
      <c r="H21" s="8">
        <f>'Financial model data - nominal'!H21*'CPIH Adjustment'!$C$18</f>
        <v>0</v>
      </c>
      <c r="I21" s="8">
        <f>'Financial model data - nominal'!I21*'CPIH Adjustment'!$C$19</f>
        <v>0</v>
      </c>
      <c r="J21" s="8">
        <f>'Financial model data - nominal'!J21*'CPIH Adjustment'!$C$20</f>
        <v>0</v>
      </c>
    </row>
    <row r="22" spans="1:10" x14ac:dyDescent="0.3">
      <c r="A22" t="s">
        <v>15</v>
      </c>
      <c r="B22" t="s">
        <v>63</v>
      </c>
      <c r="C22" t="s">
        <v>98</v>
      </c>
      <c r="D22" t="s">
        <v>48</v>
      </c>
      <c r="E22" t="s">
        <v>89</v>
      </c>
      <c r="F22" s="8">
        <f>'Financial model data - nominal'!F22*'CPIH Adjustment'!$C$16</f>
        <v>0</v>
      </c>
      <c r="G22" s="8">
        <f>'Financial model data - nominal'!G22*'CPIH Adjustment'!$C$17</f>
        <v>0</v>
      </c>
      <c r="H22" s="8">
        <f>'Financial model data - nominal'!H22*'CPIH Adjustment'!$C$18</f>
        <v>0</v>
      </c>
      <c r="I22" s="8">
        <f>'Financial model data - nominal'!I22*'CPIH Adjustment'!$C$19</f>
        <v>0</v>
      </c>
      <c r="J22" s="8">
        <f>'Financial model data - nominal'!J22*'CPIH Adjustment'!$C$20</f>
        <v>0</v>
      </c>
    </row>
    <row r="23" spans="1:10" x14ac:dyDescent="0.3">
      <c r="A23" t="s">
        <v>15</v>
      </c>
      <c r="B23" t="s">
        <v>64</v>
      </c>
      <c r="C23" t="s">
        <v>99</v>
      </c>
      <c r="D23" t="s">
        <v>48</v>
      </c>
      <c r="E23" t="s">
        <v>89</v>
      </c>
      <c r="F23" s="8">
        <f>'Financial model data - nominal'!F23*'CPIH Adjustment'!$C$16</f>
        <v>0</v>
      </c>
      <c r="G23" s="8">
        <f>'Financial model data - nominal'!G23*'CPIH Adjustment'!$C$17</f>
        <v>0</v>
      </c>
      <c r="H23" s="8">
        <f>'Financial model data - nominal'!H23*'CPIH Adjustment'!$C$18</f>
        <v>0</v>
      </c>
      <c r="I23" s="8">
        <f>'Financial model data - nominal'!I23*'CPIH Adjustment'!$C$19</f>
        <v>0</v>
      </c>
      <c r="J23" s="8">
        <f>'Financial model data - nominal'!J23*'CPIH Adjustment'!$C$20</f>
        <v>0</v>
      </c>
    </row>
    <row r="24" spans="1:10" x14ac:dyDescent="0.3">
      <c r="A24" t="s">
        <v>14</v>
      </c>
      <c r="B24" t="s">
        <v>65</v>
      </c>
      <c r="C24" t="s">
        <v>90</v>
      </c>
      <c r="D24" t="s">
        <v>48</v>
      </c>
      <c r="E24" t="s">
        <v>89</v>
      </c>
    </row>
    <row r="25" spans="1:10" x14ac:dyDescent="0.3">
      <c r="A25" t="s">
        <v>14</v>
      </c>
      <c r="B25" t="s">
        <v>66</v>
      </c>
      <c r="C25" t="s">
        <v>91</v>
      </c>
      <c r="D25" t="s">
        <v>48</v>
      </c>
      <c r="E25" t="s">
        <v>89</v>
      </c>
    </row>
    <row r="26" spans="1:10" x14ac:dyDescent="0.3">
      <c r="A26" t="s">
        <v>14</v>
      </c>
      <c r="B26" t="s">
        <v>67</v>
      </c>
      <c r="C26" t="s">
        <v>92</v>
      </c>
      <c r="D26" t="s">
        <v>48</v>
      </c>
      <c r="E26" t="s">
        <v>89</v>
      </c>
    </row>
    <row r="27" spans="1:10" x14ac:dyDescent="0.3">
      <c r="A27" t="s">
        <v>14</v>
      </c>
      <c r="B27" t="s">
        <v>68</v>
      </c>
      <c r="C27" t="s">
        <v>93</v>
      </c>
      <c r="D27" t="s">
        <v>48</v>
      </c>
      <c r="E27" t="s">
        <v>89</v>
      </c>
    </row>
    <row r="28" spans="1:10" x14ac:dyDescent="0.3">
      <c r="A28" t="s">
        <v>14</v>
      </c>
      <c r="B28" t="s">
        <v>69</v>
      </c>
      <c r="C28" t="s">
        <v>94</v>
      </c>
      <c r="D28" t="s">
        <v>48</v>
      </c>
      <c r="E28" t="s">
        <v>89</v>
      </c>
    </row>
    <row r="29" spans="1:10" x14ac:dyDescent="0.3">
      <c r="A29" t="s">
        <v>14</v>
      </c>
      <c r="B29" t="s">
        <v>70</v>
      </c>
      <c r="C29" t="s">
        <v>95</v>
      </c>
      <c r="D29" t="s">
        <v>48</v>
      </c>
      <c r="E29" t="s">
        <v>89</v>
      </c>
    </row>
    <row r="30" spans="1:10" x14ac:dyDescent="0.3">
      <c r="A30" t="s">
        <v>14</v>
      </c>
      <c r="B30" t="s">
        <v>71</v>
      </c>
      <c r="C30" t="s">
        <v>96</v>
      </c>
      <c r="D30" t="s">
        <v>48</v>
      </c>
      <c r="E30" t="s">
        <v>89</v>
      </c>
    </row>
    <row r="31" spans="1:10" x14ac:dyDescent="0.3">
      <c r="A31" t="s">
        <v>14</v>
      </c>
      <c r="B31" t="s">
        <v>72</v>
      </c>
      <c r="C31" t="s">
        <v>97</v>
      </c>
      <c r="D31" t="s">
        <v>48</v>
      </c>
      <c r="E31" t="s">
        <v>89</v>
      </c>
    </row>
    <row r="32" spans="1:10" x14ac:dyDescent="0.3">
      <c r="A32" t="s">
        <v>14</v>
      </c>
      <c r="B32" t="s">
        <v>73</v>
      </c>
      <c r="C32" t="s">
        <v>98</v>
      </c>
      <c r="D32" t="s">
        <v>48</v>
      </c>
      <c r="E32" t="s">
        <v>89</v>
      </c>
    </row>
    <row r="33" spans="1:10" x14ac:dyDescent="0.3">
      <c r="A33" t="s">
        <v>14</v>
      </c>
      <c r="B33" t="s">
        <v>74</v>
      </c>
      <c r="C33" t="s">
        <v>99</v>
      </c>
      <c r="D33" t="s">
        <v>48</v>
      </c>
      <c r="E33" t="s">
        <v>89</v>
      </c>
    </row>
    <row r="34" spans="1:10" x14ac:dyDescent="0.3">
      <c r="A34" t="s">
        <v>14</v>
      </c>
      <c r="B34" t="s">
        <v>47</v>
      </c>
      <c r="C34" t="s">
        <v>90</v>
      </c>
      <c r="D34" t="s">
        <v>48</v>
      </c>
      <c r="E34" t="s">
        <v>89</v>
      </c>
      <c r="F34" s="4">
        <f>'Financial model data - nominal'!F34*'CPIH Adjustment'!$D$16</f>
        <v>28.825202538537781</v>
      </c>
      <c r="G34" s="4">
        <f>'Financial model data - nominal'!G34*'CPIH Adjustment'!$D$17</f>
        <v>27.966996105171447</v>
      </c>
      <c r="H34" s="4">
        <f>'Financial model data - nominal'!H34*'CPIH Adjustment'!$D$18</f>
        <v>27.382694973549349</v>
      </c>
      <c r="I34" s="4">
        <f>'Financial model data - nominal'!I34*'CPIH Adjustment'!$D$19</f>
        <v>26.731400282089197</v>
      </c>
      <c r="J34" s="4">
        <f>'Financial model data - nominal'!J34*'CPIH Adjustment'!$D$20</f>
        <v>26.233135184182117</v>
      </c>
    </row>
    <row r="35" spans="1:10" x14ac:dyDescent="0.3">
      <c r="A35" t="s">
        <v>14</v>
      </c>
      <c r="B35" t="s">
        <v>51</v>
      </c>
      <c r="C35" t="s">
        <v>91</v>
      </c>
      <c r="D35" t="s">
        <v>48</v>
      </c>
      <c r="E35" t="s">
        <v>89</v>
      </c>
      <c r="F35" s="4">
        <f>'Financial model data - nominal'!F35*'CPIH Adjustment'!$D$16</f>
        <v>209.95881486106686</v>
      </c>
      <c r="G35" s="4">
        <f>'Financial model data - nominal'!G35*'CPIH Adjustment'!$D$17</f>
        <v>211.90448260434422</v>
      </c>
      <c r="H35" s="4">
        <f>'Financial model data - nominal'!H35*'CPIH Adjustment'!$D$18</f>
        <v>215.40754114766216</v>
      </c>
      <c r="I35" s="4">
        <f>'Financial model data - nominal'!I35*'CPIH Adjustment'!$D$19</f>
        <v>218.16413809412671</v>
      </c>
      <c r="J35" s="4">
        <f>'Financial model data - nominal'!J35*'CPIH Adjustment'!$D$20</f>
        <v>221.93750125065128</v>
      </c>
    </row>
    <row r="36" spans="1:10" x14ac:dyDescent="0.3">
      <c r="A36" t="s">
        <v>14</v>
      </c>
      <c r="B36" t="s">
        <v>54</v>
      </c>
      <c r="C36" t="s">
        <v>92</v>
      </c>
      <c r="D36" t="s">
        <v>48</v>
      </c>
      <c r="E36" t="s">
        <v>89</v>
      </c>
      <c r="F36" s="4">
        <f>'Financial model data - nominal'!F36*'CPIH Adjustment'!$D$16</f>
        <v>37.642762874370462</v>
      </c>
      <c r="G36" s="4">
        <f>'Financial model data - nominal'!G36*'CPIH Adjustment'!$D$17</f>
        <v>36.739878314979649</v>
      </c>
      <c r="H36" s="4">
        <f>'Financial model data - nominal'!H36*'CPIH Adjustment'!$D$18</f>
        <v>36.154135297863355</v>
      </c>
      <c r="I36" s="4">
        <f>'Financial model data - nominal'!I36*'CPIH Adjustment'!$D$19</f>
        <v>35.489300604999549</v>
      </c>
      <c r="J36" s="4">
        <f>'Financial model data - nominal'!J36*'CPIH Adjustment'!$D$20</f>
        <v>35.017783742569414</v>
      </c>
    </row>
    <row r="37" spans="1:10" x14ac:dyDescent="0.3">
      <c r="A37" t="s">
        <v>14</v>
      </c>
      <c r="B37" t="s">
        <v>56</v>
      </c>
      <c r="C37" t="s">
        <v>93</v>
      </c>
      <c r="D37" t="s">
        <v>48</v>
      </c>
      <c r="E37" t="s">
        <v>89</v>
      </c>
      <c r="F37" s="4"/>
      <c r="G37" s="4"/>
      <c r="H37" s="4"/>
      <c r="I37" s="4"/>
      <c r="J37" s="4"/>
    </row>
    <row r="38" spans="1:10" x14ac:dyDescent="0.3">
      <c r="A38" t="s">
        <v>14</v>
      </c>
      <c r="B38" t="s">
        <v>58</v>
      </c>
      <c r="C38" t="s">
        <v>94</v>
      </c>
      <c r="D38" t="s">
        <v>48</v>
      </c>
      <c r="E38" t="s">
        <v>89</v>
      </c>
      <c r="F38" s="4"/>
      <c r="G38" s="4"/>
      <c r="H38" s="4"/>
      <c r="I38" s="4"/>
      <c r="J38" s="4"/>
    </row>
    <row r="39" spans="1:10" x14ac:dyDescent="0.3">
      <c r="A39" t="s">
        <v>14</v>
      </c>
      <c r="B39" t="s">
        <v>60</v>
      </c>
      <c r="C39" t="s">
        <v>95</v>
      </c>
      <c r="D39" t="s">
        <v>48</v>
      </c>
      <c r="E39" t="s">
        <v>89</v>
      </c>
      <c r="F39" s="4"/>
      <c r="G39" s="4"/>
      <c r="H39" s="4"/>
      <c r="I39" s="4"/>
      <c r="J39" s="4"/>
    </row>
    <row r="40" spans="1:10" x14ac:dyDescent="0.3">
      <c r="A40" t="s">
        <v>14</v>
      </c>
      <c r="B40" t="s">
        <v>61</v>
      </c>
      <c r="C40" t="s">
        <v>96</v>
      </c>
      <c r="D40" t="s">
        <v>48</v>
      </c>
      <c r="E40" t="s">
        <v>89</v>
      </c>
      <c r="F40" s="4"/>
      <c r="G40" s="4"/>
      <c r="H40" s="4"/>
      <c r="I40" s="4"/>
      <c r="J40" s="4"/>
    </row>
    <row r="41" spans="1:10" x14ac:dyDescent="0.3">
      <c r="A41" t="s">
        <v>14</v>
      </c>
      <c r="B41" t="s">
        <v>62</v>
      </c>
      <c r="C41" t="s">
        <v>97</v>
      </c>
      <c r="D41" t="s">
        <v>48</v>
      </c>
      <c r="E41" t="s">
        <v>89</v>
      </c>
      <c r="F41" s="4"/>
      <c r="G41" s="4"/>
      <c r="H41" s="4"/>
      <c r="I41" s="4"/>
      <c r="J41" s="4"/>
    </row>
    <row r="42" spans="1:10" x14ac:dyDescent="0.3">
      <c r="A42" t="s">
        <v>14</v>
      </c>
      <c r="B42" t="s">
        <v>63</v>
      </c>
      <c r="C42" t="s">
        <v>98</v>
      </c>
      <c r="D42" t="s">
        <v>48</v>
      </c>
      <c r="E42" t="s">
        <v>89</v>
      </c>
      <c r="F42" s="4"/>
      <c r="G42" s="4"/>
      <c r="H42" s="4"/>
      <c r="I42" s="4"/>
      <c r="J42" s="4"/>
    </row>
    <row r="43" spans="1:10" x14ac:dyDescent="0.3">
      <c r="A43" t="s">
        <v>14</v>
      </c>
      <c r="B43" t="s">
        <v>64</v>
      </c>
      <c r="C43" t="s">
        <v>99</v>
      </c>
      <c r="D43" t="s">
        <v>48</v>
      </c>
      <c r="E43" t="s">
        <v>89</v>
      </c>
      <c r="F43" s="4"/>
      <c r="G43" s="4"/>
      <c r="H43" s="4"/>
      <c r="I43" s="4"/>
      <c r="J4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Cover</vt:lpstr>
      <vt:lpstr>Inputs&gt;&gt;</vt:lpstr>
      <vt:lpstr>Inputs</vt:lpstr>
      <vt:lpstr>CPIH Adjustment</vt:lpstr>
      <vt:lpstr>Calculation&gt;&gt;</vt:lpstr>
      <vt:lpstr>Cost per tariff category</vt:lpstr>
      <vt:lpstr>Outputs&gt;&gt;</vt:lpstr>
      <vt:lpstr>Final allowance and margins</vt:lpstr>
      <vt:lpstr>Financial model data - nominal</vt:lpstr>
      <vt:lpstr>Financial model data - real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2019-12-12T10:44:59Z</dcterms:created>
  <dcterms:modified xsi:type="dcterms:W3CDTF">2019-12-12T10:45:07Z</dcterms:modified>
</cp:coreProperties>
</file>