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filterPrivacy="1"/>
  <xr:revisionPtr revIDLastSave="0" documentId="8_{1CAB52F2-42BF-4F98-8E4F-88D394DC6812}" xr6:coauthVersionLast="47" xr6:coauthVersionMax="47" xr10:uidLastSave="{00000000-0000-0000-0000-000000000000}"/>
  <bookViews>
    <workbookView xWindow="27240" yWindow="-120" windowWidth="29040" windowHeight="15720" tabRatio="936" firstSheet="19" xr2:uid="{00000000-000D-0000-FFFF-FFFF00000000}"/>
  </bookViews>
  <sheets>
    <sheet name="Cover" sheetId="17" r:id="rId1"/>
    <sheet name="WINEP Carryover &gt;&gt;" sheetId="40" r:id="rId2"/>
    <sheet name="WINEP Carryover_ANH" sheetId="23" r:id="rId3"/>
    <sheet name="WINEP Carryover_NES" sheetId="24" r:id="rId4"/>
    <sheet name="WINEP Carryover_SRN" sheetId="21" r:id="rId5"/>
    <sheet name="WINEP Carryover_TMS" sheetId="19" r:id="rId6"/>
    <sheet name="WINEP Carryover_NWT" sheetId="25" r:id="rId7"/>
    <sheet name="WINEP Carryover_WSX" sheetId="26" r:id="rId8"/>
    <sheet name="WINEP Carryover_YKY" sheetId="27" r:id="rId9"/>
    <sheet name="GER &gt;&gt;" sheetId="37" r:id="rId10"/>
    <sheet name="GER Carryover_NWT" sheetId="39" r:id="rId11"/>
    <sheet name="Annex&gt;&gt;&gt;&gt;" sheetId="36" r:id="rId12"/>
    <sheet name="WINEP_Inputs_ANH" sheetId="31" r:id="rId13"/>
    <sheet name="WINEP_Inputs_NES" sheetId="35" r:id="rId14"/>
    <sheet name="WINEP_Inputs_SRN" sheetId="29" r:id="rId15"/>
    <sheet name="WINEP_Inputs_TMS" sheetId="28" r:id="rId16"/>
    <sheet name="WINEP_Inputs_NWT" sheetId="32" r:id="rId17"/>
    <sheet name="WINEP_Inputs_WSX" sheetId="33" r:id="rId18"/>
    <sheet name="WINEP_Inputs_YKY" sheetId="34" r:id="rId19"/>
    <sheet name="WINEP_Inputs_ALL" sheetId="20" r:id="rId20"/>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19" hidden="1">WINEP_Inputs_ALL!$A$4:$DK$4</definedName>
    <definedName name="_xlnm._FilterDatabase" localSheetId="12" hidden="1">WINEP_Inputs_ANH!$A$4:$DE$26</definedName>
    <definedName name="_xlnm._FilterDatabase" localSheetId="13" hidden="1">WINEP_Inputs_NES!$A$4:$DE$5</definedName>
    <definedName name="_xlnm._FilterDatabase" localSheetId="16" hidden="1">WINEP_Inputs_NWT!$A$4:$DE$13</definedName>
    <definedName name="_xlnm._FilterDatabase" localSheetId="14" hidden="1">WINEP_Inputs_SRN!$A$4:$DE$17</definedName>
    <definedName name="_xlnm._FilterDatabase" localSheetId="15" hidden="1">WINEP_Inputs_TMS!$A$4:$DF$67</definedName>
    <definedName name="_xlnm._FilterDatabase" localSheetId="17" hidden="1">WINEP_Inputs_WSX!$A$4:$DE$5</definedName>
    <definedName name="_xlnm._FilterDatabase" localSheetId="18" hidden="1">WINEP_Inputs_YKY!$A$4:$DE$18</definedName>
    <definedName name="Chk_Tol" localSheetId="19">#REF!</definedName>
    <definedName name="Chk_Tol" localSheetId="12">#REF!</definedName>
    <definedName name="Chk_Tol" localSheetId="13">#REF!</definedName>
    <definedName name="Chk_Tol" localSheetId="16">#REF!</definedName>
    <definedName name="Chk_Tol" localSheetId="14">#REF!</definedName>
    <definedName name="Chk_Tol" localSheetId="15">#REF!</definedName>
    <definedName name="Chk_Tol" localSheetId="17">#REF!</definedName>
    <definedName name="Chk_Tol" localSheetId="18">#REF!</definedName>
    <definedName name="ChK_Tol">#REF!</definedName>
    <definedName name="CHK_TOL_TAX">#REF!</definedName>
    <definedName name="LIVE_RESULTS">#REF!</definedName>
    <definedName name="Pct_Tol">#REF!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TART_TRACK_STORE">#REF!</definedName>
    <definedName name="TRACK_ACTIVE">#REF!</definedName>
    <definedName name="TRACK_COMMENT_START">#REF!</definedName>
    <definedName name="TRK_COMMENT">#REF!</definedName>
    <definedName name="Trk_T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21" l="1"/>
  <c r="D36" i="21"/>
  <c r="D37" i="21"/>
  <c r="D38" i="21"/>
  <c r="D39" i="21"/>
  <c r="D40" i="21"/>
  <c r="D41" i="21"/>
  <c r="D42" i="21"/>
  <c r="D43" i="21"/>
  <c r="D44" i="21"/>
  <c r="D45" i="21"/>
  <c r="D46" i="21"/>
  <c r="D47" i="21"/>
  <c r="D34" i="21"/>
  <c r="D18" i="21"/>
  <c r="D19" i="21"/>
  <c r="D20" i="21"/>
  <c r="D21" i="21"/>
  <c r="D22" i="21"/>
  <c r="D23" i="21"/>
  <c r="D24" i="21"/>
  <c r="D25" i="21"/>
  <c r="D26" i="21"/>
  <c r="D27" i="21"/>
  <c r="D28" i="21"/>
  <c r="D29" i="21"/>
  <c r="D30" i="21"/>
  <c r="D17" i="21"/>
  <c r="D89" i="19"/>
  <c r="D90" i="19"/>
  <c r="D91" i="19"/>
  <c r="D92" i="19"/>
  <c r="D93" i="19"/>
  <c r="D94" i="19"/>
  <c r="D95" i="19"/>
  <c r="D96" i="19"/>
  <c r="D97" i="19"/>
  <c r="D98" i="19"/>
  <c r="D99" i="19"/>
  <c r="D100" i="19"/>
  <c r="D101" i="19"/>
  <c r="D102" i="19"/>
  <c r="D103" i="19"/>
  <c r="D104" i="19"/>
  <c r="D105" i="19"/>
  <c r="D106" i="19"/>
  <c r="D107" i="19"/>
  <c r="D108" i="19"/>
  <c r="D109" i="19"/>
  <c r="D110" i="19"/>
  <c r="D111" i="19"/>
  <c r="D112" i="19"/>
  <c r="D113" i="19"/>
  <c r="D114" i="19"/>
  <c r="D115" i="19"/>
  <c r="D116" i="19"/>
  <c r="D117" i="19"/>
  <c r="D118" i="19"/>
  <c r="D119" i="19"/>
  <c r="D120" i="19"/>
  <c r="D121" i="19"/>
  <c r="D122" i="19"/>
  <c r="D123" i="19"/>
  <c r="D124" i="19"/>
  <c r="D125" i="19"/>
  <c r="D126" i="19"/>
  <c r="D127" i="19"/>
  <c r="D128" i="19"/>
  <c r="D129" i="19"/>
  <c r="D130" i="19"/>
  <c r="D131" i="19"/>
  <c r="D132" i="19"/>
  <c r="D133" i="19"/>
  <c r="D134" i="19"/>
  <c r="D135" i="19"/>
  <c r="D136" i="19"/>
  <c r="D137" i="19"/>
  <c r="D138" i="19"/>
  <c r="D139" i="19"/>
  <c r="D140" i="19"/>
  <c r="D141" i="19"/>
  <c r="D142" i="19"/>
  <c r="D143" i="19"/>
  <c r="D144" i="19"/>
  <c r="D145" i="19"/>
  <c r="D146" i="19"/>
  <c r="D147" i="19"/>
  <c r="D148" i="19"/>
  <c r="D149" i="19"/>
  <c r="D88"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17" i="19"/>
  <c r="D27" i="27"/>
  <c r="D26" i="27"/>
  <c r="D25" i="27"/>
  <c r="D24" i="27"/>
  <c r="D20" i="27"/>
  <c r="D19" i="27"/>
  <c r="D18" i="27"/>
  <c r="D17" i="27"/>
  <c r="D21" i="26"/>
  <c r="D17" i="26"/>
  <c r="D38" i="25"/>
  <c r="D37" i="25"/>
  <c r="D36" i="25"/>
  <c r="D35" i="25"/>
  <c r="D34" i="25"/>
  <c r="D33" i="25"/>
  <c r="D32" i="25"/>
  <c r="D31" i="25"/>
  <c r="D30" i="25"/>
  <c r="D25" i="25"/>
  <c r="D24" i="25"/>
  <c r="D23" i="25"/>
  <c r="D22" i="25"/>
  <c r="D21" i="25"/>
  <c r="D20" i="25"/>
  <c r="D19" i="25"/>
  <c r="D18" i="25"/>
  <c r="D17" i="25"/>
  <c r="D25" i="24"/>
  <c r="D24" i="24"/>
  <c r="D23" i="24"/>
  <c r="D19" i="24"/>
  <c r="D18" i="24"/>
  <c r="D17" i="24"/>
  <c r="D42" i="23"/>
  <c r="D43" i="23"/>
  <c r="D44" i="23"/>
  <c r="D45" i="23"/>
  <c r="D46" i="23"/>
  <c r="D47" i="23"/>
  <c r="D48" i="23"/>
  <c r="D49" i="23"/>
  <c r="D50" i="23"/>
  <c r="D51" i="23"/>
  <c r="D52" i="23"/>
  <c r="D53" i="23"/>
  <c r="D54" i="23"/>
  <c r="D55" i="23"/>
  <c r="D56" i="23"/>
  <c r="D57" i="23"/>
  <c r="D58" i="23"/>
  <c r="D59" i="23"/>
  <c r="D60" i="23"/>
  <c r="D61" i="23"/>
  <c r="D41" i="23"/>
  <c r="DK122" i="20"/>
  <c r="DA122" i="20" a="1"/>
  <c r="DA122" i="20" s="1"/>
  <c r="DC122" i="20" s="1"/>
  <c r="DE122" i="20" s="1"/>
  <c r="DG122" i="20" s="1"/>
  <c r="DI122" i="20" s="1"/>
  <c r="DK121" i="20"/>
  <c r="DA121" i="20"/>
  <c r="DC121" i="20" s="1"/>
  <c r="DE121" i="20" s="1"/>
  <c r="DG121" i="20" s="1"/>
  <c r="DI121" i="20" s="1"/>
  <c r="DA121" i="20" a="1"/>
  <c r="DK120" i="20"/>
  <c r="DC120" i="20"/>
  <c r="DE120" i="20" s="1"/>
  <c r="DG120" i="20" s="1"/>
  <c r="DI120" i="20" s="1"/>
  <c r="DA120" i="20"/>
  <c r="DA120" i="20" a="1"/>
  <c r="DK119" i="20"/>
  <c r="DE119" i="20"/>
  <c r="DG119" i="20" s="1"/>
  <c r="DI119" i="20" s="1"/>
  <c r="DC119" i="20"/>
  <c r="DA119" i="20" a="1"/>
  <c r="DA119" i="20" s="1"/>
  <c r="DK118" i="20"/>
  <c r="DC118" i="20"/>
  <c r="DE118" i="20" s="1"/>
  <c r="DG118" i="20" s="1"/>
  <c r="DI118" i="20" s="1"/>
  <c r="DA118" i="20" a="1"/>
  <c r="DA118" i="20" s="1"/>
  <c r="DK117" i="20"/>
  <c r="DG117" i="20"/>
  <c r="DI117" i="20" s="1"/>
  <c r="DC117" i="20"/>
  <c r="DE117" i="20" s="1"/>
  <c r="DA117" i="20"/>
  <c r="DA117" i="20" a="1"/>
  <c r="DK116" i="20"/>
  <c r="DC116" i="20"/>
  <c r="DE116" i="20" s="1"/>
  <c r="DG116" i="20" s="1"/>
  <c r="DI116" i="20" s="1"/>
  <c r="DA116" i="20" a="1"/>
  <c r="DA116" i="20" s="1"/>
  <c r="DK115" i="20"/>
  <c r="DC115" i="20"/>
  <c r="DE115" i="20" s="1"/>
  <c r="DG115" i="20" s="1"/>
  <c r="DI115" i="20" s="1"/>
  <c r="DA115" i="20" a="1"/>
  <c r="DA115" i="20" s="1"/>
  <c r="DK114" i="20"/>
  <c r="DC114" i="20"/>
  <c r="DE114" i="20" s="1"/>
  <c r="DG114" i="20" s="1"/>
  <c r="DI114" i="20" s="1"/>
  <c r="DA114" i="20"/>
  <c r="DA114" i="20" a="1"/>
  <c r="DK113" i="20"/>
  <c r="DC113" i="20"/>
  <c r="DE113" i="20" s="1"/>
  <c r="DG113" i="20" s="1"/>
  <c r="DI113" i="20" s="1"/>
  <c r="DA113" i="20"/>
  <c r="DA113" i="20" a="1"/>
  <c r="DK112" i="20"/>
  <c r="DE112" i="20"/>
  <c r="DG112" i="20" s="1"/>
  <c r="DI112" i="20" s="1"/>
  <c r="DC112" i="20"/>
  <c r="DA112" i="20" a="1"/>
  <c r="DA112" i="20" s="1"/>
  <c r="DK111" i="20"/>
  <c r="DE111" i="20"/>
  <c r="DG111" i="20" s="1"/>
  <c r="DI111" i="20" s="1"/>
  <c r="DC111" i="20"/>
  <c r="DA111" i="20"/>
  <c r="DA111" i="20" a="1"/>
  <c r="DK110" i="20"/>
  <c r="DE110" i="20"/>
  <c r="DG110" i="20" s="1"/>
  <c r="DI110" i="20" s="1"/>
  <c r="DC110" i="20"/>
  <c r="DA110" i="20" a="1"/>
  <c r="DA110" i="20" s="1"/>
  <c r="DK109" i="20"/>
  <c r="DA109" i="20"/>
  <c r="DC109" i="20" s="1"/>
  <c r="DE109" i="20" s="1"/>
  <c r="DG109" i="20" s="1"/>
  <c r="DI109" i="20" s="1"/>
  <c r="DA109" i="20" a="1"/>
  <c r="DK108" i="20"/>
  <c r="DC108" i="20"/>
  <c r="DE108" i="20" s="1"/>
  <c r="DG108" i="20" s="1"/>
  <c r="DI108" i="20" s="1"/>
  <c r="DA108" i="20"/>
  <c r="DA108" i="20" a="1"/>
  <c r="DK107" i="20"/>
  <c r="DA107" i="20" a="1"/>
  <c r="DA107" i="20" s="1"/>
  <c r="DC107" i="20" s="1"/>
  <c r="DE107" i="20" s="1"/>
  <c r="DG107" i="20" s="1"/>
  <c r="DI107" i="20" s="1"/>
  <c r="DK106" i="20"/>
  <c r="DC106" i="20"/>
  <c r="DE106" i="20" s="1"/>
  <c r="DG106" i="20" s="1"/>
  <c r="DI106" i="20" s="1"/>
  <c r="DA106" i="20" a="1"/>
  <c r="DA106" i="20" s="1"/>
  <c r="DK105" i="20"/>
  <c r="DI105" i="20"/>
  <c r="DG105" i="20"/>
  <c r="DC105" i="20"/>
  <c r="DE105" i="20" s="1"/>
  <c r="DA105" i="20" a="1"/>
  <c r="DA105" i="20" s="1"/>
  <c r="DK104" i="20"/>
  <c r="DC104" i="20"/>
  <c r="DE104" i="20" s="1"/>
  <c r="DG104" i="20" s="1"/>
  <c r="DI104" i="20" s="1"/>
  <c r="DA104" i="20" a="1"/>
  <c r="DA104" i="20" s="1"/>
  <c r="DK103" i="20"/>
  <c r="DC103" i="20"/>
  <c r="DE103" i="20" s="1"/>
  <c r="DG103" i="20" s="1"/>
  <c r="DI103" i="20" s="1"/>
  <c r="DA103" i="20"/>
  <c r="DA103" i="20" a="1"/>
  <c r="DK102" i="20"/>
  <c r="DG102" i="20"/>
  <c r="DI102" i="20" s="1"/>
  <c r="DC102" i="20"/>
  <c r="DE102" i="20" s="1"/>
  <c r="DA102" i="20"/>
  <c r="DA102" i="20" a="1"/>
  <c r="DK101" i="20"/>
  <c r="DC101" i="20"/>
  <c r="DE101" i="20" s="1"/>
  <c r="DG101" i="20" s="1"/>
  <c r="DI101" i="20" s="1"/>
  <c r="DA101" i="20"/>
  <c r="DA101" i="20" a="1"/>
  <c r="DK100" i="20"/>
  <c r="DG100" i="20"/>
  <c r="DI100" i="20" s="1"/>
  <c r="DE100" i="20"/>
  <c r="DC100" i="20"/>
  <c r="DA100" i="20" a="1"/>
  <c r="DA100" i="20" s="1"/>
  <c r="DK99" i="20"/>
  <c r="DE99" i="20"/>
  <c r="DG99" i="20" s="1"/>
  <c r="DI99" i="20" s="1"/>
  <c r="DC99" i="20"/>
  <c r="DA99" i="20"/>
  <c r="DA99" i="20" a="1"/>
  <c r="DK98" i="20"/>
  <c r="DC98" i="20"/>
  <c r="DE98" i="20" s="1"/>
  <c r="DG98" i="20" s="1"/>
  <c r="DI98" i="20" s="1"/>
  <c r="DA98" i="20" a="1"/>
  <c r="DA98" i="20" s="1"/>
  <c r="DK97" i="20"/>
  <c r="DE97" i="20"/>
  <c r="DG97" i="20" s="1"/>
  <c r="DI97" i="20" s="1"/>
  <c r="DC97" i="20"/>
  <c r="DA97" i="20" a="1"/>
  <c r="DA97" i="20" s="1"/>
  <c r="DK96" i="20"/>
  <c r="DA96" i="20" a="1"/>
  <c r="DA96" i="20" s="1"/>
  <c r="DC96" i="20" s="1"/>
  <c r="DE96" i="20" s="1"/>
  <c r="DG96" i="20" s="1"/>
  <c r="DI96" i="20" s="1"/>
  <c r="DK95" i="20"/>
  <c r="DE95" i="20"/>
  <c r="DG95" i="20" s="1"/>
  <c r="DI95" i="20" s="1"/>
  <c r="DC95" i="20"/>
  <c r="DA95" i="20" a="1"/>
  <c r="DA95" i="20" s="1"/>
  <c r="DK94" i="20"/>
  <c r="DE94" i="20"/>
  <c r="DG94" i="20" s="1"/>
  <c r="DI94" i="20" s="1"/>
  <c r="DC94" i="20"/>
  <c r="DA94" i="20" a="1"/>
  <c r="DA94" i="20" s="1"/>
  <c r="DK93" i="20"/>
  <c r="DC93" i="20"/>
  <c r="DE93" i="20" s="1"/>
  <c r="DG93" i="20" s="1"/>
  <c r="DI93" i="20" s="1"/>
  <c r="DA93" i="20" a="1"/>
  <c r="DA93" i="20" s="1"/>
  <c r="DK92" i="20"/>
  <c r="DC92" i="20"/>
  <c r="DE92" i="20" s="1"/>
  <c r="DG92" i="20" s="1"/>
  <c r="DI92" i="20" s="1"/>
  <c r="DA92" i="20" a="1"/>
  <c r="DA92" i="20" s="1"/>
  <c r="DK91" i="20"/>
  <c r="DC91" i="20"/>
  <c r="DE91" i="20" s="1"/>
  <c r="DG91" i="20" s="1"/>
  <c r="DI91" i="20" s="1"/>
  <c r="DA91" i="20" a="1"/>
  <c r="DA91" i="20" s="1"/>
  <c r="DK90" i="20"/>
  <c r="DG90" i="20"/>
  <c r="DI90" i="20" s="1"/>
  <c r="DC90" i="20"/>
  <c r="DE90" i="20" s="1"/>
  <c r="DA90" i="20"/>
  <c r="DA90" i="20" a="1"/>
  <c r="DK89" i="20"/>
  <c r="DC89" i="20"/>
  <c r="DE89" i="20" s="1"/>
  <c r="DG89" i="20" s="1"/>
  <c r="DI89" i="20" s="1"/>
  <c r="DA89" i="20"/>
  <c r="DA89" i="20" a="1"/>
  <c r="DK88" i="20"/>
  <c r="DG88" i="20"/>
  <c r="DI88" i="20" s="1"/>
  <c r="DE88" i="20"/>
  <c r="DC88" i="20"/>
  <c r="DA88" i="20" a="1"/>
  <c r="DA88" i="20" s="1"/>
  <c r="DK87" i="20"/>
  <c r="DA87" i="20"/>
  <c r="DC87" i="20" s="1"/>
  <c r="DE87" i="20" s="1"/>
  <c r="DG87" i="20" s="1"/>
  <c r="DI87" i="20" s="1"/>
  <c r="DA87" i="20" a="1"/>
  <c r="DK86" i="20"/>
  <c r="DC86" i="20"/>
  <c r="DE86" i="20" s="1"/>
  <c r="DG86" i="20" s="1"/>
  <c r="DI86" i="20" s="1"/>
  <c r="DA86" i="20" a="1"/>
  <c r="DA86" i="20" s="1"/>
  <c r="DK85" i="20"/>
  <c r="DE85" i="20"/>
  <c r="DG85" i="20" s="1"/>
  <c r="DI85" i="20" s="1"/>
  <c r="DC85" i="20"/>
  <c r="DA85" i="20" a="1"/>
  <c r="DA85" i="20" s="1"/>
  <c r="DK84" i="20"/>
  <c r="DA84" i="20" a="1"/>
  <c r="DA84" i="20" s="1"/>
  <c r="DC84" i="20" s="1"/>
  <c r="DE84" i="20" s="1"/>
  <c r="DG84" i="20" s="1"/>
  <c r="DI84" i="20" s="1"/>
  <c r="DK83" i="20"/>
  <c r="DI83" i="20"/>
  <c r="DE83" i="20"/>
  <c r="DG83" i="20" s="1"/>
  <c r="DC83" i="20"/>
  <c r="DA83" i="20" a="1"/>
  <c r="DA83" i="20" s="1"/>
  <c r="DK82" i="20"/>
  <c r="DC82" i="20"/>
  <c r="DE82" i="20" s="1"/>
  <c r="DG82" i="20" s="1"/>
  <c r="DI82" i="20" s="1"/>
  <c r="DA82" i="20" a="1"/>
  <c r="DA82" i="20" s="1"/>
  <c r="DK81" i="20"/>
  <c r="DC81" i="20"/>
  <c r="DE81" i="20" s="1"/>
  <c r="DG81" i="20" s="1"/>
  <c r="DI81" i="20" s="1"/>
  <c r="DA81" i="20" a="1"/>
  <c r="DA81" i="20" s="1"/>
  <c r="DK80" i="20"/>
  <c r="DC80" i="20"/>
  <c r="DE80" i="20" s="1"/>
  <c r="DG80" i="20" s="1"/>
  <c r="DI80" i="20" s="1"/>
  <c r="DA80" i="20" a="1"/>
  <c r="DA80" i="20" s="1"/>
  <c r="DK79" i="20"/>
  <c r="DC79" i="20"/>
  <c r="DE79" i="20" s="1"/>
  <c r="DG79" i="20" s="1"/>
  <c r="DI79" i="20" s="1"/>
  <c r="DA79" i="20" a="1"/>
  <c r="DA79" i="20" s="1"/>
  <c r="DK78" i="20"/>
  <c r="DG78" i="20"/>
  <c r="DI78" i="20" s="1"/>
  <c r="DC78" i="20"/>
  <c r="DE78" i="20" s="1"/>
  <c r="DA78" i="20"/>
  <c r="DA78" i="20" a="1"/>
  <c r="DK77" i="20"/>
  <c r="DC77" i="20"/>
  <c r="DE77" i="20" s="1"/>
  <c r="DG77" i="20" s="1"/>
  <c r="DI77" i="20" s="1"/>
  <c r="DA77" i="20"/>
  <c r="DA77" i="20" a="1"/>
  <c r="DK76" i="20"/>
  <c r="DG76" i="20"/>
  <c r="DI76" i="20" s="1"/>
  <c r="DE76" i="20"/>
  <c r="DC76" i="20"/>
  <c r="DA76" i="20" a="1"/>
  <c r="DA76" i="20" s="1"/>
  <c r="DK75" i="20"/>
  <c r="DE75" i="20"/>
  <c r="DG75" i="20" s="1"/>
  <c r="DI75" i="20" s="1"/>
  <c r="DC75" i="20"/>
  <c r="DA75" i="20"/>
  <c r="DA75" i="20" a="1"/>
  <c r="DK74" i="20"/>
  <c r="DC74" i="20"/>
  <c r="DE74" i="20" s="1"/>
  <c r="DG74" i="20" s="1"/>
  <c r="DI74" i="20" s="1"/>
  <c r="DA74" i="20" a="1"/>
  <c r="DA74" i="20" s="1"/>
  <c r="DK73" i="20"/>
  <c r="DA73" i="20" a="1"/>
  <c r="DA73" i="20" s="1"/>
  <c r="DC73" i="20" s="1"/>
  <c r="DE73" i="20" s="1"/>
  <c r="DG73" i="20" s="1"/>
  <c r="DI73" i="20" s="1"/>
  <c r="DK72" i="20"/>
  <c r="DA72" i="20" a="1"/>
  <c r="DA72" i="20" s="1"/>
  <c r="DC72" i="20" s="1"/>
  <c r="DE72" i="20" s="1"/>
  <c r="DG72" i="20" s="1"/>
  <c r="DI72" i="20" s="1"/>
  <c r="DK71" i="20"/>
  <c r="DC71" i="20"/>
  <c r="DE71" i="20" s="1"/>
  <c r="DG71" i="20" s="1"/>
  <c r="DI71" i="20" s="1"/>
  <c r="DA71" i="20" a="1"/>
  <c r="DA71" i="20" s="1"/>
  <c r="DK70" i="20"/>
  <c r="DC70" i="20"/>
  <c r="DE70" i="20" s="1"/>
  <c r="DG70" i="20" s="1"/>
  <c r="DI70" i="20" s="1"/>
  <c r="DA70" i="20" a="1"/>
  <c r="DA70" i="20" s="1"/>
  <c r="DK69" i="20"/>
  <c r="DC69" i="20"/>
  <c r="DE69" i="20" s="1"/>
  <c r="DG69" i="20" s="1"/>
  <c r="DI69" i="20" s="1"/>
  <c r="DA69" i="20"/>
  <c r="DA69" i="20" a="1"/>
  <c r="DK68" i="20"/>
  <c r="DI68" i="20"/>
  <c r="DA68" i="20" a="1"/>
  <c r="DA68" i="20" s="1"/>
  <c r="DC68" i="20" s="1"/>
  <c r="DE68" i="20" s="1"/>
  <c r="DG68" i="20" s="1"/>
  <c r="DK67" i="20"/>
  <c r="DA67" i="20" a="1"/>
  <c r="DA67" i="20" s="1"/>
  <c r="DC67" i="20" s="1"/>
  <c r="DE67" i="20" s="1"/>
  <c r="DG67" i="20" s="1"/>
  <c r="DI67" i="20" s="1"/>
  <c r="DK66" i="20"/>
  <c r="DC66" i="20"/>
  <c r="DE66" i="20" s="1"/>
  <c r="DG66" i="20" s="1"/>
  <c r="DI66" i="20" s="1"/>
  <c r="DA66" i="20"/>
  <c r="DA66" i="20" a="1"/>
  <c r="DK65" i="20"/>
  <c r="DC65" i="20"/>
  <c r="DE65" i="20" s="1"/>
  <c r="DG65" i="20" s="1"/>
  <c r="DI65" i="20" s="1"/>
  <c r="DA65" i="20"/>
  <c r="DA65" i="20" a="1"/>
  <c r="DK64" i="20"/>
  <c r="DE64" i="20"/>
  <c r="DG64" i="20" s="1"/>
  <c r="DI64" i="20" s="1"/>
  <c r="DC64" i="20"/>
  <c r="DA64" i="20" a="1"/>
  <c r="DA64" i="20" s="1"/>
  <c r="DK63" i="20"/>
  <c r="DE63" i="20"/>
  <c r="DG63" i="20" s="1"/>
  <c r="DI63" i="20" s="1"/>
  <c r="DC63" i="20"/>
  <c r="DA63" i="20"/>
  <c r="DA63" i="20" a="1"/>
  <c r="DK62" i="20"/>
  <c r="DI62" i="20"/>
  <c r="DE62" i="20"/>
  <c r="DG62" i="20" s="1"/>
  <c r="DC62" i="20"/>
  <c r="DA62" i="20" a="1"/>
  <c r="DA62" i="20" s="1"/>
  <c r="DK61" i="20"/>
  <c r="DE61" i="20"/>
  <c r="DG61" i="20" s="1"/>
  <c r="DI61" i="20" s="1"/>
  <c r="DC61" i="20"/>
  <c r="DA61" i="20" a="1"/>
  <c r="DA61" i="20" s="1"/>
  <c r="DK60" i="20"/>
  <c r="DC60" i="20"/>
  <c r="DE60" i="20" s="1"/>
  <c r="DG60" i="20" s="1"/>
  <c r="DI60" i="20" s="1"/>
  <c r="DA60" i="20" a="1"/>
  <c r="DA60" i="20" s="1"/>
  <c r="DK59" i="20"/>
  <c r="DC59" i="20"/>
  <c r="DE59" i="20" s="1"/>
  <c r="DG59" i="20" s="1"/>
  <c r="DI59" i="20" s="1"/>
  <c r="DA59" i="20" a="1"/>
  <c r="DA59" i="20" s="1"/>
  <c r="DK58" i="20"/>
  <c r="DA58" i="20" a="1"/>
  <c r="DA58" i="20" s="1"/>
  <c r="DC58" i="20" s="1"/>
  <c r="DE58" i="20" s="1"/>
  <c r="DG58" i="20" s="1"/>
  <c r="DI58" i="20" s="1"/>
  <c r="DK57" i="20"/>
  <c r="DA57" i="20"/>
  <c r="DC57" i="20" s="1"/>
  <c r="DE57" i="20" s="1"/>
  <c r="DG57" i="20" s="1"/>
  <c r="DI57" i="20" s="1"/>
  <c r="DA57" i="20" a="1"/>
  <c r="DK56" i="20"/>
  <c r="DI56" i="20"/>
  <c r="DG56" i="20"/>
  <c r="DC56" i="20"/>
  <c r="DE56" i="20" s="1"/>
  <c r="DA56" i="20" a="1"/>
  <c r="DA56" i="20" s="1"/>
  <c r="DK55" i="20"/>
  <c r="DE55" i="20"/>
  <c r="DG55" i="20" s="1"/>
  <c r="DI55" i="20" s="1"/>
  <c r="DC55" i="20"/>
  <c r="DA55" i="20" a="1"/>
  <c r="DA55" i="20" s="1"/>
  <c r="DK54" i="20"/>
  <c r="DC54" i="20"/>
  <c r="DE54" i="20" s="1"/>
  <c r="DG54" i="20" s="1"/>
  <c r="DI54" i="20" s="1"/>
  <c r="DA54" i="20"/>
  <c r="DA54" i="20" a="1"/>
  <c r="DK53" i="20"/>
  <c r="DC53" i="20"/>
  <c r="DE53" i="20" s="1"/>
  <c r="DG53" i="20" s="1"/>
  <c r="DI53" i="20" s="1"/>
  <c r="DA53" i="20"/>
  <c r="DA53" i="20" a="1"/>
  <c r="DK52" i="20"/>
  <c r="DE52" i="20"/>
  <c r="DG52" i="20" s="1"/>
  <c r="DI52" i="20" s="1"/>
  <c r="DA52" i="20"/>
  <c r="DC52" i="20" s="1"/>
  <c r="DA52" i="20" a="1"/>
  <c r="DK51" i="20"/>
  <c r="DA51" i="20"/>
  <c r="DC51" i="20" s="1"/>
  <c r="DE51" i="20" s="1"/>
  <c r="DG51" i="20" s="1"/>
  <c r="DI51" i="20" s="1"/>
  <c r="DA51" i="20" a="1"/>
  <c r="DK50" i="20"/>
  <c r="DC50" i="20"/>
  <c r="DE50" i="20" s="1"/>
  <c r="DG50" i="20" s="1"/>
  <c r="DI50" i="20" s="1"/>
  <c r="DA50" i="20"/>
  <c r="DA50" i="20" a="1"/>
  <c r="DK49" i="20"/>
  <c r="DA49" i="20" a="1"/>
  <c r="DA49" i="20" s="1"/>
  <c r="DC49" i="20" s="1"/>
  <c r="DE49" i="20" s="1"/>
  <c r="DG49" i="20" s="1"/>
  <c r="DI49" i="20" s="1"/>
  <c r="DK48" i="20"/>
  <c r="DC48" i="20"/>
  <c r="DE48" i="20" s="1"/>
  <c r="DG48" i="20" s="1"/>
  <c r="DI48" i="20" s="1"/>
  <c r="DA48" i="20"/>
  <c r="DA48" i="20" a="1"/>
  <c r="DK47" i="20"/>
  <c r="DA47" i="20" a="1"/>
  <c r="DA47" i="20" s="1"/>
  <c r="DC47" i="20" s="1"/>
  <c r="DE47" i="20" s="1"/>
  <c r="DG47" i="20" s="1"/>
  <c r="DI47" i="20" s="1"/>
  <c r="DK46" i="20"/>
  <c r="DC46" i="20"/>
  <c r="DE46" i="20" s="1"/>
  <c r="DG46" i="20" s="1"/>
  <c r="DI46" i="20" s="1"/>
  <c r="DA46" i="20" a="1"/>
  <c r="DA46" i="20" s="1"/>
  <c r="DK45" i="20"/>
  <c r="DA45" i="20" a="1"/>
  <c r="DA45" i="20" s="1"/>
  <c r="DC45" i="20" s="1"/>
  <c r="DE45" i="20" s="1"/>
  <c r="DG45" i="20" s="1"/>
  <c r="DI45" i="20" s="1"/>
  <c r="DK44" i="20"/>
  <c r="DG44" i="20"/>
  <c r="DI44" i="20" s="1"/>
  <c r="DC44" i="20"/>
  <c r="DE44" i="20" s="1"/>
  <c r="DA44" i="20" a="1"/>
  <c r="DA44" i="20" s="1"/>
  <c r="DK43" i="20"/>
  <c r="DA43" i="20" a="1"/>
  <c r="DA43" i="20" s="1"/>
  <c r="DC43" i="20" s="1"/>
  <c r="DE43" i="20" s="1"/>
  <c r="DG43" i="20" s="1"/>
  <c r="DI43" i="20" s="1"/>
  <c r="DK42" i="20"/>
  <c r="DA42" i="20"/>
  <c r="DC42" i="20" s="1"/>
  <c r="DE42" i="20" s="1"/>
  <c r="DG42" i="20" s="1"/>
  <c r="DI42" i="20" s="1"/>
  <c r="DA42" i="20" a="1"/>
  <c r="DK41" i="20"/>
  <c r="DA41" i="20"/>
  <c r="DC41" i="20" s="1"/>
  <c r="DE41" i="20" s="1"/>
  <c r="DG41" i="20" s="1"/>
  <c r="DI41" i="20" s="1"/>
  <c r="DA41" i="20" a="1"/>
  <c r="DK40" i="20"/>
  <c r="DA40" i="20"/>
  <c r="DC40" i="20" s="1"/>
  <c r="DE40" i="20" s="1"/>
  <c r="DG40" i="20" s="1"/>
  <c r="DI40" i="20" s="1"/>
  <c r="DA40" i="20" a="1"/>
  <c r="DK39" i="20"/>
  <c r="DE39" i="20"/>
  <c r="DG39" i="20" s="1"/>
  <c r="DI39" i="20" s="1"/>
  <c r="DA39" i="20"/>
  <c r="DC39" i="20" s="1"/>
  <c r="DA39" i="20" a="1"/>
  <c r="DK38" i="20"/>
  <c r="DA38" i="20" a="1"/>
  <c r="DA38" i="20" s="1"/>
  <c r="DC38" i="20" s="1"/>
  <c r="DE38" i="20" s="1"/>
  <c r="DG38" i="20" s="1"/>
  <c r="DI38" i="20" s="1"/>
  <c r="DK37" i="20"/>
  <c r="DA37" i="20" a="1"/>
  <c r="DA37" i="20" s="1"/>
  <c r="DC37" i="20" s="1"/>
  <c r="DE37" i="20" s="1"/>
  <c r="DG37" i="20" s="1"/>
  <c r="DI37" i="20" s="1"/>
  <c r="DK36" i="20"/>
  <c r="DA36" i="20" a="1"/>
  <c r="DA36" i="20" s="1"/>
  <c r="DC36" i="20" s="1"/>
  <c r="DE36" i="20" s="1"/>
  <c r="DG36" i="20" s="1"/>
  <c r="DI36" i="20" s="1"/>
  <c r="DK35" i="20"/>
  <c r="DC35" i="20"/>
  <c r="DE35" i="20" s="1"/>
  <c r="DG35" i="20" s="1"/>
  <c r="DI35" i="20" s="1"/>
  <c r="DA35" i="20" a="1"/>
  <c r="DA35" i="20" s="1"/>
  <c r="DK34" i="20"/>
  <c r="DA34" i="20" a="1"/>
  <c r="DA34" i="20" s="1"/>
  <c r="DC34" i="20" s="1"/>
  <c r="DE34" i="20" s="1"/>
  <c r="DG34" i="20" s="1"/>
  <c r="DI34" i="20" s="1"/>
  <c r="DK33" i="20"/>
  <c r="DA33" i="20" a="1"/>
  <c r="DA33" i="20" s="1"/>
  <c r="DC33" i="20" s="1"/>
  <c r="DE33" i="20" s="1"/>
  <c r="DG33" i="20" s="1"/>
  <c r="DI33" i="20" s="1"/>
  <c r="DK32" i="20"/>
  <c r="DC32" i="20"/>
  <c r="DE32" i="20" s="1"/>
  <c r="DG32" i="20" s="1"/>
  <c r="DI32" i="20" s="1"/>
  <c r="DA32" i="20" a="1"/>
  <c r="DA32" i="20" s="1"/>
  <c r="DK31" i="20"/>
  <c r="DA31" i="20" a="1"/>
  <c r="DA31" i="20" s="1"/>
  <c r="DC31" i="20" s="1"/>
  <c r="DE31" i="20" s="1"/>
  <c r="DG31" i="20" s="1"/>
  <c r="DI31" i="20" s="1"/>
  <c r="DK30" i="20"/>
  <c r="DA30" i="20"/>
  <c r="DC30" i="20" s="1"/>
  <c r="DE30" i="20" s="1"/>
  <c r="DG30" i="20" s="1"/>
  <c r="DI30" i="20" s="1"/>
  <c r="DA30" i="20" a="1"/>
  <c r="DK29" i="20"/>
  <c r="DG29" i="20"/>
  <c r="DI29" i="20" s="1"/>
  <c r="DE29" i="20"/>
  <c r="DC29" i="20"/>
  <c r="DA29" i="20"/>
  <c r="DA29" i="20" a="1"/>
  <c r="DK28" i="20"/>
  <c r="DA28" i="20" a="1"/>
  <c r="DA28" i="20" s="1"/>
  <c r="DC28" i="20" s="1"/>
  <c r="DE28" i="20" s="1"/>
  <c r="DG28" i="20" s="1"/>
  <c r="DI28" i="20" s="1"/>
  <c r="DK27" i="20"/>
  <c r="DG27" i="20"/>
  <c r="DI27" i="20" s="1"/>
  <c r="DE27" i="20"/>
  <c r="DA27" i="20"/>
  <c r="DC27" i="20" s="1"/>
  <c r="DA27" i="20" a="1"/>
  <c r="DK26" i="20"/>
  <c r="DA26" i="20" a="1"/>
  <c r="DA26" i="20" s="1"/>
  <c r="DC26" i="20" s="1"/>
  <c r="DE26" i="20" s="1"/>
  <c r="DG26" i="20" s="1"/>
  <c r="DI26" i="20" s="1"/>
  <c r="DK25" i="20"/>
  <c r="DE25" i="20"/>
  <c r="DG25" i="20" s="1"/>
  <c r="DI25" i="20" s="1"/>
  <c r="DA25" i="20"/>
  <c r="DC25" i="20" s="1"/>
  <c r="DA25" i="20" a="1"/>
  <c r="DK24" i="20"/>
  <c r="DA24" i="20" a="1"/>
  <c r="DA24" i="20" s="1"/>
  <c r="DC24" i="20" s="1"/>
  <c r="DE24" i="20" s="1"/>
  <c r="DG24" i="20" s="1"/>
  <c r="DI24" i="20" s="1"/>
  <c r="DK23" i="20"/>
  <c r="DE23" i="20"/>
  <c r="DG23" i="20" s="1"/>
  <c r="DI23" i="20" s="1"/>
  <c r="DC23" i="20"/>
  <c r="DA23" i="20" a="1"/>
  <c r="DA23" i="20" s="1"/>
  <c r="DK22" i="20"/>
  <c r="DE22" i="20"/>
  <c r="DG22" i="20" s="1"/>
  <c r="DI22" i="20" s="1"/>
  <c r="DC22" i="20"/>
  <c r="DA22" i="20" a="1"/>
  <c r="DA22" i="20" s="1"/>
  <c r="DK21" i="20"/>
  <c r="DC21" i="20"/>
  <c r="DE21" i="20" s="1"/>
  <c r="DG21" i="20" s="1"/>
  <c r="DI21" i="20" s="1"/>
  <c r="DA21" i="20"/>
  <c r="DA21" i="20" a="1"/>
  <c r="DK20" i="20"/>
  <c r="DA20" i="20" a="1"/>
  <c r="DA20" i="20" s="1"/>
  <c r="DC20" i="20" s="1"/>
  <c r="DE20" i="20" s="1"/>
  <c r="DG20" i="20" s="1"/>
  <c r="DI20" i="20" s="1"/>
  <c r="DK19" i="20"/>
  <c r="DA19" i="20"/>
  <c r="DC19" i="20" s="1"/>
  <c r="DE19" i="20" s="1"/>
  <c r="DG19" i="20" s="1"/>
  <c r="DI19" i="20" s="1"/>
  <c r="DA19" i="20" a="1"/>
  <c r="DK18" i="20"/>
  <c r="DA18" i="20"/>
  <c r="DC18" i="20" s="1"/>
  <c r="DE18" i="20" s="1"/>
  <c r="DG18" i="20" s="1"/>
  <c r="DI18" i="20" s="1"/>
  <c r="DA18" i="20" a="1"/>
  <c r="DK17" i="20"/>
  <c r="DE17" i="20"/>
  <c r="DG17" i="20" s="1"/>
  <c r="DI17" i="20" s="1"/>
  <c r="DC17" i="20"/>
  <c r="DA17" i="20"/>
  <c r="DA17" i="20" a="1"/>
  <c r="DK16" i="20"/>
  <c r="DA16" i="20" a="1"/>
  <c r="DA16" i="20" s="1"/>
  <c r="DC16" i="20" s="1"/>
  <c r="DE16" i="20" s="1"/>
  <c r="DG16" i="20" s="1"/>
  <c r="DI16" i="20" s="1"/>
  <c r="DK15" i="20"/>
  <c r="DA15" i="20"/>
  <c r="DC15" i="20" s="1"/>
  <c r="DE15" i="20" s="1"/>
  <c r="DG15" i="20" s="1"/>
  <c r="DI15" i="20" s="1"/>
  <c r="DA15" i="20" a="1"/>
  <c r="DK14" i="20"/>
  <c r="DC14" i="20"/>
  <c r="DE14" i="20" s="1"/>
  <c r="DG14" i="20" s="1"/>
  <c r="DI14" i="20" s="1"/>
  <c r="DA14" i="20"/>
  <c r="DA14" i="20" a="1"/>
  <c r="DK13" i="20"/>
  <c r="DA13" i="20" a="1"/>
  <c r="DA13" i="20" s="1"/>
  <c r="DC13" i="20" s="1"/>
  <c r="DE13" i="20" s="1"/>
  <c r="DG13" i="20" s="1"/>
  <c r="DI13" i="20" s="1"/>
  <c r="DK12" i="20"/>
  <c r="DA12" i="20" a="1"/>
  <c r="DA12" i="20" s="1"/>
  <c r="DC12" i="20" s="1"/>
  <c r="DE12" i="20" s="1"/>
  <c r="DG12" i="20" s="1"/>
  <c r="DI12" i="20" s="1"/>
  <c r="DK11" i="20"/>
  <c r="DA11" i="20" a="1"/>
  <c r="DA11" i="20" s="1"/>
  <c r="DC11" i="20" s="1"/>
  <c r="DE11" i="20" s="1"/>
  <c r="DG11" i="20" s="1"/>
  <c r="DI11" i="20" s="1"/>
  <c r="DK10" i="20"/>
  <c r="DA10" i="20" a="1"/>
  <c r="DA10" i="20" s="1"/>
  <c r="DC10" i="20" s="1"/>
  <c r="DE10" i="20" s="1"/>
  <c r="DG10" i="20" s="1"/>
  <c r="DI10" i="20" s="1"/>
  <c r="DK9" i="20"/>
  <c r="DG9" i="20"/>
  <c r="DI9" i="20" s="1"/>
  <c r="DA9" i="20" a="1"/>
  <c r="DA9" i="20" s="1"/>
  <c r="DC9" i="20" s="1"/>
  <c r="DE9" i="20" s="1"/>
  <c r="DK8" i="20"/>
  <c r="DA8" i="20" a="1"/>
  <c r="DA8" i="20" s="1"/>
  <c r="DC8" i="20" s="1"/>
  <c r="DE8" i="20" s="1"/>
  <c r="DG8" i="20" s="1"/>
  <c r="DI8" i="20" s="1"/>
  <c r="DK7" i="20"/>
  <c r="DA7" i="20" a="1"/>
  <c r="DA7" i="20" s="1"/>
  <c r="DC7" i="20" s="1"/>
  <c r="DE7" i="20" s="1"/>
  <c r="DG7" i="20" s="1"/>
  <c r="DI7" i="20" s="1"/>
  <c r="DK6" i="20"/>
  <c r="DC6" i="20"/>
  <c r="DE6" i="20" s="1"/>
  <c r="DG6" i="20" s="1"/>
  <c r="DI6" i="20" s="1"/>
  <c r="DA6" i="20"/>
  <c r="DA6" i="20" a="1"/>
  <c r="DK5" i="20"/>
  <c r="DA5" i="20"/>
  <c r="DC5" i="20" s="1"/>
  <c r="DE5" i="20" s="1"/>
  <c r="DG5" i="20" s="1"/>
  <c r="DI5" i="20" s="1"/>
  <c r="DA5" i="20" a="1"/>
  <c r="DK8" i="34"/>
  <c r="DE8" i="34"/>
  <c r="DG8" i="34" s="1"/>
  <c r="DI8" i="34" s="1"/>
  <c r="DA8" i="34"/>
  <c r="DC8" i="34" s="1"/>
  <c r="DA8" i="34" a="1"/>
  <c r="DK7" i="34"/>
  <c r="DE7" i="34"/>
  <c r="DG7" i="34" s="1"/>
  <c r="DI7" i="34" s="1"/>
  <c r="DA7" i="34"/>
  <c r="DC7" i="34" s="1"/>
  <c r="DA7" i="34" a="1"/>
  <c r="DK6" i="34"/>
  <c r="DC6" i="34"/>
  <c r="DE6" i="34" s="1"/>
  <c r="DG6" i="34" s="1"/>
  <c r="DI6" i="34" s="1"/>
  <c r="DA6" i="34"/>
  <c r="DA6" i="34" a="1"/>
  <c r="DK5" i="34"/>
  <c r="DA5" i="34" a="1"/>
  <c r="DA5" i="34" s="1"/>
  <c r="DC5" i="34" s="1"/>
  <c r="DE5" i="34" s="1"/>
  <c r="DG5" i="34" s="1"/>
  <c r="DI5" i="34" s="1"/>
  <c r="DK5" i="33"/>
  <c r="DI5" i="33"/>
  <c r="DC5" i="33"/>
  <c r="DE5" i="33" s="1"/>
  <c r="DG5" i="33" s="1"/>
  <c r="DA5" i="33"/>
  <c r="DA5" i="33" a="1"/>
  <c r="DK13" i="32"/>
  <c r="DC13" i="32"/>
  <c r="DE13" i="32" s="1"/>
  <c r="DG13" i="32" s="1"/>
  <c r="DI13" i="32" s="1"/>
  <c r="DA13" i="32" a="1"/>
  <c r="DA13" i="32" s="1"/>
  <c r="DK12" i="32"/>
  <c r="DI12" i="32"/>
  <c r="DC12" i="32"/>
  <c r="DE12" i="32" s="1"/>
  <c r="DG12" i="32" s="1"/>
  <c r="DA12" i="32" a="1"/>
  <c r="DA12" i="32" s="1"/>
  <c r="DK11" i="32"/>
  <c r="DA11" i="32" a="1"/>
  <c r="DA11" i="32" s="1"/>
  <c r="DC11" i="32" s="1"/>
  <c r="DE11" i="32" s="1"/>
  <c r="DG11" i="32" s="1"/>
  <c r="DI11" i="32" s="1"/>
  <c r="DK10" i="32"/>
  <c r="DA10" i="32" a="1"/>
  <c r="DA10" i="32" s="1"/>
  <c r="DC10" i="32" s="1"/>
  <c r="DE10" i="32" s="1"/>
  <c r="DG10" i="32" s="1"/>
  <c r="DI10" i="32" s="1"/>
  <c r="DK9" i="32"/>
  <c r="DC9" i="32"/>
  <c r="DE9" i="32" s="1"/>
  <c r="DG9" i="32" s="1"/>
  <c r="DI9" i="32" s="1"/>
  <c r="DA9" i="32"/>
  <c r="DA9" i="32" a="1"/>
  <c r="DK8" i="32"/>
  <c r="DA8" i="32"/>
  <c r="DC8" i="32" s="1"/>
  <c r="DE8" i="32" s="1"/>
  <c r="DG8" i="32" s="1"/>
  <c r="DI8" i="32" s="1"/>
  <c r="DA8" i="32" a="1"/>
  <c r="DK7" i="32"/>
  <c r="DA7" i="32"/>
  <c r="DC7" i="32" s="1"/>
  <c r="DE7" i="32" s="1"/>
  <c r="DG7" i="32" s="1"/>
  <c r="DI7" i="32" s="1"/>
  <c r="DA7" i="32" a="1"/>
  <c r="DK6" i="32"/>
  <c r="DA6" i="32" a="1"/>
  <c r="DA6" i="32" s="1"/>
  <c r="DC6" i="32" s="1"/>
  <c r="DE6" i="32" s="1"/>
  <c r="DG6" i="32" s="1"/>
  <c r="DI6" i="32" s="1"/>
  <c r="DK5" i="32"/>
  <c r="DE5" i="32"/>
  <c r="DG5" i="32" s="1"/>
  <c r="DI5" i="32" s="1"/>
  <c r="DA5" i="32"/>
  <c r="DC5" i="32" s="1"/>
  <c r="DA5" i="32" a="1"/>
  <c r="DK7" i="35"/>
  <c r="DA7" i="35" a="1"/>
  <c r="DA7" i="35" s="1"/>
  <c r="DC7" i="35" s="1"/>
  <c r="DE7" i="35" s="1"/>
  <c r="DG7" i="35" s="1"/>
  <c r="DI7" i="35" s="1"/>
  <c r="DK6" i="35"/>
  <c r="DA6" i="35" a="1"/>
  <c r="DA6" i="35" s="1"/>
  <c r="DC6" i="35" s="1"/>
  <c r="DE6" i="35" s="1"/>
  <c r="DG6" i="35" s="1"/>
  <c r="DI6" i="35" s="1"/>
  <c r="DK5" i="35"/>
  <c r="DA5" i="35" a="1"/>
  <c r="DA5" i="35" s="1"/>
  <c r="DC5" i="35" s="1"/>
  <c r="DE5" i="35" s="1"/>
  <c r="DG5" i="35" s="1"/>
  <c r="DI5" i="35" s="1"/>
  <c r="DK25" i="31"/>
  <c r="DC25" i="31"/>
  <c r="DE25" i="31" s="1"/>
  <c r="DG25" i="31" s="1"/>
  <c r="DI25" i="31" s="1"/>
  <c r="DA25" i="31" a="1"/>
  <c r="DA25" i="31" s="1"/>
  <c r="DK24" i="31"/>
  <c r="DA24" i="31" a="1"/>
  <c r="DA24" i="31" s="1"/>
  <c r="DC24" i="31" s="1"/>
  <c r="DE24" i="31" s="1"/>
  <c r="DG24" i="31" s="1"/>
  <c r="DI24" i="31" s="1"/>
  <c r="DK23" i="31"/>
  <c r="DA23" i="31" a="1"/>
  <c r="DA23" i="31" s="1"/>
  <c r="DC23" i="31" s="1"/>
  <c r="DE23" i="31" s="1"/>
  <c r="DG23" i="31" s="1"/>
  <c r="DI23" i="31" s="1"/>
  <c r="DK22" i="31"/>
  <c r="DC22" i="31"/>
  <c r="DE22" i="31" s="1"/>
  <c r="DG22" i="31" s="1"/>
  <c r="DI22" i="31" s="1"/>
  <c r="DA22" i="31" a="1"/>
  <c r="DA22" i="31" s="1"/>
  <c r="DK21" i="31"/>
  <c r="DA21" i="31" a="1"/>
  <c r="DA21" i="31" s="1"/>
  <c r="DC21" i="31" s="1"/>
  <c r="DE21" i="31" s="1"/>
  <c r="DG21" i="31" s="1"/>
  <c r="DI21" i="31" s="1"/>
  <c r="DK20" i="31"/>
  <c r="DA20" i="31"/>
  <c r="DC20" i="31" s="1"/>
  <c r="DE20" i="31" s="1"/>
  <c r="DG20" i="31" s="1"/>
  <c r="DI20" i="31" s="1"/>
  <c r="DA20" i="31" a="1"/>
  <c r="DK19" i="31"/>
  <c r="DI19" i="31"/>
  <c r="DG19" i="31"/>
  <c r="DE19" i="31"/>
  <c r="DC19" i="31"/>
  <c r="DA19" i="31"/>
  <c r="DA19" i="31" a="1"/>
  <c r="DK18" i="31"/>
  <c r="DA18" i="31" a="1"/>
  <c r="DA18" i="31" s="1"/>
  <c r="DC18" i="31" s="1"/>
  <c r="DE18" i="31" s="1"/>
  <c r="DG18" i="31" s="1"/>
  <c r="DI18" i="31" s="1"/>
  <c r="DK17" i="31"/>
  <c r="DI17" i="31"/>
  <c r="DG17" i="31"/>
  <c r="DE17" i="31"/>
  <c r="DA17" i="31"/>
  <c r="DC17" i="31" s="1"/>
  <c r="DA17" i="31" a="1"/>
  <c r="DK16" i="31"/>
  <c r="DA16" i="31" a="1"/>
  <c r="DA16" i="31" s="1"/>
  <c r="DC16" i="31" s="1"/>
  <c r="DE16" i="31" s="1"/>
  <c r="DG16" i="31" s="1"/>
  <c r="DI16" i="31" s="1"/>
  <c r="DK15" i="31"/>
  <c r="DI15" i="31"/>
  <c r="DE15" i="31"/>
  <c r="DG15" i="31" s="1"/>
  <c r="DA15" i="31"/>
  <c r="DC15" i="31" s="1"/>
  <c r="DA15" i="31" a="1"/>
  <c r="DK14" i="31"/>
  <c r="DE14" i="31"/>
  <c r="DG14" i="31" s="1"/>
  <c r="DI14" i="31" s="1"/>
  <c r="DA14" i="31" a="1"/>
  <c r="DA14" i="31" s="1"/>
  <c r="DC14" i="31" s="1"/>
  <c r="DK13" i="31"/>
  <c r="DI13" i="31"/>
  <c r="DE13" i="31"/>
  <c r="DG13" i="31" s="1"/>
  <c r="DC13" i="31"/>
  <c r="DA13" i="31" a="1"/>
  <c r="DA13" i="31" s="1"/>
  <c r="DK12" i="31"/>
  <c r="DC12" i="31"/>
  <c r="DE12" i="31" s="1"/>
  <c r="DG12" i="31" s="1"/>
  <c r="DI12" i="31" s="1"/>
  <c r="DA12" i="31" a="1"/>
  <c r="DA12" i="31" s="1"/>
  <c r="DK11" i="31"/>
  <c r="DG11" i="31"/>
  <c r="DI11" i="31" s="1"/>
  <c r="DC11" i="31"/>
  <c r="DE11" i="31" s="1"/>
  <c r="DA11" i="31"/>
  <c r="DA11" i="31" a="1"/>
  <c r="DK10" i="31"/>
  <c r="DA10" i="31" a="1"/>
  <c r="DA10" i="31" s="1"/>
  <c r="DC10" i="31" s="1"/>
  <c r="DE10" i="31" s="1"/>
  <c r="DG10" i="31" s="1"/>
  <c r="DI10" i="31" s="1"/>
  <c r="DK9" i="31"/>
  <c r="DC9" i="31"/>
  <c r="DE9" i="31" s="1"/>
  <c r="DG9" i="31" s="1"/>
  <c r="DI9" i="31" s="1"/>
  <c r="DA9" i="31"/>
  <c r="DA9" i="31" a="1"/>
  <c r="DK8" i="31"/>
  <c r="DA8" i="31"/>
  <c r="DC8" i="31" s="1"/>
  <c r="DE8" i="31" s="1"/>
  <c r="DG8" i="31" s="1"/>
  <c r="DI8" i="31" s="1"/>
  <c r="DA8" i="31" a="1"/>
  <c r="DK7" i="31"/>
  <c r="DE7" i="31"/>
  <c r="DG7" i="31" s="1"/>
  <c r="DI7" i="31" s="1"/>
  <c r="DC7" i="31"/>
  <c r="DA7" i="31"/>
  <c r="DA7" i="31" a="1"/>
  <c r="DK6" i="31"/>
  <c r="DA6" i="31" a="1"/>
  <c r="DA6" i="31" s="1"/>
  <c r="DC6" i="31" s="1"/>
  <c r="DE6" i="31" s="1"/>
  <c r="DG6" i="31" s="1"/>
  <c r="DI6" i="31" s="1"/>
  <c r="DK5" i="31"/>
  <c r="DA5" i="31"/>
  <c r="DC5" i="31" s="1"/>
  <c r="DE5" i="31" s="1"/>
  <c r="DG5" i="31" s="1"/>
  <c r="DI5" i="31" s="1"/>
  <c r="DA5" i="31" a="1"/>
  <c r="DK18" i="29"/>
  <c r="DA18" i="29" a="1"/>
  <c r="DA18" i="29" s="1"/>
  <c r="DC18" i="29" s="1"/>
  <c r="DE18" i="29" s="1"/>
  <c r="DG18" i="29" s="1"/>
  <c r="DI18" i="29" s="1"/>
  <c r="DK17" i="29"/>
  <c r="DA17" i="29" a="1"/>
  <c r="DA17" i="29" s="1"/>
  <c r="DC17" i="29" s="1"/>
  <c r="DE17" i="29" s="1"/>
  <c r="DG17" i="29" s="1"/>
  <c r="DI17" i="29" s="1"/>
  <c r="DK16" i="29"/>
  <c r="DC16" i="29"/>
  <c r="DE16" i="29" s="1"/>
  <c r="DG16" i="29" s="1"/>
  <c r="DI16" i="29" s="1"/>
  <c r="DA16" i="29"/>
  <c r="DA16" i="29" a="1"/>
  <c r="DK15" i="29"/>
  <c r="DA15" i="29" a="1"/>
  <c r="DA15" i="29" s="1"/>
  <c r="DC15" i="29" s="1"/>
  <c r="DE15" i="29" s="1"/>
  <c r="DG15" i="29" s="1"/>
  <c r="DI15" i="29" s="1"/>
  <c r="DK14" i="29"/>
  <c r="DA14" i="29" a="1"/>
  <c r="DA14" i="29" s="1"/>
  <c r="DC14" i="29" s="1"/>
  <c r="DE14" i="29" s="1"/>
  <c r="DG14" i="29" s="1"/>
  <c r="DI14" i="29" s="1"/>
  <c r="DK13" i="29"/>
  <c r="DA13" i="29" a="1"/>
  <c r="DA13" i="29" s="1"/>
  <c r="DC13" i="29" s="1"/>
  <c r="DE13" i="29" s="1"/>
  <c r="DG13" i="29" s="1"/>
  <c r="DI13" i="29" s="1"/>
  <c r="DK12" i="29"/>
  <c r="DA12" i="29" a="1"/>
  <c r="DA12" i="29" s="1"/>
  <c r="DC12" i="29" s="1"/>
  <c r="DE12" i="29" s="1"/>
  <c r="DG12" i="29" s="1"/>
  <c r="DI12" i="29" s="1"/>
  <c r="DK11" i="29"/>
  <c r="DA11" i="29"/>
  <c r="DC11" i="29" s="1"/>
  <c r="DE11" i="29" s="1"/>
  <c r="DG11" i="29" s="1"/>
  <c r="DI11" i="29" s="1"/>
  <c r="DA11" i="29" a="1"/>
  <c r="DK10" i="29"/>
  <c r="DC10" i="29"/>
  <c r="DE10" i="29" s="1"/>
  <c r="DG10" i="29" s="1"/>
  <c r="DI10" i="29" s="1"/>
  <c r="DA10" i="29"/>
  <c r="DA10" i="29" a="1"/>
  <c r="DK9" i="29"/>
  <c r="DE9" i="29"/>
  <c r="DG9" i="29" s="1"/>
  <c r="DI9" i="29" s="1"/>
  <c r="DC9" i="29"/>
  <c r="DA9" i="29"/>
  <c r="DA9" i="29" a="1"/>
  <c r="DK8" i="29"/>
  <c r="DE8" i="29"/>
  <c r="DG8" i="29" s="1"/>
  <c r="DI8" i="29" s="1"/>
  <c r="DA8" i="29"/>
  <c r="DC8" i="29" s="1"/>
  <c r="DA8" i="29" a="1"/>
  <c r="DK7" i="29"/>
  <c r="DA7" i="29"/>
  <c r="DC7" i="29" s="1"/>
  <c r="DE7" i="29" s="1"/>
  <c r="DG7" i="29" s="1"/>
  <c r="DI7" i="29" s="1"/>
  <c r="DA7" i="29" a="1"/>
  <c r="DK6" i="29"/>
  <c r="DC6" i="29"/>
  <c r="DE6" i="29" s="1"/>
  <c r="DG6" i="29" s="1"/>
  <c r="DI6" i="29" s="1"/>
  <c r="DA6" i="29"/>
  <c r="DA6" i="29" a="1"/>
  <c r="DK5" i="29"/>
  <c r="DA5" i="29" a="1"/>
  <c r="DA5" i="29" s="1"/>
  <c r="DC5" i="29" s="1"/>
  <c r="DE5" i="29" s="1"/>
  <c r="DG5" i="29" s="1"/>
  <c r="DI5" i="29" s="1"/>
  <c r="DK70" i="28"/>
  <c r="DC70" i="28"/>
  <c r="DE70" i="28" s="1"/>
  <c r="DG70" i="28" s="1"/>
  <c r="DI70" i="28" s="1"/>
  <c r="DA70" i="28"/>
  <c r="DA70" i="28" a="1"/>
  <c r="DK69" i="28"/>
  <c r="DC69" i="28"/>
  <c r="DE69" i="28" s="1"/>
  <c r="DG69" i="28" s="1"/>
  <c r="DI69" i="28" s="1"/>
  <c r="DA69" i="28" a="1"/>
  <c r="DA69" i="28" s="1"/>
  <c r="DK68" i="28"/>
  <c r="DC68" i="28"/>
  <c r="DE68" i="28" s="1"/>
  <c r="DG68" i="28" s="1"/>
  <c r="DI68" i="28" s="1"/>
  <c r="DA68" i="28" a="1"/>
  <c r="DA68" i="28" s="1"/>
  <c r="DK67" i="28"/>
  <c r="DI67" i="28"/>
  <c r="DG67" i="28"/>
  <c r="DC67" i="28"/>
  <c r="DE67" i="28" s="1"/>
  <c r="DA67" i="28" a="1"/>
  <c r="DA67" i="28" s="1"/>
  <c r="DK66" i="28"/>
  <c r="DC66" i="28"/>
  <c r="DE66" i="28" s="1"/>
  <c r="DG66" i="28" s="1"/>
  <c r="DI66" i="28" s="1"/>
  <c r="DA66" i="28" a="1"/>
  <c r="DA66" i="28" s="1"/>
  <c r="DK65" i="28"/>
  <c r="DC65" i="28"/>
  <c r="DE65" i="28" s="1"/>
  <c r="DG65" i="28" s="1"/>
  <c r="DI65" i="28" s="1"/>
  <c r="DA65" i="28" a="1"/>
  <c r="DA65" i="28" s="1"/>
  <c r="DK64" i="28"/>
  <c r="DC64" i="28"/>
  <c r="DE64" i="28" s="1"/>
  <c r="DG64" i="28" s="1"/>
  <c r="DI64" i="28" s="1"/>
  <c r="DA64" i="28"/>
  <c r="DA64" i="28" a="1"/>
  <c r="DK63" i="28"/>
  <c r="DC63" i="28"/>
  <c r="DE63" i="28" s="1"/>
  <c r="DG63" i="28" s="1"/>
  <c r="DI63" i="28" s="1"/>
  <c r="DA63" i="28"/>
  <c r="DA63" i="28" a="1"/>
  <c r="DK62" i="28"/>
  <c r="DE62" i="28"/>
  <c r="DG62" i="28" s="1"/>
  <c r="DI62" i="28" s="1"/>
  <c r="DC62" i="28"/>
  <c r="DA62" i="28"/>
  <c r="DA62" i="28" a="1"/>
  <c r="DK61" i="28"/>
  <c r="DA61" i="28"/>
  <c r="DC61" i="28" s="1"/>
  <c r="DE61" i="28" s="1"/>
  <c r="DG61" i="28" s="1"/>
  <c r="DI61" i="28" s="1"/>
  <c r="DA61" i="28" a="1"/>
  <c r="DK60" i="28"/>
  <c r="DA60" i="28"/>
  <c r="DC60" i="28" s="1"/>
  <c r="DE60" i="28" s="1"/>
  <c r="DG60" i="28" s="1"/>
  <c r="DI60" i="28" s="1"/>
  <c r="DA60" i="28" a="1"/>
  <c r="DK59" i="28"/>
  <c r="DA59" i="28" a="1"/>
  <c r="DA59" i="28" s="1"/>
  <c r="DC59" i="28" s="1"/>
  <c r="DE59" i="28" s="1"/>
  <c r="DG59" i="28" s="1"/>
  <c r="DI59" i="28" s="1"/>
  <c r="DK58" i="28"/>
  <c r="DC58" i="28"/>
  <c r="DE58" i="28" s="1"/>
  <c r="DG58" i="28" s="1"/>
  <c r="DI58" i="28" s="1"/>
  <c r="DA58" i="28"/>
  <c r="DA58" i="28" a="1"/>
  <c r="DK57" i="28"/>
  <c r="DE57" i="28"/>
  <c r="DG57" i="28" s="1"/>
  <c r="DI57" i="28" s="1"/>
  <c r="DC57" i="28"/>
  <c r="DA57" i="28" a="1"/>
  <c r="DA57" i="28" s="1"/>
  <c r="DK56" i="28"/>
  <c r="DC56" i="28"/>
  <c r="DE56" i="28" s="1"/>
  <c r="DG56" i="28" s="1"/>
  <c r="DI56" i="28" s="1"/>
  <c r="DA56" i="28" a="1"/>
  <c r="DA56" i="28" s="1"/>
  <c r="DK55" i="28"/>
  <c r="DC55" i="28"/>
  <c r="DE55" i="28" s="1"/>
  <c r="DG55" i="28" s="1"/>
  <c r="DI55" i="28" s="1"/>
  <c r="DA55" i="28"/>
  <c r="DA55" i="28" a="1"/>
  <c r="DK54" i="28"/>
  <c r="DC54" i="28"/>
  <c r="DE54" i="28" s="1"/>
  <c r="DG54" i="28" s="1"/>
  <c r="DI54" i="28" s="1"/>
  <c r="DA54" i="28" a="1"/>
  <c r="DA54" i="28" s="1"/>
  <c r="DK53" i="28"/>
  <c r="DG53" i="28"/>
  <c r="DI53" i="28" s="1"/>
  <c r="DE53" i="28"/>
  <c r="DC53" i="28"/>
  <c r="DA53" i="28" a="1"/>
  <c r="DA53" i="28" s="1"/>
  <c r="DK52" i="28"/>
  <c r="DC52" i="28"/>
  <c r="DE52" i="28" s="1"/>
  <c r="DG52" i="28" s="1"/>
  <c r="DI52" i="28" s="1"/>
  <c r="DA52" i="28"/>
  <c r="DA52" i="28" a="1"/>
  <c r="DK51" i="28"/>
  <c r="DI51" i="28"/>
  <c r="DG51" i="28"/>
  <c r="DE51" i="28"/>
  <c r="DC51" i="28"/>
  <c r="DA51" i="28"/>
  <c r="DA51" i="28" a="1"/>
  <c r="DK50" i="28"/>
  <c r="DE50" i="28"/>
  <c r="DG50" i="28" s="1"/>
  <c r="DI50" i="28" s="1"/>
  <c r="DC50" i="28"/>
  <c r="DA50" i="28" a="1"/>
  <c r="DA50" i="28" s="1"/>
  <c r="DK49" i="28"/>
  <c r="DI49" i="28"/>
  <c r="DG49" i="28"/>
  <c r="DE49" i="28"/>
  <c r="DC49" i="28"/>
  <c r="DA49" i="28"/>
  <c r="DA49" i="28" a="1"/>
  <c r="DK48" i="28"/>
  <c r="DA48" i="28" a="1"/>
  <c r="DA48" i="28" s="1"/>
  <c r="DC48" i="28" s="1"/>
  <c r="DE48" i="28" s="1"/>
  <c r="DG48" i="28" s="1"/>
  <c r="DI48" i="28" s="1"/>
  <c r="DK47" i="28"/>
  <c r="DA47" i="28" a="1"/>
  <c r="DA47" i="28" s="1"/>
  <c r="DC47" i="28" s="1"/>
  <c r="DE47" i="28" s="1"/>
  <c r="DG47" i="28" s="1"/>
  <c r="DI47" i="28" s="1"/>
  <c r="DK46" i="28"/>
  <c r="DI46" i="28"/>
  <c r="DC46" i="28"/>
  <c r="DE46" i="28" s="1"/>
  <c r="DG46" i="28" s="1"/>
  <c r="DA46" i="28" a="1"/>
  <c r="DA46" i="28" s="1"/>
  <c r="DK45" i="28"/>
  <c r="DC45" i="28"/>
  <c r="DE45" i="28" s="1"/>
  <c r="DG45" i="28" s="1"/>
  <c r="DI45" i="28" s="1"/>
  <c r="DA45" i="28" a="1"/>
  <c r="DA45" i="28" s="1"/>
  <c r="DK44" i="28"/>
  <c r="DG44" i="28"/>
  <c r="DI44" i="28" s="1"/>
  <c r="DE44" i="28"/>
  <c r="DC44" i="28"/>
  <c r="DA44" i="28" a="1"/>
  <c r="DA44" i="28" s="1"/>
  <c r="DK43" i="28"/>
  <c r="DC43" i="28"/>
  <c r="DE43" i="28" s="1"/>
  <c r="DG43" i="28" s="1"/>
  <c r="DI43" i="28" s="1"/>
  <c r="DA43" i="28" a="1"/>
  <c r="DA43" i="28" s="1"/>
  <c r="DK42" i="28"/>
  <c r="DG42" i="28"/>
  <c r="DI42" i="28" s="1"/>
  <c r="DC42" i="28"/>
  <c r="DE42" i="28" s="1"/>
  <c r="DA42" i="28" a="1"/>
  <c r="DA42" i="28" s="1"/>
  <c r="DK41" i="28"/>
  <c r="DC41" i="28"/>
  <c r="DE41" i="28" s="1"/>
  <c r="DG41" i="28" s="1"/>
  <c r="DI41" i="28" s="1"/>
  <c r="DA41" i="28" a="1"/>
  <c r="DA41" i="28" s="1"/>
  <c r="DK40" i="28"/>
  <c r="DC40" i="28"/>
  <c r="DE40" i="28" s="1"/>
  <c r="DG40" i="28" s="1"/>
  <c r="DI40" i="28" s="1"/>
  <c r="DA40" i="28" a="1"/>
  <c r="DA40" i="28" s="1"/>
  <c r="DK39" i="28"/>
  <c r="DA39" i="28"/>
  <c r="DC39" i="28" s="1"/>
  <c r="DE39" i="28" s="1"/>
  <c r="DG39" i="28" s="1"/>
  <c r="DI39" i="28" s="1"/>
  <c r="DA39" i="28" a="1"/>
  <c r="DK38" i="28"/>
  <c r="DE38" i="28"/>
  <c r="DG38" i="28" s="1"/>
  <c r="DI38" i="28" s="1"/>
  <c r="DC38" i="28"/>
  <c r="DA38" i="28" a="1"/>
  <c r="DA38" i="28" s="1"/>
  <c r="DK37" i="28"/>
  <c r="DG37" i="28"/>
  <c r="DI37" i="28" s="1"/>
  <c r="DE37" i="28"/>
  <c r="DC37" i="28"/>
  <c r="DA37" i="28"/>
  <c r="DA37" i="28" a="1"/>
  <c r="DK36" i="28"/>
  <c r="DG36" i="28"/>
  <c r="DI36" i="28" s="1"/>
  <c r="DE36" i="28"/>
  <c r="DC36" i="28"/>
  <c r="DA36" i="28"/>
  <c r="DA36" i="28" a="1"/>
  <c r="DK35" i="28"/>
  <c r="DC35" i="28"/>
  <c r="DE35" i="28" s="1"/>
  <c r="DG35" i="28" s="1"/>
  <c r="DI35" i="28" s="1"/>
  <c r="DA35" i="28" a="1"/>
  <c r="DA35" i="28" s="1"/>
  <c r="DK34" i="28"/>
  <c r="DE34" i="28"/>
  <c r="DG34" i="28" s="1"/>
  <c r="DI34" i="28" s="1"/>
  <c r="DC34" i="28"/>
  <c r="DA34" i="28" a="1"/>
  <c r="DA34" i="28" s="1"/>
  <c r="DK33" i="28"/>
  <c r="DC33" i="28"/>
  <c r="DE33" i="28" s="1"/>
  <c r="DG33" i="28" s="1"/>
  <c r="DI33" i="28" s="1"/>
  <c r="DA33" i="28" a="1"/>
  <c r="DA33" i="28" s="1"/>
  <c r="DK32" i="28"/>
  <c r="DC32" i="28"/>
  <c r="DE32" i="28" s="1"/>
  <c r="DG32" i="28" s="1"/>
  <c r="DI32" i="28" s="1"/>
  <c r="DA32" i="28" a="1"/>
  <c r="DA32" i="28" s="1"/>
  <c r="DK31" i="28"/>
  <c r="DC31" i="28"/>
  <c r="DE31" i="28" s="1"/>
  <c r="DG31" i="28" s="1"/>
  <c r="DI31" i="28" s="1"/>
  <c r="DA31" i="28" a="1"/>
  <c r="DA31" i="28" s="1"/>
  <c r="DK30" i="28"/>
  <c r="DC30" i="28"/>
  <c r="DE30" i="28" s="1"/>
  <c r="DG30" i="28" s="1"/>
  <c r="DI30" i="28" s="1"/>
  <c r="DA30" i="28" a="1"/>
  <c r="DA30" i="28" s="1"/>
  <c r="DK29" i="28"/>
  <c r="DG29" i="28"/>
  <c r="DI29" i="28" s="1"/>
  <c r="DE29" i="28"/>
  <c r="DC29" i="28"/>
  <c r="DA29" i="28" a="1"/>
  <c r="DA29" i="28" s="1"/>
  <c r="DK28" i="28"/>
  <c r="DE28" i="28"/>
  <c r="DG28" i="28" s="1"/>
  <c r="DI28" i="28" s="1"/>
  <c r="DC28" i="28"/>
  <c r="DA28" i="28" a="1"/>
  <c r="DA28" i="28" s="1"/>
  <c r="DK27" i="28"/>
  <c r="DG27" i="28"/>
  <c r="DI27" i="28" s="1"/>
  <c r="DE27" i="28"/>
  <c r="DC27" i="28"/>
  <c r="DA27" i="28"/>
  <c r="DA27" i="28" a="1"/>
  <c r="DK26" i="28"/>
  <c r="DC26" i="28"/>
  <c r="DE26" i="28" s="1"/>
  <c r="DG26" i="28" s="1"/>
  <c r="DI26" i="28" s="1"/>
  <c r="DA26" i="28" a="1"/>
  <c r="DA26" i="28" s="1"/>
  <c r="DK25" i="28"/>
  <c r="DA25" i="28" a="1"/>
  <c r="DA25" i="28" s="1"/>
  <c r="DC25" i="28" s="1"/>
  <c r="DE25" i="28" s="1"/>
  <c r="DG25" i="28" s="1"/>
  <c r="DI25" i="28" s="1"/>
  <c r="DK24" i="28"/>
  <c r="DC24" i="28"/>
  <c r="DE24" i="28" s="1"/>
  <c r="DG24" i="28" s="1"/>
  <c r="DI24" i="28" s="1"/>
  <c r="DA24" i="28"/>
  <c r="DA24" i="28" a="1"/>
  <c r="DK23" i="28"/>
  <c r="DI23" i="28"/>
  <c r="DC23" i="28"/>
  <c r="DE23" i="28" s="1"/>
  <c r="DG23" i="28" s="1"/>
  <c r="DA23" i="28" a="1"/>
  <c r="DA23" i="28" s="1"/>
  <c r="DK22" i="28"/>
  <c r="DC22" i="28"/>
  <c r="DE22" i="28" s="1"/>
  <c r="DG22" i="28" s="1"/>
  <c r="DI22" i="28" s="1"/>
  <c r="DA22" i="28"/>
  <c r="DA22" i="28" a="1"/>
  <c r="DK21" i="28"/>
  <c r="DC21" i="28"/>
  <c r="DE21" i="28" s="1"/>
  <c r="DG21" i="28" s="1"/>
  <c r="DI21" i="28" s="1"/>
  <c r="DA21" i="28" a="1"/>
  <c r="DA21" i="28" s="1"/>
  <c r="DK20" i="28"/>
  <c r="DA20" i="28"/>
  <c r="DC20" i="28" s="1"/>
  <c r="DE20" i="28" s="1"/>
  <c r="DG20" i="28" s="1"/>
  <c r="DI20" i="28" s="1"/>
  <c r="DA20" i="28" a="1"/>
  <c r="DK19" i="28"/>
  <c r="DA19" i="28"/>
  <c r="DC19" i="28" s="1"/>
  <c r="DE19" i="28" s="1"/>
  <c r="DG19" i="28" s="1"/>
  <c r="DI19" i="28" s="1"/>
  <c r="DA19" i="28" a="1"/>
  <c r="DK18" i="28"/>
  <c r="DE18" i="28"/>
  <c r="DG18" i="28" s="1"/>
  <c r="DI18" i="28" s="1"/>
  <c r="DC18" i="28"/>
  <c r="DA18" i="28"/>
  <c r="DA18" i="28" a="1"/>
  <c r="DK17" i="28"/>
  <c r="DC17" i="28"/>
  <c r="DE17" i="28" s="1"/>
  <c r="DG17" i="28" s="1"/>
  <c r="DI17" i="28" s="1"/>
  <c r="DA17" i="28"/>
  <c r="DA17" i="28" a="1"/>
  <c r="DK16" i="28"/>
  <c r="DE16" i="28"/>
  <c r="DG16" i="28" s="1"/>
  <c r="DI16" i="28" s="1"/>
  <c r="DC16" i="28"/>
  <c r="DA16" i="28" a="1"/>
  <c r="DA16" i="28" s="1"/>
  <c r="DK15" i="28"/>
  <c r="DC15" i="28"/>
  <c r="DE15" i="28" s="1"/>
  <c r="DG15" i="28" s="1"/>
  <c r="DI15" i="28" s="1"/>
  <c r="DA15" i="28"/>
  <c r="DA15" i="28" a="1"/>
  <c r="DK14" i="28"/>
  <c r="DC14" i="28"/>
  <c r="DE14" i="28" s="1"/>
  <c r="DG14" i="28" s="1"/>
  <c r="DI14" i="28" s="1"/>
  <c r="DA14" i="28" a="1"/>
  <c r="DA14" i="28" s="1"/>
  <c r="DK13" i="28"/>
  <c r="DC13" i="28"/>
  <c r="DE13" i="28" s="1"/>
  <c r="DG13" i="28" s="1"/>
  <c r="DI13" i="28" s="1"/>
  <c r="DA13" i="28" a="1"/>
  <c r="DA13" i="28" s="1"/>
  <c r="DK12" i="28"/>
  <c r="DC12" i="28"/>
  <c r="DE12" i="28" s="1"/>
  <c r="DG12" i="28" s="1"/>
  <c r="DI12" i="28" s="1"/>
  <c r="DA12" i="28" a="1"/>
  <c r="DA12" i="28" s="1"/>
  <c r="DK11" i="28"/>
  <c r="DC11" i="28"/>
  <c r="DE11" i="28" s="1"/>
  <c r="DG11" i="28" s="1"/>
  <c r="DI11" i="28" s="1"/>
  <c r="DA11" i="28" a="1"/>
  <c r="DA11" i="28" s="1"/>
  <c r="DK10" i="28"/>
  <c r="DA10" i="28" a="1"/>
  <c r="DA10" i="28" s="1"/>
  <c r="DC10" i="28" s="1"/>
  <c r="DE10" i="28" s="1"/>
  <c r="DG10" i="28" s="1"/>
  <c r="DI10" i="28" s="1"/>
  <c r="DK9" i="28"/>
  <c r="DA9" i="28"/>
  <c r="DC9" i="28" s="1"/>
  <c r="DE9" i="28" s="1"/>
  <c r="DG9" i="28" s="1"/>
  <c r="DI9" i="28" s="1"/>
  <c r="DA9" i="28" a="1"/>
  <c r="DK8" i="28"/>
  <c r="DC8" i="28"/>
  <c r="DE8" i="28" s="1"/>
  <c r="DG8" i="28" s="1"/>
  <c r="DI8" i="28" s="1"/>
  <c r="DA8" i="28"/>
  <c r="DA8" i="28" a="1"/>
  <c r="DK7" i="28"/>
  <c r="DG7" i="28"/>
  <c r="DI7" i="28" s="1"/>
  <c r="DE7" i="28"/>
  <c r="DC7" i="28"/>
  <c r="DA7" i="28" a="1"/>
  <c r="DA7" i="28" s="1"/>
  <c r="DK6" i="28"/>
  <c r="DE6" i="28"/>
  <c r="DG6" i="28" s="1"/>
  <c r="DI6" i="28" s="1"/>
  <c r="DC6" i="28"/>
  <c r="DA6" i="28"/>
  <c r="DA6" i="28" a="1"/>
  <c r="DK5" i="28"/>
  <c r="DC5" i="28"/>
  <c r="DE5" i="28" s="1"/>
  <c r="DG5" i="28" s="1"/>
  <c r="DI5" i="28" s="1"/>
  <c r="DA5" i="28" a="1"/>
  <c r="DA5" i="28" s="1"/>
  <c r="D18" i="23" l="1"/>
  <c r="D29" i="23"/>
  <c r="D19" i="23"/>
  <c r="D30" i="23"/>
  <c r="D20" i="23"/>
  <c r="D31" i="23"/>
  <c r="D21" i="23"/>
  <c r="D32" i="23"/>
  <c r="D22" i="23"/>
  <c r="D33" i="23"/>
  <c r="D23" i="23"/>
  <c r="D34" i="23"/>
  <c r="D35" i="23"/>
  <c r="D24" i="23"/>
  <c r="D36" i="23"/>
  <c r="D25" i="23"/>
  <c r="D37" i="23"/>
  <c r="D26" i="23"/>
  <c r="D17" i="23"/>
  <c r="D27" i="23"/>
  <c r="D28" i="23"/>
  <c r="A1" i="39" l="1"/>
  <c r="A1" i="27"/>
  <c r="A1" i="26"/>
  <c r="A1" i="25"/>
  <c r="A1" i="24"/>
  <c r="A1" i="23"/>
  <c r="A1" i="21"/>
  <c r="A1"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<sst xmlns="http://schemas.openxmlformats.org/spreadsheetml/2006/main" count="7494" uniqueCount="1077">
  <si>
    <t>Cover</t>
  </si>
  <si>
    <t>PR19 WINEP and Green Recovery carryover PCDs</t>
  </si>
  <si>
    <t>Version number:</t>
  </si>
  <si>
    <t>File name:</t>
  </si>
  <si>
    <t>PR24PCD117 WINEP and GER Carryover PCDs.xlsx</t>
  </si>
  <si>
    <t>Date:</t>
  </si>
  <si>
    <t>For enquiries please contact:</t>
  </si>
  <si>
    <t>PR24@ofwat.gov.uk</t>
  </si>
  <si>
    <t>Contents:</t>
  </si>
  <si>
    <t>Tab name</t>
  </si>
  <si>
    <t>Description</t>
  </si>
  <si>
    <t>WINEP Carryover &gt;&gt;</t>
  </si>
  <si>
    <t>WINEP Carryover_ANH</t>
  </si>
  <si>
    <t>PR19 WINEP Carryover PCD for Anglian Water</t>
  </si>
  <si>
    <t>WINEP Carryover_NES</t>
  </si>
  <si>
    <t>PR19 WINEP Carryover PCD for Northumbrian Water</t>
  </si>
  <si>
    <t>WINEP Carryover_SRN</t>
  </si>
  <si>
    <t>PR19 WINEP Carryover PCD for Southern Water</t>
  </si>
  <si>
    <t>WINEP Carryover_TMS</t>
  </si>
  <si>
    <t>PR19 WINEP Carryover PCD for Thames Water</t>
  </si>
  <si>
    <t>WINEP Carryover_NWT</t>
  </si>
  <si>
    <t>PR19 WINEP Carryover PCD for United Utilities</t>
  </si>
  <si>
    <t>WINEP Carryover_WSX</t>
  </si>
  <si>
    <t>PR19 WINEP Carryover PCD for Wessex Water</t>
  </si>
  <si>
    <t>WINEP Carryover_YKY</t>
  </si>
  <si>
    <t>PR19 WINEP Carryover PCD for Yorkshire Water</t>
  </si>
  <si>
    <t>GER &gt;&gt;</t>
  </si>
  <si>
    <t>GER Carryover_NWT</t>
  </si>
  <si>
    <t>Green Economic Recovery (GER) PCD for United Utilities</t>
  </si>
  <si>
    <t>Annex &gt;&gt;&gt;&gt;</t>
  </si>
  <si>
    <t>Excerpt from company PR19 WINEP reconciliation models, with data for all PR19 WINEP carryover actions covered by the PCD.</t>
  </si>
  <si>
    <t>WINEP_Inputs_ANH</t>
  </si>
  <si>
    <t>PCD Inputs data extracted from PR19 WINEP Reconciliation model</t>
  </si>
  <si>
    <t>WINEP_Inputs_NES</t>
  </si>
  <si>
    <t>WINEP_Inputs_SRN</t>
  </si>
  <si>
    <t>WINEP_Inputs_TMS</t>
  </si>
  <si>
    <t>WINEP_Inputs_NWT</t>
  </si>
  <si>
    <t>WINEP_Inputs_WSX</t>
  </si>
  <si>
    <t>WINEP_Inputs_YKY</t>
  </si>
  <si>
    <t>WINEP_Inputs_ALL</t>
  </si>
  <si>
    <t>PCD Inputs data from PR19 WINEP Reconciliation model - all companies</t>
  </si>
  <si>
    <t>Company</t>
  </si>
  <si>
    <t>ANH</t>
  </si>
  <si>
    <t>Enhancement area</t>
  </si>
  <si>
    <t>PR19 WINEP Carryover</t>
  </si>
  <si>
    <t>PCD No.</t>
  </si>
  <si>
    <t>PCDWW35</t>
  </si>
  <si>
    <t>Common requirements</t>
  </si>
  <si>
    <t>See Section 15.1 of Price control deliverable appendix</t>
  </si>
  <si>
    <t>Additional company specific requirements</t>
  </si>
  <si>
    <t>Deliverable</t>
  </si>
  <si>
    <t xml:space="preserve">These PCDs are for tracking delivery of expenditure funded through the PR19 WINEP Carryover model. They are for delivery of specified late delivery PR19 WINEP actions each with a specific totex unit rate. </t>
  </si>
  <si>
    <t>Output measurement and reporting</t>
  </si>
  <si>
    <t>These deliverables for these PCDs (both non delivery and late delivery) require the completion of specific PR19 WINEP actions for each company. 
The action IDs and WINEP action names are taken from the PR19 WINEP Carryover model, which is an excerpt of actions from the company PR19 WINEP reconciliation models. 
Companies should report progress against the deliverables on an annual basis through their annual PCD report return .
We expect companies to report deliverables based on the exact completion date (month of completion to be included) of the action.</t>
  </si>
  <si>
    <t>Conditions on scheme</t>
  </si>
  <si>
    <t xml:space="preserve">We expect the company to secure confirmation from the Environment Agency that schemes have been completed in accordance with WINEP obligations. Any removal of actions from the PR19 WINEP must be reported and confirmed by the Environment Agency. </t>
  </si>
  <si>
    <t>Assurance</t>
  </si>
  <si>
    <t>We are proposing that companies should provide independent assessment and assurance of delivered PR19 WINEP Carryover actions and forecast of likely outturn position at end of March 2030.</t>
  </si>
  <si>
    <t>Non-delivery PCD payment (WINEP action ID)</t>
  </si>
  <si>
    <t>Unit</t>
  </si>
  <si>
    <t>Payment rate</t>
  </si>
  <si>
    <t>7AW200058</t>
  </si>
  <si>
    <t>£m</t>
  </si>
  <si>
    <t>7AW200061</t>
  </si>
  <si>
    <t>7AW200064</t>
  </si>
  <si>
    <t>7AW200068</t>
  </si>
  <si>
    <t>7AW200077</t>
  </si>
  <si>
    <t>7AW200091</t>
  </si>
  <si>
    <t>7AW200095</t>
  </si>
  <si>
    <t>7AW200100</t>
  </si>
  <si>
    <t>7AW200105</t>
  </si>
  <si>
    <t>7AW200109</t>
  </si>
  <si>
    <t>7AW200116</t>
  </si>
  <si>
    <t>7AW200167</t>
  </si>
  <si>
    <t>7AW200172</t>
  </si>
  <si>
    <t>7AW200178</t>
  </si>
  <si>
    <t>7AW200206</t>
  </si>
  <si>
    <t>7AW200209</t>
  </si>
  <si>
    <t>7AW201933</t>
  </si>
  <si>
    <t>7AW202034</t>
  </si>
  <si>
    <t>7AW202055</t>
  </si>
  <si>
    <t>7AW202085</t>
  </si>
  <si>
    <t>7AW202086</t>
  </si>
  <si>
    <t>Time incentives PCD rate (WINEP action ID)</t>
  </si>
  <si>
    <t>Under-performance</t>
  </si>
  <si>
    <t>£m per month</t>
  </si>
  <si>
    <t>PCD outputs (cumulative)</t>
  </si>
  <si>
    <t>2023-24</t>
  </si>
  <si>
    <t>2024-25</t>
  </si>
  <si>
    <t>2025-26</t>
  </si>
  <si>
    <t>2026-27</t>
  </si>
  <si>
    <t>2027-28</t>
  </si>
  <si>
    <t>2028-29</t>
  </si>
  <si>
    <t>2029-30</t>
  </si>
  <si>
    <t>2030-31</t>
  </si>
  <si>
    <t>2031-32</t>
  </si>
  <si>
    <t>2032-33</t>
  </si>
  <si>
    <t>2033-34</t>
  </si>
  <si>
    <t>2034-35</t>
  </si>
  <si>
    <t>NES</t>
  </si>
  <si>
    <t>7NW10005</t>
  </si>
  <si>
    <t>7NW200568</t>
  </si>
  <si>
    <t>7NW200583</t>
  </si>
  <si>
    <t>SRN</t>
  </si>
  <si>
    <t>7SO200397</t>
  </si>
  <si>
    <t>7SO300507</t>
  </si>
  <si>
    <t>7SO300513</t>
  </si>
  <si>
    <t>7SO300531</t>
  </si>
  <si>
    <t>7SO300538</t>
  </si>
  <si>
    <t>7SO300542</t>
  </si>
  <si>
    <t>7SO300544</t>
  </si>
  <si>
    <t>7SO300552</t>
  </si>
  <si>
    <t>7SO300561</t>
  </si>
  <si>
    <t>7SO300562</t>
  </si>
  <si>
    <t>7SO300563</t>
  </si>
  <si>
    <t>7SO400120</t>
  </si>
  <si>
    <t>7SO400140</t>
  </si>
  <si>
    <t>7SO400161</t>
  </si>
  <si>
    <t>TMS</t>
  </si>
  <si>
    <t>These PCDs are for tracking delivery of expenditure funded through the PR19 WINEP Carryover model. They are for delivery of specified late delivery PR19 WINEP actions each with a specific totex unit rate. For Thames Water these PCDs are also tracking delivery of three additional, expanded scope schemes.</t>
  </si>
  <si>
    <t>These deliverables for these PCDs (both non delivery and late delivery) require the completion of specific PR19 WINEP actions for each company. 
The action IDs and WINEP action names are taken from the PR19 WINEP Carryover model, which is an excerpt of actions from the company PR19 WINEP reconciliation models. 
Companies should report progress against the deliverables on an annual basis through their annual PCD report return .
We expect companies to report deliverables based on the exact completion date (month of completion to be included) of the action.
For the three additional scope actions, we expect the company to report progress of each separate scheme where additional capacity and expanded scope have been provided with allowances.</t>
  </si>
  <si>
    <t xml:space="preserve">For the WINEP action with an ID of 7TW100021 all five components of the AoN group have been combined in the same row ("7TW100021AoN1-5") and need to be delivered to avoid the PCD clawback.
We expect the company to secure confirmation from the Environment Agency that schemes have been completed in accordance with WINEP obligations. Any removal of actions from the PR19 WINEP  must be reported and confirmed by the Environment Agency. </t>
  </si>
  <si>
    <t>We are proposing that companies should provide independent assessment and assurance of delivered PR19 WINEP Carryover actions and forecast of likely outturn position at end of March 2030. This includes the additional scope actions for the company at Oxford STW, Maple Lodge STW and other growth schemes.</t>
  </si>
  <si>
    <t>7TW200737</t>
  </si>
  <si>
    <t>7TW200656</t>
  </si>
  <si>
    <t>7TW200110</t>
  </si>
  <si>
    <t>7TW200743</t>
  </si>
  <si>
    <t>7TW100007</t>
  </si>
  <si>
    <t>7TW100008</t>
  </si>
  <si>
    <t>7TW200115</t>
  </si>
  <si>
    <t>7TW200122</t>
  </si>
  <si>
    <t>7TW200747</t>
  </si>
  <si>
    <t>7TW200659</t>
  </si>
  <si>
    <t>7TW200109</t>
  </si>
  <si>
    <t>7TW200096</t>
  </si>
  <si>
    <t>7TW200915</t>
  </si>
  <si>
    <t>7TW200749</t>
  </si>
  <si>
    <t>7TW200676</t>
  </si>
  <si>
    <t>7TW200682</t>
  </si>
  <si>
    <t>7TW200683</t>
  </si>
  <si>
    <t>7TW200100</t>
  </si>
  <si>
    <t>7TW200914</t>
  </si>
  <si>
    <t>7TW200760</t>
  </si>
  <si>
    <t>7TW200761</t>
  </si>
  <si>
    <t>7TW200687</t>
  </si>
  <si>
    <t>7TW200691</t>
  </si>
  <si>
    <t>7TW200104</t>
  </si>
  <si>
    <t>7TW200764</t>
  </si>
  <si>
    <t>7TW200693</t>
  </si>
  <si>
    <t>7TW200105</t>
  </si>
  <si>
    <t>7TW100044</t>
  </si>
  <si>
    <t>7TW300093</t>
  </si>
  <si>
    <t>7TW200154</t>
  </si>
  <si>
    <t>7TW100021AoN group</t>
  </si>
  <si>
    <t>7TW200700</t>
  </si>
  <si>
    <t>7TW200103</t>
  </si>
  <si>
    <t>7TW200123</t>
  </si>
  <si>
    <t>7TW200705</t>
  </si>
  <si>
    <t>7TW200155</t>
  </si>
  <si>
    <t>7TW200097</t>
  </si>
  <si>
    <t>7TW200712</t>
  </si>
  <si>
    <t>7TW100064</t>
  </si>
  <si>
    <t>7TW100065</t>
  </si>
  <si>
    <t>7TW200714</t>
  </si>
  <si>
    <t>7TW200716</t>
  </si>
  <si>
    <t>7TW200720</t>
  </si>
  <si>
    <t>7TW200111</t>
  </si>
  <si>
    <t>7TW200101</t>
  </si>
  <si>
    <t>7TW200114</t>
  </si>
  <si>
    <t>7TW200723</t>
  </si>
  <si>
    <t>7TW200724</t>
  </si>
  <si>
    <t>7TW200102</t>
  </si>
  <si>
    <t>7TW200098</t>
  </si>
  <si>
    <t>7TW300092</t>
  </si>
  <si>
    <t>7TW100009</t>
  </si>
  <si>
    <t>7TW100081</t>
  </si>
  <si>
    <t>7TW200726</t>
  </si>
  <si>
    <t>7TW200729</t>
  </si>
  <si>
    <t>7TW200106</t>
  </si>
  <si>
    <t>7TW200731</t>
  </si>
  <si>
    <t>7TW200733</t>
  </si>
  <si>
    <t>7TW200734</t>
  </si>
  <si>
    <t>7TW200156</t>
  </si>
  <si>
    <t>7TW200698</t>
  </si>
  <si>
    <t>7TW200732</t>
  </si>
  <si>
    <t>Non-delivery PCD payment (additional scope actions)</t>
  </si>
  <si>
    <t>Oxford STW</t>
  </si>
  <si>
    <t xml:space="preserve">£m  </t>
  </si>
  <si>
    <t>Maple Lodge STW</t>
  </si>
  <si>
    <t>Other growth schemes</t>
  </si>
  <si>
    <t>NWT</t>
  </si>
  <si>
    <t>7UU200519</t>
  </si>
  <si>
    <t>7UU200517</t>
  </si>
  <si>
    <t>7UU200516</t>
  </si>
  <si>
    <t>7UU200513</t>
  </si>
  <si>
    <t>7UU200512</t>
  </si>
  <si>
    <t>7UU200520</t>
  </si>
  <si>
    <t>7UU200521</t>
  </si>
  <si>
    <t>7UU200518</t>
  </si>
  <si>
    <t>7UU200515</t>
  </si>
  <si>
    <t>WSX</t>
  </si>
  <si>
    <t>7WW200093</t>
  </si>
  <si>
    <t>YKY</t>
  </si>
  <si>
    <t>7YW100129</t>
  </si>
  <si>
    <t>7YW200641</t>
  </si>
  <si>
    <t>7YW300068</t>
  </si>
  <si>
    <t>7YW300070</t>
  </si>
  <si>
    <t>United Utilities</t>
  </si>
  <si>
    <t>Green Economic Recovery Carryover</t>
  </si>
  <si>
    <t>PCDWW36</t>
  </si>
  <si>
    <t>See Section 15.2 of Price control deliverable appendix</t>
  </si>
  <si>
    <t>None</t>
  </si>
  <si>
    <t>Non-delivery PCD payment</t>
  </si>
  <si>
    <t>Storage in the network close to Nuttall Road combined sewer overflow</t>
  </si>
  <si>
    <t>£ / m3</t>
  </si>
  <si>
    <t xml:space="preserve">Storm tank capacity at Bury wastewater treatment works  </t>
  </si>
  <si>
    <t>Time incentives PCD rate</t>
  </si>
  <si>
    <t>£ / m3 / month</t>
  </si>
  <si>
    <t>m3</t>
  </si>
  <si>
    <t>WINEP3  Update March 2019</t>
  </si>
  <si>
    <t xml:space="preserve">National Full data set </t>
  </si>
  <si>
    <t>FBG Detail</t>
  </si>
  <si>
    <t>VERSION 1</t>
  </si>
  <si>
    <t>SSSI/N2K/Ramsar</t>
  </si>
  <si>
    <t>Eels</t>
  </si>
  <si>
    <t>NERC Driver</t>
  </si>
  <si>
    <t>INNS</t>
  </si>
  <si>
    <t>MCZ</t>
  </si>
  <si>
    <t>Water Quality Detail</t>
  </si>
  <si>
    <t>Water Resource Detail</t>
  </si>
  <si>
    <t xml:space="preserve">Environmental Outcome </t>
  </si>
  <si>
    <t>WINEP model inputs</t>
  </si>
  <si>
    <t>WINEPID</t>
  </si>
  <si>
    <t xml:space="preserve">Change Log Winep 2 to 3  </t>
  </si>
  <si>
    <t xml:space="preserve">NEW Column. Has an alteration to this measure been made? If Y then please refer to alterations log. </t>
  </si>
  <si>
    <t>Application in determination by NPS?</t>
  </si>
  <si>
    <t>Has a permit been issued?</t>
  </si>
  <si>
    <t>Function</t>
  </si>
  <si>
    <t>RBD</t>
  </si>
  <si>
    <t>Area</t>
  </si>
  <si>
    <t xml:space="preserve">Water Company </t>
  </si>
  <si>
    <t>Unique ID *   (completed on company collation)</t>
  </si>
  <si>
    <t>Scheme Name/Name of Investigation/Site Name/Licence name</t>
  </si>
  <si>
    <t>Name of Waterbody</t>
  </si>
  <si>
    <t>Waterbody ID</t>
  </si>
  <si>
    <t>Water Body Type(s)</t>
  </si>
  <si>
    <t>WFD Operational Catchment</t>
  </si>
  <si>
    <t>Blank Column</t>
  </si>
  <si>
    <t>Driver Code 
(Primary)</t>
  </si>
  <si>
    <t>Further Driver Code Information 
(related to the primary driver if applicable)</t>
  </si>
  <si>
    <t>Driver Code 
(Secondary)</t>
  </si>
  <si>
    <t>Further Driver Code Information 
(related to the secondary driver if applicable)</t>
  </si>
  <si>
    <t>Driver Code
(Tertiary)</t>
  </si>
  <si>
    <t>Further Driver Code Information 
(related to the tertiary driver if applicable)</t>
  </si>
  <si>
    <t>Measure Type</t>
  </si>
  <si>
    <t>Completion Date (DD/MM/YY)</t>
  </si>
  <si>
    <t>Level of Certainty? (P= Purple, R=Red, A=Amber, G=Green</t>
  </si>
  <si>
    <t>Abstraction Licence/ Permit, Obstruction ID or No Obstruction ID</t>
  </si>
  <si>
    <t>Eastings</t>
  </si>
  <si>
    <t>Northings</t>
  </si>
  <si>
    <t>Investigation Type</t>
  </si>
  <si>
    <t>Investigation Scope</t>
  </si>
  <si>
    <t>Implementation Scope</t>
  </si>
  <si>
    <t>Groundwater Measures Information</t>
  </si>
  <si>
    <t>Name of SSSI 
(if applicable)</t>
  </si>
  <si>
    <t>Name of N2K/Ramsar site 
(if applicable)</t>
  </si>
  <si>
    <t>SSSI/N2K/Ramsar Unit ID</t>
  </si>
  <si>
    <t>SSSI/N2K/Ramsar Area of Unit (Hectares)</t>
  </si>
  <si>
    <t>Justification for Action/Investigation</t>
  </si>
  <si>
    <t>Eel Priority Status</t>
  </si>
  <si>
    <t xml:space="preserve">Eel Improvement Type </t>
  </si>
  <si>
    <t>Primary Type of Priority Habitat Created or Restored/Improved</t>
  </si>
  <si>
    <t>Secondary Type of Priority Habitat Created or Restored/Improved</t>
  </si>
  <si>
    <t>Other Priority Habitat Created or Restored/Improved</t>
  </si>
  <si>
    <t>Type of Action Taken</t>
  </si>
  <si>
    <t>Units Recorded (Hectare or km)</t>
  </si>
  <si>
    <t>Number of Hectares or Kms</t>
  </si>
  <si>
    <t>Name of Priority Species</t>
  </si>
  <si>
    <t>Name of High Risk of Extinction Species</t>
  </si>
  <si>
    <t>INNS Control Measure</t>
  </si>
  <si>
    <t>INNS Species 
(if applicable)</t>
  </si>
  <si>
    <t>Name of MCZ</t>
  </si>
  <si>
    <t>Name of Bathing Water 
(where applicable)</t>
  </si>
  <si>
    <t>Name of Shellfish Water 
(where applicable)</t>
  </si>
  <si>
    <t>Chemical of Interest 
(for chemicals measures only)</t>
  </si>
  <si>
    <t>Groundwater Chemicals</t>
  </si>
  <si>
    <t>Drinking Water Inspectorate - Undertaking or Notice 
Y/N</t>
  </si>
  <si>
    <t>DrWPA Substances at Risk
(if applicable)</t>
  </si>
  <si>
    <t>Safeguard Zone Name 
(if applicable)</t>
  </si>
  <si>
    <t>Safeguard Zone ID 
(if applicable)</t>
  </si>
  <si>
    <t xml:space="preserve">Population Equivalent for STWs </t>
  </si>
  <si>
    <t>Current Permit Limit (mg/l)</t>
  </si>
  <si>
    <t>Proposed Permit Limit (mg/l)</t>
  </si>
  <si>
    <t>Proposed Iron or Aluminium Limits 
(for Phosphorus measures only)</t>
  </si>
  <si>
    <t>Current DWF (m3/d)</t>
  </si>
  <si>
    <t>Proposed DWF (m3/d) 
(if applicable)</t>
  </si>
  <si>
    <t>Proposed Permit Limit Other</t>
  </si>
  <si>
    <t xml:space="preserve">Catchment Measure Actions </t>
  </si>
  <si>
    <t>Unsustainable Abstraction System Code</t>
  </si>
  <si>
    <t>Linked Groundwater Body Name</t>
  </si>
  <si>
    <t>Linked Groundwater Body ID</t>
  </si>
  <si>
    <t>Licence Category</t>
  </si>
  <si>
    <t>Water Resource Zone 
(WRZ)</t>
  </si>
  <si>
    <t>WR HMWB Flag  
(X)</t>
  </si>
  <si>
    <t>Scheme Relates to Following Missing Mitigation Measures 
(HMWB only)</t>
  </si>
  <si>
    <t>Annual Licence Volume (Ml/a)</t>
  </si>
  <si>
    <t>Daily Licence Volume (Ml/d)</t>
  </si>
  <si>
    <t>Aggregate Licence (x)</t>
  </si>
  <si>
    <t>Sustainability Change (to Annual Licence Volume) 
Ml/a</t>
  </si>
  <si>
    <t>Sustainability Change (to Daily Licence Volume) 
Ml/d</t>
  </si>
  <si>
    <t>Sustainability Change (to HoF Condition) 
Ml/d</t>
  </si>
  <si>
    <t>*NEW* 
Water returned to the environment (Reduction in actual abstraction) ML/d</t>
  </si>
  <si>
    <t>New Annual Licence Volume 
(Ml/a)</t>
  </si>
  <si>
    <t>New Daily Licence Volume 
(Ml/d)</t>
  </si>
  <si>
    <t>New HoF Condition 
(Ml/d)</t>
  </si>
  <si>
    <t xml:space="preserve">Quantitative
Km River Length Improved or Protected </t>
  </si>
  <si>
    <t>Quantitative
Area (km2) Improved or Protected</t>
  </si>
  <si>
    <t>Volume (Ml/yr) Drinking Water Protected</t>
  </si>
  <si>
    <t>Hectares of Designated Site (HD/RAMSAR/
SSSI) Restored or Improved</t>
  </si>
  <si>
    <t>*NEW* 
INNS ,No Det outcome - Km2 of land with reduced risk of INNS</t>
  </si>
  <si>
    <t>Delivers Additional FCERM Benefits 
(Y/N)</t>
  </si>
  <si>
    <t>Delivers on Salmon 5-Point Action Plan</t>
  </si>
  <si>
    <t>Additional Comments</t>
  </si>
  <si>
    <t>CPS Reference</t>
  </si>
  <si>
    <t>Flow Categorisation
1= PR19 Synergy
2= WFD failure
3= Neither</t>
  </si>
  <si>
    <t>Allowed totex unit rate</t>
  </si>
  <si>
    <t>Quantity proposed in PR19 FD</t>
  </si>
  <si>
    <t>Quantity Delivered</t>
  </si>
  <si>
    <t>1 = In PR19, funded
0 = In PR19, not funded</t>
  </si>
  <si>
    <t>Price Control</t>
  </si>
  <si>
    <t>Unit Conversion to £m</t>
  </si>
  <si>
    <t>Completion date (EA or Water Company)</t>
  </si>
  <si>
    <t xml:space="preserve">Allowed totex unit rate in 2017/18 prices before adjustment - £ </t>
  </si>
  <si>
    <t>Adjustment - £</t>
  </si>
  <si>
    <t>Allowed totex unit rate in 2017/18 prices after adjustment - £</t>
  </si>
  <si>
    <t xml:space="preserve">PR19 WACC </t>
  </si>
  <si>
    <t>Allowed totex unit rate in 2017/18 prices after adjustment &amp; PR19 WACC - £</t>
  </si>
  <si>
    <t>CPIH adjustment (2017/18)</t>
  </si>
  <si>
    <t>Allowed totex unit rate in 2022/23 prices after adjustment &amp; PR19 WACC - £m</t>
  </si>
  <si>
    <t>PR24 WACC</t>
  </si>
  <si>
    <t>Allowed totex unit rate in 2022/23 prices after adjustment - £m per month</t>
  </si>
  <si>
    <t>AoN</t>
  </si>
  <si>
    <t>Unique ID after AoN scenario</t>
  </si>
  <si>
    <t>EAN00475</t>
  </si>
  <si>
    <t>WQ</t>
  </si>
  <si>
    <t>Anglian</t>
  </si>
  <si>
    <t>East Anglia</t>
  </si>
  <si>
    <t>Anglian Water Services Ltd</t>
  </si>
  <si>
    <t>Beachampton STW</t>
  </si>
  <si>
    <t>Beachampton Brook</t>
  </si>
  <si>
    <t>GB105033037850</t>
  </si>
  <si>
    <t>River</t>
  </si>
  <si>
    <t>Great Ouse Upper</t>
  </si>
  <si>
    <t>WFD_IMPg</t>
  </si>
  <si>
    <t>Phosphorus</t>
  </si>
  <si>
    <t>Continuous Discharge</t>
  </si>
  <si>
    <t>Amber</t>
  </si>
  <si>
    <t>AWCNF10293</t>
  </si>
  <si>
    <t>Iron
4000 ug/l (95%ile)
8000 ug/l (UT)</t>
  </si>
  <si>
    <t>Measure to improve from Poor to Good phosphate status
Environmental Outcome measured:  Beachampton Brook from point of mixing to confluence with River Great Ouse</t>
  </si>
  <si>
    <t>WWN</t>
  </si>
  <si>
    <t>EAN00478</t>
  </si>
  <si>
    <t>Blakesley STW</t>
  </si>
  <si>
    <t>Blakesley Brook</t>
  </si>
  <si>
    <t>GB105033038280</t>
  </si>
  <si>
    <t>AW1NF1056</t>
  </si>
  <si>
    <t>Measure to improve from Moderate to Good phosphate status
Environmental Outcome measured:  Blakesley Brook, from point of mixing to confluence with River Tove</t>
  </si>
  <si>
    <t>EAN00481</t>
  </si>
  <si>
    <t>Bradenham STW</t>
  </si>
  <si>
    <t>Wissey - Upper</t>
  </si>
  <si>
    <t>GB105033047890</t>
  </si>
  <si>
    <t>Wissey</t>
  </si>
  <si>
    <t>AW1NF176</t>
  </si>
  <si>
    <t>Measure to improve from Moderate to Good phosphate status
Environmental Outcome measured:  River Wissey, from point of mixing to sample point 48M45</t>
  </si>
  <si>
    <t>EAN00485</t>
  </si>
  <si>
    <t>Castlethorpe STW</t>
  </si>
  <si>
    <t>Tove (DS Greens Norton)</t>
  </si>
  <si>
    <t>GB105033038180</t>
  </si>
  <si>
    <t>AW1NFA31A</t>
  </si>
  <si>
    <t>Measure to improve from Poor to Good phosphate status
Environmental Outcome measured:  River Tove, from point of mixing to confluence with River Great Ouse</t>
  </si>
  <si>
    <t>EAN00494</t>
  </si>
  <si>
    <t>Changed</t>
  </si>
  <si>
    <t>Elmdon STW</t>
  </si>
  <si>
    <t>Cam</t>
  </si>
  <si>
    <t>GB105033042750</t>
  </si>
  <si>
    <t>Cam Lower</t>
  </si>
  <si>
    <t>AW1NF653</t>
  </si>
  <si>
    <t>Measure to improve from Moderate to Good phosphate status
Environmental Outcome measured:  Tributary of Cam, from point of mixing to confluence with River Cam</t>
  </si>
  <si>
    <t>EAN00508</t>
  </si>
  <si>
    <t>Lidgate STW</t>
  </si>
  <si>
    <t>Kennett-Lee Brook</t>
  </si>
  <si>
    <t>GB105033042990</t>
  </si>
  <si>
    <t>Lark</t>
  </si>
  <si>
    <t>AW1NF348A</t>
  </si>
  <si>
    <t>Measure to improve from Moderate to Good phosphate status
Environmental Outcome measured:  Kennett-Lee Brook, from point of mixing to Gazeley STW</t>
  </si>
  <si>
    <t>EAN00512</t>
  </si>
  <si>
    <t>Newport STW</t>
  </si>
  <si>
    <t>Cam (Newport to Audley End)</t>
  </si>
  <si>
    <t>GB105033037550</t>
  </si>
  <si>
    <t>Cam Rhee and Granta</t>
  </si>
  <si>
    <t>AW1NF444</t>
  </si>
  <si>
    <t>Measure to improve from Poor to Good phosphate status
Environmental Outcome measured:  River Cam, from point of mixing to confluence with River Slade</t>
  </si>
  <si>
    <t>EAN00517</t>
  </si>
  <si>
    <t>Olney STW</t>
  </si>
  <si>
    <t>Ouse (Newport Pagnell to Roxton)</t>
  </si>
  <si>
    <t>GB105033047923</t>
  </si>
  <si>
    <t>Great Ouse Bedford</t>
  </si>
  <si>
    <t>AW1NF1165A</t>
  </si>
  <si>
    <t>Measure to improve from Poor to Good phosphate status
Environmental Outcome measured:  River Great Ouse, from point of mixing to Odell STW</t>
  </si>
  <si>
    <t>EAN00522</t>
  </si>
  <si>
    <t>Quendon STW</t>
  </si>
  <si>
    <t>Cam (US Newport)</t>
  </si>
  <si>
    <t>GB105033037480</t>
  </si>
  <si>
    <t>AW1NFA133</t>
  </si>
  <si>
    <t xml:space="preserve">Measure to improve from Moderate to Good phosphate status
Environmental Outcome measured:  River Cam, from point of mixing to Newport STW </t>
  </si>
  <si>
    <t>EAN00526</t>
  </si>
  <si>
    <t>Shudy Camps STW</t>
  </si>
  <si>
    <t>Granta</t>
  </si>
  <si>
    <t>GB105033037810</t>
  </si>
  <si>
    <t>AW1NF1135</t>
  </si>
  <si>
    <t>Measure to improve from Moderate to Good phosphate status
Environmental Outcome measured:  River Granta, from point of mixing to Linton STW</t>
  </si>
  <si>
    <t>EAN00533</t>
  </si>
  <si>
    <t>Stoke Goldington STW</t>
  </si>
  <si>
    <t>Ravenstone Brook</t>
  </si>
  <si>
    <t>GB105033038160</t>
  </si>
  <si>
    <t>AW1NF207A</t>
  </si>
  <si>
    <t>Measure to improve from Poor to Good phosphate status
Environmental Outcome measured:  Ravenstone Brook, from point of mixing to confluence with River Great Ouse</t>
  </si>
  <si>
    <t>EAN00589</t>
  </si>
  <si>
    <t>Dunton STW</t>
  </si>
  <si>
    <t>Millbridge and Potton Brooks</t>
  </si>
  <si>
    <t>GB105033037820</t>
  </si>
  <si>
    <t>Ivel</t>
  </si>
  <si>
    <t>AWCNF1061</t>
  </si>
  <si>
    <t>Measure to improve from Moderate to Good phosphate status
Environmental Outcome measured:  Tributary, from point of mixing to confluence with Potton Brook</t>
  </si>
  <si>
    <t>EAN00594</t>
  </si>
  <si>
    <t>Great Ellingham STW</t>
  </si>
  <si>
    <t>Thet (US Swangey Fen)</t>
  </si>
  <si>
    <t>GB105033047830</t>
  </si>
  <si>
    <t>Little Ouse and Thet</t>
  </si>
  <si>
    <t>AW1NF18PA</t>
  </si>
  <si>
    <t>Measure to improve from Moderate to Good phosphate status
Environmental Outcome measured:  Tributary, from point of mixing to confluence with River Thet</t>
  </si>
  <si>
    <t>EAN00600</t>
  </si>
  <si>
    <t>Old Buckenham STW</t>
  </si>
  <si>
    <t>Buckenham Stream</t>
  </si>
  <si>
    <t>GB105033043411</t>
  </si>
  <si>
    <t>AW1NF623A</t>
  </si>
  <si>
    <t>Measure to improve from Moderate to Good phosphate status
Environmental Outcome measured:  Buckenham Stream, from point of mixing to confluence with River Thet</t>
  </si>
  <si>
    <t>EAN00628</t>
  </si>
  <si>
    <t>Rendlesham Park STW</t>
  </si>
  <si>
    <t>Deben (Brandeston Bridge - Melton)</t>
  </si>
  <si>
    <t>GB105035046310</t>
  </si>
  <si>
    <t>Deben</t>
  </si>
  <si>
    <t>ASENF19613</t>
  </si>
  <si>
    <t>Environmental outcomes calculated from mixing point of Rendlesham Part STW to the bottom boundary of waterbody Deben (Brandeston Bridge - Melton) GB105035046310 where it joins the coast. Improvement from Poor to Good status.</t>
  </si>
  <si>
    <t>EAN00631</t>
  </si>
  <si>
    <t>Ridgewell STW</t>
  </si>
  <si>
    <t>Colne (u/s Gt. Yeldham)</t>
  </si>
  <si>
    <t>GB105037041290</t>
  </si>
  <si>
    <t>Colne Essex</t>
  </si>
  <si>
    <t>AW2NFE00163</t>
  </si>
  <si>
    <t>Colne catchment bundle is cost beneficial Also achieves good status at d/s sample point in WB d/s CL0848 (currently poor status).Environmental outcomes calculated from ridgewell stw discharge to Sible Hedingham STW (from moderate to good status)</t>
  </si>
  <si>
    <t>EAN02357</t>
  </si>
  <si>
    <t>Kedington STW</t>
  </si>
  <si>
    <t>River Stour</t>
  </si>
  <si>
    <t>GB105036040980</t>
  </si>
  <si>
    <t>river</t>
  </si>
  <si>
    <t>Stour</t>
  </si>
  <si>
    <t>ASENF1292</t>
  </si>
  <si>
    <t>Cost beneficial.  2.5 (to next confluence)</t>
  </si>
  <si>
    <t>LNA00138</t>
  </si>
  <si>
    <t>Lincolnshire and Northamptonshire</t>
  </si>
  <si>
    <t>Great Ponton STW</t>
  </si>
  <si>
    <t>Witham - conf cringle bk to conf brant</t>
  </si>
  <si>
    <t>GB105030056780</t>
  </si>
  <si>
    <t>Witham Upper</t>
  </si>
  <si>
    <t>AW3NFF662</t>
  </si>
  <si>
    <t>1mg/l (AA)</t>
  </si>
  <si>
    <t>Total Iron= 4mg/l (95%ile) 8mg/l (MAC)</t>
  </si>
  <si>
    <t/>
  </si>
  <si>
    <t>Part of cost beneficial bundle for catchment</t>
  </si>
  <si>
    <t>LNA00159</t>
  </si>
  <si>
    <t>Navenby STW</t>
  </si>
  <si>
    <t>Brant - Lower</t>
  </si>
  <si>
    <t>GB105030056770</t>
  </si>
  <si>
    <t>ANNNF2081</t>
  </si>
  <si>
    <t>LNA00189</t>
  </si>
  <si>
    <t>Toynton St Peter STW</t>
  </si>
  <si>
    <t>Maud Foster and Fen catchwater drains</t>
  </si>
  <si>
    <t>GB205030056465</t>
  </si>
  <si>
    <t>Fens East and West</t>
  </si>
  <si>
    <t>ANNNF13779</t>
  </si>
  <si>
    <t>Part of Cost Beneficial Bundle for operational catchment</t>
  </si>
  <si>
    <t>LNA00190</t>
  </si>
  <si>
    <t>Upton STW</t>
  </si>
  <si>
    <t>Till (Witham)</t>
  </si>
  <si>
    <t>GB105030062500</t>
  </si>
  <si>
    <t>AW3NF153</t>
  </si>
  <si>
    <t>NEA00703</t>
  </si>
  <si>
    <t>WR</t>
  </si>
  <si>
    <t>Northumbria</t>
  </si>
  <si>
    <t>North East</t>
  </si>
  <si>
    <t>Northumbrian Water</t>
  </si>
  <si>
    <t>Barrasford raw water pumping station  - Rede to Gunnerton Burn, Barrasford to S Tyne, Watersmeet to Tidal Limit  -  Eels Regs and MM3</t>
  </si>
  <si>
    <t>N Tyne from Barrasford to S Tyne confluence</t>
  </si>
  <si>
    <t>GB103023075802</t>
  </si>
  <si>
    <t>North Tyne Lower</t>
  </si>
  <si>
    <t>EE_IMP</t>
  </si>
  <si>
    <t>Eel Screen</t>
  </si>
  <si>
    <t>1/23/01/159</t>
  </si>
  <si>
    <t>Eel screens on raw water abstraction</t>
  </si>
  <si>
    <t>Medium Priority</t>
  </si>
  <si>
    <t>Screen</t>
  </si>
  <si>
    <t>x</t>
  </si>
  <si>
    <t>No</t>
  </si>
  <si>
    <t>Pricipal Salmon River</t>
  </si>
  <si>
    <t xml:space="preserve">Also applies under HMWB MM3 entrainment.The main work will be carried out on GB103023074920 waterbody which is linked to the abstraction licence but further outcomes will be seen at these waterbodies GB103023075802, GB103023075801. Covering North Tyne Lower &amp; Tyne Upper. These EE_IMP lines have been grouped as it was one structure that would have outcomes on three waterbodies. </t>
  </si>
  <si>
    <t>http://environment.data.gov.uk/catchment-planning/WaterBody/GB103023074920</t>
  </si>
  <si>
    <t>NEA00575</t>
  </si>
  <si>
    <t>Trimdon</t>
  </si>
  <si>
    <t>Skerne from Source to Carrs</t>
  </si>
  <si>
    <t>GB103025076070</t>
  </si>
  <si>
    <t>Skerne</t>
  </si>
  <si>
    <t>WFD_IMPm</t>
  </si>
  <si>
    <t>25/03/1232</t>
  </si>
  <si>
    <t>Possible northumbria integrated drainage plans</t>
  </si>
  <si>
    <t>NEA00590</t>
  </si>
  <si>
    <t>Witton Gilbert</t>
  </si>
  <si>
    <t>Browney from Deerness confl to Wear</t>
  </si>
  <si>
    <t>GB103024077552</t>
  </si>
  <si>
    <t>Browney</t>
  </si>
  <si>
    <t>244/1027</t>
  </si>
  <si>
    <t>SSD00384</t>
  </si>
  <si>
    <t>South East</t>
  </si>
  <si>
    <t>Solent and South Downs</t>
  </si>
  <si>
    <t>Southern Water Services Ltd</t>
  </si>
  <si>
    <t>Pagham WWTW</t>
  </si>
  <si>
    <t>Pagham Rife</t>
  </si>
  <si>
    <t>GB107041012880</t>
  </si>
  <si>
    <t>Western Streams</t>
  </si>
  <si>
    <t>A01192</t>
  </si>
  <si>
    <t>098767</t>
  </si>
  <si>
    <t>N/A</t>
  </si>
  <si>
    <t>0.25 mg/l AA</t>
  </si>
  <si>
    <t>Fe: 4mg/l (95%) 8mg/l (UT)</t>
  </si>
  <si>
    <t>(Permit no. A1192/5/03) aka Summer Lane Pagham WWTW</t>
  </si>
  <si>
    <t>SSD00614</t>
  </si>
  <si>
    <t>BUDDS FARM HAVANT (Havant) WWTW</t>
  </si>
  <si>
    <t>LANGSTONE HARBOUR</t>
  </si>
  <si>
    <t>GB580705130000</t>
  </si>
  <si>
    <t>Transitional</t>
  </si>
  <si>
    <t>Hampshire East TraC</t>
  </si>
  <si>
    <t>U_IMP5</t>
  </si>
  <si>
    <t>Green</t>
  </si>
  <si>
    <t>A00751</t>
  </si>
  <si>
    <t>SSD00619</t>
  </si>
  <si>
    <t>CHICHESTER WWTW</t>
  </si>
  <si>
    <t>Lavant (Sussex)</t>
  </si>
  <si>
    <t>GB107041006520</t>
  </si>
  <si>
    <t>W00137</t>
  </si>
  <si>
    <t>SSD00631</t>
  </si>
  <si>
    <t>LIDSEY WWTW</t>
  </si>
  <si>
    <t>Lidsey Rife</t>
  </si>
  <si>
    <t>GB107041012010</t>
  </si>
  <si>
    <t>A01209</t>
  </si>
  <si>
    <t>SSD00637</t>
  </si>
  <si>
    <t>MILFORD ROAD PENNINGTON WWTW</t>
  </si>
  <si>
    <t>Avon Water</t>
  </si>
  <si>
    <t>GB107042011300</t>
  </si>
  <si>
    <t>New Forest - Lymington and Beaulieu</t>
  </si>
  <si>
    <t>KSL00441</t>
  </si>
  <si>
    <t>Thames</t>
  </si>
  <si>
    <t>Kent South London and East Sussex</t>
  </si>
  <si>
    <t>OXTED WWTW</t>
  </si>
  <si>
    <t>Upper Eden</t>
  </si>
  <si>
    <t>GB106040018630</t>
  </si>
  <si>
    <t>Eden</t>
  </si>
  <si>
    <t>A00193</t>
  </si>
  <si>
    <t>SSD00642</t>
  </si>
  <si>
    <t>PEEL COMMON WWTW</t>
  </si>
  <si>
    <t>Alver</t>
  </si>
  <si>
    <t>GB107042011370</t>
  </si>
  <si>
    <t>East Hampshire Rivers</t>
  </si>
  <si>
    <t>W00131</t>
  </si>
  <si>
    <t>KSL00446</t>
  </si>
  <si>
    <t>SITTINGBOURNE WWTW</t>
  </si>
  <si>
    <t>SWALE</t>
  </si>
  <si>
    <t>GB530604011500</t>
  </si>
  <si>
    <t>Medway Swale Estuary</t>
  </si>
  <si>
    <t>W00518</t>
  </si>
  <si>
    <t>SSD00652</t>
  </si>
  <si>
    <t>SUMMER LANE PAGHAM WWTW</t>
  </si>
  <si>
    <t>KSL00449</t>
  </si>
  <si>
    <t>SWALECLIFFE WWTW</t>
  </si>
  <si>
    <t>Swalecliffe Brook</t>
  </si>
  <si>
    <t>GB107040019630</t>
  </si>
  <si>
    <t>Oyster Coast Brooks</t>
  </si>
  <si>
    <t>A01102</t>
  </si>
  <si>
    <t>KSL00450</t>
  </si>
  <si>
    <t>TUNBRIDGE WELLS SOUTH WWTW</t>
  </si>
  <si>
    <t>Grom</t>
  </si>
  <si>
    <t>GB106040018400</t>
  </si>
  <si>
    <t>Medway Upper</t>
  </si>
  <si>
    <t>A00200</t>
  </si>
  <si>
    <t>SSD00948</t>
  </si>
  <si>
    <t>BUDDS FARM HAVANT (Havant)</t>
  </si>
  <si>
    <t>U_IMP6</t>
  </si>
  <si>
    <t>KSL00721</t>
  </si>
  <si>
    <t>MOTNEY HILL</t>
  </si>
  <si>
    <t>MEDWAY</t>
  </si>
  <si>
    <t>GB530604002300</t>
  </si>
  <si>
    <t>A00720</t>
  </si>
  <si>
    <t>SSD00970</t>
  </si>
  <si>
    <t>SUMMER LANE PAGHAM</t>
  </si>
  <si>
    <t>THM00575</t>
  </si>
  <si>
    <t>Thames Water Utilities Ltd</t>
  </si>
  <si>
    <t>ALTON STW</t>
  </si>
  <si>
    <t>Caker Stream</t>
  </si>
  <si>
    <t>GB106039017730</t>
  </si>
  <si>
    <t>Wey</t>
  </si>
  <si>
    <t>CTCR.1268</t>
  </si>
  <si>
    <t>IRON: 2.5mg/l 95%ile; 8mg/l (Upper Tier)</t>
  </si>
  <si>
    <t>£ per p.e.</t>
  </si>
  <si>
    <t>THM00494</t>
  </si>
  <si>
    <t>Barford St Michael STW</t>
  </si>
  <si>
    <t>Swere (Wigginton to Cherwell)</t>
  </si>
  <si>
    <t>GB106039037220</t>
  </si>
  <si>
    <t>Cherwell</t>
  </si>
  <si>
    <t>CSSC.1040</t>
  </si>
  <si>
    <t>IRON:4mg/l (95%ile); 8mg/l (Upper Tier)</t>
  </si>
  <si>
    <t>1</t>
  </si>
  <si>
    <t>HNL00221</t>
  </si>
  <si>
    <t>Hertfordshire and North London</t>
  </si>
  <si>
    <t>BARKWAY SEWAGE TREATMENT WORKS</t>
  </si>
  <si>
    <t>Quin</t>
  </si>
  <si>
    <t>GB106038040120</t>
  </si>
  <si>
    <t>Lee Upper</t>
  </si>
  <si>
    <t>CATM.3093</t>
  </si>
  <si>
    <t>n/a</t>
  </si>
  <si>
    <t>3.5 mg/l</t>
  </si>
  <si>
    <t>4mg/l as 95%ile and 8 as Upper Teir</t>
  </si>
  <si>
    <t>KM improved figure is a best guess by measuring distance between discharges on ARCMap. This is what was suggested in the PR19 guidance on Environmental Outcomes. This means that this amount of KM will move from Bad/Poor to good status. Cost Benefit suggests that this is a feasible scheme under the catchment calculations produced by the Environment Agency.</t>
  </si>
  <si>
    <t>THM00581</t>
  </si>
  <si>
    <t>BENTLEY STW</t>
  </si>
  <si>
    <t>North Wey (Alton to Tilford)</t>
  </si>
  <si>
    <t>GB106039017830</t>
  </si>
  <si>
    <t>CSSC.2455</t>
  </si>
  <si>
    <t>KSL00044</t>
  </si>
  <si>
    <t>BEXLEY PUMPING STATION</t>
  </si>
  <si>
    <t>Upper Cray</t>
  </si>
  <si>
    <t>GB106040023990</t>
  </si>
  <si>
    <t>Cray and Shuttle</t>
  </si>
  <si>
    <t>WFD_IMP_WRFlow</t>
  </si>
  <si>
    <t>Sustainability Change</t>
  </si>
  <si>
    <t>9/40/01/0130/GR</t>
  </si>
  <si>
    <t xml:space="preserve">Implementation following options appraisal in AMP6 considering Bexley PS and the River Cray. Sustainability Change: remove time-limited variation. The Options Appraisal for implementation in AMP7 (following the current Investigation) will  include consideration of a reduction in licensed abstraction and river restoration. </t>
  </si>
  <si>
    <t>West Kent Darent and Cray Chalk</t>
  </si>
  <si>
    <t>GB40601G501800</t>
  </si>
  <si>
    <t>CAT 2</t>
  </si>
  <si>
    <t>London</t>
  </si>
  <si>
    <t>KSL00046</t>
  </si>
  <si>
    <t>Lower Cray</t>
  </si>
  <si>
    <t>GB106040024150</t>
  </si>
  <si>
    <t>HNL00226</t>
  </si>
  <si>
    <t>BISHOPS STORTFORD SEWAGE TREATMENT WORKS</t>
  </si>
  <si>
    <t>Great Hallingbury Brook</t>
  </si>
  <si>
    <t>GB106038033330</t>
  </si>
  <si>
    <t>CNTD.0081</t>
  </si>
  <si>
    <t>0.25 mg/l</t>
  </si>
  <si>
    <t>KM improved figure is a best guess by measuring distance between discharges on ARCMap. This is what was suggested in the PR19 guidance on Environmental Outcomes. This means that this amount of KM will move from Poor to good status. The improvements in the P levels at this works will help drive the SSSI investigation on the Hunsdon Mead Meadows and allow investigation into what a suitable P target will be for this site. Cost Benefit suggests that this is a feasible scheme under the catchment calculations produced by the Environment Agency.</t>
  </si>
  <si>
    <t>HNL00233</t>
  </si>
  <si>
    <t>BLACKBIRDS SEWAGE TREATMENT WORKS</t>
  </si>
  <si>
    <t>Colne (from Confluence with Ver to Gade)</t>
  </si>
  <si>
    <t>GB106039029840</t>
  </si>
  <si>
    <t>Colne</t>
  </si>
  <si>
    <t>CNTW.0660</t>
  </si>
  <si>
    <t>KM improved figure is a best guess by measuring distance between discharges on ARCMap. This is what was suggested in the PR19 guidance on Environmental Outcomes. This means that this amount of KM will move from Poor to moderate status. Cost Benefit suggests that this is a feasible scheme under the catchment calculations produced by the Environment Agency.</t>
  </si>
  <si>
    <t>THM00585</t>
  </si>
  <si>
    <t>BLUNSDON STW</t>
  </si>
  <si>
    <t>Share ditch</t>
  </si>
  <si>
    <t>GB106039023680</t>
  </si>
  <si>
    <t>Thames Upper</t>
  </si>
  <si>
    <t>CSSC.2459</t>
  </si>
  <si>
    <t>THM00497</t>
  </si>
  <si>
    <t>BORDON STW</t>
  </si>
  <si>
    <t>South Wey (Haslemere to Bordon)</t>
  </si>
  <si>
    <t>GB106039017700</t>
  </si>
  <si>
    <t>CTCR.1645</t>
  </si>
  <si>
    <t>HNL00220</t>
  </si>
  <si>
    <t>BRAUGHING SEWAGE TREATMENT WORKS</t>
  </si>
  <si>
    <t>CSSC.0249</t>
  </si>
  <si>
    <t>0.4 mg/l</t>
  </si>
  <si>
    <t>HNL00207</t>
  </si>
  <si>
    <t>BRENTWOOD SEWAGE TREATMENT WORKS</t>
  </si>
  <si>
    <t>Ingrebourne</t>
  </si>
  <si>
    <t>GB106037028130</t>
  </si>
  <si>
    <t>Roding Beam and Ingrebourne</t>
  </si>
  <si>
    <t>CSSC.0328</t>
  </si>
  <si>
    <t>KM improved figure is a best guess by measuring distance between discharges on ARCMap. This is what was suggested in the PR19 guidance on Environmental Outcomes. This means that this amount of KM will move from Poor to Good status. Cost Benefit suggests that this is a feasible scheme under the catchment calculations produced by the Environment Agency.</t>
  </si>
  <si>
    <t>HNL00253</t>
  </si>
  <si>
    <t>U_IMP2</t>
  </si>
  <si>
    <t>2mg/l</t>
  </si>
  <si>
    <t>THM00587</t>
  </si>
  <si>
    <t>BURGHFIELD STW</t>
  </si>
  <si>
    <t>Clayhill Brook</t>
  </si>
  <si>
    <t>GB106039023120</t>
  </si>
  <si>
    <t>Kennet</t>
  </si>
  <si>
    <t>CNTD.0004</t>
  </si>
  <si>
    <t>IRON: 3mg/l (95%ile); 8mg/l (Upper Tier)</t>
  </si>
  <si>
    <t>HNL00087</t>
  </si>
  <si>
    <t>7TW100021</t>
  </si>
  <si>
    <t>CHINGFORD SOUTH - RIVER LEE DIVERSION</t>
  </si>
  <si>
    <t>Lea Navigation Enfield Lock to Tottenham Locks</t>
  </si>
  <si>
    <t>GB106038027950</t>
  </si>
  <si>
    <t>Lee Lower Rivers and Lakes</t>
  </si>
  <si>
    <t>WFD_ND_WRFlow</t>
  </si>
  <si>
    <t>29/38/08/0194</t>
  </si>
  <si>
    <t>Additional water bodies: Lea Navigation (Fieldes Weir to Enfield Lock) &amp; Lee (Tottenham Locks to Bow Locks/Three Mills Locks), Licence rates in WR Details columns are aggregated per whole licence 29/38/08/0194. This investigation is still ongoing hence solution is yet to be determined. The proposed licence change is based on the worst case scenario. Atkins (2012) reviewed flows required in Lower River Lee to support good ecological potential. Based on their work the minimum flows at Hackney Marsh area should be around 284Ml/d (Closest gauging station - Lea Bridge). In order to protect this flows an estimate of approx. 125 Ml/d through HOF condition. Similar flow increase has been considered in Ricardo (March 2017) briefing note listing various options to mitigate abstraction impacts in Lower Lee. Hence the overall reduction of 125Ml/d is considered for WINEP1. The final option however will be determined by the investigation and option appraisal process and it may be that no sustainability change will be applied but other option to improve the water body will be considered more appropriate.</t>
  </si>
  <si>
    <t>CAT 1</t>
  </si>
  <si>
    <t>Additional water bodies: Lea Navigation (Fieldes Weir to Enfield Lock) &amp; Lee (Tottenham Locks to Bow Locks/Three Mills Locks), The overall reduction of 125Ml/d (reduction when HOF at Q70 (recent actual scenario) is reached) is considered for WINEP (see col.AC for more details). The final option however will be determined by the investigation and option appraisal process and it may be that no sustainability change will be applied but other option to improve the water body will be considered more appropriate. Please note rates provided per whole licence rather than a point. Environmental outcomes have been estimated.</t>
  </si>
  <si>
    <t>AoN1</t>
  </si>
  <si>
    <t>HNL00088</t>
  </si>
  <si>
    <t>CHINGFORD SUPPLY CHANNEL - RIVER LEE DIVERSION</t>
  </si>
  <si>
    <t>Additional water bodies: Lea Navigation (Fieldes Weir to Enfield Lock) &amp; Lee (Tottenham Locks to Bow Locks/Three Mills Locks); The overall reduction of 125Ml/d (reduction when HOF at Q70 (recent actual scenario) is reached) is considered for WINEP (see col.AC for more details). The final option however will be determined by the investigation and option appraisal process and it may be that no sustainability change will be applied but other option to improve the water body will be considered more appropriate. Please note rates provided per whole licence rather than a point. Environmental outcomes have been estimated.</t>
  </si>
  <si>
    <t>AoN2</t>
  </si>
  <si>
    <t>THM00514</t>
  </si>
  <si>
    <t>CRANLEIGH STW</t>
  </si>
  <si>
    <t>Cranleigh Waters</t>
  </si>
  <si>
    <t>GB106039017810</t>
  </si>
  <si>
    <t>CNTD.0042</t>
  </si>
  <si>
    <t>THM00520</t>
  </si>
  <si>
    <t>DORTON STW</t>
  </si>
  <si>
    <t>Dorton, Chearsley and Waddesdon Brooks</t>
  </si>
  <si>
    <t>GB106039030400</t>
  </si>
  <si>
    <t>Thame</t>
  </si>
  <si>
    <t>CSSC.0465</t>
  </si>
  <si>
    <t>THM00521</t>
  </si>
  <si>
    <t>ELSTEAD STW</t>
  </si>
  <si>
    <t>Wey (Tilford to Shalford)</t>
  </si>
  <si>
    <t>GB106039017820</t>
  </si>
  <si>
    <t>CSSC.5784</t>
  </si>
  <si>
    <t>HNL00089</t>
  </si>
  <si>
    <t>ENFIELD LOCK - LEA NAVIGATION</t>
  </si>
  <si>
    <t>AoN3</t>
  </si>
  <si>
    <t>HNL00090</t>
  </si>
  <si>
    <t>ENFIELD LOCK - RIVER LEE</t>
  </si>
  <si>
    <t>AoN4</t>
  </si>
  <si>
    <t>HNL00211</t>
  </si>
  <si>
    <t>EPPING (FIDDLERS HAMLET) SEWAGE TREATMENT WORKS</t>
  </si>
  <si>
    <t>Cripsey Brook</t>
  </si>
  <si>
    <t>GB106037033500</t>
  </si>
  <si>
    <t>CSSC.0295</t>
  </si>
  <si>
    <t>HNL00252</t>
  </si>
  <si>
    <t>Brookhouse Brook</t>
  </si>
  <si>
    <t>GB106037028150</t>
  </si>
  <si>
    <t>THM00598</t>
  </si>
  <si>
    <t>FARNHAM STW</t>
  </si>
  <si>
    <t>CNTD.0069</t>
  </si>
  <si>
    <t>THM00599</t>
  </si>
  <si>
    <t>FLEET STW</t>
  </si>
  <si>
    <t>Fleet Brook</t>
  </si>
  <si>
    <t>GB106039017120</t>
  </si>
  <si>
    <t>Loddon</t>
  </si>
  <si>
    <t>CTCR.1835</t>
  </si>
  <si>
    <t>THM00525</t>
  </si>
  <si>
    <t>GODALMING STW</t>
  </si>
  <si>
    <t>CNTW.0659</t>
  </si>
  <si>
    <t>THM00529</t>
  </si>
  <si>
    <t>GUILDFORD STW</t>
  </si>
  <si>
    <t>Wey (Shalford to River Thames confluence at Weybridge)</t>
  </si>
  <si>
    <t>GB106039017630</t>
  </si>
  <si>
    <t>CTCR.1084</t>
  </si>
  <si>
    <t>HNL00215</t>
  </si>
  <si>
    <t>HARPENDEN SEWAGE TREATMENT WORKS</t>
  </si>
  <si>
    <t>Lee (from Luton Hoo Lakes to Hertford)</t>
  </si>
  <si>
    <t>GB106038033392</t>
  </si>
  <si>
    <t>CLCP.0131</t>
  </si>
  <si>
    <t>0.3 mg/l</t>
  </si>
  <si>
    <t>KM improved figure is a best guess by measuring distance between discharges on ARCMap. This is what was suggested in the PR19 guidance on Environmental Outcomes. This means that this amount of KM will move from Poor to Moderate status. Cost Benefit suggests that this is a feasible scheme under the catchment calculations produced by the Environment Agency.</t>
  </si>
  <si>
    <t>THM00602</t>
  </si>
  <si>
    <t>HARTLEY WINTNEY STW</t>
  </si>
  <si>
    <t>Hart (Elvetham to Hartley Wintney)</t>
  </si>
  <si>
    <t>GB106039017170</t>
  </si>
  <si>
    <t>CNTD.0047</t>
  </si>
  <si>
    <t>THM00531</t>
  </si>
  <si>
    <t>Haslemere STW</t>
  </si>
  <si>
    <t>CTCR.1203</t>
  </si>
  <si>
    <t>HNL00216</t>
  </si>
  <si>
    <t>HATFIELD (MILL GREEN) SEWAGE TREATMENT WORKS</t>
  </si>
  <si>
    <t>CLCR.0087</t>
  </si>
  <si>
    <t>1 mg/l</t>
  </si>
  <si>
    <t>HNL00092</t>
  </si>
  <si>
    <t>HAWRIDGE PUMPING STATION</t>
  </si>
  <si>
    <t>Chess</t>
  </si>
  <si>
    <t>GB106039029870</t>
  </si>
  <si>
    <t>NERC_IMP2</t>
  </si>
  <si>
    <t>28/39/28/0238</t>
  </si>
  <si>
    <t xml:space="preserve">Investigation, conducted by consultants on behalf of water company, hasn't concluded yet. Impacts of abstraction, however, have already been confirmed hence sustainability reductions included as in WINEP2. Options that will be implemented for both No Deterioration and WFD Improvements will be clarified further through options appraisal process. At the Operational Catchment Scale proposed WINEP3 schemes are cost beneficial. </t>
  </si>
  <si>
    <t>Chalk river</t>
  </si>
  <si>
    <t>Mid-Chilterns Chalk</t>
  </si>
  <si>
    <t>GB40601G601200</t>
  </si>
  <si>
    <t>Slough Wycombe Aylesbury</t>
  </si>
  <si>
    <t>THM00754</t>
  </si>
  <si>
    <t>Addition</t>
  </si>
  <si>
    <t>Hockford STW</t>
  </si>
  <si>
    <t xml:space="preserve">Hoe Stream (Pirbright to River Wey confluence at Woking) </t>
  </si>
  <si>
    <t>GB106039017900</t>
  </si>
  <si>
    <t>CNTD.0037</t>
  </si>
  <si>
    <t>IRON 3.5mg/l (95%ile); 8mg/l (Upper Tier)</t>
  </si>
  <si>
    <t>KSL00233</t>
  </si>
  <si>
    <t>Holmwood wwtw</t>
  </si>
  <si>
    <t>Leigh Brook</t>
  </si>
  <si>
    <t>GB106039017550</t>
  </si>
  <si>
    <t>Mole Lower and Rythe</t>
  </si>
  <si>
    <t>CTCR.1189</t>
  </si>
  <si>
    <t>0.25 mean</t>
  </si>
  <si>
    <t>Fe: 3mg/l (95%) 8mg/l (UT)</t>
  </si>
  <si>
    <t>HNL00094</t>
  </si>
  <si>
    <t>KEIDS WEIR - RIVER LEE NAVIGATION</t>
  </si>
  <si>
    <t>AoN5</t>
  </si>
  <si>
    <t>THM00538</t>
  </si>
  <si>
    <t>Lewknor STW</t>
  </si>
  <si>
    <t>Lewknor Brook</t>
  </si>
  <si>
    <t>GB106039023750</t>
  </si>
  <si>
    <t>CSSC.1401</t>
  </si>
  <si>
    <t>HNL00214</t>
  </si>
  <si>
    <t>LUTON (EAST HYDE) SEWAGE TREATMENT WORKS</t>
  </si>
  <si>
    <t>CNTD.0084</t>
  </si>
  <si>
    <t>HNL00234</t>
  </si>
  <si>
    <t>MAPLE LODGE SEWAGE TREATMENT WORKS</t>
  </si>
  <si>
    <t>Colne (Confluence with Chess to River Thames)</t>
  </si>
  <si>
    <t>GB106039023090</t>
  </si>
  <si>
    <t>CNTD.0071</t>
  </si>
  <si>
    <t>THM00543</t>
  </si>
  <si>
    <t>MARSH GIBBON STW</t>
  </si>
  <si>
    <t>Summerstown Ditch and Launton and Cutters Brook</t>
  </si>
  <si>
    <t>GB106039030120</t>
  </si>
  <si>
    <t>Oxon Ray</t>
  </si>
  <si>
    <t>CTCR.1646</t>
  </si>
  <si>
    <t>KSL00234</t>
  </si>
  <si>
    <t>Merstham wwtw</t>
  </si>
  <si>
    <t>Redhill Brook</t>
  </si>
  <si>
    <t>GB106039017590</t>
  </si>
  <si>
    <t>Mole Upper Trib</t>
  </si>
  <si>
    <t>CNTM.0081</t>
  </si>
  <si>
    <t>0.4 mean</t>
  </si>
  <si>
    <t>Fe: 3.5mg/l (95%) 8mg/l (UT)</t>
  </si>
  <si>
    <t>7.5 km improved to moderate in Redhill Brook and a further 6 km improved to Good in Salfords Stream to the river Mole</t>
  </si>
  <si>
    <t>HNL00208</t>
  </si>
  <si>
    <t>NORTH WEALD SEWAGE TREATMENT WORKS</t>
  </si>
  <si>
    <t>CTCR.2136</t>
  </si>
  <si>
    <t>KM improved figure is a best guess by measuring distance between discharges on ARCMap. This is what was suggested in the PR19 guidance on Environmental Outcomes. This means that this amount of KM will move from Poor to Good status. Cost Benefit suggests that this is a feasible scheme under the catchment calculations.</t>
  </si>
  <si>
    <t>THM00550</t>
  </si>
  <si>
    <t>RIPLEY STW</t>
  </si>
  <si>
    <t>CTCR.2150</t>
  </si>
  <si>
    <t>HNL00095</t>
  </si>
  <si>
    <t>RIVER RESTORATION PROJECTS - CHESS</t>
  </si>
  <si>
    <t>NERC_IMP1</t>
  </si>
  <si>
    <t>Adaptive Management</t>
  </si>
  <si>
    <t>HNL00096</t>
  </si>
  <si>
    <t>RIVER RESTORATION PROJECTS - LOWER LEE</t>
  </si>
  <si>
    <t>Additional water bodies: Lea Navigation (Fieldes Weir to Enfield Lock) &amp; Lee (Tottenham Locks to Bow Locks/Three Mills Locks)</t>
  </si>
  <si>
    <t>THM00552</t>
  </si>
  <si>
    <t>SHAMLEY GREEN STW</t>
  </si>
  <si>
    <t>CSSC.2354</t>
  </si>
  <si>
    <t>THM00554</t>
  </si>
  <si>
    <t>SHUTFORD STW</t>
  </si>
  <si>
    <t>Shutford Stream (Source to Sor Brook)</t>
  </si>
  <si>
    <t>GB106039037300</t>
  </si>
  <si>
    <t>CSSC.1434</t>
  </si>
  <si>
    <t>THM00558</t>
  </si>
  <si>
    <t>South Leigh STW</t>
  </si>
  <si>
    <t>Chil and Limb Brooks (source to B4044)</t>
  </si>
  <si>
    <t>GB106039030310</t>
  </si>
  <si>
    <t>Windrush</t>
  </si>
  <si>
    <t>CNTD.0016</t>
  </si>
  <si>
    <t>HNL00222</t>
  </si>
  <si>
    <t>STANDON SEWAGE TREATMENT WORKS</t>
  </si>
  <si>
    <t>Rib (from confluence with Quin to Lee Navigation)</t>
  </si>
  <si>
    <t>GB106038033360</t>
  </si>
  <si>
    <t>CSSC.2365</t>
  </si>
  <si>
    <t>HNL00212</t>
  </si>
  <si>
    <t>STANFORD RIVERS SEWAGE TREATMENT WORKS</t>
  </si>
  <si>
    <t>Lower Roding (Cripsey Bk to Loughton)</t>
  </si>
  <si>
    <t>CEYR.0046</t>
  </si>
  <si>
    <t>HNL00225</t>
  </si>
  <si>
    <t>STANSTED MOUNTFITCHETT SEWAGE TREATMENT WORKS</t>
  </si>
  <si>
    <t>Stort and Bourne Brook</t>
  </si>
  <si>
    <t>GB106038033340</t>
  </si>
  <si>
    <t>CLCR.0165</t>
  </si>
  <si>
    <t>THM00561</t>
  </si>
  <si>
    <t>STANTON HARCOURT STW</t>
  </si>
  <si>
    <t>CSSC.1439</t>
  </si>
  <si>
    <t>THM00562</t>
  </si>
  <si>
    <t>TETSWORTH STW</t>
  </si>
  <si>
    <t>Latchford Brook at Tetsworth</t>
  </si>
  <si>
    <t>GB106039023830</t>
  </si>
  <si>
    <t>CNTD.0018</t>
  </si>
  <si>
    <t>HNL00213</t>
  </si>
  <si>
    <t>THEYDON BOIS SEWAGE TREATMENT WORKS</t>
  </si>
  <si>
    <t>CSSC.0294</t>
  </si>
  <si>
    <t>KM improved figure is a best guess by measuring distance between discharges on ARCMap. This is what was suggested in the PR19 guidance on Environmental Outcomes. This means that this amount of KM will move from Poor to Good status. The improvements in the P levels at this works will help drive the SSSI investigation on the Roding Meadows and allow investigation into what a suitable P target will be for this site. Cost Benefit suggests that this is a feasible scheme under the catchment calculations produced by the Environment Agency.</t>
  </si>
  <si>
    <t>HNL00209</t>
  </si>
  <si>
    <t>THORNWOOD COMMON SEWAGE TREATMENT WORKS</t>
  </si>
  <si>
    <t>CSSC.1445</t>
  </si>
  <si>
    <t>KSL00401</t>
  </si>
  <si>
    <t>Upper Cray Restoration</t>
  </si>
  <si>
    <t>9/40/01/0124/GR, 9/40/01/0127/GR</t>
  </si>
  <si>
    <t>Waterbody scale Adaptive Management</t>
  </si>
  <si>
    <t>CAT2</t>
  </si>
  <si>
    <t>KSL00045</t>
  </si>
  <si>
    <t>Upper Darent Restoration - SUNDRIDGE PUMPING STATION</t>
  </si>
  <si>
    <t>Upper Darent</t>
  </si>
  <si>
    <t>GB106040024221</t>
  </si>
  <si>
    <t>Darent</t>
  </si>
  <si>
    <t>9/40/01/0123/GR</t>
  </si>
  <si>
    <t>Waterbody scale implementation following options appraisal in AMP6 considering Sundridge PS, Westerham PS; SEW sources; and SESW sources in the Upper Darent catchment. Measures to be carried out in AMP7 (on the Upper Darent between Westerham and Otford) will increase low flow resilience and post-drought recovery, including restoration measures such as bank reprofiling, deflector installation, bed re-profiling and tree work (re shading).</t>
  </si>
  <si>
    <t>Kent Greensand Western</t>
  </si>
  <si>
    <t>GB40601G500500</t>
  </si>
  <si>
    <t>KSL00049</t>
  </si>
  <si>
    <t>Upper Darent Restoration - WESTERHAM HILL PS</t>
  </si>
  <si>
    <t>9/40/01/0119/GR</t>
  </si>
  <si>
    <t>THM00564</t>
  </si>
  <si>
    <t>WADDESDON STW</t>
  </si>
  <si>
    <t>Fleet Marston Brook, Denham Brook,  Pitchcott Brook west</t>
  </si>
  <si>
    <t>GB106039030420</t>
  </si>
  <si>
    <t>CNTD.0052</t>
  </si>
  <si>
    <t>THM00567</t>
  </si>
  <si>
    <t>WATLINGTON STW</t>
  </si>
  <si>
    <t>Chalgrove Brook</t>
  </si>
  <si>
    <t>GB106039023740</t>
  </si>
  <si>
    <t>CSSC.2329</t>
  </si>
  <si>
    <t>HNL00217</t>
  </si>
  <si>
    <t>WESTON (HERTS) SEWAGE TREATMENT WORKS</t>
  </si>
  <si>
    <t>Beane (Source to Stevenage Brook)</t>
  </si>
  <si>
    <t>GB106038040110</t>
  </si>
  <si>
    <t>CLCR.0097</t>
  </si>
  <si>
    <t>KM improved figure is a best guess by measuring distance between discharges on ARCMap. This is what was suggested in the PR19 guidance on Environmental Outcomes. This means that this amount of KM will move from moderate to good status for whole waterbody give or take 5km.Cost Benefit suggests that this is a feasible scheme under the catchment calculations produced by the Environment Agency.</t>
  </si>
  <si>
    <t>THM00569</t>
  </si>
  <si>
    <t>WESTON-ON-THE-GREEN SEWAGE WORKS</t>
  </si>
  <si>
    <t>Gallos Brook</t>
  </si>
  <si>
    <t>GB106039030130</t>
  </si>
  <si>
    <t>CNTD.0054</t>
  </si>
  <si>
    <t>THM00571</t>
  </si>
  <si>
    <t>WISLEY STW</t>
  </si>
  <si>
    <t>CTCR.0780</t>
  </si>
  <si>
    <t>THM00572</t>
  </si>
  <si>
    <t>WOKING STW</t>
  </si>
  <si>
    <t>CASM.0308</t>
  </si>
  <si>
    <t>KSL00235</t>
  </si>
  <si>
    <t>Burstow wwtw</t>
  </si>
  <si>
    <t>Burstow Stream</t>
  </si>
  <si>
    <t>GB106039017520</t>
  </si>
  <si>
    <t>CASM.0095</t>
  </si>
  <si>
    <t>0.3 mean</t>
  </si>
  <si>
    <t>THM00536</t>
  </si>
  <si>
    <t>KINGSTON BAGPUIZE STW</t>
  </si>
  <si>
    <t>Ock and tributaries (Land Brook confluence to Thames)</t>
  </si>
  <si>
    <t>GB106039023430</t>
  </si>
  <si>
    <t>Ock</t>
  </si>
  <si>
    <t>Ammonia</t>
  </si>
  <si>
    <t>CTCR.2011</t>
  </si>
  <si>
    <t>THM00570</t>
  </si>
  <si>
    <t>WINGRAVE STW</t>
  </si>
  <si>
    <t>Thame upstream of Aylesbury</t>
  </si>
  <si>
    <t>GB106039030410</t>
  </si>
  <si>
    <t>CSSC.2320</t>
  </si>
  <si>
    <t>GMC00070</t>
  </si>
  <si>
    <t>North West</t>
  </si>
  <si>
    <t>Greater Manchester, Merseyside and Cheshire</t>
  </si>
  <si>
    <t>Failsworth WwTW</t>
  </si>
  <si>
    <t>Medlock (Lumb Brook to Irwell)</t>
  </si>
  <si>
    <t>GB112069061152</t>
  </si>
  <si>
    <t>Roch Irk Medlock</t>
  </si>
  <si>
    <t>016983268</t>
  </si>
  <si>
    <t>Iron
4mg/l LUT
8mg/l UT</t>
  </si>
  <si>
    <t>Medlock &amp; Lower Irwell Candidate for Sensitive Area (Eutrophic). Waterbodies GB112069061452 &amp; GB112069061152 are included in the designation.</t>
  </si>
  <si>
    <t>£ per pe</t>
  </si>
  <si>
    <t>GMC00068</t>
  </si>
  <si>
    <t>Glossop WwTW</t>
  </si>
  <si>
    <t>Etherow (Glossop Brook to Goyt)</t>
  </si>
  <si>
    <t>GB112069061050</t>
  </si>
  <si>
    <t>Goyt Etherow Tame</t>
  </si>
  <si>
    <t>016940172</t>
  </si>
  <si>
    <t>Recovering Salmon River</t>
  </si>
  <si>
    <t>Goyt &amp; Etherow Candidate for Sensitive Area (Eutrophic). Waterbodies GB112069061050, GB112069060960, GB112069061000 are included in the designation.</t>
  </si>
  <si>
    <t>GMC00067</t>
  </si>
  <si>
    <t>Hazel Grove WwTW</t>
  </si>
  <si>
    <t>Goyt (Etherow to Mersey)</t>
  </si>
  <si>
    <t>GB112069061000</t>
  </si>
  <si>
    <t>016940175</t>
  </si>
  <si>
    <t>GMC00064</t>
  </si>
  <si>
    <t>Knutsford WwTW</t>
  </si>
  <si>
    <t>Birkin Brook - Source to Mobberley Brook</t>
  </si>
  <si>
    <t>GB112069061340</t>
  </si>
  <si>
    <t>Bollin Dean Mersey Upper</t>
  </si>
  <si>
    <t>016910007</t>
  </si>
  <si>
    <t>Bollin &amp; Birkin Brook Candidate for Sensitive Area (Eutrophic). Waterbodies GB112069061370, GB112069061340, GB112069061320, GB112069061381, GB112069061382 are included in the designation.</t>
  </si>
  <si>
    <t>GMC00063</t>
  </si>
  <si>
    <t>Macclesfield WwTW</t>
  </si>
  <si>
    <t>Bollin (Source to Dean)</t>
  </si>
  <si>
    <t>GB112069061320</t>
  </si>
  <si>
    <t>016910009</t>
  </si>
  <si>
    <t>GMC00071</t>
  </si>
  <si>
    <t>Oldham WwTW</t>
  </si>
  <si>
    <t>Wince Brook</t>
  </si>
  <si>
    <t>GB112069061120</t>
  </si>
  <si>
    <t>016950038</t>
  </si>
  <si>
    <t>Iron_x000D_
2.5mg/l LUT_x000D_
8mg/l UT</t>
  </si>
  <si>
    <t>GMC00072</t>
  </si>
  <si>
    <t>St Helens WwTW</t>
  </si>
  <si>
    <t>Sankey Brook (Rainford Brook to Mersey)</t>
  </si>
  <si>
    <t>GB112069061200</t>
  </si>
  <si>
    <t>Sankey</t>
  </si>
  <si>
    <t>016920130</t>
  </si>
  <si>
    <t>Iron_x000D_
3.5mg/l LUT_x000D_
8mg/l UT</t>
  </si>
  <si>
    <t>Sankey Brook - St Helens STW to confluence with the River Mersey Candidate for Sensitive Area (Eutrophic). Waterbody GB112069061200 is included in the designation.</t>
  </si>
  <si>
    <t>GMC00069</t>
  </si>
  <si>
    <t>Whaley Bridge WwTW</t>
  </si>
  <si>
    <t>River Goyt (Sett to Etherow)</t>
  </si>
  <si>
    <t>GB112069060880</t>
  </si>
  <si>
    <t>016940184</t>
  </si>
  <si>
    <t>401250</t>
  </si>
  <si>
    <t>Goyt &amp; Etherow Candidate forSensitive Area (Eutrophic). Waterbodies GB112069061050, GB112069060960, GB112069061000 are included in the designation.</t>
  </si>
  <si>
    <t>GMC00066</t>
  </si>
  <si>
    <t>Wilmslow WwTW</t>
  </si>
  <si>
    <t>Dean (Bollington to Bollin)</t>
  </si>
  <si>
    <t>GB112069061360</t>
  </si>
  <si>
    <t>016910014</t>
  </si>
  <si>
    <t>WSX00106</t>
  </si>
  <si>
    <t>Severn</t>
  </si>
  <si>
    <t>Wessex</t>
  </si>
  <si>
    <t>Wessex Water Service Ltd</t>
  </si>
  <si>
    <t>BLAGDON STW</t>
  </si>
  <si>
    <t>Yeo - source to conf Congresbury Yeo</t>
  </si>
  <si>
    <t>GB109052021640</t>
  </si>
  <si>
    <t>North Somerset Streams</t>
  </si>
  <si>
    <t>070005</t>
  </si>
  <si>
    <t>none</t>
  </si>
  <si>
    <t>FE 4mg/l 95%ile, 8mg/l max, Al 2mg/l</t>
  </si>
  <si>
    <t>-</t>
  </si>
  <si>
    <t>YOR00063</t>
  </si>
  <si>
    <t>Yes – alteration made</t>
  </si>
  <si>
    <t>Humber</t>
  </si>
  <si>
    <t>Yorkshire</t>
  </si>
  <si>
    <t>Yorkshire Water Service Ltd</t>
  </si>
  <si>
    <t>TUPTON/STW</t>
  </si>
  <si>
    <t>Redleadmill Brook</t>
  </si>
  <si>
    <t>GB104027057620</t>
  </si>
  <si>
    <t>Rother and Doe Lea</t>
  </si>
  <si>
    <t>3139(SS)</t>
  </si>
  <si>
    <t>0.25mg/l average</t>
  </si>
  <si>
    <t>4000ug/l Fe 95%ile</t>
  </si>
  <si>
    <t>2641m³/d</t>
  </si>
  <si>
    <t xml:space="preserve">8000ug/l  Fe Upper Tier </t>
  </si>
  <si>
    <t>Works identified for both WFD and SAe drivers.  WFD limit is concluded to be cost beneficial. 3 kilometres improved from Poor to Good status and 4.2 kilometres improved from Poor to Moderate status and 0.7 kilometres improved from Bad to Mod. Total 7.9km in river length improvement.</t>
  </si>
  <si>
    <t>*</t>
  </si>
  <si>
    <t>£ per km LORI</t>
  </si>
  <si>
    <t>YOR01536</t>
  </si>
  <si>
    <t>Pudsey intermittents (Farnley Ring Road)</t>
  </si>
  <si>
    <t>Low/Wortley/Pudsey Bks</t>
  </si>
  <si>
    <t>GB104027062830</t>
  </si>
  <si>
    <t>Aire Lower</t>
  </si>
  <si>
    <t>Intermittent Discharge</t>
  </si>
  <si>
    <t>C4966</t>
  </si>
  <si>
    <t>5,000m³</t>
  </si>
  <si>
    <t>Total proposed storage 5,000m³ total. Farnley Ring Road</t>
  </si>
  <si>
    <t>£ per m3</t>
  </si>
  <si>
    <t>YOR01533</t>
  </si>
  <si>
    <t>Pudsey intermittents - Hough Side Works</t>
  </si>
  <si>
    <t>C4917 1</t>
  </si>
  <si>
    <t>25,400m³</t>
  </si>
  <si>
    <t>Current storage, 400m³, additional storage 25,000m³ total, total proposed storage 25,400m³. Houghside Works</t>
  </si>
  <si>
    <t>YOR01535</t>
  </si>
  <si>
    <t>Pudsey intermittents - Smalewell Reach 1</t>
  </si>
  <si>
    <t>WRA7473 1</t>
  </si>
  <si>
    <t>8,450m³</t>
  </si>
  <si>
    <t>Current storage 950m³, additional storage 7,500m³, total proposed storage8450m³. Smalewell in reach 1.  RLI has bee counted in previous line for Pudsey Smalewell CSO.YW write "No investment identified for Dick lane under this Reach 3 solution, but 7500m³ at Pudsey Smalewell alone will not allowReach 1 to pass WQ".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</si>
</sst>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43" formatCode="_-* #,##0.00_-;\-* #,##0.00_-;_-* &quot;-&quot;??_-;_-@_-"/>
    <numFmt numFmtId="164" formatCode="_(* #,##0.0_);_(* \(#,##0.0\);_(* &quot;-&quot;??_);_(@_)"/>
    <numFmt numFmtId="165" formatCode="#,##0_);\(#,##0\);&quot;-  &quot;;&quot; &quot;@"/>
    <numFmt numFmtId="166" formatCode="dd\ mmm\ yyyy_);;&quot;-  &quot;;&quot; &quot;@&quot; &quot;"/>
    <numFmt numFmtId="167" formatCode="dd\ mmm\ yy_);;&quot;-  &quot;;&quot; &quot;@&quot; &quot;"/>
    <numFmt numFmtId="168" formatCode="#,##0.0000_);\(#,##0.0000\);&quot;-  &quot;;&quot; &quot;@&quot; &quot;"/>
    <numFmt numFmtId="169" formatCode="#,##0_);\(#,##0\);&quot;-  &quot;;&quot; &quot;@&quot; &quot;"/>
    <numFmt numFmtId="170" formatCode="#,##0.0"/>
    <numFmt numFmtId="171" formatCode="#,##0.000_);\(#,##0.000\);&quot;-  &quot;;&quot; &quot;@&quot; &quot;"/>
    <numFmt numFmtId="172" formatCode="#,##0.000000_);\(#,##0.000000\);&quot;-  &quot;;&quot; &quot;@&quot; &quot;"/>
    <numFmt numFmtId="173" formatCode="[$-F800]dddd\,\ mmmm\ dd\,\ yyyy"/>
    <numFmt numFmtId="174" formatCode="###0_);\(#,##0\);&quot;-  &quot;;&quot; &quot;@"/>
    <numFmt numFmtId="175" formatCode="#,##0.00_);\(#,##0.00\);&quot;-  &quot;;&quot; &quot;@&quot; &quot;"/>
    <numFmt numFmtId="176" formatCode="_-* #,##0.000_-;\-* #,##0.000_-;_-* &quot;-&quot;??_-;_-@_-"/>
    <numFmt numFmtId="177" formatCode="_-* #,##0.0000_-;\-* #,##0.0000_-;_-* &quot;-&quot;??_-;_-@_-"/>
    <numFmt numFmtId="178" formatCode="#,##0.0_);\(#,##0.0\);&quot;-  &quot;;&quot; &quot;@&quot; &quot;"/>
    <numFmt numFmtId="179" formatCode="###0_);\(###0\);&quot;-  &quot;;&quot; &quot;@&quot; &quot;"/>
    <numFmt numFmtId="180" formatCode="mmmm\ yyyy;@"/>
    <numFmt numFmtId="181" formatCode="0.000"/>
    <numFmt numFmtId="182" formatCode="#,##0.0000000_);\(#,##0.0000000\);&quot;-  &quot;;&quot; &quot;@&quot; &quot;"/>
  </numFmts>
  <fonts count="65">
    <font>
      <sz val="10"/>
      <color theme="1"/>
      <name val="Arial"/>
      <family val="2"/>
    </font>
    <font>
      <sz val="11"/>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10"/>
      <name val="Calibri"/>
      <family val="2"/>
    </font>
    <font>
      <sz val="9"/>
      <color theme="1"/>
      <name val="Calibri"/>
      <family val="2"/>
    </font>
    <font>
      <sz val="10"/>
      <color theme="3"/>
      <name val="Calibri"/>
      <family val="2"/>
    </font>
    <font>
      <sz val="20"/>
      <color theme="0"/>
      <name val="Calibri"/>
      <family val="2"/>
    </font>
    <font>
      <sz val="11"/>
      <color theme="1"/>
      <name val="Krub"/>
      <family val="2"/>
      <scheme val="minor"/>
    </font>
    <font>
      <b/>
      <sz val="20"/>
      <color theme="1"/>
      <name val="Arial"/>
      <family val="2"/>
    </font>
    <font>
      <b/>
      <sz val="18"/>
      <color theme="1"/>
      <name val="Arial"/>
      <family val="2"/>
    </font>
    <font>
      <b/>
      <sz val="20"/>
      <color rgb="FF0070C0"/>
      <name val="Arial"/>
      <family val="2"/>
    </font>
    <font>
      <b/>
      <sz val="11"/>
      <color rgb="FF7030A0"/>
      <name val="Arial"/>
      <family val="2"/>
    </font>
    <font>
      <sz val="11"/>
      <color rgb="FF7030A0"/>
      <name val="Arial"/>
      <family val="2"/>
    </font>
    <font>
      <sz val="11"/>
      <color theme="9" tint="-0.249977111117893"/>
      <name val="Arial"/>
      <family val="2"/>
    </font>
    <font>
      <b/>
      <sz val="14"/>
      <name val="Arial"/>
      <family val="2"/>
    </font>
    <font>
      <sz val="11"/>
      <color rgb="FFFF0000"/>
      <name val="Arial"/>
      <family val="2"/>
    </font>
    <font>
      <b/>
      <sz val="12"/>
      <color rgb="FF00CC00"/>
      <name val="Arial"/>
      <family val="2"/>
    </font>
    <font>
      <b/>
      <sz val="14"/>
      <color theme="1"/>
      <name val="Arial"/>
      <family val="2"/>
    </font>
    <font>
      <sz val="14"/>
      <color theme="1"/>
      <name val="Arial"/>
      <family val="2"/>
    </font>
    <font>
      <b/>
      <sz val="11"/>
      <color rgb="FF000000"/>
      <name val="Arial"/>
      <family val="2"/>
    </font>
    <font>
      <b/>
      <sz val="11"/>
      <color theme="1"/>
      <name val="Arial"/>
      <family val="2"/>
    </font>
    <font>
      <b/>
      <sz val="11"/>
      <name val="Arial"/>
      <family val="2"/>
    </font>
    <font>
      <b/>
      <sz val="11"/>
      <color rgb="FFFF0000"/>
      <name val="Arial"/>
      <family val="2"/>
    </font>
    <font>
      <sz val="11"/>
      <name val="Krub"/>
      <family val="2"/>
      <scheme val="minor"/>
    </font>
    <font>
      <sz val="10"/>
      <name val="Krub"/>
      <family val="2"/>
      <scheme val="minor"/>
    </font>
    <font>
      <sz val="8"/>
      <name val="Arial"/>
      <family val="2"/>
    </font>
    <font>
      <sz val="8"/>
      <color theme="1"/>
      <name val="Tahoma"/>
      <family val="2"/>
    </font>
    <font>
      <sz val="24"/>
      <color rgb="FFFFFFFF"/>
      <name val="Krub"/>
      <family val="2"/>
    </font>
    <font>
      <sz val="10"/>
      <name val="Krub"/>
      <family val="2"/>
    </font>
    <font>
      <sz val="18"/>
      <name val="Krub"/>
      <family val="2"/>
    </font>
    <font>
      <b/>
      <sz val="18"/>
      <name val="Krub SemiBold"/>
    </font>
    <font>
      <u/>
      <sz val="8"/>
      <color rgb="FF0071CE"/>
      <name val="Tahoma"/>
      <family val="2"/>
    </font>
    <font>
      <sz val="10"/>
      <color rgb="FF000000"/>
      <name val="Krub"/>
      <family val="2"/>
    </font>
    <font>
      <sz val="11"/>
      <name val="Krub SemiBold"/>
    </font>
    <font>
      <sz val="10"/>
      <color rgb="FFFFFFFF"/>
      <name val="Krub"/>
      <family val="2"/>
    </font>
    <font>
      <b/>
      <sz val="10"/>
      <color rgb="FF003595"/>
      <name val="Calibri"/>
      <family val="2"/>
    </font>
    <font>
      <sz val="9"/>
      <color rgb="FF000000"/>
      <name val="Calibri"/>
      <family val="2"/>
    </font>
    <font>
      <sz val="20"/>
      <color rgb="FFFFFFFF"/>
      <name val="Calibri"/>
      <family val="2"/>
    </font>
    <font>
      <sz val="10"/>
      <color rgb="FF000000"/>
      <name val="Arial"/>
      <family val="2"/>
    </font>
    <font>
      <sz val="10"/>
      <color rgb="FF003595"/>
      <name val="Calibri"/>
      <family val="2"/>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rgb="FFD197A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FFAF"/>
        <bgColor indexed="64"/>
      </patternFill>
    </fill>
    <fill>
      <patternFill patternType="solid">
        <fgColor theme="6"/>
        <bgColor rgb="FF000000"/>
      </patternFill>
    </fill>
    <fill>
      <patternFill patternType="solid">
        <fgColor rgb="FFFFC000"/>
        <bgColor indexed="64"/>
      </patternFill>
    </fill>
    <fill>
      <patternFill patternType="solid">
        <fgColor theme="7" tint="0.39997558519241921"/>
        <bgColor indexed="64"/>
      </patternFill>
    </fill>
    <fill>
      <patternFill patternType="solid">
        <fgColor rgb="FF003595"/>
        <bgColor rgb="FF000000"/>
      </patternFill>
    </fill>
    <fill>
      <patternFill patternType="solid">
        <fgColor rgb="FFFFFFFF"/>
        <bgColor rgb="FF000000"/>
      </patternFill>
    </fill>
    <fill>
      <patternFill patternType="solid">
        <fgColor rgb="FFDCECF5"/>
        <bgColor rgb="FF000000"/>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right style="thin">
        <color theme="3"/>
      </right>
      <top style="thin">
        <color theme="3"/>
      </top>
      <bottom style="thin">
        <color theme="3"/>
      </bottom>
      <diagonal/>
    </border>
    <border>
      <left style="thin">
        <color theme="3"/>
      </left>
      <right/>
      <top/>
      <bottom/>
      <diagonal/>
    </border>
    <border>
      <left/>
      <right/>
      <top style="thin">
        <color theme="3"/>
      </top>
      <bottom style="thin">
        <color theme="3"/>
      </bottom>
      <diagonal/>
    </border>
    <border>
      <left style="thin">
        <color theme="3"/>
      </left>
      <right/>
      <top style="thin">
        <color theme="3"/>
      </top>
      <bottom style="thin">
        <color theme="3"/>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ck">
        <color rgb="FFFF0000"/>
      </left>
      <right style="thick">
        <color rgb="FFFF0000"/>
      </right>
      <top/>
      <bottom style="thick">
        <color rgb="FFFF0000"/>
      </bottom>
      <diagonal/>
    </border>
    <border>
      <left/>
      <right style="dotted">
        <color theme="1" tint="4.9989318521683403E-2"/>
      </right>
      <top/>
      <bottom style="dotted">
        <color theme="1" tint="4.9989318521683403E-2"/>
      </bottom>
      <diagonal/>
    </border>
    <border>
      <left style="dotted">
        <color theme="1" tint="4.9989318521683403E-2"/>
      </left>
      <right style="dotted">
        <color theme="1" tint="4.9989318521683403E-2"/>
      </right>
      <top style="dotted">
        <color theme="1" tint="4.9989318521683403E-2"/>
      </top>
      <bottom style="dotted">
        <color theme="1" tint="4.9989318521683403E-2"/>
      </bottom>
      <diagonal/>
    </border>
    <border>
      <left style="hair">
        <color auto="1"/>
      </left>
      <right style="hair">
        <color auto="1"/>
      </right>
      <top style="hair">
        <color auto="1"/>
      </top>
      <bottom style="hair">
        <color auto="1"/>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rgb="FF003595"/>
      </left>
      <right style="thin">
        <color rgb="FF003595"/>
      </right>
      <top style="thin">
        <color rgb="FF003595"/>
      </top>
      <bottom/>
      <diagonal/>
    </border>
    <border>
      <left style="thin">
        <color rgb="FF003595"/>
      </left>
      <right/>
      <top style="thin">
        <color rgb="FF003595"/>
      </top>
      <bottom style="thin">
        <color rgb="FF003595"/>
      </bottom>
      <diagonal/>
    </border>
    <border>
      <left/>
      <right/>
      <top style="thin">
        <color rgb="FF003595"/>
      </top>
      <bottom style="thin">
        <color rgb="FF003595"/>
      </bottom>
      <diagonal/>
    </border>
    <border>
      <left/>
      <right style="thin">
        <color rgb="FF003595"/>
      </right>
      <top style="thin">
        <color rgb="FF003595"/>
      </top>
      <bottom style="thin">
        <color rgb="FF003595"/>
      </bottom>
      <diagonal/>
    </border>
    <border>
      <left/>
      <right/>
      <top style="thin">
        <color rgb="FF003595"/>
      </top>
      <bottom/>
      <diagonal/>
    </border>
    <border>
      <left style="thin">
        <color rgb="FF003595"/>
      </left>
      <right/>
      <top/>
      <bottom/>
      <diagonal/>
    </border>
    <border>
      <left style="thin">
        <color rgb="FF003595"/>
      </left>
      <right style="thin">
        <color rgb="FF003595"/>
      </right>
      <top style="thin">
        <color rgb="FF003595"/>
      </top>
      <bottom style="thin">
        <color rgb="FF003595"/>
      </bottom>
      <diagonal/>
    </border>
  </borders>
  <cellStyleXfs count="80">
    <xf numFmtId="0" fontId="0" fillId="0" borderId="0"/>
    <xf numFmtId="43" fontId="2" fillId="0" borderId="0" applyFont="0" applyFill="0" applyBorder="0" applyAlignment="0" applyProtection="0"/>
    <xf numFmtId="10"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4" fillId="45" borderId="0" applyNumberFormat="0" applyBorder="0" applyAlignment="0" applyProtection="0"/>
    <xf numFmtId="0" fontId="2"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164" fontId="2" fillId="42" borderId="0" applyNumberFormat="0" applyFont="0" applyBorder="0" applyAlignment="0" applyProtection="0"/>
    <xf numFmtId="0" fontId="2" fillId="43" borderId="0" applyNumberFormat="0" applyFont="0" applyBorder="0" applyAlignment="0" applyProtection="0"/>
    <xf numFmtId="165" fontId="24" fillId="0" borderId="0" applyNumberFormat="0" applyProtection="0">
      <alignment vertical="top"/>
    </xf>
    <xf numFmtId="165" fontId="25" fillId="0" borderId="0" applyNumberFormat="0" applyProtection="0">
      <alignment vertical="top"/>
    </xf>
    <xf numFmtId="165" fontId="18" fillId="44" borderId="0" applyNumberFormat="0" applyProtection="0">
      <alignment vertical="top"/>
    </xf>
    <xf numFmtId="9" fontId="2" fillId="0" borderId="0" applyFont="0" applyFill="0" applyBorder="0" applyAlignment="0" applyProtection="0"/>
    <xf numFmtId="0" fontId="26" fillId="0" borderId="0" applyNumberFormat="0" applyFill="0" applyBorder="0" applyProtection="0">
      <alignment vertical="top"/>
    </xf>
    <xf numFmtId="166" fontId="18" fillId="0" borderId="0" applyFont="0" applyFill="0" applyBorder="0" applyProtection="0">
      <alignment vertical="top"/>
    </xf>
    <xf numFmtId="167" fontId="18" fillId="0" borderId="0" applyFont="0" applyFill="0" applyBorder="0" applyProtection="0">
      <alignment vertical="top"/>
    </xf>
    <xf numFmtId="168" fontId="18" fillId="0" borderId="0" applyFont="0" applyFill="0" applyBorder="0" applyProtection="0">
      <alignment vertical="top"/>
    </xf>
    <xf numFmtId="0" fontId="19" fillId="0" borderId="0"/>
    <xf numFmtId="0" fontId="20" fillId="0" borderId="0"/>
    <xf numFmtId="0" fontId="21" fillId="0" borderId="0"/>
    <xf numFmtId="167" fontId="22" fillId="0" borderId="0" applyNumberFormat="0" applyFill="0" applyBorder="0" applyProtection="0">
      <alignment vertical="top"/>
    </xf>
    <xf numFmtId="0" fontId="23" fillId="0" borderId="0" applyNumberFormat="0" applyFill="0" applyBorder="0" applyProtection="0">
      <alignment vertical="top"/>
    </xf>
    <xf numFmtId="0" fontId="18" fillId="0" borderId="0" applyNumberFormat="0" applyFill="0" applyBorder="0" applyProtection="0">
      <alignment horizontal="right" vertical="top"/>
    </xf>
    <xf numFmtId="0" fontId="18" fillId="0" borderId="0"/>
    <xf numFmtId="0" fontId="27" fillId="0" borderId="0"/>
    <xf numFmtId="169" fontId="32" fillId="0" borderId="0" applyFont="0" applyFill="0" applyBorder="0" applyProtection="0">
      <alignment vertical="top"/>
    </xf>
    <xf numFmtId="0" fontId="32" fillId="0" borderId="0"/>
    <xf numFmtId="0" fontId="18" fillId="0" borderId="0"/>
    <xf numFmtId="169" fontId="51" fillId="0" borderId="0" applyFont="0" applyFill="0" applyBorder="0" applyProtection="0">
      <alignment vertical="top"/>
    </xf>
    <xf numFmtId="169" fontId="28" fillId="0" borderId="0" applyFill="0" applyBorder="0" applyProtection="0">
      <alignment vertical="top"/>
    </xf>
    <xf numFmtId="179" fontId="28" fillId="0" borderId="0" applyFont="0" applyFill="0" applyBorder="0" applyProtection="0">
      <alignment vertical="top"/>
    </xf>
    <xf numFmtId="0" fontId="56" fillId="0" borderId="0" applyNumberFormat="0" applyFill="0" applyBorder="0" applyAlignment="0" applyProtection="0"/>
    <xf numFmtId="43" fontId="2" fillId="0" borderId="0" applyFont="0" applyFill="0" applyBorder="0" applyAlignment="0" applyProtection="0"/>
    <xf numFmtId="0" fontId="1" fillId="0" borderId="0"/>
  </cellStyleXfs>
  <cellXfs count="175">
    <xf numFmtId="0" fontId="0" fillId="0" borderId="0" xfId="0"/>
    <xf numFmtId="0" fontId="30" fillId="0" borderId="10" xfId="70" applyFont="1" applyBorder="1" applyAlignment="1">
      <alignment horizontal="center" vertical="center" wrapText="1"/>
    </xf>
    <xf numFmtId="0" fontId="30" fillId="0" borderId="10" xfId="70" applyFont="1" applyBorder="1" applyAlignment="1">
      <alignment horizontal="center" vertical="center"/>
    </xf>
    <xf numFmtId="0" fontId="29" fillId="0" borderId="10" xfId="70" applyFont="1" applyBorder="1" applyAlignment="1">
      <alignment horizontal="center" vertical="center"/>
    </xf>
    <xf numFmtId="0" fontId="29" fillId="0" borderId="10" xfId="70" applyFont="1" applyBorder="1" applyAlignment="1">
      <alignment vertical="center"/>
    </xf>
    <xf numFmtId="0" fontId="30" fillId="47" borderId="11" xfId="70" applyFont="1" applyFill="1" applyBorder="1" applyAlignment="1">
      <alignment horizontal="left" vertical="center"/>
    </xf>
    <xf numFmtId="0" fontId="30" fillId="47" borderId="10" xfId="70" applyFont="1" applyFill="1" applyBorder="1" applyAlignment="1">
      <alignment horizontal="left" vertical="center"/>
    </xf>
    <xf numFmtId="0" fontId="0" fillId="0" borderId="13" xfId="0" applyBorder="1"/>
    <xf numFmtId="0" fontId="28" fillId="0" borderId="10" xfId="70" applyFont="1" applyBorder="1" applyAlignment="1">
      <alignment horizontal="left" vertical="center" wrapText="1"/>
    </xf>
    <xf numFmtId="0" fontId="0" fillId="46" borderId="0" xfId="0" applyFill="1"/>
    <xf numFmtId="0" fontId="31" fillId="46" borderId="0" xfId="0" applyFont="1" applyFill="1"/>
    <xf numFmtId="169" fontId="33" fillId="0" borderId="0" xfId="71" applyFont="1" applyAlignment="1" applyProtection="1"/>
    <xf numFmtId="169" fontId="34" fillId="0" borderId="0" xfId="71" applyFont="1" applyAlignment="1"/>
    <xf numFmtId="169" fontId="32" fillId="0" borderId="0" xfId="71" applyAlignment="1"/>
    <xf numFmtId="169" fontId="35" fillId="0" borderId="0" xfId="71" applyFont="1" applyFill="1" applyAlignment="1" applyProtection="1"/>
    <xf numFmtId="169" fontId="32" fillId="0" borderId="0" xfId="71">
      <alignment vertical="top"/>
    </xf>
    <xf numFmtId="169" fontId="36" fillId="0" borderId="0" xfId="71" applyFont="1" applyAlignment="1" applyProtection="1">
      <alignment wrapText="1"/>
    </xf>
    <xf numFmtId="169" fontId="37" fillId="0" borderId="0" xfId="71" applyFont="1" applyAlignment="1" applyProtection="1"/>
    <xf numFmtId="169" fontId="37" fillId="0" borderId="0" xfId="71" applyFont="1" applyAlignment="1" applyProtection="1">
      <alignment wrapText="1"/>
    </xf>
    <xf numFmtId="169" fontId="37" fillId="0" borderId="0" xfId="71" applyFont="1" applyFill="1" applyBorder="1" applyAlignment="1" applyProtection="1">
      <alignment horizontal="left" wrapText="1"/>
    </xf>
    <xf numFmtId="169" fontId="37" fillId="0" borderId="0" xfId="71" applyFont="1" applyAlignment="1" applyProtection="1">
      <alignment horizontal="left" wrapText="1"/>
    </xf>
    <xf numFmtId="169" fontId="37" fillId="0" borderId="16" xfId="71" applyFont="1" applyBorder="1" applyAlignment="1" applyProtection="1">
      <alignment horizontal="center" vertical="center" wrapText="1"/>
    </xf>
    <xf numFmtId="169" fontId="32" fillId="0" borderId="16" xfId="71" applyBorder="1" applyAlignment="1" applyProtection="1">
      <alignment horizontal="center" vertical="center" wrapText="1"/>
    </xf>
    <xf numFmtId="169" fontId="38" fillId="0" borderId="16" xfId="71" applyFont="1" applyBorder="1" applyAlignment="1" applyProtection="1">
      <alignment horizontal="center" vertical="center" wrapText="1"/>
    </xf>
    <xf numFmtId="169" fontId="37" fillId="0" borderId="0" xfId="71" applyFont="1" applyBorder="1" applyAlignment="1" applyProtection="1">
      <alignment horizontal="center" vertical="center" wrapText="1"/>
    </xf>
    <xf numFmtId="169" fontId="39" fillId="48" borderId="17" xfId="71" applyFont="1" applyFill="1" applyBorder="1" applyAlignment="1" applyProtection="1">
      <alignment vertical="center"/>
    </xf>
    <xf numFmtId="169" fontId="37" fillId="48" borderId="18" xfId="71" applyFont="1" applyFill="1" applyBorder="1" applyAlignment="1" applyProtection="1">
      <alignment vertical="center"/>
    </xf>
    <xf numFmtId="169" fontId="37" fillId="48" borderId="19" xfId="71" applyFont="1" applyFill="1" applyBorder="1" applyAlignment="1" applyProtection="1">
      <alignment vertical="center"/>
    </xf>
    <xf numFmtId="169" fontId="38" fillId="0" borderId="0" xfId="71" applyFont="1" applyAlignment="1" applyProtection="1">
      <alignment wrapText="1"/>
    </xf>
    <xf numFmtId="169" fontId="37" fillId="0" borderId="0" xfId="71" applyFont="1" applyFill="1" applyAlignment="1" applyProtection="1">
      <alignment wrapText="1"/>
    </xf>
    <xf numFmtId="169" fontId="40" fillId="0" borderId="0" xfId="71" applyFont="1" applyAlignment="1" applyProtection="1">
      <alignment wrapText="1"/>
    </xf>
    <xf numFmtId="49" fontId="37" fillId="0" borderId="0" xfId="71" applyNumberFormat="1" applyFont="1" applyAlignment="1" applyProtection="1"/>
    <xf numFmtId="169" fontId="41" fillId="0" borderId="0" xfId="71" applyFont="1">
      <alignment vertical="top"/>
    </xf>
    <xf numFmtId="169" fontId="32" fillId="0" borderId="16" xfId="71" applyBorder="1">
      <alignment vertical="top"/>
    </xf>
    <xf numFmtId="169" fontId="41" fillId="0" borderId="20" xfId="71" applyFont="1" applyBorder="1">
      <alignment vertical="top"/>
    </xf>
    <xf numFmtId="169" fontId="32" fillId="0" borderId="18" xfId="71" applyBorder="1" applyAlignment="1"/>
    <xf numFmtId="169" fontId="32" fillId="0" borderId="19" xfId="71" applyBorder="1" applyAlignment="1"/>
    <xf numFmtId="169" fontId="42" fillId="50" borderId="21" xfId="71" applyFont="1" applyFill="1" applyBorder="1" applyAlignment="1" applyProtection="1">
      <alignment vertical="center"/>
    </xf>
    <xf numFmtId="169" fontId="42" fillId="50" borderId="22" xfId="71" applyFont="1" applyFill="1" applyBorder="1" applyAlignment="1" applyProtection="1">
      <alignment vertical="center"/>
    </xf>
    <xf numFmtId="169" fontId="42" fillId="50" borderId="23" xfId="71" applyFont="1" applyFill="1" applyBorder="1" applyAlignment="1" applyProtection="1">
      <alignment vertical="center"/>
    </xf>
    <xf numFmtId="169" fontId="42" fillId="50" borderId="17" xfId="71" applyFont="1" applyFill="1" applyBorder="1" applyAlignment="1" applyProtection="1">
      <alignment vertical="center"/>
    </xf>
    <xf numFmtId="169" fontId="42" fillId="50" borderId="19" xfId="71" applyFont="1" applyFill="1" applyBorder="1" applyAlignment="1" applyProtection="1">
      <alignment vertical="center"/>
    </xf>
    <xf numFmtId="169" fontId="42" fillId="50" borderId="23" xfId="71" applyFont="1" applyFill="1" applyBorder="1" applyAlignment="1" applyProtection="1">
      <alignment horizontal="center" vertical="center"/>
    </xf>
    <xf numFmtId="169" fontId="39" fillId="51" borderId="17" xfId="71" applyFont="1" applyFill="1" applyBorder="1" applyAlignment="1" applyProtection="1"/>
    <xf numFmtId="169" fontId="39" fillId="51" borderId="18" xfId="71" applyFont="1" applyFill="1" applyBorder="1" applyAlignment="1" applyProtection="1"/>
    <xf numFmtId="169" fontId="39" fillId="51" borderId="19" xfId="71" applyFont="1" applyFill="1" applyBorder="1" applyAlignment="1" applyProtection="1"/>
    <xf numFmtId="169" fontId="43" fillId="52" borderId="21" xfId="71" applyFont="1" applyFill="1" applyBorder="1" applyAlignment="1" applyProtection="1"/>
    <xf numFmtId="169" fontId="43" fillId="52" borderId="22" xfId="71" applyFont="1" applyFill="1" applyBorder="1" applyAlignment="1" applyProtection="1"/>
    <xf numFmtId="169" fontId="42" fillId="52" borderId="22" xfId="71" applyFont="1" applyFill="1" applyBorder="1" applyAlignment="1" applyProtection="1"/>
    <xf numFmtId="169" fontId="42" fillId="53" borderId="21" xfId="71" applyFont="1" applyFill="1" applyBorder="1" applyAlignment="1" applyProtection="1"/>
    <xf numFmtId="169" fontId="42" fillId="53" borderId="22" xfId="71" applyFont="1" applyFill="1" applyBorder="1" applyAlignment="1" applyProtection="1"/>
    <xf numFmtId="169" fontId="42" fillId="53" borderId="23" xfId="71" applyFont="1" applyFill="1" applyBorder="1" applyAlignment="1" applyProtection="1"/>
    <xf numFmtId="169" fontId="42" fillId="54" borderId="24" xfId="71" applyFont="1" applyFill="1" applyBorder="1" applyAlignment="1" applyProtection="1"/>
    <xf numFmtId="169" fontId="32" fillId="54" borderId="25" xfId="71" applyFill="1" applyBorder="1">
      <alignment vertical="top"/>
    </xf>
    <xf numFmtId="169" fontId="32" fillId="54" borderId="26" xfId="71" applyFill="1" applyBorder="1">
      <alignment vertical="top"/>
    </xf>
    <xf numFmtId="169" fontId="44" fillId="55" borderId="27" xfId="71" applyFont="1" applyFill="1" applyBorder="1" applyAlignment="1">
      <alignment horizontal="center" vertical="center" wrapText="1"/>
    </xf>
    <xf numFmtId="169" fontId="45" fillId="0" borderId="28" xfId="71" applyFont="1" applyFill="1" applyBorder="1" applyAlignment="1" applyProtection="1">
      <alignment horizontal="center" vertical="center"/>
    </xf>
    <xf numFmtId="169" fontId="45" fillId="49" borderId="29" xfId="71" applyFont="1" applyFill="1" applyBorder="1" applyAlignment="1" applyProtection="1">
      <alignment horizontal="center" vertical="center" wrapText="1"/>
    </xf>
    <xf numFmtId="169" fontId="45" fillId="49" borderId="30" xfId="71" applyFont="1" applyFill="1" applyBorder="1" applyAlignment="1" applyProtection="1">
      <alignment horizontal="center" vertical="center" wrapText="1"/>
    </xf>
    <xf numFmtId="169" fontId="45" fillId="56" borderId="30" xfId="71" applyFont="1" applyFill="1" applyBorder="1" applyAlignment="1" applyProtection="1">
      <alignment horizontal="center" vertical="center" wrapText="1"/>
    </xf>
    <xf numFmtId="169" fontId="32" fillId="0" borderId="0" xfId="71" applyFill="1" applyAlignment="1">
      <alignment horizontal="center" vertical="center" wrapText="1"/>
    </xf>
    <xf numFmtId="0" fontId="45" fillId="49" borderId="30" xfId="72" applyFont="1" applyFill="1" applyBorder="1" applyAlignment="1">
      <alignment horizontal="center" vertical="center" wrapText="1"/>
    </xf>
    <xf numFmtId="169" fontId="46" fillId="49" borderId="30" xfId="71" applyFont="1" applyFill="1" applyBorder="1" applyAlignment="1" applyProtection="1">
      <alignment horizontal="center" vertical="center" wrapText="1"/>
    </xf>
    <xf numFmtId="169" fontId="45" fillId="48" borderId="30" xfId="71" applyFont="1" applyFill="1" applyBorder="1" applyAlignment="1" applyProtection="1">
      <alignment horizontal="center" vertical="center" wrapText="1"/>
    </xf>
    <xf numFmtId="169" fontId="45" fillId="51" borderId="30" xfId="71" applyFont="1" applyFill="1" applyBorder="1" applyAlignment="1" applyProtection="1">
      <alignment horizontal="center" vertical="center" wrapText="1"/>
    </xf>
    <xf numFmtId="169" fontId="46" fillId="51" borderId="30" xfId="71" applyFont="1" applyFill="1" applyBorder="1" applyAlignment="1" applyProtection="1">
      <alignment horizontal="center" vertical="center" wrapText="1"/>
    </xf>
    <xf numFmtId="0" fontId="46" fillId="52" borderId="30" xfId="73" applyFont="1" applyFill="1" applyBorder="1" applyAlignment="1">
      <alignment horizontal="center" vertical="center" wrapText="1"/>
    </xf>
    <xf numFmtId="170" fontId="46" fillId="52" borderId="30" xfId="73" applyNumberFormat="1" applyFont="1" applyFill="1" applyBorder="1" applyAlignment="1">
      <alignment horizontal="center" vertical="center" wrapText="1"/>
    </xf>
    <xf numFmtId="4" fontId="46" fillId="52" borderId="30" xfId="73" applyNumberFormat="1" applyFont="1" applyFill="1" applyBorder="1" applyAlignment="1">
      <alignment horizontal="center" vertical="center" wrapText="1"/>
    </xf>
    <xf numFmtId="169" fontId="45" fillId="53" borderId="30" xfId="71" applyFont="1" applyFill="1" applyBorder="1" applyAlignment="1" applyProtection="1">
      <alignment horizontal="center" vertical="center" wrapText="1"/>
    </xf>
    <xf numFmtId="169" fontId="46" fillId="53" borderId="30" xfId="71" applyFont="1" applyFill="1" applyBorder="1" applyAlignment="1" applyProtection="1">
      <alignment horizontal="center" vertical="center" wrapText="1"/>
    </xf>
    <xf numFmtId="49" fontId="45" fillId="49" borderId="30" xfId="71" applyNumberFormat="1" applyFont="1" applyFill="1" applyBorder="1" applyAlignment="1" applyProtection="1">
      <alignment horizontal="center" vertical="center" wrapText="1"/>
    </xf>
    <xf numFmtId="0" fontId="46" fillId="49" borderId="30" xfId="73" applyFont="1" applyFill="1" applyBorder="1" applyAlignment="1">
      <alignment horizontal="center" vertical="center" wrapText="1"/>
    </xf>
    <xf numFmtId="169" fontId="47" fillId="54" borderId="31" xfId="71" applyFont="1" applyFill="1" applyBorder="1" applyAlignment="1" applyProtection="1">
      <alignment horizontal="center" vertical="center" wrapText="1"/>
    </xf>
    <xf numFmtId="169" fontId="32" fillId="0" borderId="0" xfId="71" applyFont="1" applyFill="1" applyAlignment="1"/>
    <xf numFmtId="169" fontId="32" fillId="0" borderId="0" xfId="71" applyFont="1" applyFill="1" applyBorder="1" applyAlignment="1">
      <alignment horizontal="center" vertical="top"/>
    </xf>
    <xf numFmtId="169" fontId="32" fillId="0" borderId="0" xfId="71" applyFont="1" applyFill="1">
      <alignment vertical="top"/>
    </xf>
    <xf numFmtId="169" fontId="32" fillId="0" borderId="0" xfId="71" applyFont="1" applyFill="1" applyBorder="1">
      <alignment vertical="top"/>
    </xf>
    <xf numFmtId="14" fontId="32" fillId="0" borderId="0" xfId="71" applyNumberFormat="1" applyFont="1" applyFill="1" applyAlignment="1"/>
    <xf numFmtId="171" fontId="32" fillId="0" borderId="0" xfId="71" applyNumberFormat="1" applyFont="1" applyFill="1">
      <alignment vertical="top"/>
    </xf>
    <xf numFmtId="169" fontId="32" fillId="0" borderId="32" xfId="71" applyFont="1" applyFill="1" applyBorder="1">
      <alignment vertical="top"/>
    </xf>
    <xf numFmtId="172" fontId="48" fillId="0" borderId="33" xfId="71" applyNumberFormat="1" applyFont="1" applyFill="1" applyBorder="1">
      <alignment vertical="top"/>
    </xf>
    <xf numFmtId="169" fontId="32" fillId="0" borderId="0" xfId="71" applyFont="1" applyFill="1" applyAlignment="1">
      <alignment horizontal="right" vertical="top"/>
    </xf>
    <xf numFmtId="173" fontId="32" fillId="0" borderId="0" xfId="71" applyNumberFormat="1" applyFont="1" applyFill="1" applyAlignment="1">
      <alignment horizontal="right" vertical="top"/>
    </xf>
    <xf numFmtId="169" fontId="32" fillId="0" borderId="33" xfId="71" applyFont="1" applyFill="1" applyBorder="1">
      <alignment vertical="top"/>
    </xf>
    <xf numFmtId="174" fontId="49" fillId="0" borderId="34" xfId="71" applyNumberFormat="1" applyFont="1" applyFill="1" applyBorder="1">
      <alignment vertical="top"/>
    </xf>
    <xf numFmtId="169" fontId="48" fillId="0" borderId="0" xfId="71" applyFont="1" applyFill="1" applyAlignment="1"/>
    <xf numFmtId="169" fontId="48" fillId="0" borderId="33" xfId="71" applyFont="1" applyFill="1" applyBorder="1">
      <alignment vertical="top"/>
    </xf>
    <xf numFmtId="49" fontId="32" fillId="0" borderId="0" xfId="71" applyNumberFormat="1" applyFont="1" applyFill="1">
      <alignment vertical="top"/>
    </xf>
    <xf numFmtId="172" fontId="32" fillId="0" borderId="0" xfId="71" applyNumberFormat="1" applyFont="1" applyFill="1">
      <alignment vertical="top"/>
    </xf>
    <xf numFmtId="169" fontId="32" fillId="0" borderId="0" xfId="71" applyFont="1">
      <alignment vertical="top"/>
    </xf>
    <xf numFmtId="49" fontId="32" fillId="0" borderId="0" xfId="71" applyNumberFormat="1" applyFont="1">
      <alignment vertical="top"/>
    </xf>
    <xf numFmtId="171" fontId="32" fillId="0" borderId="0" xfId="71" applyNumberFormat="1" applyFont="1">
      <alignment vertical="top"/>
    </xf>
    <xf numFmtId="172" fontId="32" fillId="0" borderId="0" xfId="71" applyNumberFormat="1" applyFont="1">
      <alignment vertical="top"/>
    </xf>
    <xf numFmtId="175" fontId="32" fillId="0" borderId="0" xfId="71" applyNumberFormat="1" applyFont="1">
      <alignment vertical="top"/>
    </xf>
    <xf numFmtId="14" fontId="32" fillId="0" borderId="0" xfId="71" applyNumberFormat="1" applyFont="1" applyAlignment="1">
      <alignment horizontal="right" vertical="top"/>
    </xf>
    <xf numFmtId="168" fontId="32" fillId="0" borderId="0" xfId="71" applyNumberFormat="1" applyFont="1">
      <alignment vertical="top"/>
    </xf>
    <xf numFmtId="169" fontId="32" fillId="57" borderId="0" xfId="71" applyFont="1" applyFill="1">
      <alignment vertical="top"/>
    </xf>
    <xf numFmtId="169" fontId="32" fillId="0" borderId="0" xfId="71" applyFont="1" applyAlignment="1">
      <alignment horizontal="right" vertical="top"/>
    </xf>
    <xf numFmtId="173" fontId="32" fillId="0" borderId="0" xfId="71" applyNumberFormat="1" applyFont="1">
      <alignment vertical="top"/>
    </xf>
    <xf numFmtId="168" fontId="32" fillId="0" borderId="0" xfId="71" applyNumberFormat="1" applyFont="1" applyFill="1">
      <alignment vertical="top"/>
    </xf>
    <xf numFmtId="49" fontId="32" fillId="0" borderId="0" xfId="71" applyNumberFormat="1">
      <alignment vertical="top"/>
    </xf>
    <xf numFmtId="0" fontId="29" fillId="0" borderId="0" xfId="70" applyFont="1" applyAlignment="1">
      <alignment vertical="center"/>
    </xf>
    <xf numFmtId="0" fontId="29" fillId="0" borderId="0" xfId="70" applyFont="1" applyAlignment="1">
      <alignment horizontal="center" vertical="center"/>
    </xf>
    <xf numFmtId="0" fontId="29" fillId="0" borderId="10" xfId="70" applyFont="1" applyBorder="1" applyAlignment="1">
      <alignment horizontal="left" vertical="center"/>
    </xf>
    <xf numFmtId="169" fontId="32" fillId="0" borderId="20" xfId="71" applyBorder="1">
      <alignment vertical="top"/>
    </xf>
    <xf numFmtId="169" fontId="44" fillId="55" borderId="35" xfId="71" applyFont="1" applyFill="1" applyBorder="1" applyAlignment="1">
      <alignment horizontal="center" vertical="center" wrapText="1"/>
    </xf>
    <xf numFmtId="176" fontId="29" fillId="0" borderId="10" xfId="1" applyNumberFormat="1" applyFont="1" applyBorder="1" applyAlignment="1">
      <alignment horizontal="center" vertical="center"/>
    </xf>
    <xf numFmtId="177" fontId="29" fillId="0" borderId="10" xfId="1" applyNumberFormat="1" applyFont="1" applyBorder="1" applyAlignment="1">
      <alignment horizontal="center" vertical="center"/>
    </xf>
    <xf numFmtId="0" fontId="28" fillId="0" borderId="12" xfId="70" applyFont="1" applyBorder="1" applyAlignment="1">
      <alignment horizontal="left" vertical="center" wrapText="1"/>
    </xf>
    <xf numFmtId="169" fontId="52" fillId="58" borderId="0" xfId="74" applyFont="1" applyFill="1" applyBorder="1">
      <alignment vertical="top"/>
    </xf>
    <xf numFmtId="169" fontId="53" fillId="58" borderId="0" xfId="75" applyFont="1" applyFill="1" applyBorder="1" applyAlignment="1">
      <alignment vertical="top" wrapText="1"/>
    </xf>
    <xf numFmtId="169" fontId="53" fillId="58" borderId="0" xfId="75" applyFont="1" applyFill="1" applyBorder="1">
      <alignment vertical="top"/>
    </xf>
    <xf numFmtId="169" fontId="53" fillId="0" borderId="0" xfId="75" applyFont="1" applyFill="1" applyBorder="1">
      <alignment vertical="top"/>
    </xf>
    <xf numFmtId="169" fontId="53" fillId="59" borderId="0" xfId="75" applyFont="1" applyFill="1" applyBorder="1">
      <alignment vertical="top"/>
    </xf>
    <xf numFmtId="169" fontId="53" fillId="59" borderId="0" xfId="75" applyFont="1" applyFill="1" applyBorder="1" applyAlignment="1">
      <alignment vertical="top" wrapText="1"/>
    </xf>
    <xf numFmtId="169" fontId="54" fillId="59" borderId="0" xfId="75" applyFont="1" applyFill="1" applyBorder="1">
      <alignment vertical="top"/>
    </xf>
    <xf numFmtId="169" fontId="55" fillId="59" borderId="0" xfId="75" applyFont="1" applyFill="1" applyBorder="1">
      <alignment vertical="top"/>
    </xf>
    <xf numFmtId="169" fontId="54" fillId="0" borderId="0" xfId="75" applyFont="1" applyFill="1" applyBorder="1">
      <alignment vertical="top"/>
    </xf>
    <xf numFmtId="178" fontId="53" fillId="59" borderId="0" xfId="75" applyNumberFormat="1" applyFont="1" applyFill="1" applyBorder="1" applyAlignment="1">
      <alignment horizontal="left" vertical="top" wrapText="1"/>
    </xf>
    <xf numFmtId="169" fontId="53" fillId="59" borderId="0" xfId="75" applyFont="1" applyFill="1" applyBorder="1" applyAlignment="1">
      <alignment horizontal="left" vertical="center" wrapText="1"/>
    </xf>
    <xf numFmtId="180" fontId="53" fillId="59" borderId="0" xfId="76" applyNumberFormat="1" applyFont="1" applyFill="1" applyBorder="1" applyAlignment="1">
      <alignment horizontal="left" vertical="top" wrapText="1"/>
    </xf>
    <xf numFmtId="169" fontId="56" fillId="59" borderId="0" xfId="77" applyNumberFormat="1" applyFill="1" applyBorder="1" applyAlignment="1">
      <alignment vertical="top" wrapText="1"/>
    </xf>
    <xf numFmtId="169" fontId="57" fillId="59" borderId="0" xfId="74" applyFont="1" applyFill="1" applyBorder="1" applyAlignment="1">
      <alignment wrapText="1"/>
    </xf>
    <xf numFmtId="169" fontId="58" fillId="59" borderId="0" xfId="75" applyFont="1" applyFill="1" applyBorder="1">
      <alignment vertical="top"/>
    </xf>
    <xf numFmtId="169" fontId="59" fillId="0" borderId="0" xfId="75" applyFont="1" applyFill="1" applyBorder="1">
      <alignment vertical="top"/>
    </xf>
    <xf numFmtId="169" fontId="59" fillId="0" borderId="0" xfId="75" applyFont="1" applyFill="1" applyBorder="1" applyAlignment="1">
      <alignment vertical="top" wrapText="1"/>
    </xf>
    <xf numFmtId="169" fontId="53" fillId="0" borderId="0" xfId="75" applyFont="1" applyFill="1" applyBorder="1" applyAlignment="1">
      <alignment vertical="top" wrapText="1"/>
    </xf>
    <xf numFmtId="0" fontId="28" fillId="0" borderId="0" xfId="70" applyFont="1" applyAlignment="1">
      <alignment horizontal="left" vertical="center" wrapText="1"/>
    </xf>
    <xf numFmtId="0" fontId="30" fillId="47" borderId="36" xfId="70" applyFont="1" applyFill="1" applyBorder="1" applyAlignment="1">
      <alignment horizontal="left" vertical="center"/>
    </xf>
    <xf numFmtId="0" fontId="60" fillId="60" borderId="37" xfId="70" applyFont="1" applyFill="1" applyBorder="1" applyAlignment="1">
      <alignment horizontal="left" vertical="center" wrapText="1"/>
    </xf>
    <xf numFmtId="0" fontId="0" fillId="0" borderId="41" xfId="0" applyBorder="1"/>
    <xf numFmtId="0" fontId="30" fillId="47" borderId="10" xfId="70" applyFont="1" applyFill="1" applyBorder="1" applyAlignment="1">
      <alignment horizontal="left" vertical="center" wrapText="1"/>
    </xf>
    <xf numFmtId="0" fontId="62" fillId="58" borderId="0" xfId="0" applyFont="1" applyFill="1"/>
    <xf numFmtId="0" fontId="0" fillId="0" borderId="14" xfId="0" applyBorder="1"/>
    <xf numFmtId="0" fontId="63" fillId="0" borderId="0" xfId="0" applyFont="1"/>
    <xf numFmtId="0" fontId="60" fillId="60" borderId="10" xfId="0" applyFont="1" applyFill="1" applyBorder="1" applyAlignment="1">
      <alignment horizontal="left" vertical="center" wrapText="1"/>
    </xf>
    <xf numFmtId="0" fontId="60" fillId="60" borderId="37" xfId="0" applyFont="1" applyFill="1" applyBorder="1" applyAlignment="1">
      <alignment horizontal="left" vertical="center" wrapText="1"/>
    </xf>
    <xf numFmtId="0" fontId="28" fillId="0" borderId="42" xfId="0" applyFont="1" applyBorder="1" applyAlignment="1">
      <alignment vertical="center" wrapText="1"/>
    </xf>
    <xf numFmtId="0" fontId="64" fillId="60" borderId="37" xfId="0" applyFont="1" applyFill="1" applyBorder="1" applyAlignment="1">
      <alignment horizontal="left" vertical="center"/>
    </xf>
    <xf numFmtId="0" fontId="63" fillId="0" borderId="42" xfId="0" applyFont="1" applyBorder="1"/>
    <xf numFmtId="0" fontId="64" fillId="60" borderId="43" xfId="0" applyFont="1" applyFill="1" applyBorder="1" applyAlignment="1">
      <alignment horizontal="left" vertical="center"/>
    </xf>
    <xf numFmtId="181" fontId="29" fillId="0" borderId="10" xfId="70" applyNumberFormat="1" applyFont="1" applyBorder="1" applyAlignment="1">
      <alignment horizontal="center" vertical="center"/>
    </xf>
    <xf numFmtId="0" fontId="61" fillId="0" borderId="0" xfId="70" applyFont="1" applyAlignment="1">
      <alignment horizontal="left" vertical="center"/>
    </xf>
    <xf numFmtId="0" fontId="28" fillId="0" borderId="42" xfId="70" applyFont="1" applyBorder="1" applyAlignment="1">
      <alignment vertical="center" wrapText="1"/>
    </xf>
    <xf numFmtId="0" fontId="64" fillId="0" borderId="43" xfId="0" applyFont="1" applyBorder="1" applyAlignment="1">
      <alignment horizontal="center" vertical="center" wrapText="1"/>
    </xf>
    <xf numFmtId="0" fontId="0" fillId="0" borderId="0" xfId="0" applyAlignment="1">
      <alignment vertical="center" wrapText="1"/>
    </xf>
    <xf numFmtId="178" fontId="32" fillId="0" borderId="0" xfId="71" applyNumberFormat="1" applyFont="1">
      <alignment vertical="top"/>
    </xf>
    <xf numFmtId="171" fontId="32" fillId="0" borderId="0" xfId="71" applyNumberFormat="1">
      <alignment vertical="top"/>
    </xf>
    <xf numFmtId="172" fontId="32" fillId="0" borderId="0" xfId="71" applyNumberFormat="1">
      <alignment vertical="top"/>
    </xf>
    <xf numFmtId="14" fontId="32" fillId="0" borderId="0" xfId="71" applyNumberFormat="1" applyFont="1" applyFill="1" applyAlignment="1">
      <alignment horizontal="right" vertical="top"/>
    </xf>
    <xf numFmtId="182" fontId="32" fillId="0" borderId="0" xfId="71" applyNumberFormat="1" applyFont="1">
      <alignment vertical="top"/>
    </xf>
    <xf numFmtId="14" fontId="32" fillId="0" borderId="0" xfId="71" applyNumberFormat="1" applyFont="1">
      <alignment vertical="top"/>
    </xf>
    <xf numFmtId="0" fontId="30" fillId="0" borderId="0" xfId="70" applyFont="1" applyAlignment="1">
      <alignment horizontal="center" vertical="center" wrapText="1"/>
    </xf>
    <xf numFmtId="0" fontId="29" fillId="0" borderId="10" xfId="79" applyFont="1" applyBorder="1" applyAlignment="1">
      <alignment horizontal="center" vertical="center"/>
    </xf>
    <xf numFmtId="0" fontId="29" fillId="0" borderId="10" xfId="79" applyFont="1" applyBorder="1" applyAlignment="1">
      <alignment vertical="center" wrapText="1"/>
    </xf>
    <xf numFmtId="169" fontId="1" fillId="0" borderId="0" xfId="71" applyFont="1" applyAlignment="1" applyProtection="1"/>
    <xf numFmtId="169" fontId="1" fillId="0" borderId="0" xfId="71" applyFont="1" applyFill="1" applyAlignment="1" applyProtection="1"/>
    <xf numFmtId="169" fontId="1" fillId="0" borderId="0" xfId="71" applyFont="1" applyAlignment="1" applyProtection="1">
      <alignment horizontal="left"/>
    </xf>
    <xf numFmtId="169" fontId="1" fillId="0" borderId="0" xfId="71" applyFont="1" applyAlignment="1" applyProtection="1">
      <alignment wrapText="1"/>
    </xf>
    <xf numFmtId="49" fontId="1" fillId="0" borderId="0" xfId="71" applyNumberFormat="1" applyFont="1" applyAlignment="1" applyProtection="1"/>
    <xf numFmtId="169" fontId="1" fillId="49" borderId="17" xfId="71" applyFont="1" applyFill="1" applyBorder="1" applyAlignment="1" applyProtection="1"/>
    <xf numFmtId="49" fontId="1" fillId="49" borderId="22" xfId="71" applyNumberFormat="1" applyFont="1" applyFill="1" applyBorder="1" applyAlignment="1" applyProtection="1"/>
    <xf numFmtId="169" fontId="1" fillId="49" borderId="23" xfId="71" applyFont="1" applyFill="1" applyBorder="1" applyAlignment="1" applyProtection="1"/>
    <xf numFmtId="0" fontId="28" fillId="0" borderId="15" xfId="70" applyFont="1" applyBorder="1" applyAlignment="1">
      <alignment horizontal="left" vertical="center" wrapText="1"/>
    </xf>
    <xf numFmtId="0" fontId="28" fillId="0" borderId="14" xfId="70" applyFont="1" applyBorder="1" applyAlignment="1">
      <alignment horizontal="left" vertical="center" wrapText="1"/>
    </xf>
    <xf numFmtId="0" fontId="28" fillId="0" borderId="12" xfId="70" applyFont="1" applyBorder="1" applyAlignment="1">
      <alignment horizontal="left" vertical="center" wrapText="1"/>
    </xf>
    <xf numFmtId="0" fontId="61" fillId="0" borderId="38" xfId="70" applyFont="1" applyBorder="1" applyAlignment="1">
      <alignment horizontal="left" vertical="center"/>
    </xf>
    <xf numFmtId="0" fontId="61" fillId="0" borderId="39" xfId="70" applyFont="1" applyBorder="1" applyAlignment="1">
      <alignment horizontal="left" vertical="center"/>
    </xf>
    <xf numFmtId="0" fontId="61" fillId="0" borderId="40" xfId="70" applyFont="1" applyBorder="1" applyAlignment="1">
      <alignment horizontal="left" vertical="center"/>
    </xf>
    <xf numFmtId="0" fontId="61" fillId="0" borderId="38" xfId="0" applyFont="1" applyBorder="1" applyAlignment="1">
      <alignment horizontal="left" vertical="center"/>
    </xf>
    <xf numFmtId="0" fontId="61" fillId="0" borderId="39" xfId="0" applyFont="1" applyBorder="1" applyAlignment="1">
      <alignment horizontal="left" vertical="center"/>
    </xf>
    <xf numFmtId="169" fontId="37" fillId="0" borderId="16" xfId="71" applyFont="1" applyBorder="1" applyAlignment="1" applyProtection="1">
      <alignment horizontal="center" vertical="center" wrapText="1"/>
    </xf>
    <xf numFmtId="169" fontId="32" fillId="0" borderId="16" xfId="71" applyBorder="1" applyAlignment="1" applyProtection="1">
      <alignment horizontal="center" vertical="center" wrapText="1"/>
    </xf>
    <xf numFmtId="0" fontId="63" fillId="0" borderId="0" xfId="0" applyFont="1" applyAlignment="1"/>
  </cellXfs>
  <cellStyles count="80">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mma 2" xfId="78" xr:uid="{84BC96CD-FF6C-4BF8-A2AA-A7E3B581D4D9}"/>
    <cellStyle name="Counterflow" xfId="54" xr:uid="{00000000-0005-0000-0000-00001F000000}"/>
    <cellStyle name="DateLong" xfId="60" xr:uid="{00000000-0005-0000-0000-000020000000}"/>
    <cellStyle name="DateShort" xfId="61" xr:uid="{00000000-0005-0000-0000-000021000000}"/>
    <cellStyle name="Documentation" xfId="59" xr:uid="{00000000-0005-0000-0000-000022000000}"/>
    <cellStyle name="Explanatory Text" xfId="18" builtinId="53" hidden="1"/>
    <cellStyle name="Export" xfId="56" xr:uid="{00000000-0005-0000-0000-000024000000}"/>
    <cellStyle name="Factor" xfId="62" xr:uid="{00000000-0005-0000-0000-000025000000}"/>
    <cellStyle name="Good" xfId="8" builtinId="26" hidden="1"/>
    <cellStyle name="Hard coded" xfId="57" xr:uid="{00000000-0005-0000-0000-000027000000}"/>
    <cellStyle name="Heading 1" xfId="4" builtinId="16" hidden="1"/>
    <cellStyle name="Heading 2" xfId="5" builtinId="17" hidden="1"/>
    <cellStyle name="Heading 3" xfId="6" builtinId="18" hidden="1"/>
    <cellStyle name="Heading 4" xfId="7" builtinId="19" hidden="1"/>
    <cellStyle name="Hyperlink 2 2" xfId="77" xr:uid="{B12AA424-A654-482D-A401-71DCDAA10A4A}"/>
    <cellStyle name="Import" xfId="55" xr:uid="{00000000-0005-0000-0000-00002C000000}"/>
    <cellStyle name="Input" xfId="11" builtinId="20" hidden="1"/>
    <cellStyle name="Level 1 Heading" xfId="63" xr:uid="{00000000-0005-0000-0000-00002E000000}"/>
    <cellStyle name="Level 2 Heading" xfId="64" xr:uid="{00000000-0005-0000-0000-00002F000000}"/>
    <cellStyle name="Level 3 Heading" xfId="65" xr:uid="{00000000-0005-0000-0000-000030000000}"/>
    <cellStyle name="Linked Cell" xfId="14" builtinId="24" hidden="1"/>
    <cellStyle name="Neutral" xfId="10" builtinId="28" hidden="1"/>
    <cellStyle name="Normal" xfId="0" builtinId="0"/>
    <cellStyle name="Normal 2" xfId="69" xr:uid="{00000000-0005-0000-0000-000034000000}"/>
    <cellStyle name="Normal 2 2" xfId="75" xr:uid="{9C924AAB-1F35-4586-A776-3DDFAAB4A425}"/>
    <cellStyle name="Normal 3" xfId="70" xr:uid="{00000000-0005-0000-0000-000035000000}"/>
    <cellStyle name="Normal 3 2" xfId="72" xr:uid="{AC8E2079-CDE2-43F9-853C-EC6A5AD2D111}"/>
    <cellStyle name="Normal 3 3" xfId="79" xr:uid="{CF0C8F59-7392-4BBB-9F1F-838D112D3F17}"/>
    <cellStyle name="Normal 4" xfId="71" xr:uid="{B3B7CD04-DC78-4CB2-88AE-3A59AA61E801}"/>
    <cellStyle name="Normal 7 2" xfId="74" xr:uid="{26E6A716-2C16-452E-BBA2-7903F1CF024D}"/>
    <cellStyle name="Note" xfId="17" builtinId="10" hidden="1"/>
    <cellStyle name="Output" xfId="12" builtinId="21" hidden="1"/>
    <cellStyle name="Pantone 130C" xfId="47" xr:uid="{00000000-0005-0000-0000-000038000000}"/>
    <cellStyle name="Pantone 179C" xfId="52" xr:uid="{00000000-0005-0000-0000-000039000000}"/>
    <cellStyle name="Pantone 232C" xfId="51" xr:uid="{00000000-0005-0000-0000-00003A000000}"/>
    <cellStyle name="Pantone 2745C" xfId="50" xr:uid="{00000000-0005-0000-0000-00003B000000}"/>
    <cellStyle name="Pantone 279C" xfId="45" xr:uid="{00000000-0005-0000-0000-00003C000000}"/>
    <cellStyle name="Pantone 281C" xfId="44" xr:uid="{00000000-0005-0000-0000-00003D000000}"/>
    <cellStyle name="Pantone 451C" xfId="46" xr:uid="{00000000-0005-0000-0000-00003E000000}"/>
    <cellStyle name="Pantone 583C" xfId="49" xr:uid="{00000000-0005-0000-0000-00003F000000}"/>
    <cellStyle name="Pantone 633C" xfId="48" xr:uid="{00000000-0005-0000-0000-000040000000}"/>
    <cellStyle name="Per cent" xfId="2" builtinId="5" customBuiltin="1"/>
    <cellStyle name="Percent [0]" xfId="58" xr:uid="{00000000-0005-0000-0000-000042000000}"/>
    <cellStyle name="Style 1" xfId="73" xr:uid="{91F185C2-0CB0-4758-9B8E-42BD3AFFF5EE}"/>
    <cellStyle name="Title" xfId="3" builtinId="15" hidden="1"/>
    <cellStyle name="Total" xfId="19" builtinId="25" hidden="1"/>
    <cellStyle name="Warning Text" xfId="16" builtinId="11" customBuiltin="1"/>
    <cellStyle name="WIP" xfId="53" xr:uid="{00000000-0005-0000-0000-000046000000}"/>
    <cellStyle name="Year" xfId="76" xr:uid="{CC7E066D-C739-4011-8991-0B8F0F1A24D5}"/>
  </cellStyles>
  <dxfs count="9">
    <dxf>
      <font>
        <b val="0"/>
        <i val="0"/>
        <strike val="0"/>
        <condense val="0"/>
        <extend val="0"/>
        <outline val="0"/>
        <shadow val="0"/>
        <u val="none"/>
        <vertAlign val="baseline"/>
        <sz val="10"/>
        <color auto="1"/>
        <name val="Krub"/>
        <family val="2"/>
        <scheme val="none"/>
      </font>
      <fill>
        <patternFill patternType="none">
          <fgColor rgb="FF000000"/>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Krub"/>
        <family val="2"/>
        <scheme val="none"/>
      </font>
      <fill>
        <patternFill patternType="none">
          <fgColor rgb="FF000000"/>
          <bgColor rgb="FFFFFFFF"/>
        </patternFill>
      </fill>
    </dxf>
    <dxf>
      <fill>
        <patternFill patternType="solid">
          <fgColor rgb="FF84C8FF"/>
          <bgColor rgb="FF84C8FF"/>
        </patternFill>
      </fill>
    </dxf>
    <dxf>
      <fill>
        <patternFill patternType="solid">
          <fgColor rgb="FF84C8FF"/>
          <bgColor rgb="FF84C8FF"/>
        </patternFill>
      </fill>
    </dxf>
    <dxf>
      <font>
        <b/>
        <color rgb="FFFFFFFF"/>
      </font>
      <fill>
        <patternFill patternType="solid">
          <fgColor rgb="FF0071CE"/>
          <bgColor rgb="FF0071CE"/>
        </patternFill>
      </fill>
    </dxf>
    <dxf>
      <font>
        <b/>
        <color rgb="FFFFFFFF"/>
      </font>
      <fill>
        <patternFill patternType="solid">
          <fgColor rgb="FF0071CE"/>
          <bgColor rgb="FF0071CE"/>
        </patternFill>
      </fill>
    </dxf>
    <dxf>
      <font>
        <b/>
        <color rgb="FFFFFFFF"/>
      </font>
      <fill>
        <patternFill patternType="solid">
          <fgColor rgb="FF0071CE"/>
          <bgColor rgb="FF0071CE"/>
        </patternFill>
      </fill>
      <border>
        <top style="thick">
          <color rgb="FFFFFFFF"/>
        </top>
      </border>
    </dxf>
    <dxf>
      <font>
        <b/>
        <color rgb="FFFFFFFF"/>
      </font>
      <fill>
        <patternFill patternType="solid">
          <fgColor rgb="FF0071CE"/>
          <bgColor rgb="FF0071CE"/>
        </patternFill>
      </fill>
      <border>
        <bottom style="thick">
          <color rgb="FFFFFFFF"/>
        </bottom>
      </border>
    </dxf>
    <dxf>
      <font>
        <color rgb="FF000000"/>
      </font>
      <fill>
        <patternFill patternType="solid">
          <fgColor rgb="FFC1E3FF"/>
          <bgColor rgb="FFC1E3FF"/>
        </patternFill>
      </fill>
      <border>
        <vertical style="thin">
          <color rgb="FFFFFFFF"/>
        </vertical>
        <horizontal style="thin">
          <color rgb="FFFFFFFF"/>
        </horizontal>
      </border>
    </dxf>
  </dxfs>
  <tableStyles count="1" defaultTableStyle="TableStyleMedium2" defaultPivotStyle="PivotStyleLight16">
    <tableStyle name="TableStyleMedium9 2" pivot="0" count="7" xr9:uid="{49B6107F-541F-4091-8690-08CD180F09AB}">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s>
  <colors>
    <mruColors>
      <color rgb="FFCCCCCE"/>
      <color rgb="FFFFFFAF"/>
      <color rgb="FF57A1DF"/>
      <color rgb="FFB97BB4"/>
      <color rgb="FF98C561"/>
      <color rgb="FFFFDB8E"/>
      <color rgb="FFF0F3B3"/>
      <color rgb="FF0071CE"/>
      <color rgb="FFE2E768"/>
      <color rgb="FFDCE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29392</xdr:colOff>
      <xdr:row>10</xdr:row>
      <xdr:rowOff>46265</xdr:rowOff>
    </xdr:from>
    <xdr:to>
      <xdr:col>3</xdr:col>
      <xdr:colOff>409576</xdr:colOff>
      <xdr:row>19</xdr:row>
      <xdr:rowOff>35718</xdr:rowOff>
    </xdr:to>
    <xdr:sp macro="" textlink="">
      <xdr:nvSpPr>
        <xdr:cNvPr id="3" name="TextBox 2">
          <a:extLst>
            <a:ext uri="{FF2B5EF4-FFF2-40B4-BE49-F238E27FC236}">
              <a16:creationId xmlns:a16="http://schemas.microsoft.com/office/drawing/2014/main" id="{9BF8E4DB-7504-4326-9924-CB7A3B73E770}"/>
            </a:ext>
          </a:extLst>
        </xdr:cNvPr>
        <xdr:cNvSpPr txBox="1"/>
      </xdr:nvSpPr>
      <xdr:spPr>
        <a:xfrm>
          <a:off x="571127" y="3153796"/>
          <a:ext cx="10816012" cy="2293313"/>
        </a:xfrm>
        <a:prstGeom prst="rect">
          <a:avLst/>
        </a:prstGeom>
        <a:noFill/>
        <a:ln>
          <a:noFill/>
        </a:ln>
      </xdr:spPr>
      <xdr:txBody>
        <a:bodyPr lIns="27432" tIns="22860" rIns="0" bIns="0"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Krub" panose="00000500000000000000" pitchFamily="2" charset="-34"/>
              <a:ea typeface="Calibri" panose="020F0502020204030204" pitchFamily="34" charset="0"/>
              <a:cs typeface="Krub" panose="00000500000000000000" pitchFamily="2" charset="-34"/>
            </a:rPr>
            <a:t>Summary of the model: </a:t>
          </a:r>
        </a:p>
        <a:p>
          <a:pPr marL="0" marR="0" lvl="0" indent="0" algn="l" defTabSz="914400" eaLnBrk="1" fontAlgn="auto" latinLnBrk="0" hangingPunct="1">
            <a:lnSpc>
              <a:spcPct val="100000"/>
            </a:lnSpc>
            <a:spcBef>
              <a:spcPts val="0"/>
            </a:spcBef>
            <a:spcAft>
              <a:spcPts val="0"/>
            </a:spcAft>
            <a:buClrTx/>
            <a:buSzTx/>
            <a:buFontTx/>
            <a:buNone/>
            <a:tabLst/>
            <a:defRPr/>
          </a:pPr>
          <a:r>
            <a:rPr lang="en-GB" sz="1050">
              <a:effectLst/>
              <a:latin typeface="Krub" panose="00000500000000000000" pitchFamily="2" charset="-34"/>
              <a:ea typeface="Calibri" panose="020F0502020204030204" pitchFamily="34" charset="0"/>
              <a:cs typeface="Krub" panose="00000500000000000000" pitchFamily="2" charset="-34"/>
            </a:rPr>
            <a:t>WINEP Carryover PCD:</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050">
            <a:effectLst/>
            <a:latin typeface="Krub" panose="00000500000000000000" pitchFamily="2" charset="-34"/>
            <a:ea typeface="Calibri" panose="020F0502020204030204" pitchFamily="34" charset="0"/>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050">
              <a:effectLst/>
              <a:latin typeface="Krub" panose="00000500000000000000" pitchFamily="2" charset="-34"/>
              <a:ea typeface="Calibri" panose="020F0502020204030204" pitchFamily="34" charset="0"/>
              <a:cs typeface="Krub" panose="00000500000000000000" pitchFamily="2" charset="-34"/>
            </a:rPr>
            <a:t>This PCD is for PR19 WINEP actions (there are no NEP actions) that were included within the PR19 uncertainty mechanism and that are unlikely to be delivered before the end of PR19 (March 2025) but are still required to be completed. Most of the actions covered by this PCD were funded in PR19. For these funded non-delivery actions, we are clawing back funding through the PR19 WINEP reconciliation models for individual companies and refunding via the PR19 WINEP Carryover model. For the non-delivery actions within the PR19 WINEP uncertainty mechanism that were unfunded we are also funding these via the PR19 WINEP Carryover model (PR24CA103). The rate of funding in the PR19 WINEP Carryover model is at the same totex rates as in PR19 inflated to 2022-23 CPIH prices.</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050">
            <a:effectLst/>
            <a:latin typeface="Krub" panose="00000500000000000000" pitchFamily="2" charset="-34"/>
            <a:ea typeface="Calibri" panose="020F0502020204030204" pitchFamily="34" charset="0"/>
            <a:cs typeface="Krub" panose="00000500000000000000" pitchFamily="2" charset="-34"/>
          </a:endParaRPr>
        </a:p>
        <a:p>
          <a:r>
            <a:rPr lang="en-GB" sz="1050">
              <a:effectLst/>
              <a:latin typeface="Krub" panose="00000500000000000000" pitchFamily="2" charset="-34"/>
              <a:ea typeface="Calibri" panose="020F0502020204030204" pitchFamily="34" charset="0"/>
              <a:cs typeface="Krub" panose="00000500000000000000" pitchFamily="2" charset="-34"/>
            </a:rPr>
            <a:t>This PCD is applied to all the actions funded via the PR19 WINEP carryover model.   We apply both a non-delivery PCD rate, to ensure full funding is clawed back for non-delivery. We also apply a late delivery penalty aligned to the year in which the regulatory date is required, but only for actions that always had an AMP8 delivery date as determined at the PR19 FD.</a:t>
          </a:r>
          <a:r>
            <a:rPr lang="en-GB" sz="1050" baseline="0">
              <a:effectLst/>
              <a:latin typeface="Krub" panose="00000500000000000000" pitchFamily="2" charset="-34"/>
              <a:ea typeface="Calibri" panose="020F0502020204030204" pitchFamily="34" charset="0"/>
              <a:cs typeface="Krub" panose="00000500000000000000" pitchFamily="2" charset="-34"/>
            </a:rPr>
            <a:t> For all other actions, a late delivery penalty applies </a:t>
          </a:r>
          <a:r>
            <a:rPr lang="en-GB" sz="1050">
              <a:effectLst/>
              <a:latin typeface="Krub" panose="00000500000000000000" pitchFamily="2" charset="-34"/>
              <a:ea typeface="Calibri" panose="020F0502020204030204" pitchFamily="34" charset="0"/>
              <a:cs typeface="Krub" panose="00000500000000000000" pitchFamily="2" charset="-34"/>
            </a:rPr>
            <a:t>from the start of the 2025-30 period (1 April 2025). </a:t>
          </a:r>
        </a:p>
        <a:p>
          <a:endParaRPr lang="en-GB" sz="1050">
            <a:effectLst/>
            <a:latin typeface="Krub" panose="00000500000000000000" pitchFamily="2" charset="-34"/>
            <a:ea typeface="Calibri" panose="020F0502020204030204" pitchFamily="34" charset="0"/>
            <a:cs typeface="Krub" panose="00000500000000000000" pitchFamily="2" charset="-34"/>
          </a:endParaRPr>
        </a:p>
        <a:p>
          <a:r>
            <a:rPr lang="en-GB" sz="1050">
              <a:effectLst/>
              <a:latin typeface="Krub" panose="00000500000000000000" pitchFamily="2" charset="-34"/>
              <a:ea typeface="Calibri" panose="020F0502020204030204" pitchFamily="34" charset="0"/>
              <a:cs typeface="Krub" panose="00000500000000000000" pitchFamily="2" charset="-34"/>
            </a:rPr>
            <a:t>This PCDs will apply to 100% of the funding in the PR19 WINEP Carryover model and will cover expenditure for seven companies.</a:t>
          </a:r>
        </a:p>
        <a:p>
          <a:endParaRPr lang="en-GB" sz="1050">
            <a:effectLst/>
            <a:latin typeface="Krub" panose="00000500000000000000" pitchFamily="2" charset="-34"/>
            <a:ea typeface="Calibri" panose="020F0502020204030204" pitchFamily="34" charset="0"/>
            <a:cs typeface="Krub" panose="00000500000000000000" pitchFamily="2" charset="-34"/>
          </a:endParaRPr>
        </a:p>
        <a:p>
          <a:r>
            <a:rPr lang="en-GB" sz="1050">
              <a:effectLst/>
              <a:latin typeface="Krub" panose="00000500000000000000" pitchFamily="2" charset="-34"/>
              <a:ea typeface="Calibri" panose="020F0502020204030204" pitchFamily="34" charset="0"/>
              <a:cs typeface="Krub" panose="00000500000000000000" pitchFamily="2" charset="-34"/>
            </a:rPr>
            <a:t>GER Carryover PCD:</a:t>
          </a:r>
        </a:p>
        <a:p>
          <a:endParaRPr lang="en-GB" sz="1050">
            <a:effectLst/>
            <a:latin typeface="Krub" panose="00000500000000000000" pitchFamily="2" charset="-34"/>
            <a:ea typeface="Calibri" panose="020F0502020204030204" pitchFamily="34" charset="0"/>
            <a:cs typeface="Krub" panose="00000500000000000000" pitchFamily="2" charset="-34"/>
          </a:endParaRPr>
        </a:p>
        <a:p>
          <a:r>
            <a:rPr lang="en-GB" sz="1050">
              <a:effectLst/>
              <a:latin typeface="Krub" panose="00000500000000000000" pitchFamily="2" charset="-34"/>
              <a:ea typeface="Calibri" panose="020F0502020204030204" pitchFamily="34" charset="0"/>
              <a:cs typeface="Krub" panose="00000500000000000000" pitchFamily="2" charset="-34"/>
            </a:rPr>
            <a:t>This is a Green Economic Recovery scheme that United Utilities is proposing carry</a:t>
          </a:r>
          <a:r>
            <a:rPr lang="en-GB" sz="1050" baseline="0">
              <a:effectLst/>
              <a:latin typeface="Krub" panose="00000500000000000000" pitchFamily="2" charset="-34"/>
              <a:ea typeface="Calibri" panose="020F0502020204030204" pitchFamily="34" charset="0"/>
              <a:cs typeface="Krub" panose="00000500000000000000" pitchFamily="2" charset="-34"/>
            </a:rPr>
            <a:t>over to PR24</a:t>
          </a:r>
          <a:r>
            <a:rPr lang="en-GB" sz="1050">
              <a:effectLst/>
              <a:latin typeface="Krub" panose="00000500000000000000" pitchFamily="2" charset="-34"/>
              <a:ea typeface="Calibri" panose="020F0502020204030204" pitchFamily="34" charset="0"/>
              <a:cs typeface="Krub" panose="00000500000000000000" pitchFamily="2" charset="-34"/>
            </a:rPr>
            <a:t>. The PCD will cover the full scheme</a:t>
          </a:r>
          <a:r>
            <a:rPr lang="en-GB" sz="1050" baseline="0">
              <a:effectLst/>
              <a:latin typeface="Krub" panose="00000500000000000000" pitchFamily="2" charset="-34"/>
              <a:ea typeface="Calibri" panose="020F0502020204030204" pitchFamily="34" charset="0"/>
              <a:cs typeface="Krub" panose="00000500000000000000" pitchFamily="2" charset="-34"/>
            </a:rPr>
            <a:t> allowance that customers are funding in PR24.</a:t>
          </a:r>
          <a:endParaRPr lang="en-GB" sz="1050">
            <a:effectLst/>
            <a:latin typeface="Krub" panose="00000500000000000000" pitchFamily="2" charset="-34"/>
            <a:ea typeface="Calibri" panose="020F0502020204030204" pitchFamily="34" charset="0"/>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ysClr val="windowText" lastClr="000000"/>
            </a:solidFill>
            <a:effectLst/>
            <a:uLnTx/>
            <a:uFillTx/>
            <a:latin typeface="Krub SemiBold" panose="00000700000000000000" pitchFamily="2" charset="-34"/>
            <a:ea typeface="+mn-ea"/>
            <a:cs typeface="Krub SemiBold" panose="000007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Krub SemiBold" panose="00000700000000000000" pitchFamily="2" charset="-34"/>
              <a:ea typeface="+mn-ea"/>
              <a:cs typeface="Krub SemiBold" panose="00000700000000000000" pitchFamily="2" charset="-34"/>
            </a:rPr>
            <a:t>Quality assurance: </a:t>
          </a:r>
          <a:r>
            <a:rPr lang="en-GB" sz="1050">
              <a:effectLst/>
              <a:latin typeface="+mn-lt"/>
              <a:ea typeface="Calibri" panose="020F0502020204030204" pitchFamily="34" charset="0"/>
              <a:cs typeface="Calibri" panose="020F0502020204030204" pitchFamily="34" charset="0"/>
            </a:rPr>
            <a:t>This model has been subject to Ofwat internal quality assurance</a:t>
          </a:r>
          <a:endParaRPr lang="en-US" sz="1050" noProof="0">
            <a:effectLst/>
            <a:latin typeface="+mn-lt"/>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1" i="0" u="none" strike="noStrike" kern="0" cap="none" spc="0" normalizeH="0" baseline="0" noProof="0">
            <a:ln>
              <a:noFill/>
            </a:ln>
            <a:solidFill>
              <a:srgbClr val="000000"/>
            </a:solidFill>
            <a:effectLst/>
            <a:uLnTx/>
            <a:uFillTx/>
            <a:latin typeface="Krub"/>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0000"/>
              </a:solidFill>
              <a:effectLst/>
              <a:uLnTx/>
              <a:uFillTx/>
              <a:latin typeface="Krub SemiBold" panose="00000700000000000000" pitchFamily="2" charset="-34"/>
              <a:ea typeface="+mn-ea"/>
              <a:cs typeface="Krub SemiBold" panose="00000700000000000000" pitchFamily="2" charset="-34"/>
            </a:rPr>
            <a:t>Disclaimer: </a:t>
          </a:r>
          <a:r>
            <a:rPr lang="en-GB" sz="1050">
              <a:effectLst/>
              <a:latin typeface="+mn-lt"/>
              <a:ea typeface="Calibri" panose="020F0502020204030204" pitchFamily="34" charset="0"/>
              <a:cs typeface="Calibri" panose="020F0502020204030204" pitchFamily="34" charset="0"/>
            </a:rPr>
            <a:t>This model is part of our final determinations setting out the price, service, and incentive package for water companies for the period 2025-30. It should be read together with the other documents and information that we have published as part of our consultation.</a:t>
          </a:r>
          <a:endParaRPr kumimoji="0" lang="en-US" sz="1000" b="0" i="0" u="none" strike="noStrike" kern="0" cap="none" spc="0" normalizeH="0" baseline="0" noProof="0">
            <a:ln>
              <a:noFill/>
            </a:ln>
            <a:solidFill>
              <a:srgbClr val="000000"/>
            </a:solidFill>
            <a:effectLst/>
            <a:uLnTx/>
            <a:uFillTx/>
            <a:latin typeface="Krub"/>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rgbClr val="000000"/>
            </a:solidFill>
            <a:effectLst/>
            <a:uLnTx/>
            <a:uFillTx/>
            <a:latin typeface="Krub SemiBold" panose="00000700000000000000" pitchFamily="2" charset="-34"/>
            <a:ea typeface="+mn-ea"/>
            <a:cs typeface="Krub SemiBold" panose="000007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000000"/>
              </a:solidFill>
              <a:effectLst/>
              <a:uLnTx/>
              <a:uFillTx/>
              <a:latin typeface="Krub SemiBold" panose="00000700000000000000" pitchFamily="2" charset="-34"/>
              <a:ea typeface="+mn-ea"/>
              <a:cs typeface="Krub SemiBold" panose="00000700000000000000" pitchFamily="2" charset="-34"/>
            </a:rPr>
            <a:t>Changes since previous published model</a:t>
          </a:r>
          <a:r>
            <a:rPr kumimoji="0" lang="en-US" sz="1100" b="1" i="0" u="none" strike="noStrike" kern="0" cap="none" spc="0" normalizeH="0" baseline="0" noProof="0">
              <a:ln>
                <a:noFill/>
              </a:ln>
              <a:solidFill>
                <a:srgbClr val="000000"/>
              </a:solidFill>
              <a:effectLst/>
              <a:uLnTx/>
              <a:uFillTx/>
              <a:latin typeface="Krub"/>
              <a:ea typeface="+mn-ea"/>
              <a:cs typeface="+mn-cs"/>
            </a:rPr>
            <a:t>: </a:t>
          </a:r>
          <a:endPar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a:effectLst/>
              <a:latin typeface="+mn-lt"/>
              <a:ea typeface="+mn-ea"/>
              <a:cs typeface="+mn-cs"/>
            </a:rPr>
            <a:t>WINEP Carryover: For Thames Water we include non-delivery</a:t>
          </a:r>
          <a:r>
            <a:rPr lang="en-US" sz="1100" baseline="0">
              <a:effectLst/>
              <a:latin typeface="+mn-lt"/>
              <a:ea typeface="+mn-ea"/>
              <a:cs typeface="+mn-cs"/>
            </a:rPr>
            <a:t> PCDs for three additional, expanded scope schemes.</a:t>
          </a:r>
          <a:endParaRPr kumimoji="0" lang="en-US" sz="1000" b="0" i="0" u="none" strike="noStrike" kern="0" cap="none" spc="0" normalizeH="0" baseline="0" noProof="0">
            <a:ln>
              <a:noFill/>
            </a:ln>
            <a:solidFill>
              <a:srgbClr val="000000"/>
            </a:solidFill>
            <a:effectLst/>
            <a:uLnTx/>
            <a:uFillTx/>
            <a:latin typeface="Krub" panose="00000500000000000000" pitchFamily="2" charset="-34"/>
            <a:ea typeface="+mn-ea"/>
            <a:cs typeface="Krub" panose="00000500000000000000" pitchFamily="2" charset="-34"/>
          </a:endParaRPr>
        </a:p>
      </xdr:txBody>
    </xdr:sp>
    <xdr:clientData/>
  </xdr:twoCellAnchor>
  <xdr:twoCellAnchor editAs="oneCell">
    <xdr:from>
      <xdr:col>2</xdr:col>
      <xdr:colOff>3481389</xdr:colOff>
      <xdr:row>1</xdr:row>
      <xdr:rowOff>14286</xdr:rowOff>
    </xdr:from>
    <xdr:to>
      <xdr:col>2</xdr:col>
      <xdr:colOff>3486151</xdr:colOff>
      <xdr:row>11</xdr:row>
      <xdr:rowOff>198181</xdr:rowOff>
    </xdr:to>
    <xdr:pic>
      <xdr:nvPicPr>
        <xdr:cNvPr id="4" name="Picture 3">
          <a:extLst>
            <a:ext uri="{FF2B5EF4-FFF2-40B4-BE49-F238E27FC236}">
              <a16:creationId xmlns:a16="http://schemas.microsoft.com/office/drawing/2014/main" id="{52CC130E-755A-47AD-824A-9D3883C786EC}"/>
            </a:ext>
            <a:ext uri="{147F2762-F138-4A5C-976F-8EAC2B608ADB}">
              <a16:predDERef xmlns:a16="http://schemas.microsoft.com/office/drawing/2014/main" pred="{54F2D400-AD86-4812-B00C-1AF9BC001394}"/>
            </a:ext>
          </a:extLst>
        </xdr:cNvPr>
        <xdr:cNvPicPr>
          <a:picLocks noChangeAspect="1"/>
        </xdr:cNvPicPr>
      </xdr:nvPicPr>
      <xdr:blipFill>
        <a:blip xmlns:r="http://schemas.openxmlformats.org/officeDocument/2006/relationships" r:embed="rId1"/>
        <a:stretch>
          <a:fillRect/>
        </a:stretch>
      </xdr:blipFill>
      <xdr:spPr>
        <a:xfrm>
          <a:off x="7805739" y="614361"/>
          <a:ext cx="0" cy="2641344"/>
        </a:xfrm>
        <a:prstGeom prst="rect">
          <a:avLst/>
        </a:prstGeom>
        <a:noFill/>
        <a:ln>
          <a:noFill/>
        </a:ln>
      </xdr:spPr>
    </xdr:pic>
    <xdr:clientData/>
  </xdr:twoCellAnchor>
  <xdr:twoCellAnchor editAs="oneCell">
    <xdr:from>
      <xdr:col>2</xdr:col>
      <xdr:colOff>3695700</xdr:colOff>
      <xdr:row>1</xdr:row>
      <xdr:rowOff>114300</xdr:rowOff>
    </xdr:from>
    <xdr:to>
      <xdr:col>2</xdr:col>
      <xdr:colOff>3695700</xdr:colOff>
      <xdr:row>6</xdr:row>
      <xdr:rowOff>141032</xdr:rowOff>
    </xdr:to>
    <xdr:pic>
      <xdr:nvPicPr>
        <xdr:cNvPr id="5" name="Picture 4">
          <a:extLst>
            <a:ext uri="{FF2B5EF4-FFF2-40B4-BE49-F238E27FC236}">
              <a16:creationId xmlns:a16="http://schemas.microsoft.com/office/drawing/2014/main" id="{2932BD1E-5906-40B5-87C3-51930F6CC6EC}"/>
            </a:ext>
            <a:ext uri="{147F2762-F138-4A5C-976F-8EAC2B608ADB}">
              <a16:predDERef xmlns:a16="http://schemas.microsoft.com/office/drawing/2014/main" pred="{54F2D400-AD86-4812-B00C-1AF9BC001394}"/>
            </a:ext>
          </a:extLst>
        </xdr:cNvPr>
        <xdr:cNvPicPr>
          <a:picLocks noChangeAspect="1"/>
        </xdr:cNvPicPr>
      </xdr:nvPicPr>
      <xdr:blipFill>
        <a:blip xmlns:r="http://schemas.openxmlformats.org/officeDocument/2006/relationships" r:embed="rId1"/>
        <a:stretch>
          <a:fillRect/>
        </a:stretch>
      </xdr:blipFill>
      <xdr:spPr>
        <a:xfrm>
          <a:off x="8020050" y="714375"/>
          <a:ext cx="0" cy="1674557"/>
        </a:xfrm>
        <a:prstGeom prst="rect">
          <a:avLst/>
        </a:prstGeom>
        <a:noFill/>
        <a:ln>
          <a:noFill/>
        </a:ln>
      </xdr:spPr>
    </xdr:pic>
    <xdr:clientData/>
  </xdr:twoCellAnchor>
  <xdr:twoCellAnchor editAs="oneCell">
    <xdr:from>
      <xdr:col>2</xdr:col>
      <xdr:colOff>5648325</xdr:colOff>
      <xdr:row>1</xdr:row>
      <xdr:rowOff>133350</xdr:rowOff>
    </xdr:from>
    <xdr:to>
      <xdr:col>3</xdr:col>
      <xdr:colOff>140970</xdr:colOff>
      <xdr:row>4</xdr:row>
      <xdr:rowOff>162075</xdr:rowOff>
    </xdr:to>
    <xdr:pic>
      <xdr:nvPicPr>
        <xdr:cNvPr id="2" name="Picture 1">
          <a:extLst>
            <a:ext uri="{FF2B5EF4-FFF2-40B4-BE49-F238E27FC236}">
              <a16:creationId xmlns:a16="http://schemas.microsoft.com/office/drawing/2014/main" id="{05CA1E7F-228A-C153-0077-848D3FF593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267825" y="733425"/>
          <a:ext cx="1845945" cy="101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622C11-DFFD-407A-8D68-117C8520A5AC}" name="Table10" displayName="Table10" ref="B35:C54" totalsRowShown="0">
  <tableColumns count="2">
    <tableColumn id="1" xr3:uid="{FB4F250C-3C52-484D-A5CA-82F67328D7C9}" name="Tab name" dataDxfId="1" dataCellStyle="Normal 2 2"/>
    <tableColumn id="2" xr3:uid="{52C53389-A2E5-4A9C-AD8B-734DFB5F19D6}" name="Description" dataDxfId="0" dataCellStyle="Normal 2 2"/>
  </tableColumns>
  <tableStyleInfo name="TableStyleMedium9 2" showFirstColumn="0" showLastColumn="0" showRowStripes="1" showColumnStripes="0"/>
</table>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24@ofwat.gov.uk"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6"/>
  <sheetViews>
    <sheetView showGridLines="0" tabSelected="1" zoomScale="80" zoomScaleNormal="80" workbookViewId="0"/>
  </sheetViews>
  <sheetFormatPr defaultColWidth="8.85546875" defaultRowHeight="13.5" customHeight="1" zeroHeight="1"/>
  <cols>
    <col min="1" max="1" width="7.5703125" style="113" customWidth="1"/>
    <col min="2" max="2" width="38.85546875" style="113" customWidth="1"/>
    <col min="3" max="3" width="107.28515625" style="127" customWidth="1"/>
    <col min="4" max="4" width="8" style="113" customWidth="1"/>
    <col min="5" max="16384" width="8.85546875" style="113"/>
  </cols>
  <sheetData>
    <row r="1" spans="1:4" ht="40.9" customHeight="1">
      <c r="A1" s="110" t="s">
        <v>0</v>
      </c>
      <c r="B1" s="110"/>
      <c r="C1" s="111"/>
      <c r="D1" s="112"/>
    </row>
    <row r="2" spans="1:4" ht="20.25">
      <c r="A2" s="114"/>
      <c r="B2" s="114"/>
      <c r="C2" s="115"/>
      <c r="D2" s="114"/>
    </row>
    <row r="3" spans="1:4" s="118" customFormat="1" ht="35.65">
      <c r="A3" s="116"/>
      <c r="B3" s="117" t="s">
        <v>1</v>
      </c>
      <c r="C3"/>
      <c r="D3" s="116"/>
    </row>
    <row r="4" spans="1:4" ht="20.25">
      <c r="A4" s="114"/>
      <c r="B4" s="114"/>
      <c r="C4" s="115"/>
      <c r="D4" s="114"/>
    </row>
    <row r="5" spans="1:4" ht="20.25">
      <c r="A5" s="114"/>
      <c r="B5" s="114" t="s">
        <v>2</v>
      </c>
      <c r="C5" s="119">
        <v>1</v>
      </c>
      <c r="D5" s="114"/>
    </row>
    <row r="6" spans="1:4" ht="20.25">
      <c r="A6" s="114"/>
      <c r="B6" s="114" t="s">
        <v>3</v>
      </c>
      <c r="C6" s="120" t="s">
        <v>4</v>
      </c>
      <c r="D6" s="114"/>
    </row>
    <row r="7" spans="1:4" ht="20.25">
      <c r="A7" s="114"/>
      <c r="B7" s="114" t="s">
        <v>5</v>
      </c>
      <c r="C7" s="121">
        <v>45645</v>
      </c>
      <c r="D7" s="114"/>
    </row>
    <row r="8" spans="1:4" ht="20.25">
      <c r="A8" s="114"/>
      <c r="B8" s="114"/>
      <c r="C8" s="115"/>
      <c r="D8" s="114"/>
    </row>
    <row r="9" spans="1:4" ht="20.25">
      <c r="A9" s="114"/>
      <c r="B9" s="114" t="s">
        <v>6</v>
      </c>
      <c r="C9" s="122" t="s">
        <v>7</v>
      </c>
      <c r="D9" s="114"/>
    </row>
    <row r="10" spans="1:4" ht="20.25">
      <c r="A10" s="114"/>
      <c r="B10" s="114"/>
      <c r="C10" s="115"/>
      <c r="D10" s="114"/>
    </row>
    <row r="11" spans="1:4" ht="20.25">
      <c r="A11" s="114"/>
      <c r="B11" s="114"/>
      <c r="C11" s="123"/>
      <c r="D11" s="114"/>
    </row>
    <row r="12" spans="1:4" ht="20.25">
      <c r="A12" s="114"/>
      <c r="B12" s="114"/>
      <c r="C12" s="123"/>
      <c r="D12" s="114"/>
    </row>
    <row r="13" spans="1:4" ht="20.25">
      <c r="A13" s="114"/>
      <c r="B13" s="114"/>
      <c r="C13" s="123"/>
      <c r="D13" s="114"/>
    </row>
    <row r="14" spans="1:4" ht="20.25">
      <c r="A14" s="114"/>
      <c r="B14" s="114"/>
      <c r="C14" s="115"/>
      <c r="D14" s="114"/>
    </row>
    <row r="15" spans="1:4" ht="20.25">
      <c r="A15" s="114"/>
      <c r="B15" s="114"/>
      <c r="C15" s="115"/>
      <c r="D15" s="114"/>
    </row>
    <row r="16" spans="1:4" ht="20.25">
      <c r="A16" s="114"/>
      <c r="B16" s="114"/>
      <c r="C16" s="115"/>
      <c r="D16" s="114"/>
    </row>
    <row r="17" spans="1:4" ht="20.25">
      <c r="A17" s="114"/>
      <c r="B17" s="114"/>
      <c r="C17" s="115"/>
      <c r="D17" s="114"/>
    </row>
    <row r="18" spans="1:4" ht="20.25">
      <c r="A18" s="114"/>
      <c r="B18" s="114"/>
      <c r="C18" s="115"/>
      <c r="D18" s="114"/>
    </row>
    <row r="19" spans="1:4" ht="20.25">
      <c r="A19" s="114"/>
      <c r="B19" s="114"/>
      <c r="C19" s="115"/>
      <c r="D19" s="114"/>
    </row>
    <row r="20" spans="1:4" ht="20.25">
      <c r="A20" s="114"/>
      <c r="B20" s="114"/>
      <c r="C20" s="115"/>
      <c r="D20" s="114"/>
    </row>
    <row r="21" spans="1:4" ht="20.25">
      <c r="A21" s="114"/>
      <c r="B21" s="114"/>
      <c r="C21" s="115"/>
      <c r="D21" s="114"/>
    </row>
    <row r="22" spans="1:4" ht="20.25">
      <c r="A22" s="114"/>
      <c r="B22" s="114"/>
      <c r="C22" s="115"/>
      <c r="D22" s="114"/>
    </row>
    <row r="23" spans="1:4" ht="20.25">
      <c r="A23" s="114"/>
      <c r="B23" s="114"/>
      <c r="C23" s="115"/>
      <c r="D23" s="114"/>
    </row>
    <row r="24" spans="1:4" ht="20.25">
      <c r="A24" s="114"/>
      <c r="B24" s="114"/>
      <c r="C24" s="115"/>
      <c r="D24" s="114"/>
    </row>
    <row r="25" spans="1:4" ht="20.25">
      <c r="A25" s="114"/>
      <c r="B25" s="114"/>
      <c r="C25" s="115"/>
      <c r="D25" s="114"/>
    </row>
    <row r="26" spans="1:4" ht="20.25">
      <c r="A26" s="114"/>
      <c r="B26" s="114"/>
      <c r="C26" s="115"/>
      <c r="D26" s="114"/>
    </row>
    <row r="27" spans="1:4" ht="15" customHeight="1">
      <c r="A27" s="114"/>
      <c r="B27" s="114"/>
      <c r="C27" s="115"/>
      <c r="D27" s="114"/>
    </row>
    <row r="28" spans="1:4" ht="11.45" customHeight="1">
      <c r="A28" s="114"/>
      <c r="B28" s="114"/>
      <c r="C28" s="115"/>
      <c r="D28" s="114"/>
    </row>
    <row r="29" spans="1:4" ht="20.25">
      <c r="A29" s="114"/>
      <c r="C29" s="115"/>
      <c r="D29" s="114"/>
    </row>
    <row r="30" spans="1:4" ht="24" customHeight="1">
      <c r="A30" s="114"/>
      <c r="B30" s="114"/>
      <c r="C30" s="115"/>
      <c r="D30" s="114"/>
    </row>
    <row r="31" spans="1:4" ht="20.25">
      <c r="A31" s="114"/>
      <c r="D31" s="114"/>
    </row>
    <row r="32" spans="1:4" ht="20.25">
      <c r="A32" s="114"/>
      <c r="D32" s="114"/>
    </row>
    <row r="33" spans="1:4" ht="22.15">
      <c r="A33" s="114"/>
      <c r="B33" s="124" t="s">
        <v>8</v>
      </c>
      <c r="D33" s="114"/>
    </row>
    <row r="34" spans="1:4" ht="20.25">
      <c r="A34" s="114"/>
      <c r="D34" s="114"/>
    </row>
    <row r="35" spans="1:4" ht="20.25">
      <c r="A35" s="114"/>
      <c r="B35" s="125" t="s">
        <v>9</v>
      </c>
      <c r="C35" s="126" t="s">
        <v>10</v>
      </c>
      <c r="D35" s="114"/>
    </row>
    <row r="36" spans="1:4" ht="20.25">
      <c r="A36" s="114"/>
      <c r="B36" s="113" t="s">
        <v>11</v>
      </c>
      <c r="D36" s="114"/>
    </row>
    <row r="37" spans="1:4" ht="20.25">
      <c r="A37" s="114"/>
      <c r="B37" s="113" t="s">
        <v>12</v>
      </c>
      <c r="C37" s="127" t="s">
        <v>13</v>
      </c>
      <c r="D37" s="114"/>
    </row>
    <row r="38" spans="1:4" ht="20.25">
      <c r="A38" s="114"/>
      <c r="B38" s="113" t="s">
        <v>14</v>
      </c>
      <c r="C38" s="127" t="s">
        <v>15</v>
      </c>
      <c r="D38" s="114"/>
    </row>
    <row r="39" spans="1:4" ht="22.5" customHeight="1">
      <c r="A39" s="114"/>
      <c r="B39" s="113" t="s">
        <v>16</v>
      </c>
      <c r="C39" s="127" t="s">
        <v>17</v>
      </c>
      <c r="D39" s="114"/>
    </row>
    <row r="40" spans="1:4" ht="20.25">
      <c r="A40" s="114"/>
      <c r="B40" s="113" t="s">
        <v>18</v>
      </c>
      <c r="C40" s="127" t="s">
        <v>19</v>
      </c>
      <c r="D40" s="114"/>
    </row>
    <row r="41" spans="1:4" ht="20.25">
      <c r="A41" s="114"/>
      <c r="B41" s="113" t="s">
        <v>20</v>
      </c>
      <c r="C41" s="127" t="s">
        <v>21</v>
      </c>
      <c r="D41" s="114"/>
    </row>
    <row r="42" spans="1:4" ht="20.25">
      <c r="A42" s="114"/>
      <c r="B42" s="113" t="s">
        <v>22</v>
      </c>
      <c r="C42" s="127" t="s">
        <v>23</v>
      </c>
      <c r="D42" s="114"/>
    </row>
    <row r="43" spans="1:4" ht="20.25">
      <c r="A43" s="114"/>
      <c r="B43" s="113" t="s">
        <v>24</v>
      </c>
      <c r="C43" s="127" t="s">
        <v>25</v>
      </c>
      <c r="D43" s="114"/>
    </row>
    <row r="44" spans="1:4" ht="20.25">
      <c r="A44" s="114"/>
      <c r="B44" s="113" t="s">
        <v>26</v>
      </c>
      <c r="D44" s="114"/>
    </row>
    <row r="45" spans="1:4" ht="20.25">
      <c r="A45" s="114"/>
      <c r="B45" s="113" t="s">
        <v>27</v>
      </c>
      <c r="C45" s="127" t="s">
        <v>28</v>
      </c>
      <c r="D45" s="114"/>
    </row>
    <row r="46" spans="1:4" ht="22.15" customHeight="1">
      <c r="A46" s="114"/>
      <c r="B46" s="113" t="s">
        <v>29</v>
      </c>
      <c r="C46" s="127" t="s">
        <v>30</v>
      </c>
      <c r="D46" s="114"/>
    </row>
    <row r="47" spans="1:4" ht="20.25">
      <c r="A47" s="114"/>
      <c r="B47" s="113" t="s">
        <v>31</v>
      </c>
      <c r="C47" s="127" t="s">
        <v>32</v>
      </c>
      <c r="D47" s="114"/>
    </row>
    <row r="48" spans="1:4" ht="20.25">
      <c r="A48" s="114"/>
      <c r="B48" s="113" t="s">
        <v>33</v>
      </c>
      <c r="C48" s="127" t="s">
        <v>32</v>
      </c>
      <c r="D48" s="114"/>
    </row>
    <row r="49" spans="1:4" ht="17.649999999999999" customHeight="1">
      <c r="A49" s="114"/>
      <c r="B49" s="113" t="s">
        <v>34</v>
      </c>
      <c r="C49" s="127" t="s">
        <v>32</v>
      </c>
      <c r="D49" s="114"/>
    </row>
    <row r="50" spans="1:4" ht="20.65" customHeight="1">
      <c r="B50" s="113" t="s">
        <v>35</v>
      </c>
      <c r="C50" s="127" t="s">
        <v>32</v>
      </c>
    </row>
    <row r="51" spans="1:4" ht="20.25" customHeight="1">
      <c r="B51" s="113" t="s">
        <v>36</v>
      </c>
      <c r="C51" s="127" t="s">
        <v>32</v>
      </c>
    </row>
    <row r="52" spans="1:4" ht="17.649999999999999" customHeight="1">
      <c r="B52" s="113" t="s">
        <v>37</v>
      </c>
      <c r="C52" s="127" t="s">
        <v>32</v>
      </c>
    </row>
    <row r="53" spans="1:4" ht="17.649999999999999" customHeight="1">
      <c r="B53" s="113" t="s">
        <v>38</v>
      </c>
      <c r="C53" s="127" t="s">
        <v>32</v>
      </c>
    </row>
    <row r="54" spans="1:4" ht="20.25" customHeight="1">
      <c r="B54" s="113" t="s">
        <v>39</v>
      </c>
      <c r="C54" s="127" t="s">
        <v>40</v>
      </c>
    </row>
    <row r="55" spans="1:4" ht="13.5" customHeight="1"/>
    <row r="56" spans="1:4" ht="13.5" customHeight="1"/>
    <row r="57" spans="1:4" ht="13.5" customHeight="1"/>
    <row r="58" spans="1:4" ht="13.5" customHeight="1"/>
    <row r="59" spans="1:4" ht="13.5" customHeight="1"/>
    <row r="60" spans="1:4" ht="13.5" customHeight="1"/>
    <row r="61" spans="1:4" ht="13.5" customHeight="1"/>
    <row r="62" spans="1:4" ht="13.5" customHeight="1"/>
    <row r="63" spans="1:4" ht="13.5" customHeight="1"/>
    <row r="64" spans="1: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sheetData>
  <hyperlinks>
    <hyperlink ref="C9" r:id="rId1" xr:uid="{A21BCA31-2055-46AB-A55D-BB24A1AE5777}"/>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4E10-298B-4FF4-AF57-4E34FC7E4F83}">
  <sheetPr>
    <tabColor theme="3"/>
  </sheetPr>
  <dimension ref="A1"/>
  <sheetViews>
    <sheetView showGridLines="0" zoomScale="80" zoomScaleNormal="80" workbookViewId="0"/>
  </sheetViews>
  <sheetFormatPr defaultRowHeight="12.7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DC509-77B7-49AC-AF04-C64773182770}">
  <dimension ref="A1:P86"/>
  <sheetViews>
    <sheetView showGridLines="0" zoomScale="80" zoomScaleNormal="80" workbookViewId="0">
      <selection activeCell="D17" sqref="D17:D37"/>
    </sheetView>
  </sheetViews>
  <sheetFormatPr defaultRowHeight="12.75"/>
  <cols>
    <col min="1" max="1" width="4.42578125" customWidth="1"/>
    <col min="2" max="2" width="28.42578125" customWidth="1"/>
    <col min="3" max="3" width="12.7109375" customWidth="1"/>
    <col min="4" max="5" width="11.28515625" customWidth="1"/>
  </cols>
  <sheetData>
    <row r="1" spans="1:16" s="9" customFormat="1" ht="30.75" customHeight="1">
      <c r="A1" s="10" t="str">
        <f>CONCATENATE(C4," - ", C5)</f>
        <v>ANH - PR19 WINEP Carryover</v>
      </c>
    </row>
    <row r="4" spans="1:16" ht="13.15">
      <c r="B4" s="5" t="s">
        <v>41</v>
      </c>
      <c r="C4" s="8" t="s">
        <v>42</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c r="B9" s="131"/>
      <c r="D9" s="143"/>
      <c r="E9" s="143"/>
      <c r="F9" s="143"/>
      <c r="G9" s="143"/>
      <c r="H9" s="143"/>
      <c r="I9" s="143"/>
      <c r="J9" s="143"/>
      <c r="K9" s="143"/>
      <c r="L9" s="143"/>
      <c r="M9" s="143"/>
      <c r="N9" s="143"/>
      <c r="O9" s="143"/>
    </row>
    <row r="10" spans="1:16" ht="26.25">
      <c r="B10" s="130" t="s">
        <v>49</v>
      </c>
      <c r="C10" s="144"/>
      <c r="D10" s="143"/>
      <c r="E10" s="143"/>
      <c r="F10" s="143"/>
      <c r="G10" s="143"/>
      <c r="H10" s="143"/>
      <c r="I10" s="143"/>
      <c r="J10" s="143"/>
      <c r="K10" s="143"/>
      <c r="L10" s="143"/>
      <c r="M10" s="143"/>
      <c r="N10" s="143"/>
    </row>
    <row r="11" spans="1:16" ht="45.4" customHeight="1">
      <c r="B11" s="5" t="s">
        <v>50</v>
      </c>
      <c r="C11" s="164" t="s">
        <v>51</v>
      </c>
      <c r="D11" s="165"/>
      <c r="E11" s="165"/>
      <c r="F11" s="165"/>
      <c r="G11" s="165"/>
      <c r="H11" s="165"/>
      <c r="I11" s="165"/>
      <c r="J11" s="165"/>
      <c r="K11" s="165"/>
      <c r="L11" s="165"/>
      <c r="M11" s="165"/>
      <c r="N11" s="165"/>
      <c r="O11" s="166"/>
      <c r="P11" s="7"/>
    </row>
    <row r="12" spans="1:16" ht="82.9" customHeight="1">
      <c r="B12" s="5" t="s">
        <v>52</v>
      </c>
      <c r="C12" s="164" t="s">
        <v>53</v>
      </c>
      <c r="D12" s="165"/>
      <c r="E12" s="165"/>
      <c r="F12" s="165"/>
      <c r="G12" s="165"/>
      <c r="H12" s="165"/>
      <c r="I12" s="165"/>
      <c r="J12" s="165"/>
      <c r="K12" s="165"/>
      <c r="L12" s="165"/>
      <c r="M12" s="165"/>
      <c r="N12" s="165"/>
      <c r="O12" s="166"/>
      <c r="P12" s="7"/>
    </row>
    <row r="13" spans="1:16" ht="36" customHeight="1">
      <c r="B13" s="5" t="s">
        <v>54</v>
      </c>
      <c r="C13" s="164" t="s">
        <v>55</v>
      </c>
      <c r="D13" s="165"/>
      <c r="E13" s="165"/>
      <c r="F13" s="165"/>
      <c r="G13" s="165"/>
      <c r="H13" s="165"/>
      <c r="I13" s="165"/>
      <c r="J13" s="165"/>
      <c r="K13" s="165"/>
      <c r="L13" s="165"/>
      <c r="M13" s="165"/>
      <c r="N13" s="165"/>
      <c r="O13" s="166"/>
    </row>
    <row r="14" spans="1:16" ht="30.75" customHeight="1">
      <c r="B14" s="129" t="s">
        <v>56</v>
      </c>
      <c r="C14" s="164" t="s">
        <v>57</v>
      </c>
      <c r="D14" s="165"/>
      <c r="E14" s="165"/>
      <c r="F14" s="165"/>
      <c r="G14" s="165"/>
      <c r="H14" s="165"/>
      <c r="I14" s="165"/>
      <c r="J14" s="165"/>
      <c r="K14" s="165"/>
      <c r="L14" s="165"/>
      <c r="M14" s="165"/>
      <c r="N14" s="165"/>
      <c r="O14" s="166"/>
    </row>
    <row r="16" spans="1:16" ht="26.25">
      <c r="B16" s="132" t="s">
        <v>58</v>
      </c>
      <c r="C16" s="1" t="s">
        <v>59</v>
      </c>
      <c r="D16" s="145" t="s">
        <v>60</v>
      </c>
    </row>
    <row r="17" spans="2:4">
      <c r="B17" s="104" t="s">
        <v>61</v>
      </c>
      <c r="C17" s="3" t="s">
        <v>62</v>
      </c>
      <c r="D17" s="107">
        <f>INDEX(WINEP_Inputs_ANH!$DG$5:$DG$26, MATCH('WINEP Carryover_ANH'!B17, WINEP_Inputs_ANH!$DK$5:$DK$26,0))</f>
        <v>1.37982648226272</v>
      </c>
    </row>
    <row r="18" spans="2:4">
      <c r="B18" s="104" t="s">
        <v>63</v>
      </c>
      <c r="C18" s="3" t="s">
        <v>62</v>
      </c>
      <c r="D18" s="107">
        <f>INDEX(WINEP_Inputs_ANH!$DG$5:$DG$26, MATCH('WINEP Carryover_ANH'!B18, WINEP_Inputs_ANH!$DK$5:$DK$26,0))</f>
        <v>0.10960669320710045</v>
      </c>
    </row>
    <row r="19" spans="2:4">
      <c r="B19" s="104" t="s">
        <v>64</v>
      </c>
      <c r="C19" s="3" t="s">
        <v>62</v>
      </c>
      <c r="D19" s="107">
        <f>INDEX(WINEP_Inputs_ANH!$DG$5:$DG$26, MATCH('WINEP Carryover_ANH'!B19, WINEP_Inputs_ANH!$DK$5:$DK$26,0))</f>
        <v>0.27036317657751446</v>
      </c>
    </row>
    <row r="20" spans="2:4">
      <c r="B20" s="104" t="s">
        <v>65</v>
      </c>
      <c r="C20" s="3" t="s">
        <v>62</v>
      </c>
      <c r="D20" s="107">
        <f>INDEX(WINEP_Inputs_ANH!$DG$5:$DG$26, MATCH('WINEP Carryover_ANH'!B20, WINEP_Inputs_ANH!$DK$5:$DK$26,0))</f>
        <v>0.10960669320710045</v>
      </c>
    </row>
    <row r="21" spans="2:4">
      <c r="B21" s="104" t="s">
        <v>66</v>
      </c>
      <c r="C21" s="3" t="s">
        <v>62</v>
      </c>
      <c r="D21" s="107">
        <f>INDEX(WINEP_Inputs_ANH!$DG$5:$DG$26, MATCH('WINEP Carryover_ANH'!B21, WINEP_Inputs_ANH!$DK$5:$DK$26,0))</f>
        <v>0.27401673301775115</v>
      </c>
    </row>
    <row r="22" spans="2:4">
      <c r="B22" s="104" t="s">
        <v>67</v>
      </c>
      <c r="C22" s="3" t="s">
        <v>62</v>
      </c>
      <c r="D22" s="107">
        <f>INDEX(WINEP_Inputs_ANH!$DG$5:$DG$26, MATCH('WINEP Carryover_ANH'!B22, WINEP_Inputs_ANH!$DK$5:$DK$26,0))</f>
        <v>1.9266420961514767</v>
      </c>
    </row>
    <row r="23" spans="2:4">
      <c r="B23" s="104" t="s">
        <v>68</v>
      </c>
      <c r="C23" s="3" t="s">
        <v>62</v>
      </c>
      <c r="D23" s="107">
        <f>INDEX(WINEP_Inputs_ANH!$DG$5:$DG$26, MATCH('WINEP Carryover_ANH'!B23, WINEP_Inputs_ANH!$DK$5:$DK$26,0))</f>
        <v>0.10960669320710045</v>
      </c>
    </row>
    <row r="24" spans="2:4">
      <c r="B24" s="104" t="s">
        <v>69</v>
      </c>
      <c r="C24" s="3" t="s">
        <v>62</v>
      </c>
      <c r="D24" s="107">
        <f>INDEX(WINEP_Inputs_ANH!$DG$5:$DG$26, MATCH('WINEP Carryover_ANH'!B24, WINEP_Inputs_ANH!$DK$5:$DK$26,0))</f>
        <v>0.10960669320710045</v>
      </c>
    </row>
    <row r="25" spans="2:4">
      <c r="B25" s="104" t="s">
        <v>70</v>
      </c>
      <c r="C25" s="3" t="s">
        <v>62</v>
      </c>
      <c r="D25" s="107">
        <f>INDEX(WINEP_Inputs_ANH!$DG$5:$DG$26, MATCH('WINEP Carryover_ANH'!B25, WINEP_Inputs_ANH!$DK$5:$DK$26,0))</f>
        <v>0.191202787039053</v>
      </c>
    </row>
    <row r="26" spans="2:4">
      <c r="B26" s="104" t="s">
        <v>71</v>
      </c>
      <c r="C26" s="3" t="s">
        <v>62</v>
      </c>
      <c r="D26" s="107">
        <f>INDEX(WINEP_Inputs_ANH!$DG$5:$DG$26, MATCH('WINEP Carryover_ANH'!B26, WINEP_Inputs_ANH!$DK$5:$DK$26,0))</f>
        <v>0.27401673301775115</v>
      </c>
    </row>
    <row r="27" spans="2:4">
      <c r="B27" s="104" t="s">
        <v>72</v>
      </c>
      <c r="C27" s="3" t="s">
        <v>62</v>
      </c>
      <c r="D27" s="107">
        <f>INDEX(WINEP_Inputs_ANH!$DG$5:$DG$26, MATCH('WINEP Carryover_ANH'!B27, WINEP_Inputs_ANH!$DK$5:$DK$26,0))</f>
        <v>0.27401673301775115</v>
      </c>
    </row>
    <row r="28" spans="2:4">
      <c r="B28" s="104" t="s">
        <v>73</v>
      </c>
      <c r="C28" s="3" t="s">
        <v>62</v>
      </c>
      <c r="D28" s="107">
        <f>INDEX(WINEP_Inputs_ANH!$DG$5:$DG$26, MATCH('WINEP Carryover_ANH'!B28, WINEP_Inputs_ANH!$DK$5:$DK$26,0))</f>
        <v>0.27036317657751446</v>
      </c>
    </row>
    <row r="29" spans="2:4">
      <c r="B29" s="104" t="s">
        <v>74</v>
      </c>
      <c r="C29" s="3" t="s">
        <v>62</v>
      </c>
      <c r="D29" s="107">
        <f>INDEX(WINEP_Inputs_ANH!$DG$5:$DG$26, MATCH('WINEP Carryover_ANH'!B29, WINEP_Inputs_ANH!$DK$5:$DK$26,0))</f>
        <v>0.27401673301775115</v>
      </c>
    </row>
    <row r="30" spans="2:4">
      <c r="B30" s="104" t="s">
        <v>75</v>
      </c>
      <c r="C30" s="3" t="s">
        <v>62</v>
      </c>
      <c r="D30" s="107">
        <f>INDEX(WINEP_Inputs_ANH!$DG$5:$DG$26, MATCH('WINEP Carryover_ANH'!B30, WINEP_Inputs_ANH!$DK$5:$DK$26,0))</f>
        <v>0.10960669320710045</v>
      </c>
    </row>
    <row r="31" spans="2:4">
      <c r="B31" s="104" t="s">
        <v>76</v>
      </c>
      <c r="C31" s="3" t="s">
        <v>62</v>
      </c>
      <c r="D31" s="107">
        <f>INDEX(WINEP_Inputs_ANH!$DG$5:$DG$26, MATCH('WINEP Carryover_ANH'!B31, WINEP_Inputs_ANH!$DK$5:$DK$26,0))</f>
        <v>0.10960669320710045</v>
      </c>
    </row>
    <row r="32" spans="2:4">
      <c r="B32" s="104" t="s">
        <v>77</v>
      </c>
      <c r="C32" s="3" t="s">
        <v>62</v>
      </c>
      <c r="D32" s="107">
        <f>INDEX(WINEP_Inputs_ANH!$DG$5:$DG$26, MATCH('WINEP Carryover_ANH'!B32, WINEP_Inputs_ANH!$DK$5:$DK$26,0))</f>
        <v>0.191202787039053</v>
      </c>
    </row>
    <row r="33" spans="2:4">
      <c r="B33" s="104" t="s">
        <v>78</v>
      </c>
      <c r="C33" s="3" t="s">
        <v>62</v>
      </c>
      <c r="D33" s="107">
        <f>INDEX(WINEP_Inputs_ANH!$DG$5:$DG$26, MATCH('WINEP Carryover_ANH'!B33, WINEP_Inputs_ANH!$DK$5:$DK$26,0))</f>
        <v>0.10960669320710045</v>
      </c>
    </row>
    <row r="34" spans="2:4">
      <c r="B34" s="104" t="s">
        <v>79</v>
      </c>
      <c r="C34" s="3" t="s">
        <v>62</v>
      </c>
      <c r="D34" s="107">
        <f>INDEX(WINEP_Inputs_ANH!$DG$5:$DG$26, MATCH('WINEP Carryover_ANH'!B34, WINEP_Inputs_ANH!$DK$5:$DK$26,0))</f>
        <v>0.19363849133254413</v>
      </c>
    </row>
    <row r="35" spans="2:4">
      <c r="B35" s="104" t="s">
        <v>80</v>
      </c>
      <c r="C35" s="3" t="s">
        <v>62</v>
      </c>
      <c r="D35" s="107">
        <f>INDEX(WINEP_Inputs_ANH!$DG$5:$DG$26, MATCH('WINEP Carryover_ANH'!B35, WINEP_Inputs_ANH!$DK$5:$DK$26,0))</f>
        <v>0.10960669320710045</v>
      </c>
    </row>
    <row r="36" spans="2:4">
      <c r="B36" s="104" t="s">
        <v>81</v>
      </c>
      <c r="C36" s="3" t="s">
        <v>62</v>
      </c>
      <c r="D36" s="107">
        <f>INDEX(WINEP_Inputs_ANH!$DG$5:$DG$26, MATCH('WINEP Carryover_ANH'!B36, WINEP_Inputs_ANH!$DK$5:$DK$26,0))</f>
        <v>1.9217706875644947</v>
      </c>
    </row>
    <row r="37" spans="2:4">
      <c r="B37" s="104" t="s">
        <v>82</v>
      </c>
      <c r="C37" s="3" t="s">
        <v>62</v>
      </c>
      <c r="D37" s="107">
        <f>INDEX(WINEP_Inputs_ANH!$DG$5:$DG$26, MATCH('WINEP Carryover_ANH'!B37, WINEP_Inputs_ANH!$DK$5:$DK$26,0))</f>
        <v>0.27401673301775115</v>
      </c>
    </row>
    <row r="38" spans="2:4">
      <c r="B38" s="102"/>
      <c r="C38" s="103"/>
      <c r="D38" s="103"/>
    </row>
    <row r="40" spans="2:4" ht="26.25">
      <c r="B40" s="132" t="s">
        <v>83</v>
      </c>
      <c r="C40" s="1" t="s">
        <v>59</v>
      </c>
      <c r="D40" s="1" t="s">
        <v>84</v>
      </c>
    </row>
    <row r="41" spans="2:4">
      <c r="B41" s="104" t="s">
        <v>61</v>
      </c>
      <c r="C41" s="3" t="s">
        <v>85</v>
      </c>
      <c r="D41" s="108">
        <f>INDEX(WINEP_Inputs_ANH!$DI$5:$DI$26, MATCH('WINEP Carryover_ANH'!B41, WINEP_Inputs_ANH!$DK$5:$DK$26,0))</f>
        <v>4.564925945485832E-3</v>
      </c>
    </row>
    <row r="42" spans="2:4">
      <c r="B42" s="104" t="s">
        <v>63</v>
      </c>
      <c r="C42" s="3" t="s">
        <v>85</v>
      </c>
      <c r="D42" s="108">
        <f>INDEX(WINEP_Inputs_ANH!$DI$5:$DI$26, MATCH('WINEP Carryover_ANH'!B42, WINEP_Inputs_ANH!$DK$5:$DK$26,0))</f>
        <v>3.6261547669349067E-4</v>
      </c>
    </row>
    <row r="43" spans="2:4">
      <c r="B43" s="104" t="s">
        <v>64</v>
      </c>
      <c r="C43" s="3" t="s">
        <v>85</v>
      </c>
      <c r="D43" s="108">
        <f>INDEX(WINEP_Inputs_ANH!$DI$5:$DI$26, MATCH('WINEP Carryover_ANH'!B43, WINEP_Inputs_ANH!$DK$5:$DK$26,0))</f>
        <v>8.9445150917727694E-4</v>
      </c>
    </row>
    <row r="44" spans="2:4">
      <c r="B44" s="104" t="s">
        <v>65</v>
      </c>
      <c r="C44" s="3" t="s">
        <v>85</v>
      </c>
      <c r="D44" s="108">
        <f>INDEX(WINEP_Inputs_ANH!$DI$5:$DI$26, MATCH('WINEP Carryover_ANH'!B44, WINEP_Inputs_ANH!$DK$5:$DK$26,0))</f>
        <v>3.6261547669349067E-4</v>
      </c>
    </row>
    <row r="45" spans="2:4">
      <c r="B45" s="104" t="s">
        <v>66</v>
      </c>
      <c r="C45" s="3" t="s">
        <v>85</v>
      </c>
      <c r="D45" s="108">
        <f>INDEX(WINEP_Inputs_ANH!$DI$5:$DI$26, MATCH('WINEP Carryover_ANH'!B45, WINEP_Inputs_ANH!$DK$5:$DK$26,0))</f>
        <v>9.0653869173372675E-4</v>
      </c>
    </row>
    <row r="46" spans="2:4">
      <c r="B46" s="104" t="s">
        <v>67</v>
      </c>
      <c r="C46" s="3" t="s">
        <v>85</v>
      </c>
      <c r="D46" s="108">
        <f>INDEX(WINEP_Inputs_ANH!$DI$5:$DI$26, MATCH('WINEP Carryover_ANH'!B46, WINEP_Inputs_ANH!$DK$5:$DK$26,0))</f>
        <v>6.3739742681011352E-3</v>
      </c>
    </row>
    <row r="47" spans="2:4">
      <c r="B47" s="104" t="s">
        <v>68</v>
      </c>
      <c r="C47" s="3" t="s">
        <v>85</v>
      </c>
      <c r="D47" s="108">
        <f>INDEX(WINEP_Inputs_ANH!$DI$5:$DI$26, MATCH('WINEP Carryover_ANH'!B47, WINEP_Inputs_ANH!$DK$5:$DK$26,0))</f>
        <v>3.6261547669349067E-4</v>
      </c>
    </row>
    <row r="48" spans="2:4">
      <c r="B48" s="104" t="s">
        <v>69</v>
      </c>
      <c r="C48" s="3" t="s">
        <v>85</v>
      </c>
      <c r="D48" s="108">
        <f>INDEX(WINEP_Inputs_ANH!$DI$5:$DI$26, MATCH('WINEP Carryover_ANH'!B48, WINEP_Inputs_ANH!$DK$5:$DK$26,0))</f>
        <v>3.6261547669349067E-4</v>
      </c>
    </row>
    <row r="49" spans="2:5">
      <c r="B49" s="104" t="s">
        <v>70</v>
      </c>
      <c r="C49" s="3" t="s">
        <v>85</v>
      </c>
      <c r="D49" s="108">
        <f>INDEX(WINEP_Inputs_ANH!$DI$5:$DI$26, MATCH('WINEP Carryover_ANH'!B49, WINEP_Inputs_ANH!$DK$5:$DK$26,0))</f>
        <v>6.3256255378753366E-4</v>
      </c>
    </row>
    <row r="50" spans="2:5">
      <c r="B50" s="104" t="s">
        <v>71</v>
      </c>
      <c r="C50" s="3" t="s">
        <v>85</v>
      </c>
      <c r="D50" s="108">
        <f>INDEX(WINEP_Inputs_ANH!$DI$5:$DI$26, MATCH('WINEP Carryover_ANH'!B50, WINEP_Inputs_ANH!$DK$5:$DK$26,0))</f>
        <v>9.0653869173372675E-4</v>
      </c>
    </row>
    <row r="51" spans="2:5">
      <c r="B51" s="104" t="s">
        <v>72</v>
      </c>
      <c r="C51" s="3" t="s">
        <v>85</v>
      </c>
      <c r="D51" s="108">
        <f>INDEX(WINEP_Inputs_ANH!$DI$5:$DI$26, MATCH('WINEP Carryover_ANH'!B51, WINEP_Inputs_ANH!$DK$5:$DK$26,0))</f>
        <v>9.0653869173372675E-4</v>
      </c>
    </row>
    <row r="52" spans="2:5">
      <c r="B52" s="104" t="s">
        <v>73</v>
      </c>
      <c r="C52" s="3" t="s">
        <v>85</v>
      </c>
      <c r="D52" s="108">
        <f>INDEX(WINEP_Inputs_ANH!$DI$5:$DI$26, MATCH('WINEP Carryover_ANH'!B52, WINEP_Inputs_ANH!$DK$5:$DK$26,0))</f>
        <v>8.9445150917727694E-4</v>
      </c>
    </row>
    <row r="53" spans="2:5">
      <c r="B53" s="104" t="s">
        <v>74</v>
      </c>
      <c r="C53" s="3" t="s">
        <v>85</v>
      </c>
      <c r="D53" s="108">
        <f>INDEX(WINEP_Inputs_ANH!$DI$5:$DI$26, MATCH('WINEP Carryover_ANH'!B53, WINEP_Inputs_ANH!$DK$5:$DK$26,0))</f>
        <v>9.0653869173372675E-4</v>
      </c>
    </row>
    <row r="54" spans="2:5">
      <c r="B54" s="104" t="s">
        <v>75</v>
      </c>
      <c r="C54" s="3" t="s">
        <v>85</v>
      </c>
      <c r="D54" s="108">
        <f>INDEX(WINEP_Inputs_ANH!$DI$5:$DI$26, MATCH('WINEP Carryover_ANH'!B54, WINEP_Inputs_ANH!$DK$5:$DK$26,0))</f>
        <v>3.6261547669349067E-4</v>
      </c>
    </row>
    <row r="55" spans="2:5">
      <c r="B55" s="104" t="s">
        <v>76</v>
      </c>
      <c r="C55" s="3" t="s">
        <v>85</v>
      </c>
      <c r="D55" s="108">
        <f>INDEX(WINEP_Inputs_ANH!$DI$5:$DI$26, MATCH('WINEP Carryover_ANH'!B55, WINEP_Inputs_ANH!$DK$5:$DK$26,0))</f>
        <v>3.6261547669349067E-4</v>
      </c>
    </row>
    <row r="56" spans="2:5">
      <c r="B56" s="104" t="s">
        <v>77</v>
      </c>
      <c r="C56" s="3" t="s">
        <v>85</v>
      </c>
      <c r="D56" s="108">
        <f>INDEX(WINEP_Inputs_ANH!$DI$5:$DI$26, MATCH('WINEP Carryover_ANH'!B56, WINEP_Inputs_ANH!$DK$5:$DK$26,0))</f>
        <v>6.3256255378753366E-4</v>
      </c>
    </row>
    <row r="57" spans="2:5">
      <c r="B57" s="104" t="s">
        <v>78</v>
      </c>
      <c r="C57" s="3" t="s">
        <v>85</v>
      </c>
      <c r="D57" s="108">
        <f>INDEX(WINEP_Inputs_ANH!$DI$5:$DI$26, MATCH('WINEP Carryover_ANH'!B57, WINEP_Inputs_ANH!$DK$5:$DK$26,0))</f>
        <v>3.6261547669349067E-4</v>
      </c>
    </row>
    <row r="58" spans="2:5">
      <c r="B58" s="104" t="s">
        <v>79</v>
      </c>
      <c r="C58" s="3" t="s">
        <v>85</v>
      </c>
      <c r="D58" s="108">
        <f>INDEX(WINEP_Inputs_ANH!$DI$5:$DI$26, MATCH('WINEP Carryover_ANH'!B58, WINEP_Inputs_ANH!$DK$5:$DK$26,0))</f>
        <v>6.4062067549183353E-4</v>
      </c>
    </row>
    <row r="59" spans="2:5">
      <c r="B59" s="104" t="s">
        <v>80</v>
      </c>
      <c r="C59" s="3" t="s">
        <v>85</v>
      </c>
      <c r="D59" s="108">
        <f>INDEX(WINEP_Inputs_ANH!$DI$5:$DI$26, MATCH('WINEP Carryover_ANH'!B59, WINEP_Inputs_ANH!$DK$5:$DK$26,0))</f>
        <v>3.6261547669349067E-4</v>
      </c>
    </row>
    <row r="60" spans="2:5">
      <c r="B60" s="104" t="s">
        <v>81</v>
      </c>
      <c r="C60" s="3" t="s">
        <v>85</v>
      </c>
      <c r="D60" s="108">
        <f>INDEX(WINEP_Inputs_ANH!$DI$5:$DI$26, MATCH('WINEP Carryover_ANH'!B60, WINEP_Inputs_ANH!$DK$5:$DK$26,0))</f>
        <v>6.3578580246925363E-3</v>
      </c>
    </row>
    <row r="61" spans="2:5">
      <c r="B61" s="104" t="s">
        <v>82</v>
      </c>
      <c r="C61" s="3" t="s">
        <v>85</v>
      </c>
      <c r="D61" s="108">
        <f>INDEX(WINEP_Inputs_ANH!$DI$5:$DI$26, MATCH('WINEP Carryover_ANH'!B61, WINEP_Inputs_ANH!$DK$5:$DK$26,0))</f>
        <v>9.0653869173372675E-4</v>
      </c>
    </row>
    <row r="62" spans="2:5">
      <c r="B62" s="102"/>
      <c r="C62" s="103"/>
      <c r="D62" s="103"/>
      <c r="E62" s="103"/>
    </row>
    <row r="63" spans="2:5">
      <c r="B63" s="102"/>
      <c r="C63" s="103"/>
      <c r="D63" s="103"/>
      <c r="E63" s="103"/>
    </row>
    <row r="65" spans="2:15" ht="13.15">
      <c r="B65" s="6" t="s">
        <v>86</v>
      </c>
      <c r="C65" s="2" t="s">
        <v>59</v>
      </c>
      <c r="D65" s="2" t="s">
        <v>87</v>
      </c>
      <c r="E65" s="2" t="s">
        <v>88</v>
      </c>
      <c r="F65" s="2" t="s">
        <v>89</v>
      </c>
      <c r="G65" s="2" t="s">
        <v>90</v>
      </c>
      <c r="H65" s="2" t="s">
        <v>91</v>
      </c>
      <c r="I65" s="2" t="s">
        <v>92</v>
      </c>
      <c r="J65" s="2" t="s">
        <v>93</v>
      </c>
      <c r="K65" s="2" t="s">
        <v>94</v>
      </c>
      <c r="L65" s="2" t="s">
        <v>95</v>
      </c>
      <c r="M65" s="2" t="s">
        <v>96</v>
      </c>
      <c r="N65" s="2" t="s">
        <v>97</v>
      </c>
      <c r="O65" s="2" t="s">
        <v>98</v>
      </c>
    </row>
    <row r="66" spans="2:15">
      <c r="B66" s="104" t="s">
        <v>61</v>
      </c>
      <c r="C66" s="3"/>
      <c r="D66" s="3">
        <v>0</v>
      </c>
      <c r="E66" s="3">
        <v>0</v>
      </c>
      <c r="F66" s="3">
        <v>1</v>
      </c>
      <c r="G66" s="3">
        <v>1</v>
      </c>
      <c r="H66" s="3">
        <v>1</v>
      </c>
      <c r="I66" s="3">
        <v>1</v>
      </c>
      <c r="J66" s="3">
        <v>1</v>
      </c>
      <c r="K66" s="3">
        <v>1</v>
      </c>
      <c r="L66" s="3">
        <v>1</v>
      </c>
      <c r="M66" s="3">
        <v>1</v>
      </c>
      <c r="N66" s="3">
        <v>1</v>
      </c>
      <c r="O66" s="3">
        <v>1</v>
      </c>
    </row>
    <row r="67" spans="2:15">
      <c r="B67" s="104" t="s">
        <v>63</v>
      </c>
      <c r="C67" s="3"/>
      <c r="D67" s="3">
        <v>0</v>
      </c>
      <c r="E67" s="3">
        <v>0</v>
      </c>
      <c r="F67" s="3">
        <v>1</v>
      </c>
      <c r="G67" s="3">
        <v>1</v>
      </c>
      <c r="H67" s="3">
        <v>1</v>
      </c>
      <c r="I67" s="3">
        <v>1</v>
      </c>
      <c r="J67" s="3">
        <v>1</v>
      </c>
      <c r="K67" s="3">
        <v>1</v>
      </c>
      <c r="L67" s="3">
        <v>1</v>
      </c>
      <c r="M67" s="3">
        <v>1</v>
      </c>
      <c r="N67" s="3">
        <v>1</v>
      </c>
      <c r="O67" s="3">
        <v>1</v>
      </c>
    </row>
    <row r="68" spans="2:15">
      <c r="B68" s="104" t="s">
        <v>64</v>
      </c>
      <c r="C68" s="3"/>
      <c r="D68" s="3">
        <v>0</v>
      </c>
      <c r="E68" s="3">
        <v>0</v>
      </c>
      <c r="F68" s="3">
        <v>1</v>
      </c>
      <c r="G68" s="3">
        <v>1</v>
      </c>
      <c r="H68" s="3">
        <v>1</v>
      </c>
      <c r="I68" s="3">
        <v>1</v>
      </c>
      <c r="J68" s="3">
        <v>1</v>
      </c>
      <c r="K68" s="3">
        <v>1</v>
      </c>
      <c r="L68" s="3">
        <v>1</v>
      </c>
      <c r="M68" s="3">
        <v>1</v>
      </c>
      <c r="N68" s="3">
        <v>1</v>
      </c>
      <c r="O68" s="3">
        <v>1</v>
      </c>
    </row>
    <row r="69" spans="2:15">
      <c r="B69" s="104" t="s">
        <v>65</v>
      </c>
      <c r="C69" s="3"/>
      <c r="D69" s="3">
        <v>0</v>
      </c>
      <c r="E69" s="3">
        <v>0</v>
      </c>
      <c r="F69" s="3">
        <v>1</v>
      </c>
      <c r="G69" s="3">
        <v>1</v>
      </c>
      <c r="H69" s="3">
        <v>1</v>
      </c>
      <c r="I69" s="3">
        <v>1</v>
      </c>
      <c r="J69" s="3">
        <v>1</v>
      </c>
      <c r="K69" s="3">
        <v>1</v>
      </c>
      <c r="L69" s="3">
        <v>1</v>
      </c>
      <c r="M69" s="3">
        <v>1</v>
      </c>
      <c r="N69" s="3">
        <v>1</v>
      </c>
      <c r="O69" s="3">
        <v>1</v>
      </c>
    </row>
    <row r="70" spans="2:15">
      <c r="B70" s="104" t="s">
        <v>66</v>
      </c>
      <c r="C70" s="3"/>
      <c r="D70" s="3">
        <v>0</v>
      </c>
      <c r="E70" s="3">
        <v>0</v>
      </c>
      <c r="F70" s="3">
        <v>1</v>
      </c>
      <c r="G70" s="3">
        <v>1</v>
      </c>
      <c r="H70" s="3">
        <v>1</v>
      </c>
      <c r="I70" s="3">
        <v>1</v>
      </c>
      <c r="J70" s="3">
        <v>1</v>
      </c>
      <c r="K70" s="3">
        <v>1</v>
      </c>
      <c r="L70" s="3">
        <v>1</v>
      </c>
      <c r="M70" s="3">
        <v>1</v>
      </c>
      <c r="N70" s="3">
        <v>1</v>
      </c>
      <c r="O70" s="3">
        <v>1</v>
      </c>
    </row>
    <row r="71" spans="2:15">
      <c r="B71" s="104" t="s">
        <v>67</v>
      </c>
      <c r="C71" s="3"/>
      <c r="D71" s="3">
        <v>0</v>
      </c>
      <c r="E71" s="3">
        <v>0</v>
      </c>
      <c r="F71" s="3">
        <v>1</v>
      </c>
      <c r="G71" s="3">
        <v>1</v>
      </c>
      <c r="H71" s="3">
        <v>1</v>
      </c>
      <c r="I71" s="3">
        <v>1</v>
      </c>
      <c r="J71" s="3">
        <v>1</v>
      </c>
      <c r="K71" s="3">
        <v>1</v>
      </c>
      <c r="L71" s="3">
        <v>1</v>
      </c>
      <c r="M71" s="3">
        <v>1</v>
      </c>
      <c r="N71" s="3">
        <v>1</v>
      </c>
      <c r="O71" s="3">
        <v>1</v>
      </c>
    </row>
    <row r="72" spans="2:15">
      <c r="B72" s="104" t="s">
        <v>68</v>
      </c>
      <c r="C72" s="3"/>
      <c r="D72" s="3">
        <v>0</v>
      </c>
      <c r="E72" s="3">
        <v>0</v>
      </c>
      <c r="F72" s="3">
        <v>1</v>
      </c>
      <c r="G72" s="3">
        <v>1</v>
      </c>
      <c r="H72" s="3">
        <v>1</v>
      </c>
      <c r="I72" s="3">
        <v>1</v>
      </c>
      <c r="J72" s="3">
        <v>1</v>
      </c>
      <c r="K72" s="3">
        <v>1</v>
      </c>
      <c r="L72" s="3">
        <v>1</v>
      </c>
      <c r="M72" s="3">
        <v>1</v>
      </c>
      <c r="N72" s="3">
        <v>1</v>
      </c>
      <c r="O72" s="3">
        <v>1</v>
      </c>
    </row>
    <row r="73" spans="2:15">
      <c r="B73" s="104" t="s">
        <v>69</v>
      </c>
      <c r="C73" s="3"/>
      <c r="D73" s="3">
        <v>0</v>
      </c>
      <c r="E73" s="3">
        <v>0</v>
      </c>
      <c r="F73" s="3">
        <v>1</v>
      </c>
      <c r="G73" s="3">
        <v>1</v>
      </c>
      <c r="H73" s="3">
        <v>1</v>
      </c>
      <c r="I73" s="3">
        <v>1</v>
      </c>
      <c r="J73" s="3">
        <v>1</v>
      </c>
      <c r="K73" s="3">
        <v>1</v>
      </c>
      <c r="L73" s="3">
        <v>1</v>
      </c>
      <c r="M73" s="3">
        <v>1</v>
      </c>
      <c r="N73" s="3">
        <v>1</v>
      </c>
      <c r="O73" s="3">
        <v>1</v>
      </c>
    </row>
    <row r="74" spans="2:15">
      <c r="B74" s="104" t="s">
        <v>70</v>
      </c>
      <c r="C74" s="3"/>
      <c r="D74" s="3">
        <v>0</v>
      </c>
      <c r="E74" s="3">
        <v>0</v>
      </c>
      <c r="F74" s="3">
        <v>1</v>
      </c>
      <c r="G74" s="3">
        <v>1</v>
      </c>
      <c r="H74" s="3">
        <v>1</v>
      </c>
      <c r="I74" s="3">
        <v>1</v>
      </c>
      <c r="J74" s="3">
        <v>1</v>
      </c>
      <c r="K74" s="3">
        <v>1</v>
      </c>
      <c r="L74" s="3">
        <v>1</v>
      </c>
      <c r="M74" s="3">
        <v>1</v>
      </c>
      <c r="N74" s="3">
        <v>1</v>
      </c>
      <c r="O74" s="3">
        <v>1</v>
      </c>
    </row>
    <row r="75" spans="2:15">
      <c r="B75" s="104" t="s">
        <v>71</v>
      </c>
      <c r="C75" s="3"/>
      <c r="D75" s="3">
        <v>0</v>
      </c>
      <c r="E75" s="3">
        <v>0</v>
      </c>
      <c r="F75" s="3">
        <v>1</v>
      </c>
      <c r="G75" s="3">
        <v>1</v>
      </c>
      <c r="H75" s="3">
        <v>1</v>
      </c>
      <c r="I75" s="3">
        <v>1</v>
      </c>
      <c r="J75" s="3">
        <v>1</v>
      </c>
      <c r="K75" s="3">
        <v>1</v>
      </c>
      <c r="L75" s="3">
        <v>1</v>
      </c>
      <c r="M75" s="3">
        <v>1</v>
      </c>
      <c r="N75" s="3">
        <v>1</v>
      </c>
      <c r="O75" s="3">
        <v>1</v>
      </c>
    </row>
    <row r="76" spans="2:15">
      <c r="B76" s="104" t="s">
        <v>72</v>
      </c>
      <c r="C76" s="3"/>
      <c r="D76" s="3">
        <v>0</v>
      </c>
      <c r="E76" s="3">
        <v>0</v>
      </c>
      <c r="F76" s="3">
        <v>1</v>
      </c>
      <c r="G76" s="3">
        <v>1</v>
      </c>
      <c r="H76" s="3">
        <v>1</v>
      </c>
      <c r="I76" s="3">
        <v>1</v>
      </c>
      <c r="J76" s="3">
        <v>1</v>
      </c>
      <c r="K76" s="3">
        <v>1</v>
      </c>
      <c r="L76" s="3">
        <v>1</v>
      </c>
      <c r="M76" s="3">
        <v>1</v>
      </c>
      <c r="N76" s="3">
        <v>1</v>
      </c>
      <c r="O76" s="3">
        <v>1</v>
      </c>
    </row>
    <row r="77" spans="2:15">
      <c r="B77" s="104" t="s">
        <v>73</v>
      </c>
      <c r="C77" s="3"/>
      <c r="D77" s="3">
        <v>0</v>
      </c>
      <c r="E77" s="3">
        <v>0</v>
      </c>
      <c r="F77" s="3">
        <v>1</v>
      </c>
      <c r="G77" s="3">
        <v>1</v>
      </c>
      <c r="H77" s="3">
        <v>1</v>
      </c>
      <c r="I77" s="3">
        <v>1</v>
      </c>
      <c r="J77" s="3">
        <v>1</v>
      </c>
      <c r="K77" s="3">
        <v>1</v>
      </c>
      <c r="L77" s="3">
        <v>1</v>
      </c>
      <c r="M77" s="3">
        <v>1</v>
      </c>
      <c r="N77" s="3">
        <v>1</v>
      </c>
      <c r="O77" s="3">
        <v>1</v>
      </c>
    </row>
    <row r="78" spans="2:15">
      <c r="B78" s="104" t="s">
        <v>74</v>
      </c>
      <c r="C78" s="3"/>
      <c r="D78" s="3">
        <v>0</v>
      </c>
      <c r="E78" s="3">
        <v>0</v>
      </c>
      <c r="F78" s="3">
        <v>1</v>
      </c>
      <c r="G78" s="3">
        <v>1</v>
      </c>
      <c r="H78" s="3">
        <v>1</v>
      </c>
      <c r="I78" s="3">
        <v>1</v>
      </c>
      <c r="J78" s="3">
        <v>1</v>
      </c>
      <c r="K78" s="3">
        <v>1</v>
      </c>
      <c r="L78" s="3">
        <v>1</v>
      </c>
      <c r="M78" s="3">
        <v>1</v>
      </c>
      <c r="N78" s="3">
        <v>1</v>
      </c>
      <c r="O78" s="3">
        <v>1</v>
      </c>
    </row>
    <row r="79" spans="2:15">
      <c r="B79" s="104" t="s">
        <v>75</v>
      </c>
      <c r="C79" s="3"/>
      <c r="D79" s="3">
        <v>0</v>
      </c>
      <c r="E79" s="3">
        <v>0</v>
      </c>
      <c r="F79" s="3">
        <v>1</v>
      </c>
      <c r="G79" s="3">
        <v>1</v>
      </c>
      <c r="H79" s="3">
        <v>1</v>
      </c>
      <c r="I79" s="3">
        <v>1</v>
      </c>
      <c r="J79" s="3">
        <v>1</v>
      </c>
      <c r="K79" s="3">
        <v>1</v>
      </c>
      <c r="L79" s="3">
        <v>1</v>
      </c>
      <c r="M79" s="3">
        <v>1</v>
      </c>
      <c r="N79" s="3">
        <v>1</v>
      </c>
      <c r="O79" s="3">
        <v>1</v>
      </c>
    </row>
    <row r="80" spans="2:15">
      <c r="B80" s="104" t="s">
        <v>76</v>
      </c>
      <c r="C80" s="3"/>
      <c r="D80" s="3">
        <v>0</v>
      </c>
      <c r="E80" s="3">
        <v>0</v>
      </c>
      <c r="F80" s="3">
        <v>1</v>
      </c>
      <c r="G80" s="3">
        <v>1</v>
      </c>
      <c r="H80" s="3">
        <v>1</v>
      </c>
      <c r="I80" s="3">
        <v>1</v>
      </c>
      <c r="J80" s="3">
        <v>1</v>
      </c>
      <c r="K80" s="3">
        <v>1</v>
      </c>
      <c r="L80" s="3">
        <v>1</v>
      </c>
      <c r="M80" s="3">
        <v>1</v>
      </c>
      <c r="N80" s="3">
        <v>1</v>
      </c>
      <c r="O80" s="3">
        <v>1</v>
      </c>
    </row>
    <row r="81" spans="2:15">
      <c r="B81" s="104" t="s">
        <v>77</v>
      </c>
      <c r="C81" s="3"/>
      <c r="D81" s="3">
        <v>0</v>
      </c>
      <c r="E81" s="3">
        <v>0</v>
      </c>
      <c r="F81" s="3">
        <v>1</v>
      </c>
      <c r="G81" s="3">
        <v>1</v>
      </c>
      <c r="H81" s="3">
        <v>1</v>
      </c>
      <c r="I81" s="3">
        <v>1</v>
      </c>
      <c r="J81" s="3">
        <v>1</v>
      </c>
      <c r="K81" s="3">
        <v>1</v>
      </c>
      <c r="L81" s="3">
        <v>1</v>
      </c>
      <c r="M81" s="3">
        <v>1</v>
      </c>
      <c r="N81" s="3">
        <v>1</v>
      </c>
      <c r="O81" s="3">
        <v>1</v>
      </c>
    </row>
    <row r="82" spans="2:15">
      <c r="B82" s="104" t="s">
        <v>78</v>
      </c>
      <c r="C82" s="3"/>
      <c r="D82" s="3">
        <v>0</v>
      </c>
      <c r="E82" s="3">
        <v>0</v>
      </c>
      <c r="F82" s="3">
        <v>1</v>
      </c>
      <c r="G82" s="3">
        <v>1</v>
      </c>
      <c r="H82" s="3">
        <v>1</v>
      </c>
      <c r="I82" s="3">
        <v>1</v>
      </c>
      <c r="J82" s="3">
        <v>1</v>
      </c>
      <c r="K82" s="3">
        <v>1</v>
      </c>
      <c r="L82" s="3">
        <v>1</v>
      </c>
      <c r="M82" s="3">
        <v>1</v>
      </c>
      <c r="N82" s="3">
        <v>1</v>
      </c>
      <c r="O82" s="3">
        <v>1</v>
      </c>
    </row>
    <row r="83" spans="2:15">
      <c r="B83" s="104" t="s">
        <v>79</v>
      </c>
      <c r="C83" s="3"/>
      <c r="D83" s="3">
        <v>0</v>
      </c>
      <c r="E83" s="3">
        <v>0</v>
      </c>
      <c r="F83" s="3">
        <v>1</v>
      </c>
      <c r="G83" s="3">
        <v>1</v>
      </c>
      <c r="H83" s="3">
        <v>1</v>
      </c>
      <c r="I83" s="3">
        <v>1</v>
      </c>
      <c r="J83" s="3">
        <v>1</v>
      </c>
      <c r="K83" s="3">
        <v>1</v>
      </c>
      <c r="L83" s="3">
        <v>1</v>
      </c>
      <c r="M83" s="3">
        <v>1</v>
      </c>
      <c r="N83" s="3">
        <v>1</v>
      </c>
      <c r="O83" s="3">
        <v>1</v>
      </c>
    </row>
    <row r="84" spans="2:15">
      <c r="B84" s="104" t="s">
        <v>80</v>
      </c>
      <c r="C84" s="3"/>
      <c r="D84" s="3">
        <v>0</v>
      </c>
      <c r="E84" s="3">
        <v>0</v>
      </c>
      <c r="F84" s="3">
        <v>1</v>
      </c>
      <c r="G84" s="3">
        <v>1</v>
      </c>
      <c r="H84" s="3">
        <v>1</v>
      </c>
      <c r="I84" s="3">
        <v>1</v>
      </c>
      <c r="J84" s="3">
        <v>1</v>
      </c>
      <c r="K84" s="3">
        <v>1</v>
      </c>
      <c r="L84" s="3">
        <v>1</v>
      </c>
      <c r="M84" s="3">
        <v>1</v>
      </c>
      <c r="N84" s="3">
        <v>1</v>
      </c>
      <c r="O84" s="3">
        <v>1</v>
      </c>
    </row>
    <row r="85" spans="2:15">
      <c r="B85" s="104" t="s">
        <v>81</v>
      </c>
      <c r="C85" s="3"/>
      <c r="D85" s="3">
        <v>0</v>
      </c>
      <c r="E85" s="3">
        <v>0</v>
      </c>
      <c r="F85" s="3">
        <v>1</v>
      </c>
      <c r="G85" s="3">
        <v>1</v>
      </c>
      <c r="H85" s="3">
        <v>1</v>
      </c>
      <c r="I85" s="3">
        <v>1</v>
      </c>
      <c r="J85" s="3">
        <v>1</v>
      </c>
      <c r="K85" s="3">
        <v>1</v>
      </c>
      <c r="L85" s="3">
        <v>1</v>
      </c>
      <c r="M85" s="3">
        <v>1</v>
      </c>
      <c r="N85" s="3">
        <v>1</v>
      </c>
      <c r="O85" s="3">
        <v>1</v>
      </c>
    </row>
    <row r="86" spans="2:15">
      <c r="B86" s="104" t="s">
        <v>82</v>
      </c>
      <c r="C86" s="3"/>
      <c r="D86" s="3">
        <v>0</v>
      </c>
      <c r="E86" s="3">
        <v>0</v>
      </c>
      <c r="F86" s="3">
        <v>1</v>
      </c>
      <c r="G86" s="3">
        <v>1</v>
      </c>
      <c r="H86" s="3">
        <v>1</v>
      </c>
      <c r="I86" s="3">
        <v>1</v>
      </c>
      <c r="J86" s="3">
        <v>1</v>
      </c>
      <c r="K86" s="3">
        <v>1</v>
      </c>
      <c r="L86" s="3">
        <v>1</v>
      </c>
      <c r="M86" s="3">
        <v>1</v>
      </c>
      <c r="N86" s="3">
        <v>1</v>
      </c>
      <c r="O86" s="3">
        <v>1</v>
      </c>
    </row>
  </sheetData>
  <mergeCells count="5">
    <mergeCell ref="C13:O13"/>
    <mergeCell ref="C14:O14"/>
    <mergeCell ref="C11:O11"/>
    <mergeCell ref="C12:O12"/>
    <mergeCell ref="C8:O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3DF82-8DB0-477E-9088-FDE8D71BF08E}">
  <dimension ref="A1:P32"/>
  <sheetViews>
    <sheetView showGridLines="0" topLeftCell="A5" zoomScale="80" zoomScaleNormal="80" workbookViewId="0">
      <selection activeCell="R14" sqref="R14"/>
    </sheetView>
  </sheetViews>
  <sheetFormatPr defaultRowHeight="12.75"/>
  <cols>
    <col min="1" max="1" width="4.42578125" customWidth="1"/>
    <col min="2" max="2" width="28.42578125" customWidth="1"/>
    <col min="3" max="3" width="12.7109375" customWidth="1"/>
    <col min="4" max="5" width="11.28515625" customWidth="1"/>
  </cols>
  <sheetData>
    <row r="1" spans="1:16" s="9" customFormat="1" ht="30.75" customHeight="1">
      <c r="A1" s="10" t="str">
        <f>CONCATENATE(C4," - ", C5)</f>
        <v>NES - PR19 WINEP Carryover</v>
      </c>
    </row>
    <row r="4" spans="1:16" ht="13.15">
      <c r="B4" s="5" t="s">
        <v>41</v>
      </c>
      <c r="C4" s="8" t="s">
        <v>99</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c r="B9" s="131"/>
      <c r="D9" s="143"/>
      <c r="E9" s="143"/>
      <c r="F9" s="143"/>
      <c r="G9" s="143"/>
      <c r="H9" s="143"/>
      <c r="I9" s="143"/>
      <c r="J9" s="143"/>
      <c r="K9" s="143"/>
      <c r="L9" s="143"/>
      <c r="M9" s="143"/>
      <c r="N9" s="143"/>
      <c r="O9" s="143"/>
    </row>
    <row r="10" spans="1:16" ht="26.25">
      <c r="B10" s="130" t="s">
        <v>49</v>
      </c>
      <c r="C10" s="144"/>
      <c r="D10" s="143"/>
      <c r="E10" s="143"/>
      <c r="F10" s="143"/>
      <c r="G10" s="143"/>
      <c r="H10" s="143"/>
      <c r="I10" s="143"/>
      <c r="J10" s="143"/>
      <c r="K10" s="143"/>
      <c r="L10" s="143"/>
      <c r="M10" s="143"/>
      <c r="N10" s="143"/>
    </row>
    <row r="11" spans="1:16" ht="45" customHeight="1">
      <c r="B11" s="5" t="s">
        <v>50</v>
      </c>
      <c r="C11" s="164" t="s">
        <v>51</v>
      </c>
      <c r="D11" s="165"/>
      <c r="E11" s="165"/>
      <c r="F11" s="165"/>
      <c r="G11" s="165"/>
      <c r="H11" s="165"/>
      <c r="I11" s="165"/>
      <c r="J11" s="165"/>
      <c r="K11" s="165"/>
      <c r="L11" s="165"/>
      <c r="M11" s="165"/>
      <c r="N11" s="165"/>
      <c r="O11" s="166"/>
      <c r="P11" s="7"/>
    </row>
    <row r="12" spans="1:16" ht="71.25" customHeight="1">
      <c r="B12" s="5" t="s">
        <v>52</v>
      </c>
      <c r="C12" s="164" t="s">
        <v>53</v>
      </c>
      <c r="D12" s="165"/>
      <c r="E12" s="165"/>
      <c r="F12" s="165"/>
      <c r="G12" s="165"/>
      <c r="H12" s="165"/>
      <c r="I12" s="165"/>
      <c r="J12" s="165"/>
      <c r="K12" s="165"/>
      <c r="L12" s="165"/>
      <c r="M12" s="165"/>
      <c r="N12" s="165"/>
      <c r="O12" s="166"/>
      <c r="P12" s="7"/>
    </row>
    <row r="13" spans="1:16" ht="43.5" customHeight="1">
      <c r="B13" s="5" t="s">
        <v>54</v>
      </c>
      <c r="C13" s="164" t="s">
        <v>55</v>
      </c>
      <c r="D13" s="165"/>
      <c r="E13" s="165"/>
      <c r="F13" s="165"/>
      <c r="G13" s="165"/>
      <c r="H13" s="165"/>
      <c r="I13" s="165"/>
      <c r="J13" s="165"/>
      <c r="K13" s="165"/>
      <c r="L13" s="165"/>
      <c r="M13" s="165"/>
      <c r="N13" s="165"/>
      <c r="O13" s="166"/>
    </row>
    <row r="14" spans="1:16" ht="39.4" customHeight="1">
      <c r="B14" s="129" t="s">
        <v>56</v>
      </c>
      <c r="C14" s="164" t="s">
        <v>57</v>
      </c>
      <c r="D14" s="165"/>
      <c r="E14" s="165"/>
      <c r="F14" s="165"/>
      <c r="G14" s="165"/>
      <c r="H14" s="165"/>
      <c r="I14" s="165"/>
      <c r="J14" s="165"/>
      <c r="K14" s="165"/>
      <c r="L14" s="165"/>
      <c r="M14" s="165"/>
      <c r="N14" s="165"/>
      <c r="O14" s="166"/>
    </row>
    <row r="16" spans="1:16" ht="26.25">
      <c r="B16" s="132" t="s">
        <v>58</v>
      </c>
      <c r="C16" s="1" t="s">
        <v>59</v>
      </c>
      <c r="D16" s="145" t="s">
        <v>60</v>
      </c>
    </row>
    <row r="17" spans="2:15">
      <c r="B17" s="104" t="s">
        <v>100</v>
      </c>
      <c r="C17" s="3" t="s">
        <v>62</v>
      </c>
      <c r="D17" s="108">
        <f>INDEX(WINEP_Inputs_NES!$DG$5:$DG$7, MATCH('WINEP Carryover_NES'!B17, WINEP_Inputs_NES!$DK$5:$DK$7,0))</f>
        <v>1.3043196491644953</v>
      </c>
    </row>
    <row r="18" spans="2:15">
      <c r="B18" s="104" t="s">
        <v>101</v>
      </c>
      <c r="C18" s="3" t="s">
        <v>62</v>
      </c>
      <c r="D18" s="108">
        <f>INDEX(WINEP_Inputs_NES!$DG$5:$DG$7, MATCH('WINEP Carryover_NES'!B18, WINEP_Inputs_NES!$DK$5:$DK$7,0))</f>
        <v>5.1941394058698158</v>
      </c>
    </row>
    <row r="19" spans="2:15">
      <c r="B19" s="104" t="s">
        <v>102</v>
      </c>
      <c r="C19" s="3" t="s">
        <v>62</v>
      </c>
      <c r="D19" s="108">
        <f>INDEX(WINEP_Inputs_NES!$DG$5:$DG$7, MATCH('WINEP Carryover_NES'!B19, WINEP_Inputs_NES!$DK$5:$DK$7,0))</f>
        <v>3.3174292477349065</v>
      </c>
    </row>
    <row r="20" spans="2:15">
      <c r="B20" s="102"/>
      <c r="C20" s="103"/>
      <c r="D20" s="103"/>
    </row>
    <row r="22" spans="2:15" ht="26.25">
      <c r="B22" s="132" t="s">
        <v>83</v>
      </c>
      <c r="C22" s="1" t="s">
        <v>59</v>
      </c>
      <c r="D22" s="1" t="s">
        <v>84</v>
      </c>
    </row>
    <row r="23" spans="2:15">
      <c r="B23" s="104" t="s">
        <v>100</v>
      </c>
      <c r="C23" s="3" t="s">
        <v>85</v>
      </c>
      <c r="D23" s="108">
        <f>INDEX(WINEP_Inputs_NES!$DI$5:$DI$7, MATCH('WINEP Carryover_NES'!B23, WINEP_Inputs_NES!$DK$5:$DK$7,0))</f>
        <v>4.315124172652539E-3</v>
      </c>
    </row>
    <row r="24" spans="2:15">
      <c r="B24" s="104" t="s">
        <v>101</v>
      </c>
      <c r="C24" s="3" t="s">
        <v>85</v>
      </c>
      <c r="D24" s="108">
        <f>INDEX(WINEP_Inputs_NES!$DI$5:$DI$7, MATCH('WINEP Carryover_NES'!B24, WINEP_Inputs_NES!$DK$5:$DK$7,0))</f>
        <v>1.7183944534419307E-2</v>
      </c>
      <c r="E24" s="103"/>
    </row>
    <row r="25" spans="2:15">
      <c r="B25" s="104" t="s">
        <v>102</v>
      </c>
      <c r="C25" s="3" t="s">
        <v>85</v>
      </c>
      <c r="D25" s="108">
        <f>INDEX(WINEP_Inputs_NES!$DI$5:$DI$7, MATCH('WINEP Carryover_NES'!B25, WINEP_Inputs_NES!$DK$5:$DK$7,0))</f>
        <v>1.0975161761256317E-2</v>
      </c>
      <c r="E25" s="103"/>
    </row>
    <row r="26" spans="2:15">
      <c r="B26" s="102"/>
      <c r="C26" s="103"/>
      <c r="D26" s="103"/>
      <c r="E26" s="103"/>
    </row>
    <row r="27" spans="2:15">
      <c r="B27" s="102"/>
      <c r="C27" s="103"/>
      <c r="D27" s="103"/>
      <c r="E27" s="103"/>
    </row>
    <row r="29" spans="2:15" ht="13.15">
      <c r="B29" s="6" t="s">
        <v>86</v>
      </c>
      <c r="C29" s="2" t="s">
        <v>59</v>
      </c>
      <c r="D29" s="2" t="s">
        <v>87</v>
      </c>
      <c r="E29" s="2" t="s">
        <v>88</v>
      </c>
      <c r="F29" s="2" t="s">
        <v>89</v>
      </c>
      <c r="G29" s="2" t="s">
        <v>90</v>
      </c>
      <c r="H29" s="2" t="s">
        <v>91</v>
      </c>
      <c r="I29" s="2" t="s">
        <v>92</v>
      </c>
      <c r="J29" s="2" t="s">
        <v>93</v>
      </c>
      <c r="K29" s="2" t="s">
        <v>94</v>
      </c>
      <c r="L29" s="2" t="s">
        <v>95</v>
      </c>
      <c r="M29" s="2" t="s">
        <v>96</v>
      </c>
      <c r="N29" s="2" t="s">
        <v>97</v>
      </c>
      <c r="O29" s="2" t="s">
        <v>98</v>
      </c>
    </row>
    <row r="30" spans="2:15">
      <c r="B30" s="104" t="s">
        <v>100</v>
      </c>
      <c r="C30" s="3"/>
      <c r="D30" s="3">
        <v>0</v>
      </c>
      <c r="E30" s="3">
        <v>0</v>
      </c>
      <c r="F30" s="3">
        <v>1</v>
      </c>
      <c r="G30" s="3">
        <v>1</v>
      </c>
      <c r="H30" s="3">
        <v>1</v>
      </c>
      <c r="I30" s="3">
        <v>1</v>
      </c>
      <c r="J30" s="3">
        <v>1</v>
      </c>
      <c r="K30" s="3">
        <v>1</v>
      </c>
      <c r="L30" s="3">
        <v>1</v>
      </c>
      <c r="M30" s="3">
        <v>1</v>
      </c>
      <c r="N30" s="3">
        <v>1</v>
      </c>
      <c r="O30" s="3">
        <v>1</v>
      </c>
    </row>
    <row r="31" spans="2:15">
      <c r="B31" s="104" t="s">
        <v>101</v>
      </c>
      <c r="C31" s="3"/>
      <c r="D31" s="3">
        <v>0</v>
      </c>
      <c r="E31" s="3">
        <v>0</v>
      </c>
      <c r="F31" s="3">
        <v>1</v>
      </c>
      <c r="G31" s="3">
        <v>1</v>
      </c>
      <c r="H31" s="3">
        <v>1</v>
      </c>
      <c r="I31" s="3">
        <v>1</v>
      </c>
      <c r="J31" s="3">
        <v>1</v>
      </c>
      <c r="K31" s="3">
        <v>1</v>
      </c>
      <c r="L31" s="3">
        <v>1</v>
      </c>
      <c r="M31" s="3">
        <v>1</v>
      </c>
      <c r="N31" s="3">
        <v>1</v>
      </c>
      <c r="O31" s="3">
        <v>1</v>
      </c>
    </row>
    <row r="32" spans="2:15">
      <c r="B32" s="104" t="s">
        <v>102</v>
      </c>
      <c r="C32" s="3"/>
      <c r="D32" s="3">
        <v>0</v>
      </c>
      <c r="E32" s="3">
        <v>0</v>
      </c>
      <c r="F32" s="3">
        <v>1</v>
      </c>
      <c r="G32" s="3">
        <v>1</v>
      </c>
      <c r="H32" s="3">
        <v>1</v>
      </c>
      <c r="I32" s="3">
        <v>1</v>
      </c>
      <c r="J32" s="3">
        <v>1</v>
      </c>
      <c r="K32" s="3">
        <v>1</v>
      </c>
      <c r="L32" s="3">
        <v>1</v>
      </c>
      <c r="M32" s="3">
        <v>1</v>
      </c>
      <c r="N32" s="3">
        <v>1</v>
      </c>
      <c r="O32" s="3">
        <v>1</v>
      </c>
    </row>
  </sheetData>
  <mergeCells count="5">
    <mergeCell ref="C13:O13"/>
    <mergeCell ref="C14:O14"/>
    <mergeCell ref="C11:O11"/>
    <mergeCell ref="C12:O12"/>
    <mergeCell ref="C8:O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3F49D-0669-4AE9-9DA8-FCAFB479A663}">
  <dimension ref="A1:P65"/>
  <sheetViews>
    <sheetView showGridLines="0" topLeftCell="A5" zoomScale="80" zoomScaleNormal="80" workbookViewId="0">
      <selection activeCell="D17" sqref="D17:D30"/>
    </sheetView>
  </sheetViews>
  <sheetFormatPr defaultRowHeight="12.75"/>
  <cols>
    <col min="1" max="1" width="4.42578125" customWidth="1"/>
    <col min="2" max="2" width="28.42578125" customWidth="1"/>
    <col min="3" max="3" width="12.7109375" customWidth="1"/>
    <col min="4" max="5" width="11.28515625" customWidth="1"/>
  </cols>
  <sheetData>
    <row r="1" spans="1:16" s="9" customFormat="1" ht="30.75" customHeight="1">
      <c r="A1" s="10" t="str">
        <f>CONCATENATE(C4," - ", C5)</f>
        <v>SRN - PR19 WINEP Carryover</v>
      </c>
    </row>
    <row r="4" spans="1:16" ht="13.15">
      <c r="B4" s="5" t="s">
        <v>41</v>
      </c>
      <c r="C4" s="8" t="s">
        <v>103</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c r="B9" s="131"/>
      <c r="D9" s="143"/>
      <c r="E9" s="143"/>
      <c r="F9" s="143"/>
      <c r="G9" s="143"/>
      <c r="H9" s="143"/>
      <c r="I9" s="143"/>
      <c r="J9" s="143"/>
      <c r="K9" s="143"/>
      <c r="L9" s="143"/>
      <c r="M9" s="143"/>
      <c r="N9" s="143"/>
      <c r="O9" s="143"/>
    </row>
    <row r="10" spans="1:16" ht="26.25">
      <c r="B10" s="130" t="s">
        <v>49</v>
      </c>
      <c r="C10" s="144"/>
      <c r="D10" s="143"/>
      <c r="E10" s="143"/>
      <c r="F10" s="143"/>
      <c r="G10" s="143"/>
      <c r="H10" s="143"/>
      <c r="I10" s="143"/>
      <c r="J10" s="143"/>
      <c r="K10" s="143"/>
      <c r="L10" s="143"/>
      <c r="M10" s="143"/>
      <c r="N10" s="143"/>
    </row>
    <row r="11" spans="1:16" ht="37.9" customHeight="1">
      <c r="B11" s="5" t="s">
        <v>50</v>
      </c>
      <c r="C11" s="164" t="s">
        <v>51</v>
      </c>
      <c r="D11" s="165"/>
      <c r="E11" s="165"/>
      <c r="F11" s="165"/>
      <c r="G11" s="165"/>
      <c r="H11" s="165"/>
      <c r="I11" s="165"/>
      <c r="J11" s="165"/>
      <c r="K11" s="165"/>
      <c r="L11" s="165"/>
      <c r="M11" s="165"/>
      <c r="N11" s="165"/>
      <c r="O11" s="166"/>
      <c r="P11" s="7"/>
    </row>
    <row r="12" spans="1:16" ht="62.65" customHeight="1">
      <c r="B12" s="5" t="s">
        <v>52</v>
      </c>
      <c r="C12" s="164" t="s">
        <v>53</v>
      </c>
      <c r="D12" s="165"/>
      <c r="E12" s="165"/>
      <c r="F12" s="165"/>
      <c r="G12" s="165"/>
      <c r="H12" s="165"/>
      <c r="I12" s="165"/>
      <c r="J12" s="165"/>
      <c r="K12" s="165"/>
      <c r="L12" s="165"/>
      <c r="M12" s="165"/>
      <c r="N12" s="165"/>
      <c r="O12" s="166"/>
      <c r="P12" s="7"/>
    </row>
    <row r="13" spans="1:16" ht="34.9" customHeight="1">
      <c r="B13" s="5" t="s">
        <v>54</v>
      </c>
      <c r="C13" s="164" t="s">
        <v>55</v>
      </c>
      <c r="D13" s="165"/>
      <c r="E13" s="165"/>
      <c r="F13" s="165"/>
      <c r="G13" s="165"/>
      <c r="H13" s="165"/>
      <c r="I13" s="165"/>
      <c r="J13" s="165"/>
      <c r="K13" s="165"/>
      <c r="L13" s="165"/>
      <c r="M13" s="165"/>
      <c r="N13" s="165"/>
      <c r="O13" s="166"/>
    </row>
    <row r="14" spans="1:16" ht="35.25" customHeight="1">
      <c r="B14" s="129" t="s">
        <v>56</v>
      </c>
      <c r="C14" s="164" t="s">
        <v>57</v>
      </c>
      <c r="D14" s="165"/>
      <c r="E14" s="165"/>
      <c r="F14" s="165"/>
      <c r="G14" s="165"/>
      <c r="H14" s="165"/>
      <c r="I14" s="165"/>
      <c r="J14" s="165"/>
      <c r="K14" s="165"/>
      <c r="L14" s="165"/>
      <c r="M14" s="165"/>
      <c r="N14" s="165"/>
      <c r="O14" s="166"/>
    </row>
    <row r="16" spans="1:16" ht="26.25">
      <c r="B16" s="132" t="s">
        <v>58</v>
      </c>
      <c r="C16" s="1" t="s">
        <v>59</v>
      </c>
      <c r="D16" s="145" t="s">
        <v>60</v>
      </c>
    </row>
    <row r="17" spans="2:4">
      <c r="B17" s="4" t="s">
        <v>104</v>
      </c>
      <c r="C17" s="3" t="s">
        <v>62</v>
      </c>
      <c r="D17" s="107">
        <f>INDEX(WINEP_Inputs_SRN!$DG$5:$DG$18, MATCH('WINEP Carryover_SRN'!B17, WINEP_Inputs_SRN!$DK$5:$DK$18,0))</f>
        <v>4.220964952122535</v>
      </c>
    </row>
    <row r="18" spans="2:4">
      <c r="B18" s="4" t="s">
        <v>105</v>
      </c>
      <c r="C18" s="3" t="s">
        <v>62</v>
      </c>
      <c r="D18" s="107">
        <f>INDEX(WINEP_Inputs_SRN!$DG$5:$DG$18, MATCH('WINEP Carryover_SRN'!B18, WINEP_Inputs_SRN!$DK$5:$DK$18,0))</f>
        <v>4.0561119967746579</v>
      </c>
    </row>
    <row r="19" spans="2:4">
      <c r="B19" s="4" t="s">
        <v>106</v>
      </c>
      <c r="C19" s="3" t="s">
        <v>62</v>
      </c>
      <c r="D19" s="107">
        <f>INDEX(WINEP_Inputs_SRN!$DG$5:$DG$18, MATCH('WINEP Carryover_SRN'!B19, WINEP_Inputs_SRN!$DK$5:$DK$18,0))</f>
        <v>4.0561119967746579</v>
      </c>
    </row>
    <row r="20" spans="2:4">
      <c r="B20" s="104" t="s">
        <v>107</v>
      </c>
      <c r="C20" s="3" t="s">
        <v>62</v>
      </c>
      <c r="D20" s="107">
        <f>INDEX(WINEP_Inputs_SRN!$DG$5:$DG$18, MATCH('WINEP Carryover_SRN'!B20, WINEP_Inputs_SRN!$DK$5:$DK$18,0))</f>
        <v>4.0561119967746579</v>
      </c>
    </row>
    <row r="21" spans="2:4">
      <c r="B21" s="104" t="s">
        <v>108</v>
      </c>
      <c r="C21" s="3" t="s">
        <v>62</v>
      </c>
      <c r="D21" s="107">
        <f>INDEX(WINEP_Inputs_SRN!$DG$5:$DG$18, MATCH('WINEP Carryover_SRN'!B21, WINEP_Inputs_SRN!$DK$5:$DK$18,0))</f>
        <v>4.0561119967746579</v>
      </c>
    </row>
    <row r="22" spans="2:4">
      <c r="B22" s="104" t="s">
        <v>109</v>
      </c>
      <c r="C22" s="3" t="s">
        <v>62</v>
      </c>
      <c r="D22" s="107">
        <f>INDEX(WINEP_Inputs_SRN!$DG$5:$DG$18, MATCH('WINEP Carryover_SRN'!B22, WINEP_Inputs_SRN!$DK$5:$DK$18,0))</f>
        <v>4.0561119967746579</v>
      </c>
    </row>
    <row r="23" spans="2:4">
      <c r="B23" s="104" t="s">
        <v>110</v>
      </c>
      <c r="C23" s="3" t="s">
        <v>62</v>
      </c>
      <c r="D23" s="107">
        <f>INDEX(WINEP_Inputs_SRN!$DG$5:$DG$18, MATCH('WINEP Carryover_SRN'!B23, WINEP_Inputs_SRN!$DK$5:$DK$18,0))</f>
        <v>4.0561119967746579</v>
      </c>
    </row>
    <row r="24" spans="2:4">
      <c r="B24" s="104" t="s">
        <v>111</v>
      </c>
      <c r="C24" s="3" t="s">
        <v>62</v>
      </c>
      <c r="D24" s="107">
        <f>INDEX(WINEP_Inputs_SRN!$DG$5:$DG$18, MATCH('WINEP Carryover_SRN'!B24, WINEP_Inputs_SRN!$DK$5:$DK$18,0))</f>
        <v>4.0561119967746579</v>
      </c>
    </row>
    <row r="25" spans="2:4">
      <c r="B25" s="104" t="s">
        <v>112</v>
      </c>
      <c r="C25" s="3" t="s">
        <v>62</v>
      </c>
      <c r="D25" s="107">
        <f>INDEX(WINEP_Inputs_SRN!$DG$5:$DG$18, MATCH('WINEP Carryover_SRN'!B25, WINEP_Inputs_SRN!$DK$5:$DK$18,0))</f>
        <v>4.0561119967746579</v>
      </c>
    </row>
    <row r="26" spans="2:4">
      <c r="B26" s="104" t="s">
        <v>113</v>
      </c>
      <c r="C26" s="3" t="s">
        <v>62</v>
      </c>
      <c r="D26" s="107">
        <f>INDEX(WINEP_Inputs_SRN!$DG$5:$DG$18, MATCH('WINEP Carryover_SRN'!B26, WINEP_Inputs_SRN!$DK$5:$DK$18,0))</f>
        <v>4.0561119967746579</v>
      </c>
    </row>
    <row r="27" spans="2:4">
      <c r="B27" s="104" t="s">
        <v>114</v>
      </c>
      <c r="C27" s="3" t="s">
        <v>62</v>
      </c>
      <c r="D27" s="107">
        <f>INDEX(WINEP_Inputs_SRN!$DG$5:$DG$18, MATCH('WINEP Carryover_SRN'!B27, WINEP_Inputs_SRN!$DK$5:$DK$18,0))</f>
        <v>4.0561119967746579</v>
      </c>
    </row>
    <row r="28" spans="2:4">
      <c r="B28" s="104" t="s">
        <v>115</v>
      </c>
      <c r="C28" s="3" t="s">
        <v>62</v>
      </c>
      <c r="D28" s="107">
        <f>INDEX(WINEP_Inputs_SRN!$DG$5:$DG$18, MATCH('WINEP Carryover_SRN'!B28, WINEP_Inputs_SRN!$DK$5:$DK$18,0))</f>
        <v>16.420751595241189</v>
      </c>
    </row>
    <row r="29" spans="2:4">
      <c r="B29" s="104" t="s">
        <v>116</v>
      </c>
      <c r="C29" s="3" t="s">
        <v>62</v>
      </c>
      <c r="D29" s="107">
        <f>INDEX(WINEP_Inputs_SRN!$DG$5:$DG$18, MATCH('WINEP Carryover_SRN'!B29, WINEP_Inputs_SRN!$DK$5:$DK$18,0))</f>
        <v>16.420751595241189</v>
      </c>
    </row>
    <row r="30" spans="2:4">
      <c r="B30" s="104" t="s">
        <v>117</v>
      </c>
      <c r="C30" s="3" t="s">
        <v>62</v>
      </c>
      <c r="D30" s="107">
        <f>INDEX(WINEP_Inputs_SRN!$DG$5:$DG$18, MATCH('WINEP Carryover_SRN'!B30, WINEP_Inputs_SRN!$DK$5:$DK$18,0))</f>
        <v>16.420751595241189</v>
      </c>
    </row>
    <row r="31" spans="2:4">
      <c r="B31" s="102"/>
      <c r="C31" s="103"/>
      <c r="D31" s="103"/>
    </row>
    <row r="33" spans="2:5" ht="26.25">
      <c r="B33" s="132" t="s">
        <v>83</v>
      </c>
      <c r="C33" s="1" t="s">
        <v>59</v>
      </c>
      <c r="D33" s="1" t="s">
        <v>84</v>
      </c>
    </row>
    <row r="34" spans="2:5">
      <c r="B34" s="4" t="s">
        <v>104</v>
      </c>
      <c r="C34" s="3" t="s">
        <v>85</v>
      </c>
      <c r="D34" s="107">
        <f>INDEX(WINEP_Inputs_SRN!$DI$5:$DI$18, MATCH('WINEP Carryover_SRN'!B34, WINEP_Inputs_SRN!$DK$5:$DK$18,0))</f>
        <v>1.3964359049938721E-2</v>
      </c>
    </row>
    <row r="35" spans="2:5">
      <c r="B35" s="4" t="s">
        <v>105</v>
      </c>
      <c r="C35" s="3" t="s">
        <v>85</v>
      </c>
      <c r="D35" s="107">
        <f>INDEX(WINEP_Inputs_SRN!$DI$5:$DI$18, MATCH('WINEP Carryover_SRN'!B35, WINEP_Inputs_SRN!$DK$5:$DK$18,0))</f>
        <v>1.3418970522662827E-2</v>
      </c>
    </row>
    <row r="36" spans="2:5">
      <c r="B36" s="4" t="s">
        <v>106</v>
      </c>
      <c r="C36" s="3" t="s">
        <v>85</v>
      </c>
      <c r="D36" s="107">
        <f>INDEX(WINEP_Inputs_SRN!$DI$5:$DI$18, MATCH('WINEP Carryover_SRN'!B36, WINEP_Inputs_SRN!$DK$5:$DK$18,0))</f>
        <v>1.3418970522662827E-2</v>
      </c>
    </row>
    <row r="37" spans="2:5">
      <c r="B37" s="104" t="s">
        <v>107</v>
      </c>
      <c r="C37" s="3" t="s">
        <v>85</v>
      </c>
      <c r="D37" s="107">
        <f>INDEX(WINEP_Inputs_SRN!$DI$5:$DI$18, MATCH('WINEP Carryover_SRN'!B37, WINEP_Inputs_SRN!$DK$5:$DK$18,0))</f>
        <v>1.3418970522662827E-2</v>
      </c>
    </row>
    <row r="38" spans="2:5">
      <c r="B38" s="104" t="s">
        <v>108</v>
      </c>
      <c r="C38" s="3" t="s">
        <v>85</v>
      </c>
      <c r="D38" s="107">
        <f>INDEX(WINEP_Inputs_SRN!$DI$5:$DI$18, MATCH('WINEP Carryover_SRN'!B38, WINEP_Inputs_SRN!$DK$5:$DK$18,0))</f>
        <v>1.3418970522662827E-2</v>
      </c>
    </row>
    <row r="39" spans="2:5">
      <c r="B39" s="104" t="s">
        <v>109</v>
      </c>
      <c r="C39" s="3" t="s">
        <v>85</v>
      </c>
      <c r="D39" s="107">
        <f>INDEX(WINEP_Inputs_SRN!$DI$5:$DI$18, MATCH('WINEP Carryover_SRN'!B39, WINEP_Inputs_SRN!$DK$5:$DK$18,0))</f>
        <v>1.3418970522662827E-2</v>
      </c>
    </row>
    <row r="40" spans="2:5">
      <c r="B40" s="104" t="s">
        <v>110</v>
      </c>
      <c r="C40" s="3" t="s">
        <v>85</v>
      </c>
      <c r="D40" s="107">
        <f>INDEX(WINEP_Inputs_SRN!$DI$5:$DI$18, MATCH('WINEP Carryover_SRN'!B40, WINEP_Inputs_SRN!$DK$5:$DK$18,0))</f>
        <v>1.3418970522662827E-2</v>
      </c>
    </row>
    <row r="41" spans="2:5">
      <c r="B41" s="104" t="s">
        <v>111</v>
      </c>
      <c r="C41" s="3" t="s">
        <v>85</v>
      </c>
      <c r="D41" s="107">
        <f>INDEX(WINEP_Inputs_SRN!$DI$5:$DI$18, MATCH('WINEP Carryover_SRN'!B41, WINEP_Inputs_SRN!$DK$5:$DK$18,0))</f>
        <v>1.3418970522662827E-2</v>
      </c>
    </row>
    <row r="42" spans="2:5">
      <c r="B42" s="104" t="s">
        <v>112</v>
      </c>
      <c r="C42" s="3" t="s">
        <v>85</v>
      </c>
      <c r="D42" s="107">
        <f>INDEX(WINEP_Inputs_SRN!$DI$5:$DI$18, MATCH('WINEP Carryover_SRN'!B42, WINEP_Inputs_SRN!$DK$5:$DK$18,0))</f>
        <v>1.3418970522662827E-2</v>
      </c>
    </row>
    <row r="43" spans="2:5">
      <c r="B43" s="104" t="s">
        <v>113</v>
      </c>
      <c r="C43" s="3" t="s">
        <v>85</v>
      </c>
      <c r="D43" s="107">
        <f>INDEX(WINEP_Inputs_SRN!$DI$5:$DI$18, MATCH('WINEP Carryover_SRN'!B43, WINEP_Inputs_SRN!$DK$5:$DK$18,0))</f>
        <v>1.3418970522662827E-2</v>
      </c>
    </row>
    <row r="44" spans="2:5">
      <c r="B44" s="104" t="s">
        <v>114</v>
      </c>
      <c r="C44" s="3" t="s">
        <v>85</v>
      </c>
      <c r="D44" s="107">
        <f>INDEX(WINEP_Inputs_SRN!$DI$5:$DI$18, MATCH('WINEP Carryover_SRN'!B44, WINEP_Inputs_SRN!$DK$5:$DK$18,0))</f>
        <v>1.3418970522662827E-2</v>
      </c>
    </row>
    <row r="45" spans="2:5">
      <c r="B45" s="104" t="s">
        <v>115</v>
      </c>
      <c r="C45" s="3" t="s">
        <v>85</v>
      </c>
      <c r="D45" s="107">
        <f>INDEX(WINEP_Inputs_SRN!$DI$5:$DI$18, MATCH('WINEP Carryover_SRN'!B45, WINEP_Inputs_SRN!$DK$5:$DK$18,0))</f>
        <v>5.4325319860922934E-2</v>
      </c>
    </row>
    <row r="46" spans="2:5">
      <c r="B46" s="104" t="s">
        <v>116</v>
      </c>
      <c r="C46" s="3" t="s">
        <v>85</v>
      </c>
      <c r="D46" s="107">
        <f>INDEX(WINEP_Inputs_SRN!$DI$5:$DI$18, MATCH('WINEP Carryover_SRN'!B46, WINEP_Inputs_SRN!$DK$5:$DK$18,0))</f>
        <v>5.4325319860922934E-2</v>
      </c>
    </row>
    <row r="47" spans="2:5">
      <c r="B47" s="104" t="s">
        <v>117</v>
      </c>
      <c r="C47" s="3" t="s">
        <v>85</v>
      </c>
      <c r="D47" s="107">
        <f>INDEX(WINEP_Inputs_SRN!$DI$5:$DI$18, MATCH('WINEP Carryover_SRN'!B47, WINEP_Inputs_SRN!$DK$5:$DK$18,0))</f>
        <v>5.4325319860922934E-2</v>
      </c>
      <c r="E47" s="103"/>
    </row>
    <row r="48" spans="2:5">
      <c r="B48" s="102"/>
      <c r="C48" s="103"/>
      <c r="D48" s="103"/>
      <c r="E48" s="103"/>
    </row>
    <row r="49" spans="2:15">
      <c r="B49" s="102"/>
      <c r="C49" s="103"/>
      <c r="D49" s="103"/>
      <c r="E49" s="103"/>
    </row>
    <row r="51" spans="2:15" ht="13.15">
      <c r="B51" s="6" t="s">
        <v>86</v>
      </c>
      <c r="C51" s="2" t="s">
        <v>59</v>
      </c>
      <c r="D51" s="2" t="s">
        <v>87</v>
      </c>
      <c r="E51" s="2" t="s">
        <v>88</v>
      </c>
      <c r="F51" s="2" t="s">
        <v>89</v>
      </c>
      <c r="G51" s="2" t="s">
        <v>90</v>
      </c>
      <c r="H51" s="2" t="s">
        <v>91</v>
      </c>
      <c r="I51" s="2" t="s">
        <v>92</v>
      </c>
      <c r="J51" s="2" t="s">
        <v>93</v>
      </c>
      <c r="K51" s="2" t="s">
        <v>94</v>
      </c>
      <c r="L51" s="2" t="s">
        <v>95</v>
      </c>
      <c r="M51" s="2" t="s">
        <v>96</v>
      </c>
      <c r="N51" s="2" t="s">
        <v>97</v>
      </c>
      <c r="O51" s="2" t="s">
        <v>98</v>
      </c>
    </row>
    <row r="52" spans="2:15">
      <c r="B52" s="4" t="s">
        <v>104</v>
      </c>
      <c r="C52" s="3"/>
      <c r="D52" s="3">
        <v>0</v>
      </c>
      <c r="E52" s="3">
        <v>0</v>
      </c>
      <c r="F52" s="3">
        <v>1</v>
      </c>
      <c r="G52" s="3">
        <v>1</v>
      </c>
      <c r="H52" s="3">
        <v>1</v>
      </c>
      <c r="I52" s="3">
        <v>1</v>
      </c>
      <c r="J52" s="3">
        <v>1</v>
      </c>
      <c r="K52" s="3">
        <v>1</v>
      </c>
      <c r="L52" s="3">
        <v>1</v>
      </c>
      <c r="M52" s="3">
        <v>1</v>
      </c>
      <c r="N52" s="3">
        <v>1</v>
      </c>
      <c r="O52" s="3">
        <v>1</v>
      </c>
    </row>
    <row r="53" spans="2:15">
      <c r="B53" s="4" t="s">
        <v>105</v>
      </c>
      <c r="C53" s="3"/>
      <c r="D53" s="3">
        <v>0</v>
      </c>
      <c r="E53" s="3">
        <v>0</v>
      </c>
      <c r="F53" s="3">
        <v>1</v>
      </c>
      <c r="G53" s="3">
        <v>1</v>
      </c>
      <c r="H53" s="3">
        <v>1</v>
      </c>
      <c r="I53" s="3">
        <v>1</v>
      </c>
      <c r="J53" s="3">
        <v>1</v>
      </c>
      <c r="K53" s="3">
        <v>1</v>
      </c>
      <c r="L53" s="3">
        <v>1</v>
      </c>
      <c r="M53" s="3">
        <v>1</v>
      </c>
      <c r="N53" s="3">
        <v>1</v>
      </c>
      <c r="O53" s="3">
        <v>1</v>
      </c>
    </row>
    <row r="54" spans="2:15">
      <c r="B54" s="4" t="s">
        <v>106</v>
      </c>
      <c r="C54" s="3"/>
      <c r="D54" s="3">
        <v>0</v>
      </c>
      <c r="E54" s="3">
        <v>0</v>
      </c>
      <c r="F54" s="3">
        <v>1</v>
      </c>
      <c r="G54" s="3">
        <v>1</v>
      </c>
      <c r="H54" s="3">
        <v>1</v>
      </c>
      <c r="I54" s="3">
        <v>1</v>
      </c>
      <c r="J54" s="3">
        <v>1</v>
      </c>
      <c r="K54" s="3">
        <v>1</v>
      </c>
      <c r="L54" s="3">
        <v>1</v>
      </c>
      <c r="M54" s="3">
        <v>1</v>
      </c>
      <c r="N54" s="3">
        <v>1</v>
      </c>
      <c r="O54" s="3">
        <v>1</v>
      </c>
    </row>
    <row r="55" spans="2:15">
      <c r="B55" s="104" t="s">
        <v>107</v>
      </c>
      <c r="C55" s="3"/>
      <c r="D55" s="3">
        <v>0</v>
      </c>
      <c r="E55" s="3">
        <v>0</v>
      </c>
      <c r="F55" s="3">
        <v>1</v>
      </c>
      <c r="G55" s="3">
        <v>1</v>
      </c>
      <c r="H55" s="3">
        <v>1</v>
      </c>
      <c r="I55" s="3">
        <v>1</v>
      </c>
      <c r="J55" s="3">
        <v>1</v>
      </c>
      <c r="K55" s="3">
        <v>1</v>
      </c>
      <c r="L55" s="3">
        <v>1</v>
      </c>
      <c r="M55" s="3">
        <v>1</v>
      </c>
      <c r="N55" s="3">
        <v>1</v>
      </c>
      <c r="O55" s="3">
        <v>1</v>
      </c>
    </row>
    <row r="56" spans="2:15">
      <c r="B56" s="104" t="s">
        <v>108</v>
      </c>
      <c r="C56" s="3"/>
      <c r="D56" s="3">
        <v>0</v>
      </c>
      <c r="E56" s="3">
        <v>0</v>
      </c>
      <c r="F56" s="3">
        <v>1</v>
      </c>
      <c r="G56" s="3">
        <v>1</v>
      </c>
      <c r="H56" s="3">
        <v>1</v>
      </c>
      <c r="I56" s="3">
        <v>1</v>
      </c>
      <c r="J56" s="3">
        <v>1</v>
      </c>
      <c r="K56" s="3">
        <v>1</v>
      </c>
      <c r="L56" s="3">
        <v>1</v>
      </c>
      <c r="M56" s="3">
        <v>1</v>
      </c>
      <c r="N56" s="3">
        <v>1</v>
      </c>
      <c r="O56" s="3">
        <v>1</v>
      </c>
    </row>
    <row r="57" spans="2:15">
      <c r="B57" s="104" t="s">
        <v>109</v>
      </c>
      <c r="C57" s="3"/>
      <c r="D57" s="3">
        <v>0</v>
      </c>
      <c r="E57" s="3">
        <v>0</v>
      </c>
      <c r="F57" s="3">
        <v>1</v>
      </c>
      <c r="G57" s="3">
        <v>1</v>
      </c>
      <c r="H57" s="3">
        <v>1</v>
      </c>
      <c r="I57" s="3">
        <v>1</v>
      </c>
      <c r="J57" s="3">
        <v>1</v>
      </c>
      <c r="K57" s="3">
        <v>1</v>
      </c>
      <c r="L57" s="3">
        <v>1</v>
      </c>
      <c r="M57" s="3">
        <v>1</v>
      </c>
      <c r="N57" s="3">
        <v>1</v>
      </c>
      <c r="O57" s="3">
        <v>1</v>
      </c>
    </row>
    <row r="58" spans="2:15">
      <c r="B58" s="104" t="s">
        <v>110</v>
      </c>
      <c r="C58" s="3"/>
      <c r="D58" s="3">
        <v>0</v>
      </c>
      <c r="E58" s="3">
        <v>0</v>
      </c>
      <c r="F58" s="3">
        <v>1</v>
      </c>
      <c r="G58" s="3">
        <v>1</v>
      </c>
      <c r="H58" s="3">
        <v>1</v>
      </c>
      <c r="I58" s="3">
        <v>1</v>
      </c>
      <c r="J58" s="3">
        <v>1</v>
      </c>
      <c r="K58" s="3">
        <v>1</v>
      </c>
      <c r="L58" s="3">
        <v>1</v>
      </c>
      <c r="M58" s="3">
        <v>1</v>
      </c>
      <c r="N58" s="3">
        <v>1</v>
      </c>
      <c r="O58" s="3">
        <v>1</v>
      </c>
    </row>
    <row r="59" spans="2:15">
      <c r="B59" s="104" t="s">
        <v>111</v>
      </c>
      <c r="C59" s="3"/>
      <c r="D59" s="3">
        <v>0</v>
      </c>
      <c r="E59" s="3">
        <v>0</v>
      </c>
      <c r="F59" s="3">
        <v>1</v>
      </c>
      <c r="G59" s="3">
        <v>1</v>
      </c>
      <c r="H59" s="3">
        <v>1</v>
      </c>
      <c r="I59" s="3">
        <v>1</v>
      </c>
      <c r="J59" s="3">
        <v>1</v>
      </c>
      <c r="K59" s="3">
        <v>1</v>
      </c>
      <c r="L59" s="3">
        <v>1</v>
      </c>
      <c r="M59" s="3">
        <v>1</v>
      </c>
      <c r="N59" s="3">
        <v>1</v>
      </c>
      <c r="O59" s="3">
        <v>1</v>
      </c>
    </row>
    <row r="60" spans="2:15">
      <c r="B60" s="104" t="s">
        <v>112</v>
      </c>
      <c r="C60" s="3"/>
      <c r="D60" s="3">
        <v>0</v>
      </c>
      <c r="E60" s="3">
        <v>0</v>
      </c>
      <c r="F60" s="3">
        <v>1</v>
      </c>
      <c r="G60" s="3">
        <v>1</v>
      </c>
      <c r="H60" s="3">
        <v>1</v>
      </c>
      <c r="I60" s="3">
        <v>1</v>
      </c>
      <c r="J60" s="3">
        <v>1</v>
      </c>
      <c r="K60" s="3">
        <v>1</v>
      </c>
      <c r="L60" s="3">
        <v>1</v>
      </c>
      <c r="M60" s="3">
        <v>1</v>
      </c>
      <c r="N60" s="3">
        <v>1</v>
      </c>
      <c r="O60" s="3">
        <v>1</v>
      </c>
    </row>
    <row r="61" spans="2:15">
      <c r="B61" s="104" t="s">
        <v>113</v>
      </c>
      <c r="C61" s="3"/>
      <c r="D61" s="3">
        <v>0</v>
      </c>
      <c r="E61" s="3">
        <v>0</v>
      </c>
      <c r="F61" s="3">
        <v>1</v>
      </c>
      <c r="G61" s="3">
        <v>1</v>
      </c>
      <c r="H61" s="3">
        <v>1</v>
      </c>
      <c r="I61" s="3">
        <v>1</v>
      </c>
      <c r="J61" s="3">
        <v>1</v>
      </c>
      <c r="K61" s="3">
        <v>1</v>
      </c>
      <c r="L61" s="3">
        <v>1</v>
      </c>
      <c r="M61" s="3">
        <v>1</v>
      </c>
      <c r="N61" s="3">
        <v>1</v>
      </c>
      <c r="O61" s="3">
        <v>1</v>
      </c>
    </row>
    <row r="62" spans="2:15">
      <c r="B62" s="104" t="s">
        <v>114</v>
      </c>
      <c r="C62" s="3"/>
      <c r="D62" s="3">
        <v>0</v>
      </c>
      <c r="E62" s="3">
        <v>0</v>
      </c>
      <c r="F62" s="3">
        <v>1</v>
      </c>
      <c r="G62" s="3">
        <v>1</v>
      </c>
      <c r="H62" s="3">
        <v>1</v>
      </c>
      <c r="I62" s="3">
        <v>1</v>
      </c>
      <c r="J62" s="3">
        <v>1</v>
      </c>
      <c r="K62" s="3">
        <v>1</v>
      </c>
      <c r="L62" s="3">
        <v>1</v>
      </c>
      <c r="M62" s="3">
        <v>1</v>
      </c>
      <c r="N62" s="3">
        <v>1</v>
      </c>
      <c r="O62" s="3">
        <v>1</v>
      </c>
    </row>
    <row r="63" spans="2:15">
      <c r="B63" s="104" t="s">
        <v>115</v>
      </c>
      <c r="C63" s="3"/>
      <c r="D63" s="3">
        <v>0</v>
      </c>
      <c r="E63" s="3">
        <v>0</v>
      </c>
      <c r="F63" s="3">
        <v>1</v>
      </c>
      <c r="G63" s="3">
        <v>1</v>
      </c>
      <c r="H63" s="3">
        <v>1</v>
      </c>
      <c r="I63" s="3">
        <v>1</v>
      </c>
      <c r="J63" s="3">
        <v>1</v>
      </c>
      <c r="K63" s="3">
        <v>1</v>
      </c>
      <c r="L63" s="3">
        <v>1</v>
      </c>
      <c r="M63" s="3">
        <v>1</v>
      </c>
      <c r="N63" s="3">
        <v>1</v>
      </c>
      <c r="O63" s="3">
        <v>1</v>
      </c>
    </row>
    <row r="64" spans="2:15">
      <c r="B64" s="104" t="s">
        <v>116</v>
      </c>
      <c r="C64" s="3"/>
      <c r="D64" s="3">
        <v>0</v>
      </c>
      <c r="E64" s="3">
        <v>0</v>
      </c>
      <c r="F64" s="3">
        <v>1</v>
      </c>
      <c r="G64" s="3">
        <v>1</v>
      </c>
      <c r="H64" s="3">
        <v>1</v>
      </c>
      <c r="I64" s="3">
        <v>1</v>
      </c>
      <c r="J64" s="3">
        <v>1</v>
      </c>
      <c r="K64" s="3">
        <v>1</v>
      </c>
      <c r="L64" s="3">
        <v>1</v>
      </c>
      <c r="M64" s="3">
        <v>1</v>
      </c>
      <c r="N64" s="3">
        <v>1</v>
      </c>
      <c r="O64" s="3">
        <v>1</v>
      </c>
    </row>
    <row r="65" spans="2:15">
      <c r="B65" s="104" t="s">
        <v>117</v>
      </c>
      <c r="C65" s="3"/>
      <c r="D65" s="3">
        <v>0</v>
      </c>
      <c r="E65" s="3">
        <v>0</v>
      </c>
      <c r="F65" s="3">
        <v>1</v>
      </c>
      <c r="G65" s="3">
        <v>1</v>
      </c>
      <c r="H65" s="3">
        <v>1</v>
      </c>
      <c r="I65" s="3">
        <v>1</v>
      </c>
      <c r="J65" s="3">
        <v>1</v>
      </c>
      <c r="K65" s="3">
        <v>1</v>
      </c>
      <c r="L65" s="3">
        <v>1</v>
      </c>
      <c r="M65" s="3">
        <v>1</v>
      </c>
      <c r="N65" s="3">
        <v>1</v>
      </c>
      <c r="O65" s="3">
        <v>1</v>
      </c>
    </row>
  </sheetData>
  <mergeCells count="5">
    <mergeCell ref="C13:O13"/>
    <mergeCell ref="C14:O14"/>
    <mergeCell ref="C11:O11"/>
    <mergeCell ref="C12:O12"/>
    <mergeCell ref="C8:O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7509-DB63-47A7-98A7-054643CBD4AA}">
  <dimension ref="A1:P214"/>
  <sheetViews>
    <sheetView showGridLines="0" topLeftCell="A17" zoomScale="80" zoomScaleNormal="80" workbookViewId="0">
      <selection activeCell="M28" sqref="M28"/>
    </sheetView>
  </sheetViews>
  <sheetFormatPr defaultRowHeight="12.75"/>
  <cols>
    <col min="1" max="1" width="4.42578125" customWidth="1"/>
    <col min="2" max="2" width="28.42578125" customWidth="1"/>
    <col min="3" max="3" width="12.7109375" customWidth="1"/>
    <col min="4" max="4" width="14.5703125" customWidth="1"/>
    <col min="5" max="5" width="11.28515625" customWidth="1"/>
  </cols>
  <sheetData>
    <row r="1" spans="1:16" s="9" customFormat="1" ht="30.75" customHeight="1">
      <c r="A1" s="10" t="str">
        <f>CONCATENATE(C4," - ", C5)</f>
        <v>TMS - PR19 WINEP Carryover</v>
      </c>
    </row>
    <row r="4" spans="1:16" ht="13.15">
      <c r="B4" s="5" t="s">
        <v>41</v>
      </c>
      <c r="C4" s="8" t="s">
        <v>118</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c r="B9" s="131"/>
      <c r="D9" s="143"/>
      <c r="E9" s="143"/>
      <c r="F9" s="143"/>
      <c r="G9" s="143"/>
      <c r="H9" s="143"/>
      <c r="I9" s="143"/>
      <c r="J9" s="143"/>
      <c r="K9" s="143"/>
      <c r="L9" s="143"/>
      <c r="M9" s="143"/>
      <c r="N9" s="143"/>
      <c r="O9" s="143"/>
    </row>
    <row r="10" spans="1:16" ht="26.25">
      <c r="B10" s="130" t="s">
        <v>49</v>
      </c>
      <c r="C10" s="144"/>
      <c r="D10" s="143"/>
      <c r="E10" s="143"/>
      <c r="F10" s="143"/>
      <c r="G10" s="143"/>
      <c r="H10" s="143"/>
      <c r="I10" s="143"/>
      <c r="J10" s="143"/>
      <c r="K10" s="143"/>
      <c r="L10" s="143"/>
      <c r="M10" s="143"/>
      <c r="N10" s="143"/>
      <c r="O10" s="143"/>
    </row>
    <row r="11" spans="1:16" ht="63.75" customHeight="1">
      <c r="B11" s="5" t="s">
        <v>50</v>
      </c>
      <c r="C11" s="164" t="s">
        <v>119</v>
      </c>
      <c r="D11" s="165"/>
      <c r="E11" s="165"/>
      <c r="F11" s="165"/>
      <c r="G11" s="165"/>
      <c r="H11" s="165"/>
      <c r="I11" s="165"/>
      <c r="J11" s="165"/>
      <c r="K11" s="165"/>
      <c r="L11" s="165"/>
      <c r="M11" s="165"/>
      <c r="N11" s="165"/>
      <c r="O11" s="166"/>
    </row>
    <row r="12" spans="1:16" ht="125.25" customHeight="1">
      <c r="B12" s="5" t="s">
        <v>52</v>
      </c>
      <c r="C12" s="164" t="s">
        <v>120</v>
      </c>
      <c r="D12" s="165"/>
      <c r="E12" s="165"/>
      <c r="F12" s="165"/>
      <c r="G12" s="165"/>
      <c r="H12" s="165"/>
      <c r="I12" s="165"/>
      <c r="J12" s="165"/>
      <c r="K12" s="165"/>
      <c r="L12" s="165"/>
      <c r="M12" s="165"/>
      <c r="N12" s="165"/>
      <c r="O12" s="166"/>
      <c r="P12" s="7"/>
    </row>
    <row r="13" spans="1:16" ht="85.9" customHeight="1">
      <c r="B13" s="5" t="s">
        <v>54</v>
      </c>
      <c r="C13" s="164" t="s">
        <v>121</v>
      </c>
      <c r="D13" s="165"/>
      <c r="E13" s="165"/>
      <c r="F13" s="165"/>
      <c r="G13" s="165"/>
      <c r="H13" s="165"/>
      <c r="I13" s="165"/>
      <c r="J13" s="165"/>
      <c r="K13" s="165"/>
      <c r="L13" s="165"/>
      <c r="M13" s="165"/>
      <c r="N13" s="165"/>
      <c r="O13" s="166"/>
      <c r="P13" s="7"/>
    </row>
    <row r="14" spans="1:16" ht="42.4" customHeight="1">
      <c r="B14" s="129" t="s">
        <v>56</v>
      </c>
      <c r="C14" s="164" t="s">
        <v>122</v>
      </c>
      <c r="D14" s="165"/>
      <c r="E14" s="165"/>
      <c r="F14" s="165"/>
      <c r="G14" s="165"/>
      <c r="H14" s="165"/>
      <c r="I14" s="165"/>
      <c r="J14" s="165"/>
      <c r="K14" s="165"/>
      <c r="L14" s="165"/>
      <c r="M14" s="165"/>
      <c r="N14" s="165"/>
      <c r="O14" s="166"/>
      <c r="P14" s="7"/>
    </row>
    <row r="16" spans="1:16" ht="43.5" customHeight="1">
      <c r="B16" s="132" t="s">
        <v>58</v>
      </c>
      <c r="C16" s="1" t="s">
        <v>59</v>
      </c>
      <c r="D16" s="145" t="s">
        <v>60</v>
      </c>
    </row>
    <row r="17" spans="2:4">
      <c r="B17" s="4" t="s">
        <v>123</v>
      </c>
      <c r="C17" s="3" t="s">
        <v>62</v>
      </c>
      <c r="D17" s="107">
        <f>INDEX(WINEP_Inputs_TMS!$DG$5:$DG$70, MATCH('WINEP Carryover_TMS'!B17, WINEP_Inputs_TMS!$DK$5:$DK$70,0))</f>
        <v>5.8917226998033057</v>
      </c>
    </row>
    <row r="18" spans="2:4">
      <c r="B18" s="4" t="s">
        <v>124</v>
      </c>
      <c r="C18" s="3" t="s">
        <v>62</v>
      </c>
      <c r="D18" s="107">
        <f>INDEX(WINEP_Inputs_TMS!$DG$5:$DG$70, MATCH('WINEP Carryover_TMS'!B18, WINEP_Inputs_TMS!$DK$5:$DK$70,0))</f>
        <v>1.792071413107738</v>
      </c>
    </row>
    <row r="19" spans="2:4">
      <c r="B19" s="4" t="s">
        <v>125</v>
      </c>
      <c r="C19" s="3" t="s">
        <v>62</v>
      </c>
      <c r="D19" s="107">
        <f>INDEX(WINEP_Inputs_TMS!$DG$5:$DG$70, MATCH('WINEP Carryover_TMS'!B19, WINEP_Inputs_TMS!$DK$5:$DK$70,0))</f>
        <v>2.016080339746205</v>
      </c>
    </row>
    <row r="20" spans="2:4">
      <c r="B20" s="104" t="s">
        <v>126</v>
      </c>
      <c r="C20" s="3" t="s">
        <v>62</v>
      </c>
      <c r="D20" s="107">
        <f>INDEX(WINEP_Inputs_TMS!$DG$5:$DG$70, MATCH('WINEP Carryover_TMS'!B20, WINEP_Inputs_TMS!$DK$5:$DK$70,0))</f>
        <v>2.2382465194303198</v>
      </c>
    </row>
    <row r="21" spans="2:4">
      <c r="B21" s="104" t="s">
        <v>127</v>
      </c>
      <c r="C21" s="3" t="s">
        <v>62</v>
      </c>
      <c r="D21" s="107">
        <f>INDEX(WINEP_Inputs_TMS!$DG$5:$DG$70, MATCH('WINEP Carryover_TMS'!B21, WINEP_Inputs_TMS!$DK$5:$DK$70,0))</f>
        <v>7.6349288844569267</v>
      </c>
    </row>
    <row r="22" spans="2:4">
      <c r="B22" s="104" t="s">
        <v>128</v>
      </c>
      <c r="C22" s="3" t="s">
        <v>62</v>
      </c>
      <c r="D22" s="107">
        <f>INDEX(WINEP_Inputs_TMS!$DG$5:$DG$70, MATCH('WINEP Carryover_TMS'!B22, WINEP_Inputs_TMS!$DK$5:$DK$70,0))</f>
        <v>7.6349288844569267</v>
      </c>
    </row>
    <row r="23" spans="2:4">
      <c r="B23" s="104" t="s">
        <v>129</v>
      </c>
      <c r="C23" s="3" t="s">
        <v>62</v>
      </c>
      <c r="D23" s="107">
        <f>INDEX(WINEP_Inputs_TMS!$DG$5:$DG$70, MATCH('WINEP Carryover_TMS'!B23, WINEP_Inputs_TMS!$DK$5:$DK$70,0))</f>
        <v>5.8656938990730776</v>
      </c>
    </row>
    <row r="24" spans="2:4">
      <c r="B24" s="104" t="s">
        <v>130</v>
      </c>
      <c r="C24" s="3" t="s">
        <v>62</v>
      </c>
      <c r="D24" s="107">
        <f>INDEX(WINEP_Inputs_TMS!$DG$5:$DG$70, MATCH('WINEP Carryover_TMS'!B24, WINEP_Inputs_TMS!$DK$5:$DK$70,0))</f>
        <v>5.8213528004839716</v>
      </c>
    </row>
    <row r="25" spans="2:4">
      <c r="B25" s="104" t="s">
        <v>131</v>
      </c>
      <c r="C25" s="3" t="s">
        <v>62</v>
      </c>
      <c r="D25" s="107">
        <f>INDEX(WINEP_Inputs_TMS!$DG$5:$DG$70, MATCH('WINEP Carryover_TMS'!B25, WINEP_Inputs_TMS!$DK$5:$DK$70,0))</f>
        <v>2.3073495302185356</v>
      </c>
    </row>
    <row r="26" spans="2:4">
      <c r="B26" s="104" t="s">
        <v>132</v>
      </c>
      <c r="C26" s="3" t="s">
        <v>62</v>
      </c>
      <c r="D26" s="107">
        <f>INDEX(WINEP_Inputs_TMS!$DG$5:$DG$70, MATCH('WINEP Carryover_TMS'!B26, WINEP_Inputs_TMS!$DK$5:$DK$70,0))</f>
        <v>8.2958164451253449</v>
      </c>
    </row>
    <row r="27" spans="2:4">
      <c r="B27" s="104" t="s">
        <v>133</v>
      </c>
      <c r="C27" s="3" t="s">
        <v>62</v>
      </c>
      <c r="D27" s="107">
        <f>INDEX(WINEP_Inputs_TMS!$DG$5:$DG$70, MATCH('WINEP Carryover_TMS'!B27, WINEP_Inputs_TMS!$DK$5:$DK$70,0))</f>
        <v>2.8401337433956821</v>
      </c>
    </row>
    <row r="28" spans="2:4">
      <c r="B28" s="104" t="s">
        <v>134</v>
      </c>
      <c r="C28" s="3" t="s">
        <v>62</v>
      </c>
      <c r="D28" s="107">
        <f>INDEX(WINEP_Inputs_TMS!$DG$5:$DG$70, MATCH('WINEP Carryover_TMS'!B28, WINEP_Inputs_TMS!$DK$5:$DK$70,0))</f>
        <v>7.3307928994679052</v>
      </c>
    </row>
    <row r="29" spans="2:4">
      <c r="B29" s="104" t="s">
        <v>135</v>
      </c>
      <c r="C29" s="3" t="s">
        <v>62</v>
      </c>
      <c r="D29" s="107">
        <f>INDEX(WINEP_Inputs_TMS!$DG$5:$DG$70, MATCH('WINEP Carryover_TMS'!B29, WINEP_Inputs_TMS!$DK$5:$DK$70,0))</f>
        <v>3.8898084772686845</v>
      </c>
    </row>
    <row r="30" spans="2:4">
      <c r="B30" s="104" t="s">
        <v>136</v>
      </c>
      <c r="C30" s="3" t="s">
        <v>62</v>
      </c>
      <c r="D30" s="107">
        <f>INDEX(WINEP_Inputs_TMS!$DG$5:$DG$70, MATCH('WINEP Carryover_TMS'!B30, WINEP_Inputs_TMS!$DK$5:$DK$70,0))</f>
        <v>7.0339954681325176</v>
      </c>
    </row>
    <row r="31" spans="2:4">
      <c r="B31" s="104" t="s">
        <v>137</v>
      </c>
      <c r="C31" s="3" t="s">
        <v>62</v>
      </c>
      <c r="D31" s="107">
        <f>INDEX(WINEP_Inputs_TMS!$DG$5:$DG$70, MATCH('WINEP Carryover_TMS'!B31, WINEP_Inputs_TMS!$DK$5:$DK$70,0))</f>
        <v>5.5125775139452919</v>
      </c>
    </row>
    <row r="32" spans="2:4">
      <c r="B32" s="104" t="s">
        <v>138</v>
      </c>
      <c r="C32" s="3" t="s">
        <v>62</v>
      </c>
      <c r="D32" s="107">
        <f>INDEX(WINEP_Inputs_TMS!$DG$5:$DG$70, MATCH('WINEP Carryover_TMS'!B32, WINEP_Inputs_TMS!$DK$5:$DK$70,0))</f>
        <v>0.75690831150026039</v>
      </c>
    </row>
    <row r="33" spans="2:4">
      <c r="B33" s="104" t="s">
        <v>139</v>
      </c>
      <c r="C33" s="3" t="s">
        <v>62</v>
      </c>
      <c r="D33" s="107">
        <f>INDEX(WINEP_Inputs_TMS!$DG$5:$DG$70, MATCH('WINEP Carryover_TMS'!B33, WINEP_Inputs_TMS!$DK$5:$DK$70,0))</f>
        <v>1.5096704423532279</v>
      </c>
    </row>
    <row r="34" spans="2:4">
      <c r="B34" s="104" t="s">
        <v>140</v>
      </c>
      <c r="C34" s="3" t="s">
        <v>62</v>
      </c>
      <c r="D34" s="107">
        <f>INDEX(WINEP_Inputs_TMS!$DG$5:$DG$70, MATCH('WINEP Carryover_TMS'!B34, WINEP_Inputs_TMS!$DK$5:$DK$70,0))</f>
        <v>8.9792452218208023</v>
      </c>
    </row>
    <row r="35" spans="2:4">
      <c r="B35" s="104" t="s">
        <v>141</v>
      </c>
      <c r="C35" s="3" t="s">
        <v>62</v>
      </c>
      <c r="D35" s="107">
        <f>INDEX(WINEP_Inputs_TMS!$DG$5:$DG$70, MATCH('WINEP Carryover_TMS'!B35, WINEP_Inputs_TMS!$DK$5:$DK$70,0))</f>
        <v>3.4235934978175204</v>
      </c>
    </row>
    <row r="36" spans="2:4">
      <c r="B36" s="104" t="s">
        <v>142</v>
      </c>
      <c r="C36" s="3" t="s">
        <v>62</v>
      </c>
      <c r="D36" s="107">
        <f>INDEX(WINEP_Inputs_TMS!$DG$5:$DG$70, MATCH('WINEP Carryover_TMS'!B36, WINEP_Inputs_TMS!$DK$5:$DK$70,0))</f>
        <v>8.5328397721289253</v>
      </c>
    </row>
    <row r="37" spans="2:4">
      <c r="B37" s="104" t="s">
        <v>143</v>
      </c>
      <c r="C37" s="3" t="s">
        <v>62</v>
      </c>
      <c r="D37" s="107">
        <f>INDEX(WINEP_Inputs_TMS!$DG$5:$DG$70, MATCH('WINEP Carryover_TMS'!B37, WINEP_Inputs_TMS!$DK$5:$DK$70,0))</f>
        <v>11.241677795026998</v>
      </c>
    </row>
    <row r="38" spans="2:4">
      <c r="B38" s="104" t="s">
        <v>144</v>
      </c>
      <c r="C38" s="3" t="s">
        <v>62</v>
      </c>
      <c r="D38" s="107">
        <f>INDEX(WINEP_Inputs_TMS!$DG$5:$DG$70, MATCH('WINEP Carryover_TMS'!B38, WINEP_Inputs_TMS!$DK$5:$DK$70,0))</f>
        <v>6.3657693538104674</v>
      </c>
    </row>
    <row r="39" spans="2:4">
      <c r="B39" s="104" t="s">
        <v>145</v>
      </c>
      <c r="C39" s="3" t="s">
        <v>62</v>
      </c>
      <c r="D39" s="107">
        <f>INDEX(WINEP_Inputs_TMS!$DG$5:$DG$70, MATCH('WINEP Carryover_TMS'!B39, WINEP_Inputs_TMS!$DK$5:$DK$70,0))</f>
        <v>7.6330033999817042</v>
      </c>
    </row>
    <row r="40" spans="2:4">
      <c r="B40" s="104" t="s">
        <v>146</v>
      </c>
      <c r="C40" s="3" t="s">
        <v>62</v>
      </c>
      <c r="D40" s="107">
        <f>INDEX(WINEP_Inputs_TMS!$DG$5:$DG$70, MATCH('WINEP Carryover_TMS'!B40, WINEP_Inputs_TMS!$DK$5:$DK$70,0))</f>
        <v>6.7890252948882912</v>
      </c>
    </row>
    <row r="41" spans="2:4">
      <c r="B41" s="104" t="s">
        <v>147</v>
      </c>
      <c r="C41" s="3" t="s">
        <v>62</v>
      </c>
      <c r="D41" s="107">
        <f>INDEX(WINEP_Inputs_TMS!$DG$5:$DG$70, MATCH('WINEP Carryover_TMS'!B41, WINEP_Inputs_TMS!$DK$5:$DK$70,0))</f>
        <v>14.074210207235975</v>
      </c>
    </row>
    <row r="42" spans="2:4">
      <c r="B42" s="104" t="s">
        <v>148</v>
      </c>
      <c r="C42" s="3" t="s">
        <v>62</v>
      </c>
      <c r="D42" s="107">
        <f>INDEX(WINEP_Inputs_TMS!$DG$5:$DG$70, MATCH('WINEP Carryover_TMS'!B42, WINEP_Inputs_TMS!$DK$5:$DK$70,0))</f>
        <v>8.8783548260700069</v>
      </c>
    </row>
    <row r="43" spans="2:4">
      <c r="B43" s="104" t="s">
        <v>149</v>
      </c>
      <c r="C43" s="3" t="s">
        <v>62</v>
      </c>
      <c r="D43" s="107">
        <f>INDEX(WINEP_Inputs_TMS!$DG$5:$DG$70, MATCH('WINEP Carryover_TMS'!B43, WINEP_Inputs_TMS!$DK$5:$DK$70,0))</f>
        <v>2.8567184659848541</v>
      </c>
    </row>
    <row r="44" spans="2:4">
      <c r="B44" s="104" t="s">
        <v>150</v>
      </c>
      <c r="C44" s="3" t="s">
        <v>62</v>
      </c>
      <c r="D44" s="107">
        <f>INDEX(WINEP_Inputs_TMS!$DG$5:$DG$70, MATCH('WINEP Carryover_TMS'!B44, WINEP_Inputs_TMS!$DK$5:$DK$70,0))</f>
        <v>24.407925431931641</v>
      </c>
    </row>
    <row r="45" spans="2:4">
      <c r="B45" s="104" t="s">
        <v>151</v>
      </c>
      <c r="C45" s="3" t="s">
        <v>62</v>
      </c>
      <c r="D45" s="107">
        <f>INDEX(WINEP_Inputs_TMS!$DG$5:$DG$70, MATCH('WINEP Carryover_TMS'!B45, WINEP_Inputs_TMS!$DK$5:$DK$70,0))</f>
        <v>9.1181422735051161</v>
      </c>
    </row>
    <row r="46" spans="2:4">
      <c r="B46" s="104" t="s">
        <v>152</v>
      </c>
      <c r="C46" s="3" t="s">
        <v>62</v>
      </c>
      <c r="D46" s="107">
        <f>INDEX(WINEP_Inputs_TMS!$DG$5:$DG$70, MATCH('WINEP Carryover_TMS'!B46, WINEP_Inputs_TMS!$DK$5:$DK$70,0))</f>
        <v>6.2524404161177927</v>
      </c>
    </row>
    <row r="47" spans="2:4">
      <c r="B47" s="104" t="s">
        <v>153</v>
      </c>
      <c r="C47" s="3" t="s">
        <v>62</v>
      </c>
      <c r="D47" s="107">
        <f>INDEX(WINEP_Inputs_TMS!$DG$5:$DG$70, MATCH('WINEP Carryover_TMS'!B47, WINEP_Inputs_TMS!$DK$5:$DK$70,0))</f>
        <v>6.7991900438824597</v>
      </c>
    </row>
    <row r="48" spans="2:4">
      <c r="B48" s="104" t="s">
        <v>154</v>
      </c>
      <c r="C48" s="3" t="s">
        <v>62</v>
      </c>
      <c r="D48" s="107">
        <f>INDEX(WINEP_Inputs_TMS!$DG$5:$DG$70, MATCH('WINEP Carryover_TMS'!B48, WINEP_Inputs_TMS!$DK$5:$DK$70,0))</f>
        <v>1.5138166230005208</v>
      </c>
    </row>
    <row r="49" spans="2:4">
      <c r="B49" s="104" t="s">
        <v>155</v>
      </c>
      <c r="C49" s="3" t="s">
        <v>62</v>
      </c>
      <c r="D49" s="107">
        <f>INDEX(WINEP_Inputs_TMS!$DG$5:$DG$70, MATCH('WINEP Carryover_TMS'!B49, WINEP_Inputs_TMS!$DK$5:$DK$70,0))</f>
        <v>12.770236393662335</v>
      </c>
    </row>
    <row r="50" spans="2:4">
      <c r="B50" s="104" t="s">
        <v>156</v>
      </c>
      <c r="C50" s="3" t="s">
        <v>62</v>
      </c>
      <c r="D50" s="107">
        <f>INDEX(WINEP_Inputs_TMS!$DG$5:$DG$70, MATCH('WINEP Carryover_TMS'!B50, WINEP_Inputs_TMS!$DK$5:$DK$70,0))</f>
        <v>36.442048597589</v>
      </c>
    </row>
    <row r="51" spans="2:4">
      <c r="B51" s="104" t="s">
        <v>157</v>
      </c>
      <c r="C51" s="3" t="s">
        <v>62</v>
      </c>
      <c r="D51" s="107">
        <f>INDEX(WINEP_Inputs_TMS!$DG$5:$DG$70, MATCH('WINEP Carryover_TMS'!B51, WINEP_Inputs_TMS!$DK$5:$DK$70,0))</f>
        <v>0.98264481340843313</v>
      </c>
    </row>
    <row r="52" spans="2:4">
      <c r="B52" s="104" t="s">
        <v>158</v>
      </c>
      <c r="C52" s="3" t="s">
        <v>62</v>
      </c>
      <c r="D52" s="107">
        <f>INDEX(WINEP_Inputs_TMS!$DG$5:$DG$70, MATCH('WINEP Carryover_TMS'!B52, WINEP_Inputs_TMS!$DK$5:$DK$70,0))</f>
        <v>3.9898926712269507</v>
      </c>
    </row>
    <row r="53" spans="2:4">
      <c r="B53" s="104" t="s">
        <v>159</v>
      </c>
      <c r="C53" s="3" t="s">
        <v>62</v>
      </c>
      <c r="D53" s="107">
        <f>INDEX(WINEP_Inputs_TMS!$DG$5:$DG$70, MATCH('WINEP Carryover_TMS'!B53, WINEP_Inputs_TMS!$DK$5:$DK$70,0))</f>
        <v>6.8603165676848015</v>
      </c>
    </row>
    <row r="54" spans="2:4">
      <c r="B54" s="104" t="s">
        <v>160</v>
      </c>
      <c r="C54" s="3" t="s">
        <v>62</v>
      </c>
      <c r="D54" s="107">
        <f>INDEX(WINEP_Inputs_TMS!$DG$5:$DG$70, MATCH('WINEP Carryover_TMS'!B54, WINEP_Inputs_TMS!$DK$5:$DK$70,0))</f>
        <v>12.207737885846258</v>
      </c>
    </row>
    <row r="55" spans="2:4">
      <c r="B55" s="104" t="s">
        <v>161</v>
      </c>
      <c r="C55" s="3" t="s">
        <v>62</v>
      </c>
      <c r="D55" s="107">
        <f>INDEX(WINEP_Inputs_TMS!$DG$5:$DG$70, MATCH('WINEP Carryover_TMS'!B55, WINEP_Inputs_TMS!$DK$5:$DK$70,0))</f>
        <v>24.407925431931641</v>
      </c>
    </row>
    <row r="56" spans="2:4">
      <c r="B56" s="104" t="s">
        <v>162</v>
      </c>
      <c r="C56" s="3" t="s">
        <v>62</v>
      </c>
      <c r="D56" s="107">
        <f>INDEX(WINEP_Inputs_TMS!$DG$5:$DG$70, MATCH('WINEP Carryover_TMS'!B56, WINEP_Inputs_TMS!$DK$5:$DK$70,0))</f>
        <v>6.7991900438824597</v>
      </c>
    </row>
    <row r="57" spans="2:4">
      <c r="B57" s="104" t="s">
        <v>163</v>
      </c>
      <c r="C57" s="3" t="s">
        <v>62</v>
      </c>
      <c r="D57" s="107">
        <f>INDEX(WINEP_Inputs_TMS!$DG$5:$DG$70, MATCH('WINEP Carryover_TMS'!B57, WINEP_Inputs_TMS!$DK$5:$DK$70,0))</f>
        <v>1.561728043813684</v>
      </c>
    </row>
    <row r="58" spans="2:4">
      <c r="B58" s="104" t="s">
        <v>164</v>
      </c>
      <c r="C58" s="3" t="s">
        <v>62</v>
      </c>
      <c r="D58" s="107">
        <f>INDEX(WINEP_Inputs_TMS!$DG$5:$DG$70, MATCH('WINEP Carryover_TMS'!B58, WINEP_Inputs_TMS!$DK$5:$DK$70,0))</f>
        <v>2.8401337433956821</v>
      </c>
    </row>
    <row r="59" spans="2:4">
      <c r="B59" s="104" t="s">
        <v>165</v>
      </c>
      <c r="C59" s="3" t="s">
        <v>62</v>
      </c>
      <c r="D59" s="107">
        <f>INDEX(WINEP_Inputs_TMS!$DG$5:$DG$70, MATCH('WINEP Carryover_TMS'!B59, WINEP_Inputs_TMS!$DK$5:$DK$70,0))</f>
        <v>1.1353624672503906</v>
      </c>
    </row>
    <row r="60" spans="2:4">
      <c r="B60" s="104" t="s">
        <v>166</v>
      </c>
      <c r="C60" s="3" t="s">
        <v>62</v>
      </c>
      <c r="D60" s="107">
        <f>INDEX(WINEP_Inputs_TMS!$DG$5:$DG$70, MATCH('WINEP Carryover_TMS'!B60, WINEP_Inputs_TMS!$DK$5:$DK$70,0))</f>
        <v>2.0146982795304407</v>
      </c>
    </row>
    <row r="61" spans="2:4">
      <c r="B61" s="104" t="s">
        <v>167</v>
      </c>
      <c r="C61" s="3" t="s">
        <v>62</v>
      </c>
      <c r="D61" s="107">
        <f>INDEX(WINEP_Inputs_TMS!$DG$5:$DG$70, MATCH('WINEP Carryover_TMS'!B61, WINEP_Inputs_TMS!$DK$5:$DK$70,0))</f>
        <v>8.5102661219381073</v>
      </c>
    </row>
    <row r="62" spans="2:4">
      <c r="B62" s="104" t="s">
        <v>168</v>
      </c>
      <c r="C62" s="3" t="s">
        <v>62</v>
      </c>
      <c r="D62" s="107">
        <f>INDEX(WINEP_Inputs_TMS!$DG$5:$DG$70, MATCH('WINEP Carryover_TMS'!B62, WINEP_Inputs_TMS!$DK$5:$DK$70,0))</f>
        <v>10.594412927310705</v>
      </c>
    </row>
    <row r="63" spans="2:4">
      <c r="B63" s="104" t="s">
        <v>169</v>
      </c>
      <c r="C63" s="3" t="s">
        <v>62</v>
      </c>
      <c r="D63" s="107">
        <f>INDEX(WINEP_Inputs_TMS!$DG$5:$DG$70, MATCH('WINEP Carryover_TMS'!B63, WINEP_Inputs_TMS!$DK$5:$DK$70,0))</f>
        <v>2.6823485354292558</v>
      </c>
    </row>
    <row r="64" spans="2:4">
      <c r="B64" s="104" t="s">
        <v>170</v>
      </c>
      <c r="C64" s="3" t="s">
        <v>62</v>
      </c>
      <c r="D64" s="107">
        <f>INDEX(WINEP_Inputs_TMS!$DG$5:$DG$70, MATCH('WINEP Carryover_TMS'!B64, WINEP_Inputs_TMS!$DK$5:$DK$70,0))</f>
        <v>1.8934224955971215</v>
      </c>
    </row>
    <row r="65" spans="2:4">
      <c r="B65" s="104" t="s">
        <v>171</v>
      </c>
      <c r="C65" s="3" t="s">
        <v>62</v>
      </c>
      <c r="D65" s="107">
        <f>INDEX(WINEP_Inputs_TMS!$DG$5:$DG$70, MATCH('WINEP Carryover_TMS'!B65, WINEP_Inputs_TMS!$DK$5:$DK$70,0))</f>
        <v>8.6378763485270138</v>
      </c>
    </row>
    <row r="66" spans="2:4">
      <c r="B66" s="104" t="s">
        <v>172</v>
      </c>
      <c r="C66" s="3" t="s">
        <v>62</v>
      </c>
      <c r="D66" s="107">
        <f>INDEX(WINEP_Inputs_TMS!$DG$5:$DG$70, MATCH('WINEP Carryover_TMS'!B66, WINEP_Inputs_TMS!$DK$5:$DK$70,0))</f>
        <v>5.5063582429743541</v>
      </c>
    </row>
    <row r="67" spans="2:4">
      <c r="B67" s="104" t="s">
        <v>173</v>
      </c>
      <c r="C67" s="3" t="s">
        <v>62</v>
      </c>
      <c r="D67" s="107">
        <f>INDEX(WINEP_Inputs_TMS!$DG$5:$DG$70, MATCH('WINEP Carryover_TMS'!B67, WINEP_Inputs_TMS!$DK$5:$DK$70,0))</f>
        <v>7.6349288844569267</v>
      </c>
    </row>
    <row r="68" spans="2:4">
      <c r="B68" s="104" t="s">
        <v>174</v>
      </c>
      <c r="C68" s="3" t="s">
        <v>62</v>
      </c>
      <c r="D68" s="107">
        <f>INDEX(WINEP_Inputs_TMS!$DG$5:$DG$70, MATCH('WINEP Carryover_TMS'!B68, WINEP_Inputs_TMS!$DK$5:$DK$70,0))</f>
        <v>7.6349288844569267</v>
      </c>
    </row>
    <row r="69" spans="2:4">
      <c r="B69" s="104" t="s">
        <v>175</v>
      </c>
      <c r="C69" s="3" t="s">
        <v>62</v>
      </c>
      <c r="D69" s="107">
        <f>INDEX(WINEP_Inputs_TMS!$DG$5:$DG$70, MATCH('WINEP Carryover_TMS'!B69, WINEP_Inputs_TMS!$DK$5:$DK$70,0))</f>
        <v>7.6349288844569267</v>
      </c>
    </row>
    <row r="70" spans="2:4">
      <c r="B70" s="104" t="s">
        <v>176</v>
      </c>
      <c r="C70" s="3" t="s">
        <v>62</v>
      </c>
      <c r="D70" s="107">
        <f>INDEX(WINEP_Inputs_TMS!$DG$5:$DG$70, MATCH('WINEP Carryover_TMS'!B70, WINEP_Inputs_TMS!$DK$5:$DK$70,0))</f>
        <v>2.0744723838622474</v>
      </c>
    </row>
    <row r="71" spans="2:4">
      <c r="B71" s="104" t="s">
        <v>177</v>
      </c>
      <c r="C71" s="3" t="s">
        <v>62</v>
      </c>
      <c r="D71" s="107">
        <f>INDEX(WINEP_Inputs_TMS!$DG$5:$DG$70, MATCH('WINEP Carryover_TMS'!B71, WINEP_Inputs_TMS!$DK$5:$DK$70,0))</f>
        <v>1.6923327342034122</v>
      </c>
    </row>
    <row r="72" spans="2:4">
      <c r="B72" s="104" t="s">
        <v>178</v>
      </c>
      <c r="C72" s="3" t="s">
        <v>62</v>
      </c>
      <c r="D72" s="107">
        <f>INDEX(WINEP_Inputs_TMS!$DG$5:$DG$70, MATCH('WINEP Carryover_TMS'!B72, WINEP_Inputs_TMS!$DK$5:$DK$70,0))</f>
        <v>2.1352830333558779</v>
      </c>
    </row>
    <row r="73" spans="2:4">
      <c r="B73" s="104" t="s">
        <v>179</v>
      </c>
      <c r="C73" s="3" t="s">
        <v>62</v>
      </c>
      <c r="D73" s="107">
        <f>INDEX(WINEP_Inputs_TMS!$DG$5:$DG$70, MATCH('WINEP Carryover_TMS'!B73, WINEP_Inputs_TMS!$DK$5:$DK$70,0))</f>
        <v>1.3440535598308032</v>
      </c>
    </row>
    <row r="74" spans="2:4">
      <c r="B74" s="104" t="s">
        <v>180</v>
      </c>
      <c r="C74" s="3" t="s">
        <v>62</v>
      </c>
      <c r="D74" s="107">
        <f>INDEX(WINEP_Inputs_TMS!$DG$5:$DG$70, MATCH('WINEP Carryover_TMS'!B74, WINEP_Inputs_TMS!$DK$5:$DK$70,0))</f>
        <v>13.771539019983587</v>
      </c>
    </row>
    <row r="75" spans="2:4">
      <c r="B75" s="104" t="s">
        <v>181</v>
      </c>
      <c r="C75" s="3" t="s">
        <v>62</v>
      </c>
      <c r="D75" s="107">
        <f>INDEX(WINEP_Inputs_TMS!$DG$5:$DG$70, MATCH('WINEP Carryover_TMS'!B75, WINEP_Inputs_TMS!$DK$5:$DK$70,0))</f>
        <v>5.7073328326834147</v>
      </c>
    </row>
    <row r="76" spans="2:4">
      <c r="B76" s="104" t="s">
        <v>182</v>
      </c>
      <c r="C76" s="3" t="s">
        <v>62</v>
      </c>
      <c r="D76" s="107">
        <f>INDEX(WINEP_Inputs_TMS!$DG$5:$DG$70, MATCH('WINEP Carryover_TMS'!B76, WINEP_Inputs_TMS!$DK$5:$DK$70,0))</f>
        <v>9.6391789748482655</v>
      </c>
    </row>
    <row r="77" spans="2:4">
      <c r="B77" s="104" t="s">
        <v>183</v>
      </c>
      <c r="C77" s="3" t="s">
        <v>62</v>
      </c>
      <c r="D77" s="107">
        <f>INDEX(WINEP_Inputs_TMS!$DG$5:$DG$70, MATCH('WINEP Carryover_TMS'!B77, WINEP_Inputs_TMS!$DK$5:$DK$70,0))</f>
        <v>3.3987164139337622</v>
      </c>
    </row>
    <row r="78" spans="2:4">
      <c r="B78" s="104" t="s">
        <v>184</v>
      </c>
      <c r="C78" s="3" t="s">
        <v>62</v>
      </c>
      <c r="D78" s="107">
        <f>INDEX(WINEP_Inputs_TMS!$DG$5:$DG$70, MATCH('WINEP Carryover_TMS'!B78, WINEP_Inputs_TMS!$DK$5:$DK$70,0))</f>
        <v>1.6460337169753079</v>
      </c>
    </row>
    <row r="79" spans="2:4">
      <c r="B79" s="102"/>
      <c r="C79" s="103"/>
      <c r="D79" s="103"/>
    </row>
    <row r="80" spans="2:4">
      <c r="B80" s="102"/>
      <c r="C80" s="103"/>
      <c r="D80" s="103"/>
    </row>
    <row r="81" spans="2:5" ht="26.25">
      <c r="B81" s="132" t="s">
        <v>185</v>
      </c>
      <c r="C81" s="1" t="s">
        <v>59</v>
      </c>
      <c r="D81" s="1" t="s">
        <v>84</v>
      </c>
      <c r="E81" s="153"/>
    </row>
    <row r="82" spans="2:5">
      <c r="B82" s="104" t="s">
        <v>186</v>
      </c>
      <c r="C82" s="3" t="s">
        <v>187</v>
      </c>
      <c r="D82" s="107">
        <v>165.75040000000001</v>
      </c>
      <c r="E82" s="103"/>
    </row>
    <row r="83" spans="2:5">
      <c r="B83" s="104" t="s">
        <v>188</v>
      </c>
      <c r="C83" s="3" t="s">
        <v>187</v>
      </c>
      <c r="D83" s="107">
        <v>253.89230000000001</v>
      </c>
      <c r="E83" s="103"/>
    </row>
    <row r="84" spans="2:5">
      <c r="B84" s="104" t="s">
        <v>189</v>
      </c>
      <c r="C84" s="3" t="s">
        <v>187</v>
      </c>
      <c r="D84" s="107">
        <v>167.5883</v>
      </c>
      <c r="E84" s="103"/>
    </row>
    <row r="85" spans="2:5">
      <c r="B85" s="102"/>
      <c r="C85" s="103"/>
      <c r="D85" s="103"/>
    </row>
    <row r="87" spans="2:5" ht="26.25">
      <c r="B87" s="132" t="s">
        <v>83</v>
      </c>
      <c r="C87" s="1" t="s">
        <v>59</v>
      </c>
      <c r="D87" s="1" t="s">
        <v>84</v>
      </c>
    </row>
    <row r="88" spans="2:5">
      <c r="B88" s="4" t="s">
        <v>123</v>
      </c>
      <c r="C88" s="3" t="s">
        <v>85</v>
      </c>
      <c r="D88" s="107">
        <f>INDEX(WINEP_Inputs_TMS!$DI$5:$DI$70, MATCH('WINEP Carryover_TMS'!B88, WINEP_Inputs_TMS!$DK$5:$DK$70,0))</f>
        <v>1.9491782598515934E-2</v>
      </c>
    </row>
    <row r="89" spans="2:5">
      <c r="B89" s="4" t="s">
        <v>124</v>
      </c>
      <c r="C89" s="3" t="s">
        <v>85</v>
      </c>
      <c r="D89" s="107">
        <f>INDEX(WINEP_Inputs_TMS!$DI$5:$DI$70, MATCH('WINEP Carryover_TMS'!B89, WINEP_Inputs_TMS!$DK$5:$DK$70,0))</f>
        <v>5.9287695916980998E-3</v>
      </c>
    </row>
    <row r="90" spans="2:5">
      <c r="B90" s="4" t="s">
        <v>125</v>
      </c>
      <c r="C90" s="3" t="s">
        <v>85</v>
      </c>
      <c r="D90" s="107">
        <f>INDEX(WINEP_Inputs_TMS!$DI$5:$DI$70, MATCH('WINEP Carryover_TMS'!B90, WINEP_Inputs_TMS!$DK$5:$DK$70,0))</f>
        <v>6.6698657906603615E-3</v>
      </c>
    </row>
    <row r="91" spans="2:5">
      <c r="B91" s="104" t="s">
        <v>126</v>
      </c>
      <c r="C91" s="3" t="s">
        <v>85</v>
      </c>
      <c r="D91" s="107">
        <f>INDEX(WINEP_Inputs_TMS!$DI$5:$DI$70, MATCH('WINEP Carryover_TMS'!B91, WINEP_Inputs_TMS!$DK$5:$DK$70,0))</f>
        <v>7.4048655684486415E-3</v>
      </c>
    </row>
    <row r="92" spans="2:5">
      <c r="B92" s="104" t="s">
        <v>127</v>
      </c>
      <c r="C92" s="3" t="s">
        <v>85</v>
      </c>
      <c r="D92" s="107">
        <f>INDEX(WINEP_Inputs_TMS!$DI$5:$DI$70, MATCH('WINEP Carryover_TMS'!B92, WINEP_Inputs_TMS!$DK$5:$DK$70,0))</f>
        <v>2.5258889726078333E-2</v>
      </c>
    </row>
    <row r="93" spans="2:5">
      <c r="B93" s="104" t="s">
        <v>128</v>
      </c>
      <c r="C93" s="3" t="s">
        <v>85</v>
      </c>
      <c r="D93" s="107">
        <f>INDEX(WINEP_Inputs_TMS!$DI$5:$DI$70, MATCH('WINEP Carryover_TMS'!B93, WINEP_Inputs_TMS!$DK$5:$DK$70,0))</f>
        <v>2.5258889726078333E-2</v>
      </c>
    </row>
    <row r="94" spans="2:5">
      <c r="B94" s="104" t="s">
        <v>129</v>
      </c>
      <c r="C94" s="3" t="s">
        <v>85</v>
      </c>
      <c r="D94" s="107">
        <f>INDEX(WINEP_Inputs_TMS!$DI$5:$DI$70, MATCH('WINEP Carryover_TMS'!B94, WINEP_Inputs_TMS!$DK$5:$DK$70,0))</f>
        <v>1.9405670649433431E-2</v>
      </c>
    </row>
    <row r="95" spans="2:5">
      <c r="B95" s="104" t="s">
        <v>130</v>
      </c>
      <c r="C95" s="3" t="s">
        <v>85</v>
      </c>
      <c r="D95" s="107">
        <f>INDEX(WINEP_Inputs_TMS!$DI$5:$DI$70, MATCH('WINEP Carryover_TMS'!B95, WINEP_Inputs_TMS!$DK$5:$DK$70,0))</f>
        <v>1.9258975514934471E-2</v>
      </c>
    </row>
    <row r="96" spans="2:5">
      <c r="B96" s="104" t="s">
        <v>131</v>
      </c>
      <c r="C96" s="3" t="s">
        <v>85</v>
      </c>
      <c r="D96" s="107">
        <f>INDEX(WINEP_Inputs_TMS!$DI$5:$DI$70, MATCH('WINEP Carryover_TMS'!B96, WINEP_Inputs_TMS!$DK$5:$DK$70,0))</f>
        <v>7.6334813624729892E-3</v>
      </c>
    </row>
    <row r="97" spans="2:4">
      <c r="B97" s="104" t="s">
        <v>132</v>
      </c>
      <c r="C97" s="3" t="s">
        <v>85</v>
      </c>
      <c r="D97" s="107">
        <f>INDEX(WINEP_Inputs_TMS!$DI$5:$DI$70, MATCH('WINEP Carryover_TMS'!B97, WINEP_Inputs_TMS!$DK$5:$DK$70,0))</f>
        <v>2.7445326072623014E-2</v>
      </c>
    </row>
    <row r="98" spans="2:4">
      <c r="B98" s="104" t="s">
        <v>133</v>
      </c>
      <c r="C98" s="3" t="s">
        <v>85</v>
      </c>
      <c r="D98" s="107">
        <f>INDEX(WINEP_Inputs_TMS!$DI$5:$DI$70, MATCH('WINEP Carryover_TMS'!B98, WINEP_Inputs_TMS!$DK$5:$DK$70,0))</f>
        <v>9.3961091344007142E-3</v>
      </c>
    </row>
    <row r="99" spans="2:4">
      <c r="B99" s="104" t="s">
        <v>134</v>
      </c>
      <c r="C99" s="3" t="s">
        <v>85</v>
      </c>
      <c r="D99" s="107">
        <f>INDEX(WINEP_Inputs_TMS!$DI$5:$DI$70, MATCH('WINEP Carryover_TMS'!B99, WINEP_Inputs_TMS!$DK$5:$DK$70,0))</f>
        <v>2.4252706509072988E-2</v>
      </c>
    </row>
    <row r="100" spans="2:4">
      <c r="B100" s="104" t="s">
        <v>135</v>
      </c>
      <c r="C100" s="3" t="s">
        <v>85</v>
      </c>
      <c r="D100" s="107">
        <f>INDEX(WINEP_Inputs_TMS!$DI$5:$DI$70, MATCH('WINEP Carryover_TMS'!B100, WINEP_Inputs_TMS!$DK$5:$DK$70,0))</f>
        <v>1.2868783045630564E-2</v>
      </c>
    </row>
    <row r="101" spans="2:4">
      <c r="B101" s="104" t="s">
        <v>136</v>
      </c>
      <c r="C101" s="3" t="s">
        <v>85</v>
      </c>
      <c r="D101" s="107">
        <f>INDEX(WINEP_Inputs_TMS!$DI$5:$DI$70, MATCH('WINEP Carryover_TMS'!B101, WINEP_Inputs_TMS!$DK$5:$DK$70,0))</f>
        <v>2.3270801673738409E-2</v>
      </c>
    </row>
    <row r="102" spans="2:4">
      <c r="B102" s="104" t="s">
        <v>137</v>
      </c>
      <c r="C102" s="3" t="s">
        <v>85</v>
      </c>
      <c r="D102" s="107">
        <f>INDEX(WINEP_Inputs_TMS!$DI$5:$DI$70, MATCH('WINEP Carryover_TMS'!B102, WINEP_Inputs_TMS!$DK$5:$DK$70,0))</f>
        <v>1.8237443941969005E-2</v>
      </c>
    </row>
    <row r="103" spans="2:4">
      <c r="B103" s="104" t="s">
        <v>138</v>
      </c>
      <c r="C103" s="3" t="s">
        <v>85</v>
      </c>
      <c r="D103" s="107">
        <f>INDEX(WINEP_Inputs_TMS!$DI$5:$DI$70, MATCH('WINEP Carryover_TMS'!B103, WINEP_Inputs_TMS!$DK$5:$DK$70,0))</f>
        <v>2.5041049972133614E-3</v>
      </c>
    </row>
    <row r="104" spans="2:4">
      <c r="B104" s="104" t="s">
        <v>139</v>
      </c>
      <c r="C104" s="3" t="s">
        <v>85</v>
      </c>
      <c r="D104" s="107">
        <f>INDEX(WINEP_Inputs_TMS!$DI$5:$DI$70, MATCH('WINEP Carryover_TMS'!B104, WINEP_Inputs_TMS!$DK$5:$DK$70,0))</f>
        <v>4.9944930467852623E-3</v>
      </c>
    </row>
    <row r="105" spans="2:4">
      <c r="B105" s="104" t="s">
        <v>140</v>
      </c>
      <c r="C105" s="3" t="s">
        <v>85</v>
      </c>
      <c r="D105" s="107">
        <f>INDEX(WINEP_Inputs_TMS!$DI$5:$DI$70, MATCH('WINEP Carryover_TMS'!B105, WINEP_Inputs_TMS!$DK$5:$DK$70,0))</f>
        <v>2.9706336275523822E-2</v>
      </c>
    </row>
    <row r="106" spans="2:4">
      <c r="B106" s="104" t="s">
        <v>141</v>
      </c>
      <c r="C106" s="3" t="s">
        <v>85</v>
      </c>
      <c r="D106" s="107">
        <f>INDEX(WINEP_Inputs_TMS!$DI$5:$DI$70, MATCH('WINEP Carryover_TMS'!B106, WINEP_Inputs_TMS!$DK$5:$DK$70,0))</f>
        <v>1.1326388488612962E-2</v>
      </c>
    </row>
    <row r="107" spans="2:4">
      <c r="B107" s="104" t="s">
        <v>142</v>
      </c>
      <c r="C107" s="3" t="s">
        <v>85</v>
      </c>
      <c r="D107" s="107">
        <f>INDEX(WINEP_Inputs_TMS!$DI$5:$DI$70, MATCH('WINEP Carryover_TMS'!B107, WINEP_Inputs_TMS!$DK$5:$DK$70,0))</f>
        <v>2.8229478246126528E-2</v>
      </c>
    </row>
    <row r="108" spans="2:4">
      <c r="B108" s="104" t="s">
        <v>143</v>
      </c>
      <c r="C108" s="3" t="s">
        <v>85</v>
      </c>
      <c r="D108" s="107">
        <f>INDEX(WINEP_Inputs_TMS!$DI$5:$DI$70, MATCH('WINEP Carryover_TMS'!B108, WINEP_Inputs_TMS!$DK$5:$DK$70,0))</f>
        <v>3.7191217371880983E-2</v>
      </c>
    </row>
    <row r="109" spans="2:4">
      <c r="B109" s="104" t="s">
        <v>144</v>
      </c>
      <c r="C109" s="3" t="s">
        <v>85</v>
      </c>
      <c r="D109" s="107">
        <f>INDEX(WINEP_Inputs_TMS!$DI$5:$DI$70, MATCH('WINEP Carryover_TMS'!B109, WINEP_Inputs_TMS!$DK$5:$DK$70,0))</f>
        <v>2.1060086945522961E-2</v>
      </c>
    </row>
    <row r="110" spans="2:4">
      <c r="B110" s="104" t="s">
        <v>145</v>
      </c>
      <c r="C110" s="3" t="s">
        <v>85</v>
      </c>
      <c r="D110" s="107">
        <f>INDEX(WINEP_Inputs_TMS!$DI$5:$DI$70, MATCH('WINEP Carryover_TMS'!B110, WINEP_Inputs_TMS!$DK$5:$DK$70,0))</f>
        <v>2.5252519581606139E-2</v>
      </c>
    </row>
    <row r="111" spans="2:4">
      <c r="B111" s="104" t="s">
        <v>146</v>
      </c>
      <c r="C111" s="3" t="s">
        <v>85</v>
      </c>
      <c r="D111" s="107">
        <f>INDEX(WINEP_Inputs_TMS!$DI$5:$DI$70, MATCH('WINEP Carryover_TMS'!B111, WINEP_Inputs_TMS!$DK$5:$DK$70,0))</f>
        <v>2.2460358683922096E-2</v>
      </c>
    </row>
    <row r="112" spans="2:4">
      <c r="B112" s="104" t="s">
        <v>147</v>
      </c>
      <c r="C112" s="3" t="s">
        <v>85</v>
      </c>
      <c r="D112" s="107">
        <f>INDEX(WINEP_Inputs_TMS!$DI$5:$DI$70, MATCH('WINEP Carryover_TMS'!B112, WINEP_Inputs_TMS!$DK$5:$DK$70,0))</f>
        <v>4.6562178768939012E-2</v>
      </c>
    </row>
    <row r="113" spans="2:4">
      <c r="B113" s="104" t="s">
        <v>148</v>
      </c>
      <c r="C113" s="3" t="s">
        <v>85</v>
      </c>
      <c r="D113" s="107">
        <f>INDEX(WINEP_Inputs_TMS!$DI$5:$DI$70, MATCH('WINEP Carryover_TMS'!B113, WINEP_Inputs_TMS!$DK$5:$DK$70,0))</f>
        <v>2.9372557216248273E-2</v>
      </c>
    </row>
    <row r="114" spans="2:4">
      <c r="B114" s="104" t="s">
        <v>149</v>
      </c>
      <c r="C114" s="3" t="s">
        <v>85</v>
      </c>
      <c r="D114" s="107">
        <f>INDEX(WINEP_Inputs_TMS!$DI$5:$DI$70, MATCH('WINEP Carryover_TMS'!B114, WINEP_Inputs_TMS!$DK$5:$DK$70,0))</f>
        <v>9.4509769249665598E-3</v>
      </c>
    </row>
    <row r="115" spans="2:4">
      <c r="B115" s="104" t="s">
        <v>150</v>
      </c>
      <c r="C115" s="3" t="s">
        <v>85</v>
      </c>
      <c r="D115" s="107">
        <f>INDEX(WINEP_Inputs_TMS!$DI$5:$DI$70, MATCH('WINEP Carryover_TMS'!B115, WINEP_Inputs_TMS!$DK$5:$DK$70,0))</f>
        <v>8.0749553303973848E-2</v>
      </c>
    </row>
    <row r="116" spans="2:4">
      <c r="B116" s="104" t="s">
        <v>151</v>
      </c>
      <c r="C116" s="3" t="s">
        <v>85</v>
      </c>
      <c r="D116" s="107">
        <f>INDEX(WINEP_Inputs_TMS!$DI$5:$DI$70, MATCH('WINEP Carryover_TMS'!B116, WINEP_Inputs_TMS!$DK$5:$DK$70,0))</f>
        <v>3.0165854021512759E-2</v>
      </c>
    </row>
    <row r="117" spans="2:4">
      <c r="B117" s="104" t="s">
        <v>152</v>
      </c>
      <c r="C117" s="3" t="s">
        <v>85</v>
      </c>
      <c r="D117" s="107">
        <f>INDEX(WINEP_Inputs_TMS!$DI$5:$DI$70, MATCH('WINEP Carryover_TMS'!B117, WINEP_Inputs_TMS!$DK$5:$DK$70,0))</f>
        <v>2.0685157043323032E-2</v>
      </c>
    </row>
    <row r="118" spans="2:4">
      <c r="B118" s="104" t="s">
        <v>153</v>
      </c>
      <c r="C118" s="3" t="s">
        <v>85</v>
      </c>
      <c r="D118" s="107">
        <f>INDEX(WINEP_Inputs_TMS!$DI$5:$DI$70, MATCH('WINEP Carryover_TMS'!B118, WINEP_Inputs_TMS!$DK$5:$DK$70,0))</f>
        <v>2.2493987061844471E-2</v>
      </c>
    </row>
    <row r="119" spans="2:4">
      <c r="B119" s="104" t="s">
        <v>154</v>
      </c>
      <c r="C119" s="3" t="s">
        <v>85</v>
      </c>
      <c r="D119" s="107">
        <f>INDEX(WINEP_Inputs_TMS!$DI$5:$DI$70, MATCH('WINEP Carryover_TMS'!B119, WINEP_Inputs_TMS!$DK$5:$DK$70,0))</f>
        <v>5.0082099944267228E-3</v>
      </c>
    </row>
    <row r="120" spans="2:4">
      <c r="B120" s="104" t="s">
        <v>155</v>
      </c>
      <c r="C120" s="3" t="s">
        <v>85</v>
      </c>
      <c r="D120" s="107">
        <f>INDEX(WINEP_Inputs_TMS!$DI$5:$DI$70, MATCH('WINEP Carryover_TMS'!B120, WINEP_Inputs_TMS!$DK$5:$DK$70,0))</f>
        <v>4.2248198735699564E-2</v>
      </c>
    </row>
    <row r="121" spans="2:4">
      <c r="B121" s="104" t="s">
        <v>156</v>
      </c>
      <c r="C121" s="3" t="s">
        <v>85</v>
      </c>
      <c r="D121" s="107">
        <f>INDEX(WINEP_Inputs_TMS!$DI$5:$DI$70, MATCH('WINEP Carryover_TMS'!B121, WINEP_Inputs_TMS!$DK$5:$DK$70,0))</f>
        <v>0.12056244411035694</v>
      </c>
    </row>
    <row r="122" spans="2:4">
      <c r="B122" s="104" t="s">
        <v>157</v>
      </c>
      <c r="C122" s="3" t="s">
        <v>85</v>
      </c>
      <c r="D122" s="107">
        <f>INDEX(WINEP_Inputs_TMS!$DI$5:$DI$70, MATCH('WINEP Carryover_TMS'!B122, WINEP_Inputs_TMS!$DK$5:$DK$70,0))</f>
        <v>3.2509165910262327E-3</v>
      </c>
    </row>
    <row r="123" spans="2:4">
      <c r="B123" s="104" t="s">
        <v>158</v>
      </c>
      <c r="C123" s="3" t="s">
        <v>85</v>
      </c>
      <c r="D123" s="107">
        <f>INDEX(WINEP_Inputs_TMS!$DI$5:$DI$70, MATCH('WINEP Carryover_TMS'!B123, WINEP_Inputs_TMS!$DK$5:$DK$70,0))</f>
        <v>1.3199894920642495E-2</v>
      </c>
    </row>
    <row r="124" spans="2:4">
      <c r="B124" s="104" t="s">
        <v>159</v>
      </c>
      <c r="C124" s="3" t="s">
        <v>85</v>
      </c>
      <c r="D124" s="107">
        <f>INDEX(WINEP_Inputs_TMS!$DI$5:$DI$70, MATCH('WINEP Carryover_TMS'!B124, WINEP_Inputs_TMS!$DK$5:$DK$70,0))</f>
        <v>2.2696213978090549E-2</v>
      </c>
    </row>
    <row r="125" spans="2:4">
      <c r="B125" s="104" t="s">
        <v>160</v>
      </c>
      <c r="C125" s="3" t="s">
        <v>85</v>
      </c>
      <c r="D125" s="107">
        <f>INDEX(WINEP_Inputs_TMS!$DI$5:$DI$70, MATCH('WINEP Carryover_TMS'!B125, WINEP_Inputs_TMS!$DK$5:$DK$70,0))</f>
        <v>4.0387266172341375E-2</v>
      </c>
    </row>
    <row r="126" spans="2:4">
      <c r="B126" s="104" t="s">
        <v>161</v>
      </c>
      <c r="C126" s="3" t="s">
        <v>85</v>
      </c>
      <c r="D126" s="107">
        <f>INDEX(WINEP_Inputs_TMS!$DI$5:$DI$70, MATCH('WINEP Carryover_TMS'!B126, WINEP_Inputs_TMS!$DK$5:$DK$70,0))</f>
        <v>8.0749553303973848E-2</v>
      </c>
    </row>
    <row r="127" spans="2:4">
      <c r="B127" s="104" t="s">
        <v>162</v>
      </c>
      <c r="C127" s="3" t="s">
        <v>85</v>
      </c>
      <c r="D127" s="107">
        <f>INDEX(WINEP_Inputs_TMS!$DI$5:$DI$70, MATCH('WINEP Carryover_TMS'!B127, WINEP_Inputs_TMS!$DK$5:$DK$70,0))</f>
        <v>2.2493987061844471E-2</v>
      </c>
    </row>
    <row r="128" spans="2:4">
      <c r="B128" s="104" t="s">
        <v>163</v>
      </c>
      <c r="C128" s="3" t="s">
        <v>85</v>
      </c>
      <c r="D128" s="107">
        <f>INDEX(WINEP_Inputs_TMS!$DI$5:$DI$70, MATCH('WINEP Carryover_TMS'!B128, WINEP_Inputs_TMS!$DK$5:$DK$70,0))</f>
        <v>5.1667169449502717E-3</v>
      </c>
    </row>
    <row r="129" spans="2:4">
      <c r="B129" s="104" t="s">
        <v>164</v>
      </c>
      <c r="C129" s="3" t="s">
        <v>85</v>
      </c>
      <c r="D129" s="107">
        <f>INDEX(WINEP_Inputs_TMS!$DI$5:$DI$70, MATCH('WINEP Carryover_TMS'!B129, WINEP_Inputs_TMS!$DK$5:$DK$70,0))</f>
        <v>9.3961091344007142E-3</v>
      </c>
    </row>
    <row r="130" spans="2:4">
      <c r="B130" s="104" t="s">
        <v>165</v>
      </c>
      <c r="C130" s="3" t="s">
        <v>85</v>
      </c>
      <c r="D130" s="107">
        <f>INDEX(WINEP_Inputs_TMS!$DI$5:$DI$70, MATCH('WINEP Carryover_TMS'!B130, WINEP_Inputs_TMS!$DK$5:$DK$70,0))</f>
        <v>3.7561574958200421E-3</v>
      </c>
    </row>
    <row r="131" spans="2:4">
      <c r="B131" s="104" t="s">
        <v>166</v>
      </c>
      <c r="C131" s="3" t="s">
        <v>85</v>
      </c>
      <c r="D131" s="107">
        <f>INDEX(WINEP_Inputs_TMS!$DI$5:$DI$70, MATCH('WINEP Carryover_TMS'!B131, WINEP_Inputs_TMS!$DK$5:$DK$70,0))</f>
        <v>6.6652934747798744E-3</v>
      </c>
    </row>
    <row r="132" spans="2:4">
      <c r="B132" s="104" t="s">
        <v>167</v>
      </c>
      <c r="C132" s="3" t="s">
        <v>85</v>
      </c>
      <c r="D132" s="107">
        <f>INDEX(WINEP_Inputs_TMS!$DI$5:$DI$70, MATCH('WINEP Carryover_TMS'!B132, WINEP_Inputs_TMS!$DK$5:$DK$70,0))</f>
        <v>2.8154797086745235E-2</v>
      </c>
    </row>
    <row r="133" spans="2:4">
      <c r="B133" s="104" t="s">
        <v>168</v>
      </c>
      <c r="C133" s="3" t="s">
        <v>85</v>
      </c>
      <c r="D133" s="107">
        <f>INDEX(WINEP_Inputs_TMS!$DI$5:$DI$70, MATCH('WINEP Carryover_TMS'!B133, WINEP_Inputs_TMS!$DK$5:$DK$70,0))</f>
        <v>3.5049849434519581E-2</v>
      </c>
    </row>
    <row r="134" spans="2:4">
      <c r="B134" s="104" t="s">
        <v>169</v>
      </c>
      <c r="C134" s="3" t="s">
        <v>85</v>
      </c>
      <c r="D134" s="107">
        <f>INDEX(WINEP_Inputs_TMS!$DI$5:$DI$70, MATCH('WINEP Carryover_TMS'!B134, WINEP_Inputs_TMS!$DK$5:$DK$70,0))</f>
        <v>8.8741030713784547E-3</v>
      </c>
    </row>
    <row r="135" spans="2:4">
      <c r="B135" s="104" t="s">
        <v>170</v>
      </c>
      <c r="C135" s="3" t="s">
        <v>85</v>
      </c>
      <c r="D135" s="107">
        <f>INDEX(WINEP_Inputs_TMS!$DI$5:$DI$70, MATCH('WINEP Carryover_TMS'!B135, WINEP_Inputs_TMS!$DK$5:$DK$70,0))</f>
        <v>6.2640727562671443E-3</v>
      </c>
    </row>
    <row r="136" spans="2:4">
      <c r="B136" s="104" t="s">
        <v>171</v>
      </c>
      <c r="C136" s="3" t="s">
        <v>85</v>
      </c>
      <c r="D136" s="107">
        <f>INDEX(WINEP_Inputs_TMS!$DI$5:$DI$70, MATCH('WINEP Carryover_TMS'!B136, WINEP_Inputs_TMS!$DK$5:$DK$70,0))</f>
        <v>2.8576974253043536E-2</v>
      </c>
    </row>
    <row r="137" spans="2:4">
      <c r="B137" s="104" t="s">
        <v>172</v>
      </c>
      <c r="C137" s="3" t="s">
        <v>85</v>
      </c>
      <c r="D137" s="107">
        <f>INDEX(WINEP_Inputs_TMS!$DI$5:$DI$70, MATCH('WINEP Carryover_TMS'!B137, WINEP_Inputs_TMS!$DK$5:$DK$70,0))</f>
        <v>1.8216868520506819E-2</v>
      </c>
    </row>
    <row r="138" spans="2:4">
      <c r="B138" s="104" t="s">
        <v>173</v>
      </c>
      <c r="C138" s="3" t="s">
        <v>85</v>
      </c>
      <c r="D138" s="107">
        <f>INDEX(WINEP_Inputs_TMS!$DI$5:$DI$70, MATCH('WINEP Carryover_TMS'!B138, WINEP_Inputs_TMS!$DK$5:$DK$70,0))</f>
        <v>2.5258889726078333E-2</v>
      </c>
    </row>
    <row r="139" spans="2:4">
      <c r="B139" s="104" t="s">
        <v>174</v>
      </c>
      <c r="C139" s="3" t="s">
        <v>85</v>
      </c>
      <c r="D139" s="107">
        <f>INDEX(WINEP_Inputs_TMS!$DI$5:$DI$70, MATCH('WINEP Carryover_TMS'!B139, WINEP_Inputs_TMS!$DK$5:$DK$70,0))</f>
        <v>2.5258889726078333E-2</v>
      </c>
    </row>
    <row r="140" spans="2:4">
      <c r="B140" s="104" t="s">
        <v>175</v>
      </c>
      <c r="C140" s="3" t="s">
        <v>85</v>
      </c>
      <c r="D140" s="107">
        <f>INDEX(WINEP_Inputs_TMS!$DI$5:$DI$70, MATCH('WINEP Carryover_TMS'!B140, WINEP_Inputs_TMS!$DK$5:$DK$70,0))</f>
        <v>2.5258889726078333E-2</v>
      </c>
    </row>
    <row r="141" spans="2:4">
      <c r="B141" s="104" t="s">
        <v>176</v>
      </c>
      <c r="C141" s="3" t="s">
        <v>85</v>
      </c>
      <c r="D141" s="107">
        <f>INDEX(WINEP_Inputs_TMS!$DI$5:$DI$70, MATCH('WINEP Carryover_TMS'!B141, WINEP_Inputs_TMS!$DK$5:$DK$70,0))</f>
        <v>6.8630461366109355E-3</v>
      </c>
    </row>
    <row r="142" spans="2:4">
      <c r="B142" s="104" t="s">
        <v>177</v>
      </c>
      <c r="C142" s="3" t="s">
        <v>85</v>
      </c>
      <c r="D142" s="107">
        <f>INDEX(WINEP_Inputs_TMS!$DI$5:$DI$70, MATCH('WINEP Carryover_TMS'!B142, WINEP_Inputs_TMS!$DK$5:$DK$70,0))</f>
        <v>5.5988007956562884E-3</v>
      </c>
    </row>
    <row r="143" spans="2:4">
      <c r="B143" s="104" t="s">
        <v>178</v>
      </c>
      <c r="C143" s="3" t="s">
        <v>85</v>
      </c>
      <c r="D143" s="107">
        <f>INDEX(WINEP_Inputs_TMS!$DI$5:$DI$70, MATCH('WINEP Carryover_TMS'!B143, WINEP_Inputs_TMS!$DK$5:$DK$70,0))</f>
        <v>7.0642280353523622E-3</v>
      </c>
    </row>
    <row r="144" spans="2:4">
      <c r="B144" s="104" t="s">
        <v>179</v>
      </c>
      <c r="C144" s="3" t="s">
        <v>85</v>
      </c>
      <c r="D144" s="107">
        <f>INDEX(WINEP_Inputs_TMS!$DI$5:$DI$70, MATCH('WINEP Carryover_TMS'!B144, WINEP_Inputs_TMS!$DK$5:$DK$70,0))</f>
        <v>4.4465771937735737E-3</v>
      </c>
    </row>
    <row r="145" spans="2:15">
      <c r="B145" s="104" t="s">
        <v>180</v>
      </c>
      <c r="C145" s="3" t="s">
        <v>85</v>
      </c>
      <c r="D145" s="107">
        <f>INDEX(WINEP_Inputs_TMS!$DI$5:$DI$70, MATCH('WINEP Carryover_TMS'!B145, WINEP_Inputs_TMS!$DK$5:$DK$70,0))</f>
        <v>4.5560841591112365E-2</v>
      </c>
    </row>
    <row r="146" spans="2:15">
      <c r="B146" s="104" t="s">
        <v>181</v>
      </c>
      <c r="C146" s="3" t="s">
        <v>85</v>
      </c>
      <c r="D146" s="107">
        <f>INDEX(WINEP_Inputs_TMS!$DI$5:$DI$70, MATCH('WINEP Carryover_TMS'!B146, WINEP_Inputs_TMS!$DK$5:$DK$70,0))</f>
        <v>1.8881759454794297E-2</v>
      </c>
    </row>
    <row r="147" spans="2:15">
      <c r="B147" s="104" t="s">
        <v>182</v>
      </c>
      <c r="C147" s="3" t="s">
        <v>85</v>
      </c>
      <c r="D147" s="107">
        <f>INDEX(WINEP_Inputs_TMS!$DI$5:$DI$70, MATCH('WINEP Carryover_TMS'!B147, WINEP_Inputs_TMS!$DK$5:$DK$70,0))</f>
        <v>3.1889617108456343E-2</v>
      </c>
    </row>
    <row r="148" spans="2:15">
      <c r="B148" s="104" t="s">
        <v>183</v>
      </c>
      <c r="C148" s="3" t="s">
        <v>85</v>
      </c>
      <c r="D148" s="107">
        <f>INDEX(WINEP_Inputs_TMS!$DI$5:$DI$70, MATCH('WINEP Carryover_TMS'!B148, WINEP_Inputs_TMS!$DK$5:$DK$70,0))</f>
        <v>1.1244086802764196E-2</v>
      </c>
    </row>
    <row r="149" spans="2:15">
      <c r="B149" s="104" t="s">
        <v>184</v>
      </c>
      <c r="C149" s="3" t="s">
        <v>85</v>
      </c>
      <c r="D149" s="107">
        <f>INDEX(WINEP_Inputs_TMS!$DI$5:$DI$70, MATCH('WINEP Carryover_TMS'!B149, WINEP_Inputs_TMS!$DK$5:$DK$70,0))</f>
        <v>5.445628213659977E-3</v>
      </c>
    </row>
    <row r="150" spans="2:15">
      <c r="B150" s="102"/>
      <c r="C150" s="103"/>
      <c r="D150" s="103"/>
      <c r="E150" s="103"/>
    </row>
    <row r="152" spans="2:15" ht="13.15">
      <c r="B152" s="6" t="s">
        <v>86</v>
      </c>
      <c r="C152" s="2" t="s">
        <v>59</v>
      </c>
      <c r="D152" s="2" t="s">
        <v>87</v>
      </c>
      <c r="E152" s="2" t="s">
        <v>88</v>
      </c>
      <c r="F152" s="2" t="s">
        <v>89</v>
      </c>
      <c r="G152" s="2" t="s">
        <v>90</v>
      </c>
      <c r="H152" s="2" t="s">
        <v>91</v>
      </c>
      <c r="I152" s="2" t="s">
        <v>92</v>
      </c>
      <c r="J152" s="2" t="s">
        <v>93</v>
      </c>
      <c r="K152" s="2" t="s">
        <v>94</v>
      </c>
      <c r="L152" s="2" t="s">
        <v>95</v>
      </c>
      <c r="M152" s="2" t="s">
        <v>96</v>
      </c>
      <c r="N152" s="2" t="s">
        <v>97</v>
      </c>
      <c r="O152" s="2" t="s">
        <v>98</v>
      </c>
    </row>
    <row r="153" spans="2:15">
      <c r="B153" s="4" t="s">
        <v>123</v>
      </c>
      <c r="C153" s="3"/>
      <c r="D153" s="3">
        <v>0</v>
      </c>
      <c r="E153" s="3">
        <v>0</v>
      </c>
      <c r="F153" s="3">
        <v>1</v>
      </c>
      <c r="G153" s="3">
        <v>1</v>
      </c>
      <c r="H153" s="3">
        <v>1</v>
      </c>
      <c r="I153" s="3">
        <v>1</v>
      </c>
      <c r="J153" s="3">
        <v>1</v>
      </c>
      <c r="K153" s="3">
        <v>1</v>
      </c>
      <c r="L153" s="3">
        <v>1</v>
      </c>
      <c r="M153" s="3">
        <v>1</v>
      </c>
      <c r="N153" s="3">
        <v>1</v>
      </c>
      <c r="O153" s="3">
        <v>1</v>
      </c>
    </row>
    <row r="154" spans="2:15">
      <c r="B154" s="4" t="s">
        <v>124</v>
      </c>
      <c r="C154" s="3"/>
      <c r="D154" s="3">
        <v>0</v>
      </c>
      <c r="E154" s="3">
        <v>0</v>
      </c>
      <c r="F154" s="3">
        <v>1</v>
      </c>
      <c r="G154" s="3">
        <v>1</v>
      </c>
      <c r="H154" s="3">
        <v>1</v>
      </c>
      <c r="I154" s="3">
        <v>1</v>
      </c>
      <c r="J154" s="3">
        <v>1</v>
      </c>
      <c r="K154" s="3">
        <v>1</v>
      </c>
      <c r="L154" s="3">
        <v>1</v>
      </c>
      <c r="M154" s="3">
        <v>1</v>
      </c>
      <c r="N154" s="3">
        <v>1</v>
      </c>
      <c r="O154" s="3">
        <v>1</v>
      </c>
    </row>
    <row r="155" spans="2:15">
      <c r="B155" s="4" t="s">
        <v>125</v>
      </c>
      <c r="C155" s="3"/>
      <c r="D155" s="3">
        <v>0</v>
      </c>
      <c r="E155" s="3">
        <v>0</v>
      </c>
      <c r="F155" s="3">
        <v>1</v>
      </c>
      <c r="G155" s="3">
        <v>1</v>
      </c>
      <c r="H155" s="3">
        <v>1</v>
      </c>
      <c r="I155" s="3">
        <v>1</v>
      </c>
      <c r="J155" s="3">
        <v>1</v>
      </c>
      <c r="K155" s="3">
        <v>1</v>
      </c>
      <c r="L155" s="3">
        <v>1</v>
      </c>
      <c r="M155" s="3">
        <v>1</v>
      </c>
      <c r="N155" s="3">
        <v>1</v>
      </c>
      <c r="O155" s="3">
        <v>1</v>
      </c>
    </row>
    <row r="156" spans="2:15">
      <c r="B156" s="104" t="s">
        <v>126</v>
      </c>
      <c r="C156" s="3"/>
      <c r="D156" s="3">
        <v>0</v>
      </c>
      <c r="E156" s="3">
        <v>0</v>
      </c>
      <c r="F156" s="3">
        <v>1</v>
      </c>
      <c r="G156" s="3">
        <v>1</v>
      </c>
      <c r="H156" s="3">
        <v>1</v>
      </c>
      <c r="I156" s="3">
        <v>1</v>
      </c>
      <c r="J156" s="3">
        <v>1</v>
      </c>
      <c r="K156" s="3">
        <v>1</v>
      </c>
      <c r="L156" s="3">
        <v>1</v>
      </c>
      <c r="M156" s="3">
        <v>1</v>
      </c>
      <c r="N156" s="3">
        <v>1</v>
      </c>
      <c r="O156" s="3">
        <v>1</v>
      </c>
    </row>
    <row r="157" spans="2:15">
      <c r="B157" s="104" t="s">
        <v>127</v>
      </c>
      <c r="C157" s="3"/>
      <c r="D157" s="3">
        <v>0</v>
      </c>
      <c r="E157" s="3">
        <v>0</v>
      </c>
      <c r="F157" s="3">
        <v>1</v>
      </c>
      <c r="G157" s="3">
        <v>1</v>
      </c>
      <c r="H157" s="3">
        <v>1</v>
      </c>
      <c r="I157" s="3">
        <v>1</v>
      </c>
      <c r="J157" s="3">
        <v>1</v>
      </c>
      <c r="K157" s="3">
        <v>1</v>
      </c>
      <c r="L157" s="3">
        <v>1</v>
      </c>
      <c r="M157" s="3">
        <v>1</v>
      </c>
      <c r="N157" s="3">
        <v>1</v>
      </c>
      <c r="O157" s="3">
        <v>1</v>
      </c>
    </row>
    <row r="158" spans="2:15">
      <c r="B158" s="104" t="s">
        <v>128</v>
      </c>
      <c r="C158" s="3"/>
      <c r="D158" s="3">
        <v>0</v>
      </c>
      <c r="E158" s="3">
        <v>0</v>
      </c>
      <c r="F158" s="3">
        <v>1</v>
      </c>
      <c r="G158" s="3">
        <v>1</v>
      </c>
      <c r="H158" s="3">
        <v>1</v>
      </c>
      <c r="I158" s="3">
        <v>1</v>
      </c>
      <c r="J158" s="3">
        <v>1</v>
      </c>
      <c r="K158" s="3">
        <v>1</v>
      </c>
      <c r="L158" s="3">
        <v>1</v>
      </c>
      <c r="M158" s="3">
        <v>1</v>
      </c>
      <c r="N158" s="3">
        <v>1</v>
      </c>
      <c r="O158" s="3">
        <v>1</v>
      </c>
    </row>
    <row r="159" spans="2:15">
      <c r="B159" s="104" t="s">
        <v>129</v>
      </c>
      <c r="C159" s="3"/>
      <c r="D159" s="3">
        <v>0</v>
      </c>
      <c r="E159" s="3">
        <v>0</v>
      </c>
      <c r="F159" s="3">
        <v>1</v>
      </c>
      <c r="G159" s="3">
        <v>1</v>
      </c>
      <c r="H159" s="3">
        <v>1</v>
      </c>
      <c r="I159" s="3">
        <v>1</v>
      </c>
      <c r="J159" s="3">
        <v>1</v>
      </c>
      <c r="K159" s="3">
        <v>1</v>
      </c>
      <c r="L159" s="3">
        <v>1</v>
      </c>
      <c r="M159" s="3">
        <v>1</v>
      </c>
      <c r="N159" s="3">
        <v>1</v>
      </c>
      <c r="O159" s="3">
        <v>1</v>
      </c>
    </row>
    <row r="160" spans="2:15">
      <c r="B160" s="104" t="s">
        <v>130</v>
      </c>
      <c r="C160" s="3"/>
      <c r="D160" s="3">
        <v>0</v>
      </c>
      <c r="E160" s="3">
        <v>0</v>
      </c>
      <c r="F160" s="3">
        <v>1</v>
      </c>
      <c r="G160" s="3">
        <v>1</v>
      </c>
      <c r="H160" s="3">
        <v>1</v>
      </c>
      <c r="I160" s="3">
        <v>1</v>
      </c>
      <c r="J160" s="3">
        <v>1</v>
      </c>
      <c r="K160" s="3">
        <v>1</v>
      </c>
      <c r="L160" s="3">
        <v>1</v>
      </c>
      <c r="M160" s="3">
        <v>1</v>
      </c>
      <c r="N160" s="3">
        <v>1</v>
      </c>
      <c r="O160" s="3">
        <v>1</v>
      </c>
    </row>
    <row r="161" spans="2:15">
      <c r="B161" s="104" t="s">
        <v>131</v>
      </c>
      <c r="C161" s="3"/>
      <c r="D161" s="3">
        <v>0</v>
      </c>
      <c r="E161" s="3">
        <v>0</v>
      </c>
      <c r="F161" s="3">
        <v>1</v>
      </c>
      <c r="G161" s="3">
        <v>1</v>
      </c>
      <c r="H161" s="3">
        <v>1</v>
      </c>
      <c r="I161" s="3">
        <v>1</v>
      </c>
      <c r="J161" s="3">
        <v>1</v>
      </c>
      <c r="K161" s="3">
        <v>1</v>
      </c>
      <c r="L161" s="3">
        <v>1</v>
      </c>
      <c r="M161" s="3">
        <v>1</v>
      </c>
      <c r="N161" s="3">
        <v>1</v>
      </c>
      <c r="O161" s="3">
        <v>1</v>
      </c>
    </row>
    <row r="162" spans="2:15">
      <c r="B162" s="104" t="s">
        <v>132</v>
      </c>
      <c r="C162" s="3"/>
      <c r="D162" s="3">
        <v>0</v>
      </c>
      <c r="E162" s="3">
        <v>0</v>
      </c>
      <c r="F162" s="3">
        <v>1</v>
      </c>
      <c r="G162" s="3">
        <v>1</v>
      </c>
      <c r="H162" s="3">
        <v>1</v>
      </c>
      <c r="I162" s="3">
        <v>1</v>
      </c>
      <c r="J162" s="3">
        <v>1</v>
      </c>
      <c r="K162" s="3">
        <v>1</v>
      </c>
      <c r="L162" s="3">
        <v>1</v>
      </c>
      <c r="M162" s="3">
        <v>1</v>
      </c>
      <c r="N162" s="3">
        <v>1</v>
      </c>
      <c r="O162" s="3">
        <v>1</v>
      </c>
    </row>
    <row r="163" spans="2:15">
      <c r="B163" s="104" t="s">
        <v>133</v>
      </c>
      <c r="C163" s="3"/>
      <c r="D163" s="3">
        <v>0</v>
      </c>
      <c r="E163" s="3">
        <v>0</v>
      </c>
      <c r="F163" s="3">
        <v>1</v>
      </c>
      <c r="G163" s="3">
        <v>1</v>
      </c>
      <c r="H163" s="3">
        <v>1</v>
      </c>
      <c r="I163" s="3">
        <v>1</v>
      </c>
      <c r="J163" s="3">
        <v>1</v>
      </c>
      <c r="K163" s="3">
        <v>1</v>
      </c>
      <c r="L163" s="3">
        <v>1</v>
      </c>
      <c r="M163" s="3">
        <v>1</v>
      </c>
      <c r="N163" s="3">
        <v>1</v>
      </c>
      <c r="O163" s="3">
        <v>1</v>
      </c>
    </row>
    <row r="164" spans="2:15">
      <c r="B164" s="104" t="s">
        <v>134</v>
      </c>
      <c r="C164" s="3"/>
      <c r="D164" s="3">
        <v>0</v>
      </c>
      <c r="E164" s="3">
        <v>0</v>
      </c>
      <c r="F164" s="3">
        <v>1</v>
      </c>
      <c r="G164" s="3">
        <v>1</v>
      </c>
      <c r="H164" s="3">
        <v>1</v>
      </c>
      <c r="I164" s="3">
        <v>1</v>
      </c>
      <c r="J164" s="3">
        <v>1</v>
      </c>
      <c r="K164" s="3">
        <v>1</v>
      </c>
      <c r="L164" s="3">
        <v>1</v>
      </c>
      <c r="M164" s="3">
        <v>1</v>
      </c>
      <c r="N164" s="3">
        <v>1</v>
      </c>
      <c r="O164" s="3">
        <v>1</v>
      </c>
    </row>
    <row r="165" spans="2:15">
      <c r="B165" s="104" t="s">
        <v>135</v>
      </c>
      <c r="C165" s="3"/>
      <c r="D165" s="3">
        <v>0</v>
      </c>
      <c r="E165" s="3">
        <v>0</v>
      </c>
      <c r="F165" s="3">
        <v>0</v>
      </c>
      <c r="G165" s="3">
        <v>1</v>
      </c>
      <c r="H165" s="3">
        <v>1</v>
      </c>
      <c r="I165" s="3">
        <v>1</v>
      </c>
      <c r="J165" s="3">
        <v>1</v>
      </c>
      <c r="K165" s="3">
        <v>1</v>
      </c>
      <c r="L165" s="3">
        <v>1</v>
      </c>
      <c r="M165" s="3">
        <v>1</v>
      </c>
      <c r="N165" s="3">
        <v>1</v>
      </c>
      <c r="O165" s="3">
        <v>1</v>
      </c>
    </row>
    <row r="166" spans="2:15">
      <c r="B166" s="104" t="s">
        <v>136</v>
      </c>
      <c r="C166" s="3"/>
      <c r="D166" s="3">
        <v>0</v>
      </c>
      <c r="E166" s="3">
        <v>0</v>
      </c>
      <c r="F166" s="3">
        <v>1</v>
      </c>
      <c r="G166" s="3">
        <v>1</v>
      </c>
      <c r="H166" s="3">
        <v>1</v>
      </c>
      <c r="I166" s="3">
        <v>1</v>
      </c>
      <c r="J166" s="3">
        <v>1</v>
      </c>
      <c r="K166" s="3">
        <v>1</v>
      </c>
      <c r="L166" s="3">
        <v>1</v>
      </c>
      <c r="M166" s="3">
        <v>1</v>
      </c>
      <c r="N166" s="3">
        <v>1</v>
      </c>
      <c r="O166" s="3">
        <v>1</v>
      </c>
    </row>
    <row r="167" spans="2:15">
      <c r="B167" s="104" t="s">
        <v>137</v>
      </c>
      <c r="C167" s="3"/>
      <c r="D167" s="3">
        <v>0</v>
      </c>
      <c r="E167" s="3">
        <v>0</v>
      </c>
      <c r="F167" s="3">
        <v>1</v>
      </c>
      <c r="G167" s="3">
        <v>1</v>
      </c>
      <c r="H167" s="3">
        <v>1</v>
      </c>
      <c r="I167" s="3">
        <v>1</v>
      </c>
      <c r="J167" s="3">
        <v>1</v>
      </c>
      <c r="K167" s="3">
        <v>1</v>
      </c>
      <c r="L167" s="3">
        <v>1</v>
      </c>
      <c r="M167" s="3">
        <v>1</v>
      </c>
      <c r="N167" s="3">
        <v>1</v>
      </c>
      <c r="O167" s="3">
        <v>1</v>
      </c>
    </row>
    <row r="168" spans="2:15">
      <c r="B168" s="104" t="s">
        <v>138</v>
      </c>
      <c r="C168" s="3"/>
      <c r="D168" s="3">
        <v>0</v>
      </c>
      <c r="E168" s="3">
        <v>0</v>
      </c>
      <c r="F168" s="3">
        <v>1</v>
      </c>
      <c r="G168" s="3">
        <v>1</v>
      </c>
      <c r="H168" s="3">
        <v>1</v>
      </c>
      <c r="I168" s="3">
        <v>1</v>
      </c>
      <c r="J168" s="3">
        <v>1</v>
      </c>
      <c r="K168" s="3">
        <v>1</v>
      </c>
      <c r="L168" s="3">
        <v>1</v>
      </c>
      <c r="M168" s="3">
        <v>1</v>
      </c>
      <c r="N168" s="3">
        <v>1</v>
      </c>
      <c r="O168" s="3">
        <v>1</v>
      </c>
    </row>
    <row r="169" spans="2:15">
      <c r="B169" s="104" t="s">
        <v>139</v>
      </c>
      <c r="C169" s="3"/>
      <c r="D169" s="3">
        <v>0</v>
      </c>
      <c r="E169" s="3">
        <v>0</v>
      </c>
      <c r="F169" s="3">
        <v>1</v>
      </c>
      <c r="G169" s="3">
        <v>1</v>
      </c>
      <c r="H169" s="3">
        <v>1</v>
      </c>
      <c r="I169" s="3">
        <v>1</v>
      </c>
      <c r="J169" s="3">
        <v>1</v>
      </c>
      <c r="K169" s="3">
        <v>1</v>
      </c>
      <c r="L169" s="3">
        <v>1</v>
      </c>
      <c r="M169" s="3">
        <v>1</v>
      </c>
      <c r="N169" s="3">
        <v>1</v>
      </c>
      <c r="O169" s="3">
        <v>1</v>
      </c>
    </row>
    <row r="170" spans="2:15">
      <c r="B170" s="104" t="s">
        <v>140</v>
      </c>
      <c r="C170" s="3"/>
      <c r="D170" s="3">
        <v>0</v>
      </c>
      <c r="E170" s="3">
        <v>0</v>
      </c>
      <c r="F170" s="3">
        <v>1</v>
      </c>
      <c r="G170" s="3">
        <v>1</v>
      </c>
      <c r="H170" s="3">
        <v>1</v>
      </c>
      <c r="I170" s="3">
        <v>1</v>
      </c>
      <c r="J170" s="3">
        <v>1</v>
      </c>
      <c r="K170" s="3">
        <v>1</v>
      </c>
      <c r="L170" s="3">
        <v>1</v>
      </c>
      <c r="M170" s="3">
        <v>1</v>
      </c>
      <c r="N170" s="3">
        <v>1</v>
      </c>
      <c r="O170" s="3">
        <v>1</v>
      </c>
    </row>
    <row r="171" spans="2:15">
      <c r="B171" s="104" t="s">
        <v>141</v>
      </c>
      <c r="C171" s="3"/>
      <c r="D171" s="3">
        <v>0</v>
      </c>
      <c r="E171" s="3">
        <v>0</v>
      </c>
      <c r="F171" s="3">
        <v>0</v>
      </c>
      <c r="G171" s="3">
        <v>1</v>
      </c>
      <c r="H171" s="3">
        <v>1</v>
      </c>
      <c r="I171" s="3">
        <v>1</v>
      </c>
      <c r="J171" s="3">
        <v>1</v>
      </c>
      <c r="K171" s="3">
        <v>1</v>
      </c>
      <c r="L171" s="3">
        <v>1</v>
      </c>
      <c r="M171" s="3">
        <v>1</v>
      </c>
      <c r="N171" s="3">
        <v>1</v>
      </c>
      <c r="O171" s="3">
        <v>1</v>
      </c>
    </row>
    <row r="172" spans="2:15">
      <c r="B172" s="104" t="s">
        <v>142</v>
      </c>
      <c r="C172" s="3"/>
      <c r="D172" s="3">
        <v>0</v>
      </c>
      <c r="E172" s="3">
        <v>0</v>
      </c>
      <c r="F172" s="3">
        <v>1</v>
      </c>
      <c r="G172" s="3">
        <v>1</v>
      </c>
      <c r="H172" s="3">
        <v>1</v>
      </c>
      <c r="I172" s="3">
        <v>1</v>
      </c>
      <c r="J172" s="3">
        <v>1</v>
      </c>
      <c r="K172" s="3">
        <v>1</v>
      </c>
      <c r="L172" s="3">
        <v>1</v>
      </c>
      <c r="M172" s="3">
        <v>1</v>
      </c>
      <c r="N172" s="3">
        <v>1</v>
      </c>
      <c r="O172" s="3">
        <v>1</v>
      </c>
    </row>
    <row r="173" spans="2:15">
      <c r="B173" s="104" t="s">
        <v>143</v>
      </c>
      <c r="C173" s="3"/>
      <c r="D173" s="3">
        <v>0</v>
      </c>
      <c r="E173" s="3">
        <v>0</v>
      </c>
      <c r="F173" s="3">
        <v>1</v>
      </c>
      <c r="G173" s="3">
        <v>1</v>
      </c>
      <c r="H173" s="3">
        <v>1</v>
      </c>
      <c r="I173" s="3">
        <v>1</v>
      </c>
      <c r="J173" s="3">
        <v>1</v>
      </c>
      <c r="K173" s="3">
        <v>1</v>
      </c>
      <c r="L173" s="3">
        <v>1</v>
      </c>
      <c r="M173" s="3">
        <v>1</v>
      </c>
      <c r="N173" s="3">
        <v>1</v>
      </c>
      <c r="O173" s="3">
        <v>1</v>
      </c>
    </row>
    <row r="174" spans="2:15">
      <c r="B174" s="104" t="s">
        <v>144</v>
      </c>
      <c r="C174" s="3"/>
      <c r="D174" s="3">
        <v>0</v>
      </c>
      <c r="E174" s="3">
        <v>0</v>
      </c>
      <c r="F174" s="3">
        <v>1</v>
      </c>
      <c r="G174" s="3">
        <v>1</v>
      </c>
      <c r="H174" s="3">
        <v>1</v>
      </c>
      <c r="I174" s="3">
        <v>1</v>
      </c>
      <c r="J174" s="3">
        <v>1</v>
      </c>
      <c r="K174" s="3">
        <v>1</v>
      </c>
      <c r="L174" s="3">
        <v>1</v>
      </c>
      <c r="M174" s="3">
        <v>1</v>
      </c>
      <c r="N174" s="3">
        <v>1</v>
      </c>
      <c r="O174" s="3">
        <v>1</v>
      </c>
    </row>
    <row r="175" spans="2:15">
      <c r="B175" s="104" t="s">
        <v>145</v>
      </c>
      <c r="C175" s="3"/>
      <c r="D175" s="3">
        <v>0</v>
      </c>
      <c r="E175" s="3">
        <v>0</v>
      </c>
      <c r="F175" s="3">
        <v>1</v>
      </c>
      <c r="G175" s="3">
        <v>1</v>
      </c>
      <c r="H175" s="3">
        <v>1</v>
      </c>
      <c r="I175" s="3">
        <v>1</v>
      </c>
      <c r="J175" s="3">
        <v>1</v>
      </c>
      <c r="K175" s="3">
        <v>1</v>
      </c>
      <c r="L175" s="3">
        <v>1</v>
      </c>
      <c r="M175" s="3">
        <v>1</v>
      </c>
      <c r="N175" s="3">
        <v>1</v>
      </c>
      <c r="O175" s="3">
        <v>1</v>
      </c>
    </row>
    <row r="176" spans="2:15">
      <c r="B176" s="104" t="s">
        <v>146</v>
      </c>
      <c r="C176" s="3"/>
      <c r="D176" s="3">
        <v>0</v>
      </c>
      <c r="E176" s="3">
        <v>0</v>
      </c>
      <c r="F176" s="3">
        <v>1</v>
      </c>
      <c r="G176" s="3">
        <v>1</v>
      </c>
      <c r="H176" s="3">
        <v>1</v>
      </c>
      <c r="I176" s="3">
        <v>1</v>
      </c>
      <c r="J176" s="3">
        <v>1</v>
      </c>
      <c r="K176" s="3">
        <v>1</v>
      </c>
      <c r="L176" s="3">
        <v>1</v>
      </c>
      <c r="M176" s="3">
        <v>1</v>
      </c>
      <c r="N176" s="3">
        <v>1</v>
      </c>
      <c r="O176" s="3">
        <v>1</v>
      </c>
    </row>
    <row r="177" spans="2:15">
      <c r="B177" s="104" t="s">
        <v>147</v>
      </c>
      <c r="C177" s="3"/>
      <c r="D177" s="3">
        <v>0</v>
      </c>
      <c r="E177" s="3">
        <v>0</v>
      </c>
      <c r="F177" s="3">
        <v>1</v>
      </c>
      <c r="G177" s="3">
        <v>1</v>
      </c>
      <c r="H177" s="3">
        <v>1</v>
      </c>
      <c r="I177" s="3">
        <v>1</v>
      </c>
      <c r="J177" s="3">
        <v>1</v>
      </c>
      <c r="K177" s="3">
        <v>1</v>
      </c>
      <c r="L177" s="3">
        <v>1</v>
      </c>
      <c r="M177" s="3">
        <v>1</v>
      </c>
      <c r="N177" s="3">
        <v>1</v>
      </c>
      <c r="O177" s="3">
        <v>1</v>
      </c>
    </row>
    <row r="178" spans="2:15">
      <c r="B178" s="104" t="s">
        <v>148</v>
      </c>
      <c r="C178" s="3"/>
      <c r="D178" s="3">
        <v>0</v>
      </c>
      <c r="E178" s="3">
        <v>0</v>
      </c>
      <c r="F178" s="3">
        <v>1</v>
      </c>
      <c r="G178" s="3">
        <v>1</v>
      </c>
      <c r="H178" s="3">
        <v>1</v>
      </c>
      <c r="I178" s="3">
        <v>1</v>
      </c>
      <c r="J178" s="3">
        <v>1</v>
      </c>
      <c r="K178" s="3">
        <v>1</v>
      </c>
      <c r="L178" s="3">
        <v>1</v>
      </c>
      <c r="M178" s="3">
        <v>1</v>
      </c>
      <c r="N178" s="3">
        <v>1</v>
      </c>
      <c r="O178" s="3">
        <v>1</v>
      </c>
    </row>
    <row r="179" spans="2:15">
      <c r="B179" s="104" t="s">
        <v>149</v>
      </c>
      <c r="C179" s="3"/>
      <c r="D179" s="3">
        <v>0</v>
      </c>
      <c r="E179" s="3">
        <v>0</v>
      </c>
      <c r="F179" s="3">
        <v>1</v>
      </c>
      <c r="G179" s="3">
        <v>1</v>
      </c>
      <c r="H179" s="3">
        <v>1</v>
      </c>
      <c r="I179" s="3">
        <v>1</v>
      </c>
      <c r="J179" s="3">
        <v>1</v>
      </c>
      <c r="K179" s="3">
        <v>1</v>
      </c>
      <c r="L179" s="3">
        <v>1</v>
      </c>
      <c r="M179" s="3">
        <v>1</v>
      </c>
      <c r="N179" s="3">
        <v>1</v>
      </c>
      <c r="O179" s="3">
        <v>1</v>
      </c>
    </row>
    <row r="180" spans="2:15">
      <c r="B180" s="104" t="s">
        <v>150</v>
      </c>
      <c r="C180" s="3"/>
      <c r="D180" s="3">
        <v>0</v>
      </c>
      <c r="E180" s="3">
        <v>0</v>
      </c>
      <c r="F180" s="3">
        <v>1</v>
      </c>
      <c r="G180" s="3">
        <v>1</v>
      </c>
      <c r="H180" s="3">
        <v>1</v>
      </c>
      <c r="I180" s="3">
        <v>1</v>
      </c>
      <c r="J180" s="3">
        <v>1</v>
      </c>
      <c r="K180" s="3">
        <v>1</v>
      </c>
      <c r="L180" s="3">
        <v>1</v>
      </c>
      <c r="M180" s="3">
        <v>1</v>
      </c>
      <c r="N180" s="3">
        <v>1</v>
      </c>
      <c r="O180" s="3">
        <v>1</v>
      </c>
    </row>
    <row r="181" spans="2:15">
      <c r="B181" s="104" t="s">
        <v>151</v>
      </c>
      <c r="C181" s="3"/>
      <c r="D181" s="3">
        <v>0</v>
      </c>
      <c r="E181" s="3">
        <v>0</v>
      </c>
      <c r="F181" s="3">
        <v>1</v>
      </c>
      <c r="G181" s="3">
        <v>1</v>
      </c>
      <c r="H181" s="3">
        <v>1</v>
      </c>
      <c r="I181" s="3">
        <v>1</v>
      </c>
      <c r="J181" s="3">
        <v>1</v>
      </c>
      <c r="K181" s="3">
        <v>1</v>
      </c>
      <c r="L181" s="3">
        <v>1</v>
      </c>
      <c r="M181" s="3">
        <v>1</v>
      </c>
      <c r="N181" s="3">
        <v>1</v>
      </c>
      <c r="O181" s="3">
        <v>1</v>
      </c>
    </row>
    <row r="182" spans="2:15">
      <c r="B182" s="104" t="s">
        <v>152</v>
      </c>
      <c r="C182" s="3"/>
      <c r="D182" s="3">
        <v>0</v>
      </c>
      <c r="E182" s="3">
        <v>0</v>
      </c>
      <c r="F182" s="3">
        <v>1</v>
      </c>
      <c r="G182" s="3">
        <v>1</v>
      </c>
      <c r="H182" s="3">
        <v>1</v>
      </c>
      <c r="I182" s="3">
        <v>1</v>
      </c>
      <c r="J182" s="3">
        <v>1</v>
      </c>
      <c r="K182" s="3">
        <v>1</v>
      </c>
      <c r="L182" s="3">
        <v>1</v>
      </c>
      <c r="M182" s="3">
        <v>1</v>
      </c>
      <c r="N182" s="3">
        <v>1</v>
      </c>
      <c r="O182" s="3">
        <v>1</v>
      </c>
    </row>
    <row r="183" spans="2:15">
      <c r="B183" s="104" t="s">
        <v>153</v>
      </c>
      <c r="C183" s="3"/>
      <c r="D183" s="3">
        <v>0</v>
      </c>
      <c r="E183" s="3">
        <v>0</v>
      </c>
      <c r="F183" s="3">
        <v>1</v>
      </c>
      <c r="G183" s="3">
        <v>1</v>
      </c>
      <c r="H183" s="3">
        <v>1</v>
      </c>
      <c r="I183" s="3">
        <v>1</v>
      </c>
      <c r="J183" s="3">
        <v>1</v>
      </c>
      <c r="K183" s="3">
        <v>1</v>
      </c>
      <c r="L183" s="3">
        <v>1</v>
      </c>
      <c r="M183" s="3">
        <v>1</v>
      </c>
      <c r="N183" s="3">
        <v>1</v>
      </c>
      <c r="O183" s="3">
        <v>1</v>
      </c>
    </row>
    <row r="184" spans="2:15">
      <c r="B184" s="104" t="s">
        <v>154</v>
      </c>
      <c r="C184" s="3"/>
      <c r="D184" s="3">
        <v>0</v>
      </c>
      <c r="E184" s="3">
        <v>0</v>
      </c>
      <c r="F184" s="3">
        <v>1</v>
      </c>
      <c r="G184" s="3">
        <v>1</v>
      </c>
      <c r="H184" s="3">
        <v>1</v>
      </c>
      <c r="I184" s="3">
        <v>1</v>
      </c>
      <c r="J184" s="3">
        <v>1</v>
      </c>
      <c r="K184" s="3">
        <v>1</v>
      </c>
      <c r="L184" s="3">
        <v>1</v>
      </c>
      <c r="M184" s="3">
        <v>1</v>
      </c>
      <c r="N184" s="3">
        <v>1</v>
      </c>
      <c r="O184" s="3">
        <v>1</v>
      </c>
    </row>
    <row r="185" spans="2:15">
      <c r="B185" s="104" t="s">
        <v>155</v>
      </c>
      <c r="C185" s="3"/>
      <c r="D185" s="3">
        <v>0</v>
      </c>
      <c r="E185" s="3">
        <v>0</v>
      </c>
      <c r="F185" s="3">
        <v>1</v>
      </c>
      <c r="G185" s="3">
        <v>1</v>
      </c>
      <c r="H185" s="3">
        <v>1</v>
      </c>
      <c r="I185" s="3">
        <v>1</v>
      </c>
      <c r="J185" s="3">
        <v>1</v>
      </c>
      <c r="K185" s="3">
        <v>1</v>
      </c>
      <c r="L185" s="3">
        <v>1</v>
      </c>
      <c r="M185" s="3">
        <v>1</v>
      </c>
      <c r="N185" s="3">
        <v>1</v>
      </c>
      <c r="O185" s="3">
        <v>1</v>
      </c>
    </row>
    <row r="186" spans="2:15">
      <c r="B186" s="104" t="s">
        <v>156</v>
      </c>
      <c r="C186" s="3"/>
      <c r="D186" s="3">
        <v>0</v>
      </c>
      <c r="E186" s="3">
        <v>0</v>
      </c>
      <c r="F186" s="3">
        <v>1</v>
      </c>
      <c r="G186" s="3">
        <v>1</v>
      </c>
      <c r="H186" s="3">
        <v>1</v>
      </c>
      <c r="I186" s="3">
        <v>1</v>
      </c>
      <c r="J186" s="3">
        <v>1</v>
      </c>
      <c r="K186" s="3">
        <v>1</v>
      </c>
      <c r="L186" s="3">
        <v>1</v>
      </c>
      <c r="M186" s="3">
        <v>1</v>
      </c>
      <c r="N186" s="3">
        <v>1</v>
      </c>
      <c r="O186" s="3">
        <v>1</v>
      </c>
    </row>
    <row r="187" spans="2:15">
      <c r="B187" s="104" t="s">
        <v>157</v>
      </c>
      <c r="C187" s="3"/>
      <c r="D187" s="3">
        <v>0</v>
      </c>
      <c r="E187" s="3">
        <v>0</v>
      </c>
      <c r="F187" s="3">
        <v>1</v>
      </c>
      <c r="G187" s="3">
        <v>1</v>
      </c>
      <c r="H187" s="3">
        <v>1</v>
      </c>
      <c r="I187" s="3">
        <v>1</v>
      </c>
      <c r="J187" s="3">
        <v>1</v>
      </c>
      <c r="K187" s="3">
        <v>1</v>
      </c>
      <c r="L187" s="3">
        <v>1</v>
      </c>
      <c r="M187" s="3">
        <v>1</v>
      </c>
      <c r="N187" s="3">
        <v>1</v>
      </c>
      <c r="O187" s="3">
        <v>1</v>
      </c>
    </row>
    <row r="188" spans="2:15">
      <c r="B188" s="104" t="s">
        <v>158</v>
      </c>
      <c r="C188" s="3"/>
      <c r="D188" s="3">
        <v>0</v>
      </c>
      <c r="E188" s="3">
        <v>0</v>
      </c>
      <c r="F188" s="3">
        <v>1</v>
      </c>
      <c r="G188" s="3">
        <v>1</v>
      </c>
      <c r="H188" s="3">
        <v>1</v>
      </c>
      <c r="I188" s="3">
        <v>1</v>
      </c>
      <c r="J188" s="3">
        <v>1</v>
      </c>
      <c r="K188" s="3">
        <v>1</v>
      </c>
      <c r="L188" s="3">
        <v>1</v>
      </c>
      <c r="M188" s="3">
        <v>1</v>
      </c>
      <c r="N188" s="3">
        <v>1</v>
      </c>
      <c r="O188" s="3">
        <v>1</v>
      </c>
    </row>
    <row r="189" spans="2:15">
      <c r="B189" s="104" t="s">
        <v>159</v>
      </c>
      <c r="C189" s="3"/>
      <c r="D189" s="3">
        <v>0</v>
      </c>
      <c r="E189" s="3">
        <v>0</v>
      </c>
      <c r="F189" s="3">
        <v>1</v>
      </c>
      <c r="G189" s="3">
        <v>1</v>
      </c>
      <c r="H189" s="3">
        <v>1</v>
      </c>
      <c r="I189" s="3">
        <v>1</v>
      </c>
      <c r="J189" s="3">
        <v>1</v>
      </c>
      <c r="K189" s="3">
        <v>1</v>
      </c>
      <c r="L189" s="3">
        <v>1</v>
      </c>
      <c r="M189" s="3">
        <v>1</v>
      </c>
      <c r="N189" s="3">
        <v>1</v>
      </c>
      <c r="O189" s="3">
        <v>1</v>
      </c>
    </row>
    <row r="190" spans="2:15">
      <c r="B190" s="104" t="s">
        <v>160</v>
      </c>
      <c r="C190" s="3"/>
      <c r="D190" s="3">
        <v>0</v>
      </c>
      <c r="E190" s="3">
        <v>0</v>
      </c>
      <c r="F190" s="3">
        <v>1</v>
      </c>
      <c r="G190" s="3">
        <v>1</v>
      </c>
      <c r="H190" s="3">
        <v>1</v>
      </c>
      <c r="I190" s="3">
        <v>1</v>
      </c>
      <c r="J190" s="3">
        <v>1</v>
      </c>
      <c r="K190" s="3">
        <v>1</v>
      </c>
      <c r="L190" s="3">
        <v>1</v>
      </c>
      <c r="M190" s="3">
        <v>1</v>
      </c>
      <c r="N190" s="3">
        <v>1</v>
      </c>
      <c r="O190" s="3">
        <v>1</v>
      </c>
    </row>
    <row r="191" spans="2:15">
      <c r="B191" s="104" t="s">
        <v>161</v>
      </c>
      <c r="C191" s="3"/>
      <c r="D191" s="3">
        <v>0</v>
      </c>
      <c r="E191" s="3">
        <v>0</v>
      </c>
      <c r="F191" s="3">
        <v>1</v>
      </c>
      <c r="G191" s="3">
        <v>1</v>
      </c>
      <c r="H191" s="3">
        <v>1</v>
      </c>
      <c r="I191" s="3">
        <v>1</v>
      </c>
      <c r="J191" s="3">
        <v>1</v>
      </c>
      <c r="K191" s="3">
        <v>1</v>
      </c>
      <c r="L191" s="3">
        <v>1</v>
      </c>
      <c r="M191" s="3">
        <v>1</v>
      </c>
      <c r="N191" s="3">
        <v>1</v>
      </c>
      <c r="O191" s="3">
        <v>1</v>
      </c>
    </row>
    <row r="192" spans="2:15">
      <c r="B192" s="104" t="s">
        <v>162</v>
      </c>
      <c r="C192" s="3"/>
      <c r="D192" s="3">
        <v>0</v>
      </c>
      <c r="E192" s="3">
        <v>0</v>
      </c>
      <c r="F192" s="3">
        <v>1</v>
      </c>
      <c r="G192" s="3">
        <v>1</v>
      </c>
      <c r="H192" s="3">
        <v>1</v>
      </c>
      <c r="I192" s="3">
        <v>1</v>
      </c>
      <c r="J192" s="3">
        <v>1</v>
      </c>
      <c r="K192" s="3">
        <v>1</v>
      </c>
      <c r="L192" s="3">
        <v>1</v>
      </c>
      <c r="M192" s="3">
        <v>1</v>
      </c>
      <c r="N192" s="3">
        <v>1</v>
      </c>
      <c r="O192" s="3">
        <v>1</v>
      </c>
    </row>
    <row r="193" spans="2:15">
      <c r="B193" s="104" t="s">
        <v>163</v>
      </c>
      <c r="C193" s="3"/>
      <c r="D193" s="3">
        <v>0</v>
      </c>
      <c r="E193" s="3">
        <v>0</v>
      </c>
      <c r="F193" s="3">
        <v>1</v>
      </c>
      <c r="G193" s="3">
        <v>1</v>
      </c>
      <c r="H193" s="3">
        <v>1</v>
      </c>
      <c r="I193" s="3">
        <v>1</v>
      </c>
      <c r="J193" s="3">
        <v>1</v>
      </c>
      <c r="K193" s="3">
        <v>1</v>
      </c>
      <c r="L193" s="3">
        <v>1</v>
      </c>
      <c r="M193" s="3">
        <v>1</v>
      </c>
      <c r="N193" s="3">
        <v>1</v>
      </c>
      <c r="O193" s="3">
        <v>1</v>
      </c>
    </row>
    <row r="194" spans="2:15">
      <c r="B194" s="104" t="s">
        <v>164</v>
      </c>
      <c r="C194" s="3"/>
      <c r="D194" s="3">
        <v>0</v>
      </c>
      <c r="E194" s="3">
        <v>0</v>
      </c>
      <c r="F194" s="3">
        <v>1</v>
      </c>
      <c r="G194" s="3">
        <v>1</v>
      </c>
      <c r="H194" s="3">
        <v>1</v>
      </c>
      <c r="I194" s="3">
        <v>1</v>
      </c>
      <c r="J194" s="3">
        <v>1</v>
      </c>
      <c r="K194" s="3">
        <v>1</v>
      </c>
      <c r="L194" s="3">
        <v>1</v>
      </c>
      <c r="M194" s="3">
        <v>1</v>
      </c>
      <c r="N194" s="3">
        <v>1</v>
      </c>
      <c r="O194" s="3">
        <v>1</v>
      </c>
    </row>
    <row r="195" spans="2:15">
      <c r="B195" s="104" t="s">
        <v>165</v>
      </c>
      <c r="C195" s="3"/>
      <c r="D195" s="3">
        <v>0</v>
      </c>
      <c r="E195" s="3">
        <v>0</v>
      </c>
      <c r="F195" s="3">
        <v>1</v>
      </c>
      <c r="G195" s="3">
        <v>1</v>
      </c>
      <c r="H195" s="3">
        <v>1</v>
      </c>
      <c r="I195" s="3">
        <v>1</v>
      </c>
      <c r="J195" s="3">
        <v>1</v>
      </c>
      <c r="K195" s="3">
        <v>1</v>
      </c>
      <c r="L195" s="3">
        <v>1</v>
      </c>
      <c r="M195" s="3">
        <v>1</v>
      </c>
      <c r="N195" s="3">
        <v>1</v>
      </c>
      <c r="O195" s="3">
        <v>1</v>
      </c>
    </row>
    <row r="196" spans="2:15">
      <c r="B196" s="104" t="s">
        <v>166</v>
      </c>
      <c r="C196" s="3"/>
      <c r="D196" s="3">
        <v>0</v>
      </c>
      <c r="E196" s="3">
        <v>0</v>
      </c>
      <c r="F196" s="3">
        <v>1</v>
      </c>
      <c r="G196" s="3">
        <v>1</v>
      </c>
      <c r="H196" s="3">
        <v>1</v>
      </c>
      <c r="I196" s="3">
        <v>1</v>
      </c>
      <c r="J196" s="3">
        <v>1</v>
      </c>
      <c r="K196" s="3">
        <v>1</v>
      </c>
      <c r="L196" s="3">
        <v>1</v>
      </c>
      <c r="M196" s="3">
        <v>1</v>
      </c>
      <c r="N196" s="3">
        <v>1</v>
      </c>
      <c r="O196" s="3">
        <v>1</v>
      </c>
    </row>
    <row r="197" spans="2:15">
      <c r="B197" s="104" t="s">
        <v>167</v>
      </c>
      <c r="C197" s="3"/>
      <c r="D197" s="3">
        <v>0</v>
      </c>
      <c r="E197" s="3">
        <v>0</v>
      </c>
      <c r="F197" s="3">
        <v>1</v>
      </c>
      <c r="G197" s="3">
        <v>1</v>
      </c>
      <c r="H197" s="3">
        <v>1</v>
      </c>
      <c r="I197" s="3">
        <v>1</v>
      </c>
      <c r="J197" s="3">
        <v>1</v>
      </c>
      <c r="K197" s="3">
        <v>1</v>
      </c>
      <c r="L197" s="3">
        <v>1</v>
      </c>
      <c r="M197" s="3">
        <v>1</v>
      </c>
      <c r="N197" s="3">
        <v>1</v>
      </c>
      <c r="O197" s="3">
        <v>1</v>
      </c>
    </row>
    <row r="198" spans="2:15">
      <c r="B198" s="104" t="s">
        <v>168</v>
      </c>
      <c r="C198" s="3"/>
      <c r="D198" s="3">
        <v>0</v>
      </c>
      <c r="E198" s="3">
        <v>0</v>
      </c>
      <c r="F198" s="3">
        <v>1</v>
      </c>
      <c r="G198" s="3">
        <v>1</v>
      </c>
      <c r="H198" s="3">
        <v>1</v>
      </c>
      <c r="I198" s="3">
        <v>1</v>
      </c>
      <c r="J198" s="3">
        <v>1</v>
      </c>
      <c r="K198" s="3">
        <v>1</v>
      </c>
      <c r="L198" s="3">
        <v>1</v>
      </c>
      <c r="M198" s="3">
        <v>1</v>
      </c>
      <c r="N198" s="3">
        <v>1</v>
      </c>
      <c r="O198" s="3">
        <v>1</v>
      </c>
    </row>
    <row r="199" spans="2:15">
      <c r="B199" s="104" t="s">
        <v>169</v>
      </c>
      <c r="C199" s="3"/>
      <c r="D199" s="3">
        <v>0</v>
      </c>
      <c r="E199" s="3">
        <v>0</v>
      </c>
      <c r="F199" s="3">
        <v>1</v>
      </c>
      <c r="G199" s="3">
        <v>1</v>
      </c>
      <c r="H199" s="3">
        <v>1</v>
      </c>
      <c r="I199" s="3">
        <v>1</v>
      </c>
      <c r="J199" s="3">
        <v>1</v>
      </c>
      <c r="K199" s="3">
        <v>1</v>
      </c>
      <c r="L199" s="3">
        <v>1</v>
      </c>
      <c r="M199" s="3">
        <v>1</v>
      </c>
      <c r="N199" s="3">
        <v>1</v>
      </c>
      <c r="O199" s="3">
        <v>1</v>
      </c>
    </row>
    <row r="200" spans="2:15">
      <c r="B200" s="104" t="s">
        <v>170</v>
      </c>
      <c r="C200" s="3"/>
      <c r="D200" s="3">
        <v>0</v>
      </c>
      <c r="E200" s="3">
        <v>0</v>
      </c>
      <c r="F200" s="3">
        <v>1</v>
      </c>
      <c r="G200" s="3">
        <v>1</v>
      </c>
      <c r="H200" s="3">
        <v>1</v>
      </c>
      <c r="I200" s="3">
        <v>1</v>
      </c>
      <c r="J200" s="3">
        <v>1</v>
      </c>
      <c r="K200" s="3">
        <v>1</v>
      </c>
      <c r="L200" s="3">
        <v>1</v>
      </c>
      <c r="M200" s="3">
        <v>1</v>
      </c>
      <c r="N200" s="3">
        <v>1</v>
      </c>
      <c r="O200" s="3">
        <v>1</v>
      </c>
    </row>
    <row r="201" spans="2:15">
      <c r="B201" s="104" t="s">
        <v>171</v>
      </c>
      <c r="C201" s="3"/>
      <c r="D201" s="3">
        <v>0</v>
      </c>
      <c r="E201" s="3">
        <v>0</v>
      </c>
      <c r="F201" s="3">
        <v>1</v>
      </c>
      <c r="G201" s="3">
        <v>1</v>
      </c>
      <c r="H201" s="3">
        <v>1</v>
      </c>
      <c r="I201" s="3">
        <v>1</v>
      </c>
      <c r="J201" s="3">
        <v>1</v>
      </c>
      <c r="K201" s="3">
        <v>1</v>
      </c>
      <c r="L201" s="3">
        <v>1</v>
      </c>
      <c r="M201" s="3">
        <v>1</v>
      </c>
      <c r="N201" s="3">
        <v>1</v>
      </c>
      <c r="O201" s="3">
        <v>1</v>
      </c>
    </row>
    <row r="202" spans="2:15">
      <c r="B202" s="104" t="s">
        <v>172</v>
      </c>
      <c r="C202" s="3"/>
      <c r="D202" s="3">
        <v>0</v>
      </c>
      <c r="E202" s="3">
        <v>0</v>
      </c>
      <c r="F202" s="3">
        <v>1</v>
      </c>
      <c r="G202" s="3">
        <v>1</v>
      </c>
      <c r="H202" s="3">
        <v>1</v>
      </c>
      <c r="I202" s="3">
        <v>1</v>
      </c>
      <c r="J202" s="3">
        <v>1</v>
      </c>
      <c r="K202" s="3">
        <v>1</v>
      </c>
      <c r="L202" s="3">
        <v>1</v>
      </c>
      <c r="M202" s="3">
        <v>1</v>
      </c>
      <c r="N202" s="3">
        <v>1</v>
      </c>
      <c r="O202" s="3">
        <v>1</v>
      </c>
    </row>
    <row r="203" spans="2:15">
      <c r="B203" s="104" t="s">
        <v>173</v>
      </c>
      <c r="C203" s="3"/>
      <c r="D203" s="3">
        <v>0</v>
      </c>
      <c r="E203" s="3">
        <v>0</v>
      </c>
      <c r="F203" s="3">
        <v>1</v>
      </c>
      <c r="G203" s="3">
        <v>1</v>
      </c>
      <c r="H203" s="3">
        <v>1</v>
      </c>
      <c r="I203" s="3">
        <v>1</v>
      </c>
      <c r="J203" s="3">
        <v>1</v>
      </c>
      <c r="K203" s="3">
        <v>1</v>
      </c>
      <c r="L203" s="3">
        <v>1</v>
      </c>
      <c r="M203" s="3">
        <v>1</v>
      </c>
      <c r="N203" s="3">
        <v>1</v>
      </c>
      <c r="O203" s="3">
        <v>1</v>
      </c>
    </row>
    <row r="204" spans="2:15">
      <c r="B204" s="104" t="s">
        <v>174</v>
      </c>
      <c r="C204" s="3"/>
      <c r="D204" s="3">
        <v>0</v>
      </c>
      <c r="E204" s="3">
        <v>0</v>
      </c>
      <c r="F204" s="3">
        <v>1</v>
      </c>
      <c r="G204" s="3">
        <v>1</v>
      </c>
      <c r="H204" s="3">
        <v>1</v>
      </c>
      <c r="I204" s="3">
        <v>1</v>
      </c>
      <c r="J204" s="3">
        <v>1</v>
      </c>
      <c r="K204" s="3">
        <v>1</v>
      </c>
      <c r="L204" s="3">
        <v>1</v>
      </c>
      <c r="M204" s="3">
        <v>1</v>
      </c>
      <c r="N204" s="3">
        <v>1</v>
      </c>
      <c r="O204" s="3">
        <v>1</v>
      </c>
    </row>
    <row r="205" spans="2:15">
      <c r="B205" s="104" t="s">
        <v>175</v>
      </c>
      <c r="C205" s="3"/>
      <c r="D205" s="3">
        <v>0</v>
      </c>
      <c r="E205" s="3">
        <v>0</v>
      </c>
      <c r="F205" s="3">
        <v>1</v>
      </c>
      <c r="G205" s="3">
        <v>1</v>
      </c>
      <c r="H205" s="3">
        <v>1</v>
      </c>
      <c r="I205" s="3">
        <v>1</v>
      </c>
      <c r="J205" s="3">
        <v>1</v>
      </c>
      <c r="K205" s="3">
        <v>1</v>
      </c>
      <c r="L205" s="3">
        <v>1</v>
      </c>
      <c r="M205" s="3">
        <v>1</v>
      </c>
      <c r="N205" s="3">
        <v>1</v>
      </c>
      <c r="O205" s="3">
        <v>1</v>
      </c>
    </row>
    <row r="206" spans="2:15">
      <c r="B206" s="104" t="s">
        <v>176</v>
      </c>
      <c r="C206" s="3"/>
      <c r="D206" s="3">
        <v>0</v>
      </c>
      <c r="E206" s="3">
        <v>0</v>
      </c>
      <c r="F206" s="3">
        <v>1</v>
      </c>
      <c r="G206" s="3">
        <v>1</v>
      </c>
      <c r="H206" s="3">
        <v>1</v>
      </c>
      <c r="I206" s="3">
        <v>1</v>
      </c>
      <c r="J206" s="3">
        <v>1</v>
      </c>
      <c r="K206" s="3">
        <v>1</v>
      </c>
      <c r="L206" s="3">
        <v>1</v>
      </c>
      <c r="M206" s="3">
        <v>1</v>
      </c>
      <c r="N206" s="3">
        <v>1</v>
      </c>
      <c r="O206" s="3">
        <v>1</v>
      </c>
    </row>
    <row r="207" spans="2:15">
      <c r="B207" s="104" t="s">
        <v>177</v>
      </c>
      <c r="C207" s="3"/>
      <c r="D207" s="3">
        <v>0</v>
      </c>
      <c r="E207" s="3">
        <v>0</v>
      </c>
      <c r="F207" s="3">
        <v>1</v>
      </c>
      <c r="G207" s="3">
        <v>1</v>
      </c>
      <c r="H207" s="3">
        <v>1</v>
      </c>
      <c r="I207" s="3">
        <v>1</v>
      </c>
      <c r="J207" s="3">
        <v>1</v>
      </c>
      <c r="K207" s="3">
        <v>1</v>
      </c>
      <c r="L207" s="3">
        <v>1</v>
      </c>
      <c r="M207" s="3">
        <v>1</v>
      </c>
      <c r="N207" s="3">
        <v>1</v>
      </c>
      <c r="O207" s="3">
        <v>1</v>
      </c>
    </row>
    <row r="208" spans="2:15">
      <c r="B208" s="104" t="s">
        <v>178</v>
      </c>
      <c r="C208" s="3"/>
      <c r="D208" s="3">
        <v>0</v>
      </c>
      <c r="E208" s="3">
        <v>0</v>
      </c>
      <c r="F208" s="3">
        <v>1</v>
      </c>
      <c r="G208" s="3">
        <v>1</v>
      </c>
      <c r="H208" s="3">
        <v>1</v>
      </c>
      <c r="I208" s="3">
        <v>1</v>
      </c>
      <c r="J208" s="3">
        <v>1</v>
      </c>
      <c r="K208" s="3">
        <v>1</v>
      </c>
      <c r="L208" s="3">
        <v>1</v>
      </c>
      <c r="M208" s="3">
        <v>1</v>
      </c>
      <c r="N208" s="3">
        <v>1</v>
      </c>
      <c r="O208" s="3">
        <v>1</v>
      </c>
    </row>
    <row r="209" spans="2:15">
      <c r="B209" s="104" t="s">
        <v>179</v>
      </c>
      <c r="C209" s="3"/>
      <c r="D209" s="3">
        <v>0</v>
      </c>
      <c r="E209" s="3">
        <v>0</v>
      </c>
      <c r="F209" s="3">
        <v>1</v>
      </c>
      <c r="G209" s="3">
        <v>1</v>
      </c>
      <c r="H209" s="3">
        <v>1</v>
      </c>
      <c r="I209" s="3">
        <v>1</v>
      </c>
      <c r="J209" s="3">
        <v>1</v>
      </c>
      <c r="K209" s="3">
        <v>1</v>
      </c>
      <c r="L209" s="3">
        <v>1</v>
      </c>
      <c r="M209" s="3">
        <v>1</v>
      </c>
      <c r="N209" s="3">
        <v>1</v>
      </c>
      <c r="O209" s="3">
        <v>1</v>
      </c>
    </row>
    <row r="210" spans="2:15">
      <c r="B210" s="104" t="s">
        <v>180</v>
      </c>
      <c r="C210" s="3"/>
      <c r="D210" s="3">
        <v>0</v>
      </c>
      <c r="E210" s="3">
        <v>0</v>
      </c>
      <c r="F210" s="3">
        <v>1</v>
      </c>
      <c r="G210" s="3">
        <v>1</v>
      </c>
      <c r="H210" s="3">
        <v>1</v>
      </c>
      <c r="I210" s="3">
        <v>1</v>
      </c>
      <c r="J210" s="3">
        <v>1</v>
      </c>
      <c r="K210" s="3">
        <v>1</v>
      </c>
      <c r="L210" s="3">
        <v>1</v>
      </c>
      <c r="M210" s="3">
        <v>1</v>
      </c>
      <c r="N210" s="3">
        <v>1</v>
      </c>
      <c r="O210" s="3">
        <v>1</v>
      </c>
    </row>
    <row r="211" spans="2:15">
      <c r="B211" s="104" t="s">
        <v>181</v>
      </c>
      <c r="C211" s="3"/>
      <c r="D211" s="3">
        <v>0</v>
      </c>
      <c r="E211" s="3">
        <v>0</v>
      </c>
      <c r="F211" s="3">
        <v>1</v>
      </c>
      <c r="G211" s="3">
        <v>1</v>
      </c>
      <c r="H211" s="3">
        <v>1</v>
      </c>
      <c r="I211" s="3">
        <v>1</v>
      </c>
      <c r="J211" s="3">
        <v>1</v>
      </c>
      <c r="K211" s="3">
        <v>1</v>
      </c>
      <c r="L211" s="3">
        <v>1</v>
      </c>
      <c r="M211" s="3">
        <v>1</v>
      </c>
      <c r="N211" s="3">
        <v>1</v>
      </c>
      <c r="O211" s="3">
        <v>1</v>
      </c>
    </row>
    <row r="212" spans="2:15">
      <c r="B212" s="104" t="s">
        <v>182</v>
      </c>
      <c r="C212" s="3"/>
      <c r="D212" s="3">
        <v>0</v>
      </c>
      <c r="E212" s="3">
        <v>0</v>
      </c>
      <c r="F212" s="3">
        <v>1</v>
      </c>
      <c r="G212" s="3">
        <v>1</v>
      </c>
      <c r="H212" s="3">
        <v>1</v>
      </c>
      <c r="I212" s="3">
        <v>1</v>
      </c>
      <c r="J212" s="3">
        <v>1</v>
      </c>
      <c r="K212" s="3">
        <v>1</v>
      </c>
      <c r="L212" s="3">
        <v>1</v>
      </c>
      <c r="M212" s="3">
        <v>1</v>
      </c>
      <c r="N212" s="3">
        <v>1</v>
      </c>
      <c r="O212" s="3">
        <v>1</v>
      </c>
    </row>
    <row r="213" spans="2:15">
      <c r="B213" s="104" t="s">
        <v>183</v>
      </c>
      <c r="C213" s="3"/>
      <c r="D213" s="3">
        <v>0</v>
      </c>
      <c r="E213" s="3">
        <v>0</v>
      </c>
      <c r="F213" s="3">
        <v>1</v>
      </c>
      <c r="G213" s="3">
        <v>1</v>
      </c>
      <c r="H213" s="3">
        <v>1</v>
      </c>
      <c r="I213" s="3">
        <v>1</v>
      </c>
      <c r="J213" s="3">
        <v>1</v>
      </c>
      <c r="K213" s="3">
        <v>1</v>
      </c>
      <c r="L213" s="3">
        <v>1</v>
      </c>
      <c r="M213" s="3">
        <v>1</v>
      </c>
      <c r="N213" s="3">
        <v>1</v>
      </c>
      <c r="O213" s="3">
        <v>1</v>
      </c>
    </row>
    <row r="214" spans="2:15">
      <c r="B214" s="104" t="s">
        <v>184</v>
      </c>
      <c r="C214" s="3"/>
      <c r="D214" s="3">
        <v>0</v>
      </c>
      <c r="E214" s="3">
        <v>0</v>
      </c>
      <c r="F214" s="3">
        <v>1</v>
      </c>
      <c r="G214" s="3">
        <v>1</v>
      </c>
      <c r="H214" s="3">
        <v>1</v>
      </c>
      <c r="I214" s="3">
        <v>1</v>
      </c>
      <c r="J214" s="3">
        <v>1</v>
      </c>
      <c r="K214" s="3">
        <v>1</v>
      </c>
      <c r="L214" s="3">
        <v>1</v>
      </c>
      <c r="M214" s="3">
        <v>1</v>
      </c>
      <c r="N214" s="3">
        <v>1</v>
      </c>
      <c r="O214" s="3">
        <v>1</v>
      </c>
    </row>
  </sheetData>
  <mergeCells count="5">
    <mergeCell ref="C11:O11"/>
    <mergeCell ref="C12:O12"/>
    <mergeCell ref="C14:O14"/>
    <mergeCell ref="C13:O13"/>
    <mergeCell ref="C8:O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B2C2-14C9-47BB-8774-AC64005CE5F5}">
  <dimension ref="A1:P50"/>
  <sheetViews>
    <sheetView showGridLines="0" topLeftCell="A11" zoomScale="80" zoomScaleNormal="80" workbookViewId="0">
      <selection activeCell="D17" sqref="D17:D25"/>
    </sheetView>
  </sheetViews>
  <sheetFormatPr defaultRowHeight="12.75"/>
  <cols>
    <col min="1" max="1" width="4.42578125" customWidth="1"/>
    <col min="2" max="2" width="28.42578125" customWidth="1"/>
    <col min="3" max="3" width="12.7109375" customWidth="1"/>
    <col min="4" max="5" width="11.28515625" customWidth="1"/>
  </cols>
  <sheetData>
    <row r="1" spans="1:16" s="9" customFormat="1" ht="30.75" customHeight="1">
      <c r="A1" s="10" t="str">
        <f>CONCATENATE(C4," - ", C5)</f>
        <v>NWT - PR19 WINEP Carryover</v>
      </c>
    </row>
    <row r="4" spans="1:16" ht="13.15">
      <c r="B4" s="5" t="s">
        <v>41</v>
      </c>
      <c r="C4" s="8" t="s">
        <v>190</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c r="B9" s="131"/>
      <c r="D9" s="143"/>
      <c r="E9" s="143"/>
      <c r="F9" s="143"/>
      <c r="G9" s="143"/>
      <c r="H9" s="143"/>
      <c r="I9" s="143"/>
      <c r="J9" s="143"/>
      <c r="K9" s="143"/>
      <c r="L9" s="143"/>
      <c r="M9" s="143"/>
      <c r="N9" s="143"/>
      <c r="O9" s="143"/>
    </row>
    <row r="10" spans="1:16" ht="26.25">
      <c r="B10" s="130" t="s">
        <v>49</v>
      </c>
      <c r="C10" s="144"/>
      <c r="D10" s="143"/>
      <c r="E10" s="143"/>
      <c r="F10" s="143"/>
      <c r="G10" s="143"/>
      <c r="H10" s="143"/>
      <c r="I10" s="143"/>
      <c r="J10" s="143"/>
      <c r="K10" s="143"/>
      <c r="L10" s="143"/>
      <c r="M10" s="143"/>
      <c r="N10" s="143"/>
    </row>
    <row r="11" spans="1:16" ht="26.25" customHeight="1">
      <c r="B11" s="5" t="s">
        <v>50</v>
      </c>
      <c r="C11" s="164" t="s">
        <v>51</v>
      </c>
      <c r="D11" s="165"/>
      <c r="E11" s="165"/>
      <c r="F11" s="165"/>
      <c r="G11" s="165"/>
      <c r="H11" s="165"/>
      <c r="I11" s="165"/>
      <c r="J11" s="165"/>
      <c r="K11" s="165"/>
      <c r="L11" s="165"/>
      <c r="M11" s="165"/>
      <c r="N11" s="165"/>
      <c r="O11" s="166"/>
      <c r="P11" s="7"/>
    </row>
    <row r="12" spans="1:16" ht="63.4" customHeight="1">
      <c r="B12" s="5" t="s">
        <v>52</v>
      </c>
      <c r="C12" s="164" t="s">
        <v>53</v>
      </c>
      <c r="D12" s="165"/>
      <c r="E12" s="165"/>
      <c r="F12" s="165"/>
      <c r="G12" s="165"/>
      <c r="H12" s="165"/>
      <c r="I12" s="165"/>
      <c r="J12" s="165"/>
      <c r="K12" s="165"/>
      <c r="L12" s="165"/>
      <c r="M12" s="165"/>
      <c r="N12" s="165"/>
      <c r="O12" s="166"/>
      <c r="P12" s="7"/>
    </row>
    <row r="13" spans="1:16" ht="37.9" customHeight="1">
      <c r="B13" s="5" t="s">
        <v>54</v>
      </c>
      <c r="C13" s="164" t="s">
        <v>55</v>
      </c>
      <c r="D13" s="165"/>
      <c r="E13" s="165"/>
      <c r="F13" s="165"/>
      <c r="G13" s="165"/>
      <c r="H13" s="165"/>
      <c r="I13" s="165"/>
      <c r="J13" s="165"/>
      <c r="K13" s="165"/>
      <c r="L13" s="165"/>
      <c r="M13" s="165"/>
      <c r="N13" s="165"/>
      <c r="O13" s="166"/>
    </row>
    <row r="14" spans="1:16" ht="36.75" customHeight="1">
      <c r="B14" s="129" t="s">
        <v>56</v>
      </c>
      <c r="C14" s="164" t="s">
        <v>57</v>
      </c>
      <c r="D14" s="165"/>
      <c r="E14" s="165"/>
      <c r="F14" s="165"/>
      <c r="G14" s="165"/>
      <c r="H14" s="165"/>
      <c r="I14" s="165"/>
      <c r="J14" s="165"/>
      <c r="K14" s="165"/>
      <c r="L14" s="165"/>
      <c r="M14" s="165"/>
      <c r="N14" s="165"/>
      <c r="O14" s="166"/>
    </row>
    <row r="16" spans="1:16" ht="26.25">
      <c r="B16" s="132" t="s">
        <v>58</v>
      </c>
      <c r="C16" s="1" t="s">
        <v>59</v>
      </c>
      <c r="D16" s="145" t="s">
        <v>60</v>
      </c>
    </row>
    <row r="17" spans="2:4">
      <c r="B17" s="104" t="s">
        <v>191</v>
      </c>
      <c r="C17" s="3" t="s">
        <v>62</v>
      </c>
      <c r="D17" s="107">
        <f>INDEX(WINEP_Inputs_NWT!$DG$5:$DG$13, MATCH('WINEP Carryover_NWT'!B17, WINEP_Inputs_NWT!$DK$5:$DK$13,0))</f>
        <v>4.0599113561421794</v>
      </c>
    </row>
    <row r="18" spans="2:4">
      <c r="B18" s="104" t="s">
        <v>192</v>
      </c>
      <c r="C18" s="3" t="s">
        <v>62</v>
      </c>
      <c r="D18" s="107">
        <f>INDEX(WINEP_Inputs_NWT!$DG$5:$DG$13, MATCH('WINEP Carryover_NWT'!B18, WINEP_Inputs_NWT!$DK$5:$DK$13,0))</f>
        <v>1.5749520328605986</v>
      </c>
    </row>
    <row r="19" spans="2:4">
      <c r="B19" s="104" t="s">
        <v>193</v>
      </c>
      <c r="C19" s="3" t="s">
        <v>62</v>
      </c>
      <c r="D19" s="107">
        <f>INDEX(WINEP_Inputs_NWT!$DG$5:$DG$13, MATCH('WINEP Carryover_NWT'!B19, WINEP_Inputs_NWT!$DK$5:$DK$13,0))</f>
        <v>2.0417406166955954</v>
      </c>
    </row>
    <row r="20" spans="2:4">
      <c r="B20" s="104" t="s">
        <v>194</v>
      </c>
      <c r="C20" s="3" t="s">
        <v>62</v>
      </c>
      <c r="D20" s="107">
        <f>INDEX(WINEP_Inputs_NWT!$DG$5:$DG$13, MATCH('WINEP Carryover_NWT'!B20, WINEP_Inputs_NWT!$DK$5:$DK$13,0))</f>
        <v>2.6882786851944616</v>
      </c>
    </row>
    <row r="21" spans="2:4">
      <c r="B21" s="104" t="s">
        <v>195</v>
      </c>
      <c r="C21" s="3" t="s">
        <v>62</v>
      </c>
      <c r="D21" s="107">
        <f>INDEX(WINEP_Inputs_NWT!$DG$5:$DG$13, MATCH('WINEP Carryover_NWT'!B21, WINEP_Inputs_NWT!$DK$5:$DK$13,0))</f>
        <v>3.2392099805700183</v>
      </c>
    </row>
    <row r="22" spans="2:4">
      <c r="B22" s="104" t="s">
        <v>196</v>
      </c>
      <c r="C22" s="3" t="s">
        <v>62</v>
      </c>
      <c r="D22" s="107">
        <f>INDEX(WINEP_Inputs_NWT!$DG$5:$DG$13, MATCH('WINEP Carryover_NWT'!B22, WINEP_Inputs_NWT!$DK$5:$DK$13,0))</f>
        <v>7.0602867204049211</v>
      </c>
    </row>
    <row r="23" spans="2:4">
      <c r="B23" s="104" t="s">
        <v>197</v>
      </c>
      <c r="C23" s="3" t="s">
        <v>62</v>
      </c>
      <c r="D23" s="107">
        <f>INDEX(WINEP_Inputs_NWT!$DG$5:$DG$13, MATCH('WINEP Carryover_NWT'!B23, WINEP_Inputs_NWT!$DK$5:$DK$13,0))</f>
        <v>5.7587219271207246</v>
      </c>
    </row>
    <row r="24" spans="2:4">
      <c r="B24" s="104" t="s">
        <v>198</v>
      </c>
      <c r="C24" s="3" t="s">
        <v>62</v>
      </c>
      <c r="D24" s="107">
        <f>INDEX(WINEP_Inputs_NWT!$DG$5:$DG$13, MATCH('WINEP Carryover_NWT'!B24, WINEP_Inputs_NWT!$DK$5:$DK$13,0))</f>
        <v>1.6838606178967166</v>
      </c>
    </row>
    <row r="25" spans="2:4">
      <c r="B25" s="104" t="s">
        <v>199</v>
      </c>
      <c r="C25" s="3" t="s">
        <v>62</v>
      </c>
      <c r="D25" s="107">
        <f>INDEX(WINEP_Inputs_NWT!$DG$5:$DG$13, MATCH('WINEP Carryover_NWT'!B25, WINEP_Inputs_NWT!$DK$5:$DK$13,0))</f>
        <v>4.4958228173681674</v>
      </c>
    </row>
    <row r="26" spans="2:4">
      <c r="B26" s="102"/>
      <c r="C26" s="103"/>
      <c r="D26" s="103"/>
    </row>
    <row r="27" spans="2:4">
      <c r="B27" s="102"/>
      <c r="C27" s="103"/>
      <c r="D27" s="103"/>
    </row>
    <row r="29" spans="2:4" ht="26.25">
      <c r="B29" s="132" t="s">
        <v>83</v>
      </c>
      <c r="C29" s="1" t="s">
        <v>59</v>
      </c>
      <c r="D29" s="1" t="s">
        <v>84</v>
      </c>
    </row>
    <row r="30" spans="2:4">
      <c r="B30" s="104" t="s">
        <v>191</v>
      </c>
      <c r="C30" s="3" t="s">
        <v>85</v>
      </c>
      <c r="D30" s="107">
        <f>INDEX(WINEP_Inputs_NWT!$DI$5:$DI$13, MATCH('WINEP Carryover_NWT'!B30, WINEP_Inputs_NWT!$DK$5:$DK$13,0))</f>
        <v>1.3431540069903708E-2</v>
      </c>
    </row>
    <row r="31" spans="2:4">
      <c r="B31" s="104" t="s">
        <v>192</v>
      </c>
      <c r="C31" s="3" t="s">
        <v>85</v>
      </c>
      <c r="D31" s="107">
        <f>INDEX(WINEP_Inputs_NWT!$DI$5:$DI$13, MATCH('WINEP Carryover_NWT'!B31, WINEP_Inputs_NWT!$DK$5:$DK$13,0))</f>
        <v>5.2104663087138127E-3</v>
      </c>
    </row>
    <row r="32" spans="2:4">
      <c r="B32" s="104" t="s">
        <v>193</v>
      </c>
      <c r="C32" s="3" t="s">
        <v>85</v>
      </c>
      <c r="D32" s="107">
        <f>INDEX(WINEP_Inputs_NWT!$DI$5:$DI$13, MATCH('WINEP Carryover_NWT'!B32, WINEP_Inputs_NWT!$DK$5:$DK$13,0))</f>
        <v>6.7547585402345954E-3</v>
      </c>
    </row>
    <row r="33" spans="2:15">
      <c r="B33" s="104" t="s">
        <v>194</v>
      </c>
      <c r="C33" s="3" t="s">
        <v>85</v>
      </c>
      <c r="D33" s="107">
        <f>INDEX(WINEP_Inputs_NWT!$DI$5:$DI$13, MATCH('WINEP Carryover_NWT'!B33, WINEP_Inputs_NWT!$DK$5:$DK$13,0))</f>
        <v>8.8937219835183434E-3</v>
      </c>
    </row>
    <row r="34" spans="2:15">
      <c r="B34" s="104" t="s">
        <v>195</v>
      </c>
      <c r="C34" s="3" t="s">
        <v>85</v>
      </c>
      <c r="D34" s="107">
        <f>INDEX(WINEP_Inputs_NWT!$DI$5:$DI$13, MATCH('WINEP Carryover_NWT'!B34, WINEP_Inputs_NWT!$DK$5:$DK$13,0))</f>
        <v>1.0716386352385809E-2</v>
      </c>
    </row>
    <row r="35" spans="2:15">
      <c r="B35" s="104" t="s">
        <v>196</v>
      </c>
      <c r="C35" s="3" t="s">
        <v>85</v>
      </c>
      <c r="D35" s="107">
        <f>INDEX(WINEP_Inputs_NWT!$DI$5:$DI$13, MATCH('WINEP Carryover_NWT'!B35, WINEP_Inputs_NWT!$DK$5:$DK$13,0))</f>
        <v>2.3357781900006282E-2</v>
      </c>
    </row>
    <row r="36" spans="2:15">
      <c r="B36" s="104" t="s">
        <v>197</v>
      </c>
      <c r="C36" s="3" t="s">
        <v>85</v>
      </c>
      <c r="D36" s="107">
        <f>INDEX(WINEP_Inputs_NWT!$DI$5:$DI$13, MATCH('WINEP Carryover_NWT'!B36, WINEP_Inputs_NWT!$DK$5:$DK$13,0))</f>
        <v>1.9051771708891063E-2</v>
      </c>
    </row>
    <row r="37" spans="2:15">
      <c r="B37" s="104" t="s">
        <v>198</v>
      </c>
      <c r="C37" s="3" t="s">
        <v>85</v>
      </c>
      <c r="D37" s="107">
        <f>INDEX(WINEP_Inputs_NWT!$DI$5:$DI$13, MATCH('WINEP Carryover_NWT'!B37, WINEP_Inputs_NWT!$DK$5:$DK$13,0))</f>
        <v>5.570772210874971E-3</v>
      </c>
    </row>
    <row r="38" spans="2:15">
      <c r="B38" s="104" t="s">
        <v>199</v>
      </c>
      <c r="C38" s="3" t="s">
        <v>85</v>
      </c>
      <c r="D38" s="107">
        <f>INDEX(WINEP_Inputs_NWT!$DI$5:$DI$13, MATCH('WINEP Carryover_NWT'!B38, WINEP_Inputs_NWT!$DK$5:$DK$13,0))</f>
        <v>1.4873680487459686E-2</v>
      </c>
    </row>
    <row r="39" spans="2:15">
      <c r="B39" s="102"/>
      <c r="C39" s="103"/>
      <c r="D39" s="103"/>
      <c r="E39" s="103"/>
    </row>
    <row r="41" spans="2:15" ht="13.15">
      <c r="B41" s="6" t="s">
        <v>86</v>
      </c>
      <c r="C41" s="2" t="s">
        <v>59</v>
      </c>
      <c r="D41" s="2" t="s">
        <v>87</v>
      </c>
      <c r="E41" s="2" t="s">
        <v>88</v>
      </c>
      <c r="F41" s="2" t="s">
        <v>89</v>
      </c>
      <c r="G41" s="2" t="s">
        <v>90</v>
      </c>
      <c r="H41" s="2" t="s">
        <v>91</v>
      </c>
      <c r="I41" s="2" t="s">
        <v>92</v>
      </c>
      <c r="J41" s="2" t="s">
        <v>93</v>
      </c>
      <c r="K41" s="2" t="s">
        <v>94</v>
      </c>
      <c r="L41" s="2" t="s">
        <v>95</v>
      </c>
      <c r="M41" s="2" t="s">
        <v>96</v>
      </c>
      <c r="N41" s="2" t="s">
        <v>97</v>
      </c>
      <c r="O41" s="2" t="s">
        <v>98</v>
      </c>
    </row>
    <row r="42" spans="2:15">
      <c r="B42" s="104" t="s">
        <v>191</v>
      </c>
      <c r="C42" s="3"/>
      <c r="D42" s="3">
        <v>0</v>
      </c>
      <c r="E42" s="3">
        <v>0</v>
      </c>
      <c r="F42" s="3">
        <v>0</v>
      </c>
      <c r="G42" s="3">
        <v>1</v>
      </c>
      <c r="H42" s="3">
        <v>1</v>
      </c>
      <c r="I42" s="3">
        <v>1</v>
      </c>
      <c r="J42" s="3">
        <v>1</v>
      </c>
      <c r="K42" s="3">
        <v>1</v>
      </c>
      <c r="L42" s="3">
        <v>1</v>
      </c>
      <c r="M42" s="3">
        <v>1</v>
      </c>
      <c r="N42" s="3">
        <v>1</v>
      </c>
      <c r="O42" s="3">
        <v>1</v>
      </c>
    </row>
    <row r="43" spans="2:15">
      <c r="B43" s="104" t="s">
        <v>192</v>
      </c>
      <c r="C43" s="3"/>
      <c r="D43" s="3">
        <v>0</v>
      </c>
      <c r="E43" s="3">
        <v>0</v>
      </c>
      <c r="F43" s="3">
        <v>0</v>
      </c>
      <c r="G43" s="3">
        <v>1</v>
      </c>
      <c r="H43" s="3">
        <v>1</v>
      </c>
      <c r="I43" s="3">
        <v>1</v>
      </c>
      <c r="J43" s="3">
        <v>1</v>
      </c>
      <c r="K43" s="3">
        <v>1</v>
      </c>
      <c r="L43" s="3">
        <v>1</v>
      </c>
      <c r="M43" s="3">
        <v>1</v>
      </c>
      <c r="N43" s="3">
        <v>1</v>
      </c>
      <c r="O43" s="3">
        <v>1</v>
      </c>
    </row>
    <row r="44" spans="2:15">
      <c r="B44" s="104" t="s">
        <v>193</v>
      </c>
      <c r="C44" s="3"/>
      <c r="D44" s="3">
        <v>0</v>
      </c>
      <c r="E44" s="3">
        <v>0</v>
      </c>
      <c r="F44" s="3">
        <v>0</v>
      </c>
      <c r="G44" s="3">
        <v>1</v>
      </c>
      <c r="H44" s="3">
        <v>1</v>
      </c>
      <c r="I44" s="3">
        <v>1</v>
      </c>
      <c r="J44" s="3">
        <v>1</v>
      </c>
      <c r="K44" s="3">
        <v>1</v>
      </c>
      <c r="L44" s="3">
        <v>1</v>
      </c>
      <c r="M44" s="3">
        <v>1</v>
      </c>
      <c r="N44" s="3">
        <v>1</v>
      </c>
      <c r="O44" s="3">
        <v>1</v>
      </c>
    </row>
    <row r="45" spans="2:15">
      <c r="B45" s="104" t="s">
        <v>194</v>
      </c>
      <c r="C45" s="3"/>
      <c r="D45" s="3">
        <v>0</v>
      </c>
      <c r="E45" s="3">
        <v>0</v>
      </c>
      <c r="F45" s="3">
        <v>0</v>
      </c>
      <c r="G45" s="3">
        <v>1</v>
      </c>
      <c r="H45" s="3">
        <v>1</v>
      </c>
      <c r="I45" s="3">
        <v>1</v>
      </c>
      <c r="J45" s="3">
        <v>1</v>
      </c>
      <c r="K45" s="3">
        <v>1</v>
      </c>
      <c r="L45" s="3">
        <v>1</v>
      </c>
      <c r="M45" s="3">
        <v>1</v>
      </c>
      <c r="N45" s="3">
        <v>1</v>
      </c>
      <c r="O45" s="3">
        <v>1</v>
      </c>
    </row>
    <row r="46" spans="2:15">
      <c r="B46" s="104" t="s">
        <v>195</v>
      </c>
      <c r="C46" s="3"/>
      <c r="D46" s="3">
        <v>0</v>
      </c>
      <c r="E46" s="3">
        <v>0</v>
      </c>
      <c r="F46" s="3">
        <v>0</v>
      </c>
      <c r="G46" s="3">
        <v>1</v>
      </c>
      <c r="H46" s="3">
        <v>1</v>
      </c>
      <c r="I46" s="3">
        <v>1</v>
      </c>
      <c r="J46" s="3">
        <v>1</v>
      </c>
      <c r="K46" s="3">
        <v>1</v>
      </c>
      <c r="L46" s="3">
        <v>1</v>
      </c>
      <c r="M46" s="3">
        <v>1</v>
      </c>
      <c r="N46" s="3">
        <v>1</v>
      </c>
      <c r="O46" s="3">
        <v>1</v>
      </c>
    </row>
    <row r="47" spans="2:15">
      <c r="B47" s="104" t="s">
        <v>196</v>
      </c>
      <c r="C47" s="3"/>
      <c r="D47" s="3">
        <v>0</v>
      </c>
      <c r="E47" s="3">
        <v>0</v>
      </c>
      <c r="F47" s="3">
        <v>0</v>
      </c>
      <c r="G47" s="3">
        <v>1</v>
      </c>
      <c r="H47" s="3">
        <v>1</v>
      </c>
      <c r="I47" s="3">
        <v>1</v>
      </c>
      <c r="J47" s="3">
        <v>1</v>
      </c>
      <c r="K47" s="3">
        <v>1</v>
      </c>
      <c r="L47" s="3">
        <v>1</v>
      </c>
      <c r="M47" s="3">
        <v>1</v>
      </c>
      <c r="N47" s="3">
        <v>1</v>
      </c>
      <c r="O47" s="3">
        <v>1</v>
      </c>
    </row>
    <row r="48" spans="2:15">
      <c r="B48" s="104" t="s">
        <v>197</v>
      </c>
      <c r="C48" s="3"/>
      <c r="D48" s="3">
        <v>0</v>
      </c>
      <c r="E48" s="3">
        <v>0</v>
      </c>
      <c r="F48" s="3">
        <v>0</v>
      </c>
      <c r="G48" s="3">
        <v>1</v>
      </c>
      <c r="H48" s="3">
        <v>1</v>
      </c>
      <c r="I48" s="3">
        <v>1</v>
      </c>
      <c r="J48" s="3">
        <v>1</v>
      </c>
      <c r="K48" s="3">
        <v>1</v>
      </c>
      <c r="L48" s="3">
        <v>1</v>
      </c>
      <c r="M48" s="3">
        <v>1</v>
      </c>
      <c r="N48" s="3">
        <v>1</v>
      </c>
      <c r="O48" s="3">
        <v>1</v>
      </c>
    </row>
    <row r="49" spans="2:15">
      <c r="B49" s="104" t="s">
        <v>198</v>
      </c>
      <c r="C49" s="3"/>
      <c r="D49" s="3">
        <v>0</v>
      </c>
      <c r="E49" s="3">
        <v>0</v>
      </c>
      <c r="F49" s="3">
        <v>0</v>
      </c>
      <c r="G49" s="3">
        <v>1</v>
      </c>
      <c r="H49" s="3">
        <v>1</v>
      </c>
      <c r="I49" s="3">
        <v>1</v>
      </c>
      <c r="J49" s="3">
        <v>1</v>
      </c>
      <c r="K49" s="3">
        <v>1</v>
      </c>
      <c r="L49" s="3">
        <v>1</v>
      </c>
      <c r="M49" s="3">
        <v>1</v>
      </c>
      <c r="N49" s="3">
        <v>1</v>
      </c>
      <c r="O49" s="3">
        <v>1</v>
      </c>
    </row>
    <row r="50" spans="2:15">
      <c r="B50" s="104" t="s">
        <v>199</v>
      </c>
      <c r="C50" s="3"/>
      <c r="D50" s="3">
        <v>0</v>
      </c>
      <c r="E50" s="3">
        <v>0</v>
      </c>
      <c r="F50" s="3">
        <v>0</v>
      </c>
      <c r="G50" s="3">
        <v>1</v>
      </c>
      <c r="H50" s="3">
        <v>1</v>
      </c>
      <c r="I50" s="3">
        <v>1</v>
      </c>
      <c r="J50" s="3">
        <v>1</v>
      </c>
      <c r="K50" s="3">
        <v>1</v>
      </c>
      <c r="L50" s="3">
        <v>1</v>
      </c>
      <c r="M50" s="3">
        <v>1</v>
      </c>
      <c r="N50" s="3">
        <v>1</v>
      </c>
      <c r="O50" s="3">
        <v>1</v>
      </c>
    </row>
  </sheetData>
  <mergeCells count="5">
    <mergeCell ref="C13:O13"/>
    <mergeCell ref="C14:O14"/>
    <mergeCell ref="C11:O11"/>
    <mergeCell ref="C12:O12"/>
    <mergeCell ref="C8:O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8C023-56F9-4580-B04A-084BA7FE7A7C}">
  <dimension ref="A1:P26"/>
  <sheetViews>
    <sheetView showGridLines="0" topLeftCell="A13" zoomScale="80" zoomScaleNormal="80" workbookViewId="0">
      <selection activeCell="D17" sqref="D17"/>
    </sheetView>
  </sheetViews>
  <sheetFormatPr defaultRowHeight="12.75"/>
  <cols>
    <col min="1" max="1" width="4.42578125" customWidth="1"/>
    <col min="2" max="2" width="28.42578125" customWidth="1"/>
    <col min="3" max="3" width="12.7109375" customWidth="1"/>
    <col min="4" max="5" width="11.28515625" customWidth="1"/>
  </cols>
  <sheetData>
    <row r="1" spans="1:16" s="9" customFormat="1" ht="30.75" customHeight="1">
      <c r="A1" s="10" t="str">
        <f>CONCATENATE(C4," - ", C5)</f>
        <v>WSX - PR19 WINEP Carryover</v>
      </c>
    </row>
    <row r="4" spans="1:16" ht="13.15">
      <c r="B4" s="5" t="s">
        <v>41</v>
      </c>
      <c r="C4" s="8" t="s">
        <v>200</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ht="12.75" customHeight="1">
      <c r="B9" s="131"/>
      <c r="D9" s="143"/>
      <c r="E9" s="143"/>
      <c r="F9" s="143"/>
      <c r="G9" s="143"/>
      <c r="H9" s="143"/>
      <c r="I9" s="143"/>
      <c r="J9" s="143"/>
      <c r="K9" s="143"/>
      <c r="L9" s="143"/>
      <c r="M9" s="143"/>
      <c r="N9" s="143"/>
      <c r="O9" s="143"/>
    </row>
    <row r="10" spans="1:16" ht="12.75" customHeight="1">
      <c r="B10" s="130" t="s">
        <v>49</v>
      </c>
      <c r="C10" s="144"/>
      <c r="D10" s="143"/>
      <c r="E10" s="143"/>
      <c r="F10" s="143"/>
      <c r="G10" s="143"/>
      <c r="H10" s="143"/>
      <c r="I10" s="143"/>
      <c r="J10" s="143"/>
      <c r="K10" s="143"/>
      <c r="L10" s="143"/>
      <c r="M10" s="143"/>
      <c r="N10" s="143"/>
    </row>
    <row r="11" spans="1:16" ht="31.5" customHeight="1">
      <c r="B11" s="5" t="s">
        <v>50</v>
      </c>
      <c r="C11" s="164" t="s">
        <v>51</v>
      </c>
      <c r="D11" s="165"/>
      <c r="E11" s="165"/>
      <c r="F11" s="165"/>
      <c r="G11" s="165"/>
      <c r="H11" s="165"/>
      <c r="I11" s="165"/>
      <c r="J11" s="165"/>
      <c r="K11" s="165"/>
      <c r="L11" s="165"/>
      <c r="M11" s="165"/>
      <c r="N11" s="165"/>
      <c r="O11" s="166"/>
      <c r="P11" s="7"/>
    </row>
    <row r="12" spans="1:16" ht="67.900000000000006" customHeight="1">
      <c r="B12" s="5" t="s">
        <v>52</v>
      </c>
      <c r="C12" s="164" t="s">
        <v>53</v>
      </c>
      <c r="D12" s="165"/>
      <c r="E12" s="165"/>
      <c r="F12" s="165"/>
      <c r="G12" s="165"/>
      <c r="H12" s="165"/>
      <c r="I12" s="165"/>
      <c r="J12" s="165"/>
      <c r="K12" s="165"/>
      <c r="L12" s="165"/>
      <c r="M12" s="165"/>
      <c r="N12" s="165"/>
      <c r="O12" s="166"/>
      <c r="P12" s="7"/>
    </row>
    <row r="13" spans="1:16" ht="52.15" customHeight="1">
      <c r="B13" s="5" t="s">
        <v>54</v>
      </c>
      <c r="C13" s="164" t="s">
        <v>55</v>
      </c>
      <c r="D13" s="165"/>
      <c r="E13" s="165"/>
      <c r="F13" s="165"/>
      <c r="G13" s="165"/>
      <c r="H13" s="165"/>
      <c r="I13" s="165"/>
      <c r="J13" s="165"/>
      <c r="K13" s="165"/>
      <c r="L13" s="165"/>
      <c r="M13" s="165"/>
      <c r="N13" s="165"/>
      <c r="O13" s="166"/>
    </row>
    <row r="14" spans="1:16" ht="36" customHeight="1">
      <c r="B14" s="129" t="s">
        <v>56</v>
      </c>
      <c r="C14" s="164" t="s">
        <v>57</v>
      </c>
      <c r="D14" s="165"/>
      <c r="E14" s="165"/>
      <c r="F14" s="165"/>
      <c r="G14" s="165"/>
      <c r="H14" s="165"/>
      <c r="I14" s="165"/>
      <c r="J14" s="165"/>
      <c r="K14" s="165"/>
      <c r="L14" s="165"/>
      <c r="M14" s="165"/>
      <c r="N14" s="165"/>
      <c r="O14" s="166"/>
    </row>
    <row r="16" spans="1:16" ht="26.25">
      <c r="B16" s="132" t="s">
        <v>58</v>
      </c>
      <c r="C16" s="1" t="s">
        <v>59</v>
      </c>
      <c r="D16" s="145" t="s">
        <v>60</v>
      </c>
    </row>
    <row r="17" spans="2:15">
      <c r="B17" s="104" t="s">
        <v>201</v>
      </c>
      <c r="C17" s="3" t="s">
        <v>62</v>
      </c>
      <c r="D17" s="108">
        <f>INDEX(WINEP_Inputs_WSX!$DG$5:$DG$5, MATCH('WINEP Carryover_WSX'!B17, WINEP_Inputs_WSX!$DK$5:$DK$5,0))</f>
        <v>0.78489344242149661</v>
      </c>
    </row>
    <row r="18" spans="2:15">
      <c r="B18" s="102"/>
      <c r="C18" s="103"/>
      <c r="D18" s="103"/>
    </row>
    <row r="20" spans="2:15" ht="26.25">
      <c r="B20" s="132" t="s">
        <v>83</v>
      </c>
      <c r="C20" s="1" t="s">
        <v>59</v>
      </c>
      <c r="D20" s="1" t="s">
        <v>84</v>
      </c>
    </row>
    <row r="21" spans="2:15">
      <c r="B21" s="104" t="s">
        <v>201</v>
      </c>
      <c r="C21" s="3" t="s">
        <v>85</v>
      </c>
      <c r="D21" s="108">
        <f>INDEX(WINEP_Inputs_WSX!$DI$5:$DI$5, MATCH('WINEP Carryover_WSX'!B21, WINEP_Inputs_WSX!$DK$5:$DK$5,0))</f>
        <v>2.5966891386777846E-3</v>
      </c>
    </row>
    <row r="22" spans="2:15">
      <c r="B22" s="102"/>
      <c r="C22" s="103"/>
      <c r="D22" s="103"/>
      <c r="E22" s="103"/>
    </row>
    <row r="23" spans="2:15">
      <c r="B23" s="102"/>
      <c r="C23" s="103"/>
      <c r="D23" s="103"/>
      <c r="E23" s="103"/>
    </row>
    <row r="25" spans="2:15" ht="13.15">
      <c r="B25" s="6" t="s">
        <v>86</v>
      </c>
      <c r="C25" s="2" t="s">
        <v>59</v>
      </c>
      <c r="D25" s="2" t="s">
        <v>87</v>
      </c>
      <c r="E25" s="2" t="s">
        <v>88</v>
      </c>
      <c r="F25" s="2" t="s">
        <v>89</v>
      </c>
      <c r="G25" s="2" t="s">
        <v>90</v>
      </c>
      <c r="H25" s="2" t="s">
        <v>91</v>
      </c>
      <c r="I25" s="2" t="s">
        <v>92</v>
      </c>
      <c r="J25" s="2" t="s">
        <v>93</v>
      </c>
      <c r="K25" s="2" t="s">
        <v>94</v>
      </c>
      <c r="L25" s="2" t="s">
        <v>95</v>
      </c>
      <c r="M25" s="2" t="s">
        <v>96</v>
      </c>
      <c r="N25" s="2" t="s">
        <v>97</v>
      </c>
      <c r="O25" s="2" t="s">
        <v>98</v>
      </c>
    </row>
    <row r="26" spans="2:15">
      <c r="B26" s="104" t="s">
        <v>201</v>
      </c>
      <c r="C26" s="3"/>
      <c r="D26" s="3">
        <v>0</v>
      </c>
      <c r="E26" s="3">
        <v>0</v>
      </c>
      <c r="F26" s="3">
        <v>1</v>
      </c>
      <c r="G26" s="3">
        <v>1</v>
      </c>
      <c r="H26" s="3">
        <v>1</v>
      </c>
      <c r="I26" s="3">
        <v>1</v>
      </c>
      <c r="J26" s="3">
        <v>1</v>
      </c>
      <c r="K26" s="3">
        <v>1</v>
      </c>
      <c r="L26" s="3">
        <v>1</v>
      </c>
      <c r="M26" s="3">
        <v>1</v>
      </c>
      <c r="N26" s="3">
        <v>1</v>
      </c>
      <c r="O26" s="3">
        <v>1</v>
      </c>
    </row>
  </sheetData>
  <mergeCells count="5">
    <mergeCell ref="C13:O13"/>
    <mergeCell ref="C14:O14"/>
    <mergeCell ref="C11:O11"/>
    <mergeCell ref="C12:O12"/>
    <mergeCell ref="C8:O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C37C7-5527-49A5-88F6-22625586E867}">
  <dimension ref="A1:P35"/>
  <sheetViews>
    <sheetView showGridLines="0" topLeftCell="A13" zoomScale="80" zoomScaleNormal="80" workbookViewId="0">
      <selection activeCell="D17" sqref="D17:D20"/>
    </sheetView>
  </sheetViews>
  <sheetFormatPr defaultRowHeight="12.75"/>
  <cols>
    <col min="1" max="1" width="4.42578125" customWidth="1"/>
    <col min="2" max="2" width="28.42578125" customWidth="1"/>
    <col min="3" max="3" width="12.7109375" customWidth="1"/>
    <col min="4" max="5" width="11.28515625" customWidth="1"/>
  </cols>
  <sheetData>
    <row r="1" spans="1:16" s="9" customFormat="1" ht="30.75" customHeight="1">
      <c r="A1" s="10" t="str">
        <f>CONCATENATE(C4," - ", C5)</f>
        <v>YKY - PR19 WINEP Carryover</v>
      </c>
    </row>
    <row r="4" spans="1:16" ht="13.15">
      <c r="B4" s="5" t="s">
        <v>41</v>
      </c>
      <c r="C4" s="8" t="s">
        <v>202</v>
      </c>
      <c r="D4" s="7"/>
    </row>
    <row r="5" spans="1:16" ht="26.25">
      <c r="B5" s="5" t="s">
        <v>43</v>
      </c>
      <c r="C5" s="8" t="s">
        <v>44</v>
      </c>
      <c r="D5" s="7"/>
    </row>
    <row r="6" spans="1:16" ht="13.15">
      <c r="B6" s="129" t="s">
        <v>45</v>
      </c>
      <c r="C6" s="109" t="s">
        <v>46</v>
      </c>
    </row>
    <row r="7" spans="1:16" ht="13.15">
      <c r="C7" s="128"/>
    </row>
    <row r="8" spans="1:16" ht="13.15">
      <c r="B8" s="130" t="s">
        <v>47</v>
      </c>
      <c r="C8" s="167" t="s">
        <v>48</v>
      </c>
      <c r="D8" s="168"/>
      <c r="E8" s="168"/>
      <c r="F8" s="168"/>
      <c r="G8" s="168"/>
      <c r="H8" s="168"/>
      <c r="I8" s="168"/>
      <c r="J8" s="168"/>
      <c r="K8" s="168"/>
      <c r="L8" s="168"/>
      <c r="M8" s="168"/>
      <c r="N8" s="168"/>
      <c r="O8" s="169"/>
    </row>
    <row r="9" spans="1:16">
      <c r="B9" s="131"/>
      <c r="D9" s="143"/>
      <c r="E9" s="143"/>
      <c r="F9" s="143"/>
      <c r="G9" s="143"/>
      <c r="H9" s="143"/>
      <c r="I9" s="143"/>
      <c r="J9" s="143"/>
      <c r="K9" s="143"/>
      <c r="L9" s="143"/>
      <c r="M9" s="143"/>
      <c r="N9" s="143"/>
      <c r="O9" s="143"/>
    </row>
    <row r="10" spans="1:16" ht="26.25">
      <c r="B10" s="130" t="s">
        <v>49</v>
      </c>
      <c r="C10" s="144"/>
      <c r="D10" s="143"/>
      <c r="E10" s="143"/>
      <c r="F10" s="143"/>
      <c r="G10" s="143"/>
      <c r="H10" s="143"/>
      <c r="I10" s="143"/>
      <c r="J10" s="143"/>
      <c r="K10" s="143"/>
      <c r="L10" s="143"/>
      <c r="M10" s="143"/>
      <c r="N10" s="143"/>
    </row>
    <row r="11" spans="1:16" ht="37.15" customHeight="1">
      <c r="B11" s="5" t="s">
        <v>50</v>
      </c>
      <c r="C11" s="164" t="s">
        <v>51</v>
      </c>
      <c r="D11" s="165"/>
      <c r="E11" s="165"/>
      <c r="F11" s="165"/>
      <c r="G11" s="165"/>
      <c r="H11" s="165"/>
      <c r="I11" s="165"/>
      <c r="J11" s="165"/>
      <c r="K11" s="165"/>
      <c r="L11" s="165"/>
      <c r="M11" s="165"/>
      <c r="N11" s="165"/>
      <c r="O11" s="166"/>
      <c r="P11" s="7"/>
    </row>
    <row r="12" spans="1:16" ht="78" customHeight="1">
      <c r="B12" s="5" t="s">
        <v>52</v>
      </c>
      <c r="C12" s="164" t="s">
        <v>53</v>
      </c>
      <c r="D12" s="165"/>
      <c r="E12" s="165"/>
      <c r="F12" s="165"/>
      <c r="G12" s="165"/>
      <c r="H12" s="165"/>
      <c r="I12" s="165"/>
      <c r="J12" s="165"/>
      <c r="K12" s="165"/>
      <c r="L12" s="165"/>
      <c r="M12" s="165"/>
      <c r="N12" s="165"/>
      <c r="O12" s="166"/>
      <c r="P12" s="7"/>
    </row>
    <row r="13" spans="1:16" ht="42.4" customHeight="1">
      <c r="B13" s="5" t="s">
        <v>54</v>
      </c>
      <c r="C13" s="164" t="s">
        <v>55</v>
      </c>
      <c r="D13" s="165"/>
      <c r="E13" s="165"/>
      <c r="F13" s="165"/>
      <c r="G13" s="165"/>
      <c r="H13" s="165"/>
      <c r="I13" s="165"/>
      <c r="J13" s="165"/>
      <c r="K13" s="165"/>
      <c r="L13" s="165"/>
      <c r="M13" s="165"/>
      <c r="N13" s="165"/>
      <c r="O13" s="166"/>
    </row>
    <row r="14" spans="1:16" ht="36.75" customHeight="1">
      <c r="B14" s="129" t="s">
        <v>56</v>
      </c>
      <c r="C14" s="164" t="s">
        <v>57</v>
      </c>
      <c r="D14" s="165"/>
      <c r="E14" s="165"/>
      <c r="F14" s="165"/>
      <c r="G14" s="165"/>
      <c r="H14" s="165"/>
      <c r="I14" s="165"/>
      <c r="J14" s="165"/>
      <c r="K14" s="165"/>
      <c r="L14" s="165"/>
      <c r="M14" s="165"/>
      <c r="N14" s="165"/>
      <c r="O14" s="166"/>
    </row>
    <row r="16" spans="1:16" ht="26.25">
      <c r="B16" s="132" t="s">
        <v>58</v>
      </c>
      <c r="C16" s="1" t="s">
        <v>59</v>
      </c>
      <c r="D16" s="145" t="s">
        <v>60</v>
      </c>
    </row>
    <row r="17" spans="2:15">
      <c r="B17" s="104" t="s">
        <v>203</v>
      </c>
      <c r="C17" s="3" t="s">
        <v>62</v>
      </c>
      <c r="D17" s="107">
        <f>INDEX(WINEP_Inputs_YKY!$DG$5:$DG$18, MATCH('WINEP Carryover_YKY'!B17, WINEP_Inputs_YKY!$DK$5:$DK$18,0))</f>
        <v>9.6907240294390409</v>
      </c>
    </row>
    <row r="18" spans="2:15">
      <c r="B18" s="104" t="s">
        <v>204</v>
      </c>
      <c r="C18" s="3" t="s">
        <v>62</v>
      </c>
      <c r="D18" s="107">
        <f>INDEX(WINEP_Inputs_YKY!$DG$5:$DG$18, MATCH('WINEP Carryover_YKY'!B18, WINEP_Inputs_YKY!$DK$5:$DK$18,0))</f>
        <v>3.5926638328994032</v>
      </c>
    </row>
    <row r="19" spans="2:15">
      <c r="B19" s="104" t="s">
        <v>205</v>
      </c>
      <c r="C19" s="3" t="s">
        <v>62</v>
      </c>
      <c r="D19" s="107">
        <f>INDEX(WINEP_Inputs_YKY!$DG$5:$DG$18, MATCH('WINEP Carryover_YKY'!B19, WINEP_Inputs_YKY!$DK$5:$DK$18,0))</f>
        <v>17.963319164497019</v>
      </c>
    </row>
    <row r="20" spans="2:15">
      <c r="B20" s="104" t="s">
        <v>206</v>
      </c>
      <c r="C20" s="3" t="s">
        <v>62</v>
      </c>
      <c r="D20" s="107">
        <f>INDEX(WINEP_Inputs_YKY!$DG$5:$DG$18, MATCH('WINEP Carryover_YKY'!B20, WINEP_Inputs_YKY!$DK$5:$DK$18,0))</f>
        <v>5.388995749349105</v>
      </c>
    </row>
    <row r="21" spans="2:15">
      <c r="B21" s="102"/>
      <c r="C21" s="103"/>
      <c r="D21" s="103"/>
    </row>
    <row r="23" spans="2:15" ht="26.25">
      <c r="B23" s="132" t="s">
        <v>83</v>
      </c>
      <c r="C23" s="1" t="s">
        <v>59</v>
      </c>
      <c r="D23" s="1" t="s">
        <v>84</v>
      </c>
    </row>
    <row r="24" spans="2:15">
      <c r="B24" s="104" t="s">
        <v>203</v>
      </c>
      <c r="C24" s="3" t="s">
        <v>85</v>
      </c>
      <c r="D24" s="108">
        <f>INDEX(WINEP_Inputs_YKY!$DI$5:$DI$18, MATCH('WINEP Carryover_YKY'!B24, WINEP_Inputs_YKY!$DK$5:$DK$18,0))</f>
        <v>3.2060145330727492E-2</v>
      </c>
    </row>
    <row r="25" spans="2:15">
      <c r="B25" s="104" t="s">
        <v>204</v>
      </c>
      <c r="C25" s="3" t="s">
        <v>85</v>
      </c>
      <c r="D25" s="108">
        <f>INDEX(WINEP_Inputs_YKY!$DI$5:$DI$18, MATCH('WINEP Carryover_YKY'!B25, WINEP_Inputs_YKY!$DK$5:$DK$18,0))</f>
        <v>1.188572951384219E-2</v>
      </c>
    </row>
    <row r="26" spans="2:15">
      <c r="B26" s="104" t="s">
        <v>205</v>
      </c>
      <c r="C26" s="3" t="s">
        <v>85</v>
      </c>
      <c r="D26" s="108">
        <f>INDEX(WINEP_Inputs_YKY!$DI$5:$DI$18, MATCH('WINEP Carryover_YKY'!B26, WINEP_Inputs_YKY!$DK$5:$DK$18,0))</f>
        <v>5.9428647569210964E-2</v>
      </c>
    </row>
    <row r="27" spans="2:15">
      <c r="B27" s="104" t="s">
        <v>206</v>
      </c>
      <c r="C27" s="3" t="s">
        <v>85</v>
      </c>
      <c r="D27" s="108">
        <f>INDEX(WINEP_Inputs_YKY!$DI$5:$DI$18, MATCH('WINEP Carryover_YKY'!B27, WINEP_Inputs_YKY!$DK$5:$DK$18,0))</f>
        <v>1.7828594270763286E-2</v>
      </c>
    </row>
    <row r="28" spans="2:15">
      <c r="B28" s="102"/>
      <c r="C28" s="103"/>
      <c r="D28" s="103"/>
      <c r="E28" s="103"/>
    </row>
    <row r="29" spans="2:15">
      <c r="B29" s="102"/>
      <c r="C29" s="103"/>
      <c r="D29" s="103"/>
      <c r="E29" s="103"/>
    </row>
    <row r="31" spans="2:15" ht="13.15">
      <c r="B31" s="6" t="s">
        <v>86</v>
      </c>
      <c r="C31" s="2" t="s">
        <v>59</v>
      </c>
      <c r="D31" s="2" t="s">
        <v>87</v>
      </c>
      <c r="E31" s="2" t="s">
        <v>88</v>
      </c>
      <c r="F31" s="2" t="s">
        <v>89</v>
      </c>
      <c r="G31" s="2" t="s">
        <v>90</v>
      </c>
      <c r="H31" s="2" t="s">
        <v>91</v>
      </c>
      <c r="I31" s="2" t="s">
        <v>92</v>
      </c>
      <c r="J31" s="2" t="s">
        <v>93</v>
      </c>
      <c r="K31" s="2" t="s">
        <v>94</v>
      </c>
      <c r="L31" s="2" t="s">
        <v>95</v>
      </c>
      <c r="M31" s="2" t="s">
        <v>96</v>
      </c>
      <c r="N31" s="2" t="s">
        <v>97</v>
      </c>
      <c r="O31" s="2" t="s">
        <v>98</v>
      </c>
    </row>
    <row r="32" spans="2:15">
      <c r="B32" s="104" t="s">
        <v>203</v>
      </c>
      <c r="C32" s="3"/>
      <c r="D32" s="3">
        <v>0</v>
      </c>
      <c r="E32" s="3">
        <v>0</v>
      </c>
      <c r="F32" s="3">
        <v>1</v>
      </c>
      <c r="G32" s="3">
        <v>1</v>
      </c>
      <c r="H32" s="3">
        <v>1</v>
      </c>
      <c r="I32" s="3">
        <v>1</v>
      </c>
      <c r="J32" s="3">
        <v>1</v>
      </c>
      <c r="K32" s="3">
        <v>1</v>
      </c>
      <c r="L32" s="3">
        <v>1</v>
      </c>
      <c r="M32" s="3">
        <v>1</v>
      </c>
      <c r="N32" s="3">
        <v>1</v>
      </c>
      <c r="O32" s="3">
        <v>1</v>
      </c>
    </row>
    <row r="33" spans="2:15">
      <c r="B33" s="104" t="s">
        <v>204</v>
      </c>
      <c r="C33" s="3"/>
      <c r="D33" s="3">
        <v>0</v>
      </c>
      <c r="E33" s="3">
        <v>0</v>
      </c>
      <c r="F33" s="3">
        <v>1</v>
      </c>
      <c r="G33" s="3">
        <v>1</v>
      </c>
      <c r="H33" s="3">
        <v>1</v>
      </c>
      <c r="I33" s="3">
        <v>1</v>
      </c>
      <c r="J33" s="3">
        <v>1</v>
      </c>
      <c r="K33" s="3">
        <v>1</v>
      </c>
      <c r="L33" s="3">
        <v>1</v>
      </c>
      <c r="M33" s="3">
        <v>1</v>
      </c>
      <c r="N33" s="3">
        <v>1</v>
      </c>
      <c r="O33" s="3">
        <v>1</v>
      </c>
    </row>
    <row r="34" spans="2:15">
      <c r="B34" s="104" t="s">
        <v>205</v>
      </c>
      <c r="C34" s="3"/>
      <c r="D34" s="3">
        <v>0</v>
      </c>
      <c r="E34" s="3">
        <v>0</v>
      </c>
      <c r="F34" s="3">
        <v>1</v>
      </c>
      <c r="G34" s="3">
        <v>1</v>
      </c>
      <c r="H34" s="3">
        <v>1</v>
      </c>
      <c r="I34" s="3">
        <v>1</v>
      </c>
      <c r="J34" s="3">
        <v>1</v>
      </c>
      <c r="K34" s="3">
        <v>1</v>
      </c>
      <c r="L34" s="3">
        <v>1</v>
      </c>
      <c r="M34" s="3">
        <v>1</v>
      </c>
      <c r="N34" s="3">
        <v>1</v>
      </c>
      <c r="O34" s="3">
        <v>1</v>
      </c>
    </row>
    <row r="35" spans="2:15">
      <c r="B35" s="104" t="s">
        <v>206</v>
      </c>
      <c r="C35" s="3"/>
      <c r="D35" s="3">
        <v>0</v>
      </c>
      <c r="E35" s="3">
        <v>0</v>
      </c>
      <c r="F35" s="3">
        <v>1</v>
      </c>
      <c r="G35" s="3">
        <v>1</v>
      </c>
      <c r="H35" s="3">
        <v>1</v>
      </c>
      <c r="I35" s="3">
        <v>1</v>
      </c>
      <c r="J35" s="3">
        <v>1</v>
      </c>
      <c r="K35" s="3">
        <v>1</v>
      </c>
      <c r="L35" s="3">
        <v>1</v>
      </c>
      <c r="M35" s="3">
        <v>1</v>
      </c>
      <c r="N35" s="3">
        <v>1</v>
      </c>
      <c r="O35" s="3">
        <v>1</v>
      </c>
    </row>
  </sheetData>
  <mergeCells count="5">
    <mergeCell ref="C13:O13"/>
    <mergeCell ref="C14:O14"/>
    <mergeCell ref="C11:O11"/>
    <mergeCell ref="C12:O12"/>
    <mergeCell ref="C8:O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B744B-D497-4453-826C-3E38569CEBB9}">
  <sheetPr>
    <tabColor theme="3"/>
  </sheetPr>
  <dimension ref="A1"/>
  <sheetViews>
    <sheetView showGridLines="0" zoomScale="80" zoomScaleNormal="80" workbookViewId="0"/>
  </sheetViews>
  <sheetFormatPr defaultRowHeight="12.7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87D75-93A1-4435-BD17-DD0BBE5A87FE}">
  <dimension ref="A1:P26"/>
  <sheetViews>
    <sheetView showGridLines="0" zoomScale="80" zoomScaleNormal="80" workbookViewId="0">
      <selection activeCell="I17" sqref="I17:I20"/>
    </sheetView>
  </sheetViews>
  <sheetFormatPr defaultRowHeight="12.75"/>
  <cols>
    <col min="1" max="1" width="4.7109375" customWidth="1"/>
    <col min="2" max="2" width="30.85546875" customWidth="1"/>
    <col min="3" max="3" width="16.7109375" customWidth="1"/>
    <col min="4" max="4" width="10.7109375" customWidth="1"/>
    <col min="5" max="5" width="11.7109375" customWidth="1"/>
  </cols>
  <sheetData>
    <row r="1" spans="1:16" s="9" customFormat="1" ht="25.5">
      <c r="A1" s="133" t="str">
        <f>CONCATENATE(C4," - ", C5)</f>
        <v>United Utilities - Green Economic Recovery Carryover</v>
      </c>
    </row>
    <row r="4" spans="1:16" ht="13.15">
      <c r="B4" s="5" t="s">
        <v>41</v>
      </c>
      <c r="C4" s="8" t="s">
        <v>207</v>
      </c>
      <c r="D4" s="7"/>
    </row>
    <row r="5" spans="1:16" ht="26.25">
      <c r="B5" s="5" t="s">
        <v>43</v>
      </c>
      <c r="C5" s="8" t="s">
        <v>208</v>
      </c>
      <c r="D5" s="7"/>
    </row>
    <row r="6" spans="1:16" ht="13.15">
      <c r="B6" s="5" t="s">
        <v>45</v>
      </c>
      <c r="C6" s="8" t="s">
        <v>209</v>
      </c>
    </row>
    <row r="7" spans="1:16">
      <c r="B7" s="134"/>
    </row>
    <row r="8" spans="1:16" ht="13.15">
      <c r="A8" s="135"/>
      <c r="B8" s="136" t="s">
        <v>47</v>
      </c>
      <c r="C8" s="171" t="s">
        <v>210</v>
      </c>
      <c r="D8" s="171"/>
      <c r="E8" s="171"/>
      <c r="F8" s="171"/>
      <c r="G8" s="171"/>
      <c r="H8" s="171"/>
      <c r="I8" s="171"/>
      <c r="J8" s="171"/>
      <c r="K8" s="171"/>
      <c r="L8" s="171"/>
      <c r="M8" s="171"/>
      <c r="N8" s="171"/>
      <c r="O8" s="171"/>
      <c r="P8" s="135"/>
    </row>
    <row r="9" spans="1:16">
      <c r="A9" s="174"/>
      <c r="B9" s="174"/>
      <c r="C9" s="135"/>
      <c r="D9" s="135"/>
      <c r="E9" s="135"/>
      <c r="F9" s="135"/>
      <c r="G9" s="135"/>
      <c r="H9" s="135"/>
      <c r="I9" s="135"/>
      <c r="J9" s="135"/>
      <c r="K9" s="135"/>
      <c r="L9" s="135"/>
      <c r="M9" s="135"/>
      <c r="N9" s="135"/>
      <c r="O9" s="135"/>
      <c r="P9" s="135"/>
    </row>
    <row r="10" spans="1:16" ht="26.25">
      <c r="A10" s="135"/>
      <c r="B10" s="137" t="s">
        <v>49</v>
      </c>
      <c r="C10" s="138"/>
      <c r="D10" s="135"/>
      <c r="E10" s="135"/>
      <c r="F10" s="135"/>
      <c r="G10" s="135"/>
      <c r="H10" s="135"/>
      <c r="I10" s="135"/>
      <c r="J10" s="135"/>
      <c r="K10" s="135"/>
      <c r="L10" s="135"/>
      <c r="M10" s="135"/>
      <c r="N10" s="135"/>
      <c r="O10" s="135"/>
      <c r="P10" s="135"/>
    </row>
    <row r="11" spans="1:16" ht="13.15">
      <c r="A11" s="135"/>
      <c r="B11" s="139" t="s">
        <v>10</v>
      </c>
      <c r="C11" s="170" t="s">
        <v>211</v>
      </c>
      <c r="D11" s="170"/>
      <c r="E11" s="170"/>
      <c r="F11" s="170"/>
      <c r="G11" s="170"/>
      <c r="H11" s="170"/>
      <c r="I11" s="170"/>
      <c r="J11" s="170"/>
      <c r="K11" s="170"/>
      <c r="L11" s="170"/>
      <c r="M11" s="170"/>
      <c r="N11" s="170"/>
      <c r="O11" s="170"/>
      <c r="P11" s="135"/>
    </row>
    <row r="12" spans="1:16" ht="13.15">
      <c r="A12" s="135"/>
      <c r="B12" s="139" t="s">
        <v>52</v>
      </c>
      <c r="C12" s="170" t="s">
        <v>211</v>
      </c>
      <c r="D12" s="170"/>
      <c r="E12" s="170"/>
      <c r="F12" s="170"/>
      <c r="G12" s="170"/>
      <c r="H12" s="170"/>
      <c r="I12" s="170"/>
      <c r="J12" s="170"/>
      <c r="K12" s="170"/>
      <c r="L12" s="170"/>
      <c r="M12" s="170"/>
      <c r="N12" s="170"/>
      <c r="O12" s="170"/>
      <c r="P12" s="140"/>
    </row>
    <row r="13" spans="1:16" ht="13.15">
      <c r="A13" s="135"/>
      <c r="B13" s="139" t="s">
        <v>56</v>
      </c>
      <c r="C13" s="170" t="s">
        <v>211</v>
      </c>
      <c r="D13" s="170"/>
      <c r="E13" s="170"/>
      <c r="F13" s="170"/>
      <c r="G13" s="170"/>
      <c r="H13" s="170"/>
      <c r="I13" s="170"/>
      <c r="J13" s="170"/>
      <c r="K13" s="170"/>
      <c r="L13" s="170"/>
      <c r="M13" s="170"/>
      <c r="N13" s="170"/>
      <c r="O13" s="170"/>
      <c r="P13" s="140"/>
    </row>
    <row r="14" spans="1:16" ht="13.15">
      <c r="A14" s="135"/>
      <c r="B14" s="141" t="s">
        <v>54</v>
      </c>
      <c r="C14" s="170" t="s">
        <v>211</v>
      </c>
      <c r="D14" s="170"/>
      <c r="E14" s="170"/>
      <c r="F14" s="170"/>
      <c r="G14" s="170"/>
      <c r="H14" s="170"/>
      <c r="I14" s="170"/>
      <c r="J14" s="170"/>
      <c r="K14" s="170"/>
      <c r="L14" s="170"/>
      <c r="M14" s="170"/>
      <c r="N14" s="170"/>
      <c r="O14" s="170"/>
      <c r="P14" s="140"/>
    </row>
    <row r="16" spans="1:16" ht="26.25" customHeight="1">
      <c r="B16" s="132" t="s">
        <v>212</v>
      </c>
      <c r="C16" s="1" t="s">
        <v>59</v>
      </c>
      <c r="D16" s="1" t="s">
        <v>60</v>
      </c>
    </row>
    <row r="17" spans="2:15" ht="23.25">
      <c r="B17" s="155" t="s">
        <v>213</v>
      </c>
      <c r="C17" s="3" t="s">
        <v>214</v>
      </c>
      <c r="D17" s="3">
        <v>2185.66</v>
      </c>
    </row>
    <row r="18" spans="2:15" ht="23.25">
      <c r="B18" s="155" t="s">
        <v>215</v>
      </c>
      <c r="C18" s="3" t="s">
        <v>214</v>
      </c>
      <c r="D18" s="3">
        <v>2185.66</v>
      </c>
    </row>
    <row r="19" spans="2:15">
      <c r="B19" s="146"/>
    </row>
    <row r="20" spans="2:15" ht="26.25">
      <c r="B20" s="132" t="s">
        <v>216</v>
      </c>
      <c r="C20" s="1" t="s">
        <v>59</v>
      </c>
      <c r="D20" s="1" t="s">
        <v>84</v>
      </c>
    </row>
    <row r="21" spans="2:15" ht="23.25">
      <c r="B21" s="155" t="s">
        <v>213</v>
      </c>
      <c r="C21" s="3" t="s">
        <v>217</v>
      </c>
      <c r="D21" s="142">
        <v>7.2309999999999999</v>
      </c>
    </row>
    <row r="22" spans="2:15" ht="23.25">
      <c r="B22" s="155" t="s">
        <v>215</v>
      </c>
      <c r="C22" s="3" t="s">
        <v>217</v>
      </c>
      <c r="D22" s="142">
        <v>7.2309999999999999</v>
      </c>
    </row>
    <row r="23" spans="2:15">
      <c r="B23" s="146"/>
    </row>
    <row r="24" spans="2:15" ht="13.15">
      <c r="B24" s="132" t="s">
        <v>86</v>
      </c>
      <c r="C24" s="2" t="s">
        <v>59</v>
      </c>
      <c r="D24" s="2" t="s">
        <v>87</v>
      </c>
      <c r="E24" s="2" t="s">
        <v>88</v>
      </c>
      <c r="F24" s="2" t="s">
        <v>89</v>
      </c>
      <c r="G24" s="2" t="s">
        <v>90</v>
      </c>
      <c r="H24" s="2" t="s">
        <v>91</v>
      </c>
      <c r="I24" s="2" t="s">
        <v>92</v>
      </c>
      <c r="J24" s="2" t="s">
        <v>93</v>
      </c>
      <c r="K24" s="2" t="s">
        <v>94</v>
      </c>
      <c r="L24" s="2" t="s">
        <v>95</v>
      </c>
      <c r="M24" s="2" t="s">
        <v>96</v>
      </c>
      <c r="N24" s="2" t="s">
        <v>97</v>
      </c>
      <c r="O24" s="2" t="s">
        <v>98</v>
      </c>
    </row>
    <row r="25" spans="2:15" ht="23.25">
      <c r="B25" s="155" t="s">
        <v>213</v>
      </c>
      <c r="C25" s="154" t="s">
        <v>218</v>
      </c>
      <c r="D25" s="154">
        <v>0</v>
      </c>
      <c r="E25" s="154">
        <v>0</v>
      </c>
      <c r="F25" s="154">
        <v>5800</v>
      </c>
      <c r="G25" s="154">
        <v>5800</v>
      </c>
      <c r="H25" s="154">
        <v>5800</v>
      </c>
      <c r="I25" s="154">
        <v>5800</v>
      </c>
      <c r="J25" s="154">
        <v>5800</v>
      </c>
      <c r="K25" s="154">
        <v>5800</v>
      </c>
      <c r="L25" s="154">
        <v>5800</v>
      </c>
      <c r="M25" s="154">
        <v>5800</v>
      </c>
      <c r="N25" s="154">
        <v>5800</v>
      </c>
      <c r="O25" s="154">
        <v>5800</v>
      </c>
    </row>
    <row r="26" spans="2:15" ht="23.25">
      <c r="B26" s="155" t="s">
        <v>215</v>
      </c>
      <c r="C26" s="154" t="s">
        <v>218</v>
      </c>
      <c r="D26" s="154">
        <v>0</v>
      </c>
      <c r="E26" s="154">
        <v>0</v>
      </c>
      <c r="F26" s="154">
        <v>18000</v>
      </c>
      <c r="G26" s="154">
        <v>18000</v>
      </c>
      <c r="H26" s="154">
        <v>18000</v>
      </c>
      <c r="I26" s="154">
        <v>18000</v>
      </c>
      <c r="J26" s="154">
        <v>18000</v>
      </c>
      <c r="K26" s="154">
        <v>18000</v>
      </c>
      <c r="L26" s="154">
        <v>18000</v>
      </c>
      <c r="M26" s="154">
        <v>18000</v>
      </c>
      <c r="N26" s="154">
        <v>18000</v>
      </c>
      <c r="O26" s="154">
        <v>18000</v>
      </c>
    </row>
  </sheetData>
  <mergeCells count="6">
    <mergeCell ref="C14:O14"/>
    <mergeCell ref="C8:O8"/>
    <mergeCell ref="A9:B9"/>
    <mergeCell ref="C11:O11"/>
    <mergeCell ref="C12:O12"/>
    <mergeCell ref="C13:O13"/>
  </mergeCells>
  <phoneticPr fontId="50"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0126-1D4E-48C2-98D9-774D5065F474}">
  <sheetPr>
    <tabColor theme="3"/>
  </sheetPr>
  <dimension ref="A1"/>
  <sheetViews>
    <sheetView showGridLines="0" zoomScale="80" zoomScaleNormal="80" workbookViewId="0"/>
  </sheetViews>
  <sheetFormatPr defaultRowHeight="12.75"/>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A9F2A-BC89-4632-A2B8-5C499F1358C3}">
  <sheetPr codeName="Sheet22"/>
  <dimension ref="A1:DK26"/>
  <sheetViews>
    <sheetView showGridLines="0" zoomScale="80" zoomScaleNormal="80" workbookViewId="0">
      <pane ySplit="4" topLeftCell="A5" activePane="bottomLeft" state="frozen"/>
      <selection pane="bottomLeft"/>
      <selection activeCell="B42" sqref="B42"/>
    </sheetView>
  </sheetViews>
  <sheetFormatPr defaultColWidth="9" defaultRowHeight="22.15" outlineLevelCol="2"/>
  <cols>
    <col min="1" max="1" width="16" style="15" customWidth="1"/>
    <col min="2" max="2" width="9" style="15" hidden="1" customWidth="1" outlineLevel="1"/>
    <col min="3" max="3" width="11.42578125" style="15" hidden="1" customWidth="1" outlineLevel="1"/>
    <col min="4" max="7" width="9"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9" style="15" hidden="1" customWidth="1" outlineLevel="2"/>
    <col min="72" max="72" width="9.140625" style="15" hidden="1" customWidth="1" outlineLevel="2"/>
    <col min="73" max="75" width="9" style="15" hidden="1" customWidth="1" outlineLevel="2"/>
    <col min="76" max="77" width="9.140625" style="15" hidden="1" customWidth="1" outlineLevel="2"/>
    <col min="78" max="78" width="9" style="15" hidden="1" customWidth="1" outlineLevel="2"/>
    <col min="79" max="80" width="9.140625" style="15" hidden="1" customWidth="1" outlineLevel="2"/>
    <col min="81" max="81" width="9" style="15" hidden="1" customWidth="1" outlineLevel="2"/>
    <col min="82" max="84" width="9.140625" style="15" hidden="1" customWidth="1" outlineLevel="2"/>
    <col min="85" max="85" width="9"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2.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55"/>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76" customFormat="1" ht="22.5" thickTop="1">
      <c r="A5" s="74" t="s">
        <v>343</v>
      </c>
      <c r="B5" s="75"/>
      <c r="C5" s="74"/>
      <c r="D5" s="74"/>
      <c r="E5" s="74"/>
      <c r="F5" s="74" t="s">
        <v>344</v>
      </c>
      <c r="G5" s="74" t="s">
        <v>345</v>
      </c>
      <c r="H5" s="74" t="s">
        <v>346</v>
      </c>
      <c r="I5" s="74" t="s">
        <v>347</v>
      </c>
      <c r="J5" s="74" t="s">
        <v>61</v>
      </c>
      <c r="K5" s="74" t="s">
        <v>348</v>
      </c>
      <c r="L5" s="74" t="s">
        <v>349</v>
      </c>
      <c r="M5" s="74" t="s">
        <v>350</v>
      </c>
      <c r="N5" s="74" t="s">
        <v>351</v>
      </c>
      <c r="O5" s="74" t="s">
        <v>352</v>
      </c>
      <c r="P5" s="74"/>
      <c r="Q5" s="74"/>
      <c r="R5" s="74"/>
      <c r="S5" s="76" t="s">
        <v>353</v>
      </c>
      <c r="T5" s="74" t="s">
        <v>354</v>
      </c>
      <c r="U5" s="74"/>
      <c r="V5" s="74"/>
      <c r="W5" s="74"/>
      <c r="X5" s="74"/>
      <c r="Y5" s="77" t="s">
        <v>355</v>
      </c>
      <c r="Z5" s="78">
        <v>45648</v>
      </c>
      <c r="AA5" s="74" t="s">
        <v>356</v>
      </c>
      <c r="AB5" s="74" t="s">
        <v>357</v>
      </c>
      <c r="AC5" s="74">
        <v>477360</v>
      </c>
      <c r="AD5" s="74">
        <v>236670</v>
      </c>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v>114</v>
      </c>
      <c r="BJ5" s="74"/>
      <c r="BK5" s="74">
        <v>2.5</v>
      </c>
      <c r="BL5" s="74" t="s">
        <v>358</v>
      </c>
      <c r="BM5" s="74">
        <v>30</v>
      </c>
      <c r="BN5" s="74"/>
      <c r="BO5" s="74"/>
      <c r="BP5" s="74"/>
      <c r="BQ5" s="74"/>
      <c r="BR5" s="74"/>
      <c r="BS5" s="74"/>
      <c r="BT5" s="74"/>
      <c r="BU5" s="74"/>
      <c r="BV5" s="74"/>
      <c r="BW5" s="74"/>
      <c r="BX5" s="74"/>
      <c r="BY5" s="74"/>
      <c r="BZ5" s="74"/>
      <c r="CA5" s="74"/>
      <c r="CB5" s="74"/>
      <c r="CC5" s="74"/>
      <c r="CD5" s="74"/>
      <c r="CE5" s="74"/>
      <c r="CF5" s="74"/>
      <c r="CG5" s="74"/>
      <c r="CH5" s="74">
        <v>1</v>
      </c>
      <c r="CI5" s="74"/>
      <c r="CJ5" s="74"/>
      <c r="CK5" s="74"/>
      <c r="CL5" s="74"/>
      <c r="CM5" s="74"/>
      <c r="CN5" s="77"/>
      <c r="CO5" s="74" t="s">
        <v>359</v>
      </c>
      <c r="CP5" s="74"/>
      <c r="CQ5" s="74"/>
      <c r="CR5" s="79">
        <v>1.133</v>
      </c>
      <c r="CS5" s="80">
        <v>1</v>
      </c>
      <c r="CT5" s="76">
        <v>0</v>
      </c>
      <c r="CU5" s="80">
        <v>1</v>
      </c>
      <c r="CV5" s="80" t="s">
        <v>360</v>
      </c>
      <c r="CW5" s="80" t="s">
        <v>62</v>
      </c>
      <c r="CX5" s="81">
        <v>1</v>
      </c>
      <c r="CY5" s="82" t="s">
        <v>42</v>
      </c>
      <c r="CZ5" s="150">
        <v>46477</v>
      </c>
      <c r="DA5" s="76" cm="1">
        <f t="array" ref="DA5" xml:space="preserve"> _xlfn.IFS(CX5 = 1, CR5 * CS5 * 1000000, CX5 = 0.000001, CR5 * CS5 )</f>
        <v>1133000</v>
      </c>
      <c r="DC5" s="76">
        <f>IF( DB5 = "", DA5, DB5)</f>
        <v>1133000</v>
      </c>
      <c r="DD5" s="79">
        <v>1.0315244799999999</v>
      </c>
      <c r="DE5" s="76">
        <f xml:space="preserve"> DC5 * DD5</f>
        <v>1168717.2358399997</v>
      </c>
      <c r="DF5" s="79">
        <v>1.18063329601791</v>
      </c>
      <c r="DG5" s="79">
        <f xml:space="preserve"> ( DE5 * DF5 ) / 1000000</f>
        <v>1.37982648226272</v>
      </c>
      <c r="DH5" s="100">
        <v>3.9699999999999999E-2</v>
      </c>
      <c r="DI5" s="79">
        <f xml:space="preserve"> ( DG5 * DH5 ) / 12</f>
        <v>4.564925945485832E-3</v>
      </c>
      <c r="DK5" s="76" t="str">
        <f>IF(DJ5="",J5,IF(DJ5="AoN5","7TW100021AoN group",""))</f>
        <v>7AW200058</v>
      </c>
    </row>
    <row r="6" spans="1:115" s="76" customFormat="1">
      <c r="A6" s="74" t="s">
        <v>361</v>
      </c>
      <c r="B6" s="75"/>
      <c r="C6" s="74"/>
      <c r="D6" s="74"/>
      <c r="E6" s="74"/>
      <c r="F6" s="74" t="s">
        <v>344</v>
      </c>
      <c r="G6" s="74" t="s">
        <v>345</v>
      </c>
      <c r="H6" s="74" t="s">
        <v>346</v>
      </c>
      <c r="I6" s="74" t="s">
        <v>347</v>
      </c>
      <c r="J6" s="74" t="s">
        <v>63</v>
      </c>
      <c r="K6" s="74" t="s">
        <v>362</v>
      </c>
      <c r="L6" s="74" t="s">
        <v>363</v>
      </c>
      <c r="M6" s="74" t="s">
        <v>364</v>
      </c>
      <c r="N6" s="74" t="s">
        <v>351</v>
      </c>
      <c r="O6" s="74" t="s">
        <v>352</v>
      </c>
      <c r="P6" s="74"/>
      <c r="Q6" s="74"/>
      <c r="R6" s="74"/>
      <c r="S6" s="76" t="s">
        <v>353</v>
      </c>
      <c r="T6" s="74" t="s">
        <v>354</v>
      </c>
      <c r="U6" s="74"/>
      <c r="V6" s="74"/>
      <c r="W6" s="74"/>
      <c r="X6" s="74"/>
      <c r="Y6" s="77" t="s">
        <v>355</v>
      </c>
      <c r="Z6" s="78">
        <v>45648</v>
      </c>
      <c r="AA6" s="74" t="s">
        <v>356</v>
      </c>
      <c r="AB6" s="74" t="s">
        <v>365</v>
      </c>
      <c r="AC6" s="74">
        <v>462890</v>
      </c>
      <c r="AD6" s="74">
        <v>249780</v>
      </c>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v>1219</v>
      </c>
      <c r="BJ6" s="74"/>
      <c r="BK6" s="74">
        <v>1</v>
      </c>
      <c r="BL6" s="74" t="s">
        <v>358</v>
      </c>
      <c r="BM6" s="74">
        <v>200</v>
      </c>
      <c r="BN6" s="74"/>
      <c r="BO6" s="74"/>
      <c r="BP6" s="74"/>
      <c r="BQ6" s="74"/>
      <c r="BR6" s="74"/>
      <c r="BS6" s="74"/>
      <c r="BT6" s="74"/>
      <c r="BU6" s="74"/>
      <c r="BV6" s="74"/>
      <c r="BW6" s="74"/>
      <c r="BX6" s="74"/>
      <c r="BY6" s="74"/>
      <c r="BZ6" s="74"/>
      <c r="CA6" s="74"/>
      <c r="CB6" s="74"/>
      <c r="CC6" s="74"/>
      <c r="CD6" s="74"/>
      <c r="CE6" s="74"/>
      <c r="CF6" s="74"/>
      <c r="CG6" s="74"/>
      <c r="CH6" s="74">
        <v>4.5</v>
      </c>
      <c r="CI6" s="74"/>
      <c r="CJ6" s="74"/>
      <c r="CK6" s="74"/>
      <c r="CL6" s="74"/>
      <c r="CM6" s="74"/>
      <c r="CN6" s="74"/>
      <c r="CO6" s="74" t="s">
        <v>366</v>
      </c>
      <c r="CP6" s="74"/>
      <c r="CQ6" s="74"/>
      <c r="CR6" s="79">
        <v>0.09</v>
      </c>
      <c r="CS6" s="80">
        <v>1</v>
      </c>
      <c r="CT6" s="76">
        <v>0</v>
      </c>
      <c r="CU6" s="80">
        <v>1</v>
      </c>
      <c r="CV6" s="80" t="s">
        <v>360</v>
      </c>
      <c r="CW6" s="80" t="s">
        <v>62</v>
      </c>
      <c r="CX6" s="81">
        <v>1</v>
      </c>
      <c r="CY6" s="82" t="s">
        <v>42</v>
      </c>
      <c r="CZ6" s="150">
        <v>46477</v>
      </c>
      <c r="DA6" s="76" cm="1">
        <f t="array" ref="DA6" xml:space="preserve"> _xlfn.IFS(CX6 = 1, CR6 * CS6 * 1000000, CX6 = 0.000001, CR6 * CS6 )</f>
        <v>90000</v>
      </c>
      <c r="DC6" s="76">
        <f t="shared" ref="DC6:DC25" si="0">IF( DB6 = "", DA6, DB6)</f>
        <v>90000</v>
      </c>
      <c r="DD6" s="79">
        <v>1.0315244799999999</v>
      </c>
      <c r="DE6" s="76">
        <f t="shared" ref="DE6:DE25" si="1" xml:space="preserve"> DC6 * DD6</f>
        <v>92837.203199999989</v>
      </c>
      <c r="DF6" s="79">
        <v>1.18063329601791</v>
      </c>
      <c r="DG6" s="79">
        <f t="shared" ref="DG6:DG25" si="2" xml:space="preserve"> ( DE6 * DF6 ) / 1000000</f>
        <v>0.10960669320710045</v>
      </c>
      <c r="DH6" s="100">
        <v>3.9699999999999999E-2</v>
      </c>
      <c r="DI6" s="79">
        <f xml:space="preserve"> ( DG6 * DH6 ) / 12</f>
        <v>3.6261547669349067E-4</v>
      </c>
      <c r="DK6" s="76" t="str">
        <f t="shared" ref="DK6:DK25" si="3">IF(DJ6="",J6,IF(DJ6="AoN5","7TW100021AoN group",""))</f>
        <v>7AW200061</v>
      </c>
    </row>
    <row r="7" spans="1:115" s="76" customFormat="1">
      <c r="A7" s="74" t="s">
        <v>367</v>
      </c>
      <c r="B7" s="75"/>
      <c r="C7" s="74"/>
      <c r="D7" s="74"/>
      <c r="E7" s="74"/>
      <c r="F7" s="74" t="s">
        <v>344</v>
      </c>
      <c r="G7" s="74" t="s">
        <v>345</v>
      </c>
      <c r="H7" s="74" t="s">
        <v>346</v>
      </c>
      <c r="I7" s="74" t="s">
        <v>347</v>
      </c>
      <c r="J7" s="74" t="s">
        <v>64</v>
      </c>
      <c r="K7" s="74" t="s">
        <v>368</v>
      </c>
      <c r="L7" s="74" t="s">
        <v>369</v>
      </c>
      <c r="M7" s="74" t="s">
        <v>370</v>
      </c>
      <c r="N7" s="74" t="s">
        <v>351</v>
      </c>
      <c r="O7" s="74" t="s">
        <v>371</v>
      </c>
      <c r="P7" s="74"/>
      <c r="Q7" s="74"/>
      <c r="R7" s="74"/>
      <c r="S7" s="76" t="s">
        <v>353</v>
      </c>
      <c r="T7" s="74" t="s">
        <v>354</v>
      </c>
      <c r="U7" s="74"/>
      <c r="V7" s="74"/>
      <c r="W7" s="74"/>
      <c r="X7" s="74"/>
      <c r="Y7" s="77" t="s">
        <v>355</v>
      </c>
      <c r="Z7" s="78">
        <v>45648</v>
      </c>
      <c r="AA7" s="74" t="s">
        <v>356</v>
      </c>
      <c r="AB7" s="74" t="s">
        <v>372</v>
      </c>
      <c r="AC7" s="74">
        <v>591100</v>
      </c>
      <c r="AD7" s="74">
        <v>308700</v>
      </c>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7">
        <v>525</v>
      </c>
      <c r="BJ7" s="77"/>
      <c r="BK7" s="77">
        <v>1</v>
      </c>
      <c r="BL7" s="74" t="s">
        <v>358</v>
      </c>
      <c r="BM7" s="74">
        <v>80</v>
      </c>
      <c r="BN7" s="74"/>
      <c r="BO7" s="74"/>
      <c r="BP7" s="74"/>
      <c r="BQ7" s="74"/>
      <c r="BR7" s="74"/>
      <c r="BS7" s="74"/>
      <c r="BT7" s="74"/>
      <c r="BU7" s="74"/>
      <c r="BV7" s="74"/>
      <c r="BW7" s="74"/>
      <c r="BX7" s="74"/>
      <c r="BY7" s="74"/>
      <c r="BZ7" s="74"/>
      <c r="CA7" s="74"/>
      <c r="CB7" s="74"/>
      <c r="CC7" s="74"/>
      <c r="CD7" s="74"/>
      <c r="CE7" s="74"/>
      <c r="CF7" s="74"/>
      <c r="CG7" s="74"/>
      <c r="CH7" s="74">
        <v>3.9</v>
      </c>
      <c r="CI7" s="74"/>
      <c r="CJ7" s="74"/>
      <c r="CK7" s="74"/>
      <c r="CL7" s="74"/>
      <c r="CM7" s="74"/>
      <c r="CN7" s="74"/>
      <c r="CO7" s="74" t="s">
        <v>373</v>
      </c>
      <c r="CP7" s="74"/>
      <c r="CQ7" s="74"/>
      <c r="CR7" s="79">
        <v>0.222</v>
      </c>
      <c r="CS7" s="80">
        <v>1</v>
      </c>
      <c r="CT7" s="76">
        <v>0</v>
      </c>
      <c r="CU7" s="80">
        <v>1</v>
      </c>
      <c r="CV7" s="80" t="s">
        <v>360</v>
      </c>
      <c r="CW7" s="80" t="s">
        <v>62</v>
      </c>
      <c r="CX7" s="81">
        <v>1</v>
      </c>
      <c r="CY7" s="82" t="s">
        <v>42</v>
      </c>
      <c r="CZ7" s="150">
        <v>46477</v>
      </c>
      <c r="DA7" s="76" cm="1">
        <f t="array" ref="DA7" xml:space="preserve"> _xlfn.IFS(CX7 = 1, CR7 * CS7 * 1000000, CX7 = 0.000001, CR7 * CS7 )</f>
        <v>222000</v>
      </c>
      <c r="DC7" s="76">
        <f t="shared" si="0"/>
        <v>222000</v>
      </c>
      <c r="DD7" s="79">
        <v>1.0315244799999999</v>
      </c>
      <c r="DE7" s="76">
        <f t="shared" si="1"/>
        <v>228998.43455999997</v>
      </c>
      <c r="DF7" s="79">
        <v>1.18063329601791</v>
      </c>
      <c r="DG7" s="79">
        <f t="shared" si="2"/>
        <v>0.27036317657751446</v>
      </c>
      <c r="DH7" s="100">
        <v>3.9699999999999999E-2</v>
      </c>
      <c r="DI7" s="79">
        <f xml:space="preserve"> ( DG7 * DH7 ) / 12</f>
        <v>8.9445150917727694E-4</v>
      </c>
      <c r="DK7" s="76" t="str">
        <f t="shared" si="3"/>
        <v>7AW200064</v>
      </c>
    </row>
    <row r="8" spans="1:115" s="76" customFormat="1">
      <c r="A8" s="74" t="s">
        <v>374</v>
      </c>
      <c r="B8" s="75"/>
      <c r="C8" s="74"/>
      <c r="D8" s="74"/>
      <c r="E8" s="74"/>
      <c r="F8" s="74" t="s">
        <v>344</v>
      </c>
      <c r="G8" s="74" t="s">
        <v>345</v>
      </c>
      <c r="H8" s="74" t="s">
        <v>346</v>
      </c>
      <c r="I8" s="74" t="s">
        <v>347</v>
      </c>
      <c r="J8" s="74" t="s">
        <v>65</v>
      </c>
      <c r="K8" s="74" t="s">
        <v>375</v>
      </c>
      <c r="L8" s="74" t="s">
        <v>376</v>
      </c>
      <c r="M8" s="74" t="s">
        <v>377</v>
      </c>
      <c r="N8" s="74" t="s">
        <v>351</v>
      </c>
      <c r="O8" s="74" t="s">
        <v>352</v>
      </c>
      <c r="P8" s="74"/>
      <c r="Q8" s="74"/>
      <c r="R8" s="74"/>
      <c r="S8" s="76" t="s">
        <v>353</v>
      </c>
      <c r="T8" s="74" t="s">
        <v>354</v>
      </c>
      <c r="U8" s="74"/>
      <c r="V8" s="74"/>
      <c r="W8" s="74"/>
      <c r="X8" s="74"/>
      <c r="Y8" s="77" t="s">
        <v>355</v>
      </c>
      <c r="Z8" s="78">
        <v>45648</v>
      </c>
      <c r="AA8" s="74" t="s">
        <v>356</v>
      </c>
      <c r="AB8" s="74" t="s">
        <v>378</v>
      </c>
      <c r="AC8" s="74">
        <v>479500</v>
      </c>
      <c r="AD8" s="74">
        <v>243400</v>
      </c>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v>1029</v>
      </c>
      <c r="BJ8" s="74"/>
      <c r="BK8" s="74">
        <v>1</v>
      </c>
      <c r="BL8" s="74" t="s">
        <v>358</v>
      </c>
      <c r="BM8" s="74">
        <v>151</v>
      </c>
      <c r="BN8" s="74"/>
      <c r="BO8" s="74"/>
      <c r="BP8" s="74"/>
      <c r="BQ8" s="74"/>
      <c r="BR8" s="74"/>
      <c r="BS8" s="74"/>
      <c r="BT8" s="74"/>
      <c r="BU8" s="74"/>
      <c r="BV8" s="74"/>
      <c r="BW8" s="74"/>
      <c r="BX8" s="74"/>
      <c r="BY8" s="74"/>
      <c r="BZ8" s="74"/>
      <c r="CA8" s="74"/>
      <c r="CB8" s="74"/>
      <c r="CC8" s="74"/>
      <c r="CD8" s="74"/>
      <c r="CE8" s="74"/>
      <c r="CF8" s="74"/>
      <c r="CG8" s="74"/>
      <c r="CH8" s="74">
        <v>1.7</v>
      </c>
      <c r="CI8" s="74"/>
      <c r="CJ8" s="74"/>
      <c r="CK8" s="74"/>
      <c r="CL8" s="74"/>
      <c r="CM8" s="74"/>
      <c r="CN8" s="74"/>
      <c r="CO8" s="74" t="s">
        <v>379</v>
      </c>
      <c r="CP8" s="74"/>
      <c r="CR8" s="79">
        <v>0.09</v>
      </c>
      <c r="CS8" s="84">
        <v>1</v>
      </c>
      <c r="CT8" s="76">
        <v>0</v>
      </c>
      <c r="CU8" s="84">
        <v>1</v>
      </c>
      <c r="CV8" s="80" t="s">
        <v>360</v>
      </c>
      <c r="CW8" s="85" t="s">
        <v>62</v>
      </c>
      <c r="CX8" s="81">
        <v>1</v>
      </c>
      <c r="CY8" s="82" t="s">
        <v>42</v>
      </c>
      <c r="CZ8" s="150">
        <v>46477</v>
      </c>
      <c r="DA8" s="76" cm="1">
        <f t="array" ref="DA8" xml:space="preserve"> _xlfn.IFS(CX8 = 1, CR8 * CS8 * 1000000, CX8 = 0.000001, CR8 * CS8 )</f>
        <v>90000</v>
      </c>
      <c r="DC8" s="76">
        <f t="shared" si="0"/>
        <v>90000</v>
      </c>
      <c r="DD8" s="79">
        <v>1.0315244799999999</v>
      </c>
      <c r="DE8" s="76">
        <f t="shared" si="1"/>
        <v>92837.203199999989</v>
      </c>
      <c r="DF8" s="79">
        <v>1.18063329601791</v>
      </c>
      <c r="DG8" s="79">
        <f t="shared" si="2"/>
        <v>0.10960669320710045</v>
      </c>
      <c r="DH8" s="100">
        <v>3.9699999999999999E-2</v>
      </c>
      <c r="DI8" s="79">
        <f xml:space="preserve"> ( DG8 * DH8 ) / 12</f>
        <v>3.6261547669349067E-4</v>
      </c>
      <c r="DK8" s="76" t="str">
        <f t="shared" si="3"/>
        <v>7AW200068</v>
      </c>
    </row>
    <row r="9" spans="1:115" s="76" customFormat="1">
      <c r="A9" s="74" t="s">
        <v>380</v>
      </c>
      <c r="B9" s="74" t="s">
        <v>381</v>
      </c>
      <c r="C9" s="74"/>
      <c r="D9" s="74"/>
      <c r="E9" s="74"/>
      <c r="F9" s="74" t="s">
        <v>344</v>
      </c>
      <c r="G9" s="74" t="s">
        <v>345</v>
      </c>
      <c r="H9" s="74" t="s">
        <v>346</v>
      </c>
      <c r="I9" s="74" t="s">
        <v>347</v>
      </c>
      <c r="J9" s="74" t="s">
        <v>66</v>
      </c>
      <c r="K9" s="74" t="s">
        <v>382</v>
      </c>
      <c r="L9" s="74" t="s">
        <v>383</v>
      </c>
      <c r="M9" s="74" t="s">
        <v>384</v>
      </c>
      <c r="N9" s="74" t="s">
        <v>351</v>
      </c>
      <c r="O9" s="74" t="s">
        <v>385</v>
      </c>
      <c r="P9" s="74"/>
      <c r="Q9" s="74"/>
      <c r="R9" s="74"/>
      <c r="S9" s="76" t="s">
        <v>353</v>
      </c>
      <c r="T9" s="74" t="s">
        <v>354</v>
      </c>
      <c r="U9" s="74"/>
      <c r="V9" s="74"/>
      <c r="W9" s="74"/>
      <c r="X9" s="74"/>
      <c r="Y9" s="77" t="s">
        <v>355</v>
      </c>
      <c r="Z9" s="78">
        <v>45648</v>
      </c>
      <c r="AA9" s="74" t="s">
        <v>356</v>
      </c>
      <c r="AB9" s="74" t="s">
        <v>386</v>
      </c>
      <c r="AC9" s="74">
        <v>547040</v>
      </c>
      <c r="AD9" s="74">
        <v>240290</v>
      </c>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v>863</v>
      </c>
      <c r="BJ9" s="74"/>
      <c r="BK9" s="74">
        <v>1</v>
      </c>
      <c r="BL9" s="74" t="s">
        <v>358</v>
      </c>
      <c r="BM9" s="74">
        <v>268</v>
      </c>
      <c r="BN9" s="74"/>
      <c r="BO9" s="74"/>
      <c r="BP9" s="74"/>
      <c r="BQ9" s="74"/>
      <c r="BR9" s="74"/>
      <c r="BS9" s="74"/>
      <c r="BT9" s="74"/>
      <c r="BU9" s="74"/>
      <c r="BV9" s="74"/>
      <c r="BW9" s="74"/>
      <c r="BX9" s="74"/>
      <c r="BY9" s="74"/>
      <c r="BZ9" s="74"/>
      <c r="CA9" s="74"/>
      <c r="CB9" s="74"/>
      <c r="CC9" s="74"/>
      <c r="CD9" s="74"/>
      <c r="CE9" s="74"/>
      <c r="CF9" s="74"/>
      <c r="CG9" s="74"/>
      <c r="CH9" s="74">
        <v>5.0999999999999996</v>
      </c>
      <c r="CI9" s="74"/>
      <c r="CJ9" s="74"/>
      <c r="CK9" s="74"/>
      <c r="CL9" s="74"/>
      <c r="CM9" s="74"/>
      <c r="CN9" s="74"/>
      <c r="CO9" s="74" t="s">
        <v>387</v>
      </c>
      <c r="CP9" s="74"/>
      <c r="CR9" s="79">
        <v>0.22500000000000001</v>
      </c>
      <c r="CS9" s="84">
        <v>1</v>
      </c>
      <c r="CT9" s="76">
        <v>0</v>
      </c>
      <c r="CU9" s="84">
        <v>1</v>
      </c>
      <c r="CV9" s="80" t="s">
        <v>360</v>
      </c>
      <c r="CW9" s="85" t="s">
        <v>62</v>
      </c>
      <c r="CX9" s="81">
        <v>1</v>
      </c>
      <c r="CY9" s="82" t="s">
        <v>42</v>
      </c>
      <c r="CZ9" s="150">
        <v>46477</v>
      </c>
      <c r="DA9" s="76" cm="1">
        <f t="array" ref="DA9" xml:space="preserve"> _xlfn.IFS(CX9 = 1, CR9 * CS9 * 1000000, CX9 = 0.000001, CR9 * CS9 )</f>
        <v>225000</v>
      </c>
      <c r="DC9" s="76">
        <f t="shared" si="0"/>
        <v>225000</v>
      </c>
      <c r="DD9" s="79">
        <v>1.0315244799999999</v>
      </c>
      <c r="DE9" s="76">
        <f t="shared" si="1"/>
        <v>232093.00799999997</v>
      </c>
      <c r="DF9" s="79">
        <v>1.18063329601791</v>
      </c>
      <c r="DG9" s="79">
        <f t="shared" si="2"/>
        <v>0.27401673301775115</v>
      </c>
      <c r="DH9" s="100">
        <v>3.9699999999999999E-2</v>
      </c>
      <c r="DI9" s="79">
        <f xml:space="preserve"> ( DG9 * DH9 ) / 12</f>
        <v>9.0653869173372675E-4</v>
      </c>
      <c r="DK9" s="76" t="str">
        <f t="shared" si="3"/>
        <v>7AW200077</v>
      </c>
    </row>
    <row r="10" spans="1:115" s="76" customFormat="1">
      <c r="A10" s="74" t="s">
        <v>388</v>
      </c>
      <c r="B10" s="74" t="s">
        <v>381</v>
      </c>
      <c r="C10" s="74"/>
      <c r="D10" s="74"/>
      <c r="E10" s="74"/>
      <c r="F10" s="74" t="s">
        <v>344</v>
      </c>
      <c r="G10" s="74" t="s">
        <v>345</v>
      </c>
      <c r="H10" s="74" t="s">
        <v>346</v>
      </c>
      <c r="I10" s="74" t="s">
        <v>347</v>
      </c>
      <c r="J10" s="74" t="s">
        <v>67</v>
      </c>
      <c r="K10" s="74" t="s">
        <v>389</v>
      </c>
      <c r="L10" s="74" t="s">
        <v>390</v>
      </c>
      <c r="M10" s="74" t="s">
        <v>391</v>
      </c>
      <c r="N10" s="74" t="s">
        <v>351</v>
      </c>
      <c r="O10" s="74" t="s">
        <v>392</v>
      </c>
      <c r="P10" s="74"/>
      <c r="Q10" s="74"/>
      <c r="R10" s="74"/>
      <c r="S10" s="76" t="s">
        <v>353</v>
      </c>
      <c r="T10" s="74" t="s">
        <v>354</v>
      </c>
      <c r="U10" s="74"/>
      <c r="V10" s="74"/>
      <c r="W10" s="74"/>
      <c r="X10" s="74"/>
      <c r="Y10" s="77" t="s">
        <v>355</v>
      </c>
      <c r="Z10" s="78">
        <v>45648</v>
      </c>
      <c r="AA10" s="74" t="s">
        <v>356</v>
      </c>
      <c r="AB10" s="74" t="s">
        <v>393</v>
      </c>
      <c r="AC10" s="74">
        <v>571200</v>
      </c>
      <c r="AD10" s="74">
        <v>258500</v>
      </c>
      <c r="AE10" s="74"/>
      <c r="AF10" s="74"/>
      <c r="AG10" s="74"/>
      <c r="AH10" s="74"/>
      <c r="AI10" s="74"/>
      <c r="AJ10" s="74"/>
      <c r="AK10" s="74"/>
      <c r="AL10" s="74"/>
      <c r="AM10" s="74"/>
      <c r="AN10" s="74"/>
      <c r="AO10" s="74"/>
      <c r="AP10" s="74"/>
      <c r="AQ10" s="74"/>
      <c r="AR10" s="74"/>
      <c r="AS10" s="86"/>
      <c r="AT10" s="86"/>
      <c r="AU10" s="86"/>
      <c r="AV10" s="86"/>
      <c r="AW10" s="86"/>
      <c r="AX10" s="86"/>
      <c r="AY10" s="86"/>
      <c r="AZ10" s="86"/>
      <c r="BA10" s="86"/>
      <c r="BC10" s="86"/>
      <c r="BD10" s="86"/>
      <c r="BE10" s="86"/>
      <c r="BF10" s="86"/>
      <c r="BG10" s="86"/>
      <c r="BH10" s="86"/>
      <c r="BI10" s="86">
        <v>402</v>
      </c>
      <c r="BJ10" s="86"/>
      <c r="BK10" s="86">
        <v>1</v>
      </c>
      <c r="BL10" s="86" t="s">
        <v>358</v>
      </c>
      <c r="BM10" s="86">
        <v>85</v>
      </c>
      <c r="BN10" s="86"/>
      <c r="BO10" s="86"/>
      <c r="BP10" s="86"/>
      <c r="BQ10" s="86"/>
      <c r="BR10" s="86"/>
      <c r="BS10" s="86"/>
      <c r="BT10" s="86"/>
      <c r="BU10" s="86"/>
      <c r="BV10" s="86"/>
      <c r="BW10" s="74"/>
      <c r="BX10" s="74"/>
      <c r="BY10" s="74"/>
      <c r="BZ10" s="74"/>
      <c r="CA10" s="74"/>
      <c r="CB10" s="74"/>
      <c r="CC10" s="74"/>
      <c r="CD10" s="74"/>
      <c r="CE10" s="74"/>
      <c r="CF10" s="74"/>
      <c r="CG10" s="74"/>
      <c r="CH10" s="86">
        <v>6.1</v>
      </c>
      <c r="CI10" s="86"/>
      <c r="CJ10" s="86"/>
      <c r="CK10" s="86"/>
      <c r="CL10" s="86"/>
      <c r="CM10" s="86"/>
      <c r="CN10" s="86"/>
      <c r="CO10" s="86" t="s">
        <v>394</v>
      </c>
      <c r="CP10" s="86"/>
      <c r="CQ10" s="86"/>
      <c r="CR10" s="79">
        <v>1.5820000000000001</v>
      </c>
      <c r="CS10" s="80">
        <v>1</v>
      </c>
      <c r="CT10" s="76">
        <v>0</v>
      </c>
      <c r="CU10" s="84">
        <v>1</v>
      </c>
      <c r="CV10" s="80" t="s">
        <v>360</v>
      </c>
      <c r="CW10" s="87" t="s">
        <v>62</v>
      </c>
      <c r="CX10" s="81">
        <v>1</v>
      </c>
      <c r="CY10" s="82" t="s">
        <v>42</v>
      </c>
      <c r="CZ10" s="150">
        <v>46477</v>
      </c>
      <c r="DA10" s="76" cm="1">
        <f t="array" ref="DA10" xml:space="preserve"> _xlfn.IFS(CX10 = 1, CR10 * CS10 * 1000000, CX10 = 0.000001, CR10 * CS10 )</f>
        <v>1582000</v>
      </c>
      <c r="DC10" s="76">
        <f t="shared" si="0"/>
        <v>1582000</v>
      </c>
      <c r="DD10" s="79">
        <v>1.0315244799999999</v>
      </c>
      <c r="DE10" s="76">
        <f t="shared" si="1"/>
        <v>1631871.7273599997</v>
      </c>
      <c r="DF10" s="79">
        <v>1.18063329601791</v>
      </c>
      <c r="DG10" s="79">
        <f t="shared" si="2"/>
        <v>1.9266420961514767</v>
      </c>
      <c r="DH10" s="100">
        <v>3.9699999999999999E-2</v>
      </c>
      <c r="DI10" s="79">
        <f t="shared" ref="DI10:DI25" si="4" xml:space="preserve"> ( DG10 * DH10 ) / 12</f>
        <v>6.3739742681011352E-3</v>
      </c>
      <c r="DK10" s="76" t="str">
        <f t="shared" si="3"/>
        <v>7AW200091</v>
      </c>
    </row>
    <row r="11" spans="1:115" s="76" customFormat="1">
      <c r="A11" s="74" t="s">
        <v>395</v>
      </c>
      <c r="B11" s="74" t="s">
        <v>381</v>
      </c>
      <c r="C11" s="74"/>
      <c r="D11" s="74"/>
      <c r="E11" s="74"/>
      <c r="F11" s="74" t="s">
        <v>344</v>
      </c>
      <c r="G11" s="74" t="s">
        <v>345</v>
      </c>
      <c r="H11" s="74" t="s">
        <v>346</v>
      </c>
      <c r="I11" s="74" t="s">
        <v>347</v>
      </c>
      <c r="J11" s="74" t="s">
        <v>68</v>
      </c>
      <c r="K11" s="74" t="s">
        <v>396</v>
      </c>
      <c r="L11" s="74" t="s">
        <v>397</v>
      </c>
      <c r="M11" s="74" t="s">
        <v>398</v>
      </c>
      <c r="N11" s="74" t="s">
        <v>351</v>
      </c>
      <c r="O11" s="74" t="s">
        <v>399</v>
      </c>
      <c r="P11" s="74"/>
      <c r="Q11" s="74"/>
      <c r="R11" s="74"/>
      <c r="S11" s="76" t="s">
        <v>353</v>
      </c>
      <c r="T11" s="74" t="s">
        <v>354</v>
      </c>
      <c r="U11" s="74"/>
      <c r="V11" s="74"/>
      <c r="W11" s="74"/>
      <c r="X11" s="74"/>
      <c r="Y11" s="77" t="s">
        <v>355</v>
      </c>
      <c r="Z11" s="78">
        <v>45648</v>
      </c>
      <c r="AA11" s="74" t="s">
        <v>356</v>
      </c>
      <c r="AB11" s="74" t="s">
        <v>400</v>
      </c>
      <c r="AC11" s="74">
        <v>552300</v>
      </c>
      <c r="AD11" s="74">
        <v>234580</v>
      </c>
      <c r="AE11" s="74"/>
      <c r="AF11" s="74"/>
      <c r="AG11" s="74"/>
      <c r="AH11" s="74"/>
      <c r="AI11" s="74"/>
      <c r="AJ11" s="74"/>
      <c r="AK11" s="74"/>
      <c r="AL11" s="74"/>
      <c r="AM11" s="74"/>
      <c r="AN11" s="74"/>
      <c r="AO11" s="74"/>
      <c r="AP11" s="74"/>
      <c r="AQ11" s="74"/>
      <c r="AR11" s="74"/>
      <c r="AS11" s="86"/>
      <c r="AT11" s="86"/>
      <c r="AU11" s="86"/>
      <c r="AV11" s="86"/>
      <c r="AW11" s="86"/>
      <c r="AX11" s="86"/>
      <c r="AY11" s="86"/>
      <c r="AZ11" s="86"/>
      <c r="BA11" s="86"/>
      <c r="BC11" s="86"/>
      <c r="BD11" s="86"/>
      <c r="BE11" s="86"/>
      <c r="BF11" s="86"/>
      <c r="BG11" s="86"/>
      <c r="BH11" s="86"/>
      <c r="BI11" s="86">
        <v>2765</v>
      </c>
      <c r="BJ11" s="86"/>
      <c r="BK11" s="86">
        <v>1</v>
      </c>
      <c r="BL11" s="86" t="s">
        <v>358</v>
      </c>
      <c r="BM11" s="86">
        <v>650</v>
      </c>
      <c r="BN11" s="86"/>
      <c r="BO11" s="86"/>
      <c r="BP11" s="86"/>
      <c r="BQ11" s="86"/>
      <c r="BR11" s="86"/>
      <c r="BS11" s="86"/>
      <c r="BT11" s="86"/>
      <c r="BU11" s="86"/>
      <c r="BV11" s="86"/>
      <c r="BW11" s="74"/>
      <c r="BX11" s="74"/>
      <c r="BY11" s="74"/>
      <c r="BZ11" s="74"/>
      <c r="CA11" s="74"/>
      <c r="CB11" s="74"/>
      <c r="CC11" s="74"/>
      <c r="CD11" s="74"/>
      <c r="CE11" s="74"/>
      <c r="CF11" s="74"/>
      <c r="CG11" s="74"/>
      <c r="CH11" s="86">
        <v>5</v>
      </c>
      <c r="CI11" s="86"/>
      <c r="CJ11" s="86"/>
      <c r="CK11" s="86"/>
      <c r="CL11" s="86"/>
      <c r="CM11" s="86"/>
      <c r="CN11" s="86"/>
      <c r="CO11" s="86" t="s">
        <v>401</v>
      </c>
      <c r="CP11" s="86"/>
      <c r="CQ11" s="86"/>
      <c r="CR11" s="79">
        <v>0.09</v>
      </c>
      <c r="CS11" s="80">
        <v>1</v>
      </c>
      <c r="CT11" s="76">
        <v>0</v>
      </c>
      <c r="CU11" s="84">
        <v>1</v>
      </c>
      <c r="CV11" s="80" t="s">
        <v>360</v>
      </c>
      <c r="CW11" s="87" t="s">
        <v>62</v>
      </c>
      <c r="CX11" s="81">
        <v>1</v>
      </c>
      <c r="CY11" s="82" t="s">
        <v>42</v>
      </c>
      <c r="CZ11" s="150">
        <v>46477</v>
      </c>
      <c r="DA11" s="76" cm="1">
        <f t="array" ref="DA11" xml:space="preserve"> _xlfn.IFS(CX11 = 1, CR11 * CS11 * 1000000, CX11 = 0.000001, CR11 * CS11 )</f>
        <v>90000</v>
      </c>
      <c r="DC11" s="76">
        <f t="shared" si="0"/>
        <v>90000</v>
      </c>
      <c r="DD11" s="79">
        <v>1.0315244799999999</v>
      </c>
      <c r="DE11" s="76">
        <f t="shared" si="1"/>
        <v>92837.203199999989</v>
      </c>
      <c r="DF11" s="79">
        <v>1.18063329601791</v>
      </c>
      <c r="DG11" s="79">
        <f t="shared" si="2"/>
        <v>0.10960669320710045</v>
      </c>
      <c r="DH11" s="100">
        <v>3.9699999999999999E-2</v>
      </c>
      <c r="DI11" s="79">
        <f t="shared" si="4"/>
        <v>3.6261547669349067E-4</v>
      </c>
      <c r="DK11" s="76" t="str">
        <f t="shared" si="3"/>
        <v>7AW200095</v>
      </c>
    </row>
    <row r="12" spans="1:115" s="76" customFormat="1">
      <c r="A12" s="74" t="s">
        <v>402</v>
      </c>
      <c r="B12" s="74" t="s">
        <v>381</v>
      </c>
      <c r="C12" s="74"/>
      <c r="D12" s="74"/>
      <c r="E12" s="74"/>
      <c r="F12" s="74" t="s">
        <v>344</v>
      </c>
      <c r="G12" s="74" t="s">
        <v>345</v>
      </c>
      <c r="H12" s="74" t="s">
        <v>346</v>
      </c>
      <c r="I12" s="74" t="s">
        <v>347</v>
      </c>
      <c r="J12" s="74" t="s">
        <v>69</v>
      </c>
      <c r="K12" s="74" t="s">
        <v>403</v>
      </c>
      <c r="L12" s="74" t="s">
        <v>404</v>
      </c>
      <c r="M12" s="74" t="s">
        <v>405</v>
      </c>
      <c r="N12" s="74" t="s">
        <v>351</v>
      </c>
      <c r="O12" s="74" t="s">
        <v>406</v>
      </c>
      <c r="P12" s="74"/>
      <c r="Q12" s="74"/>
      <c r="R12" s="74"/>
      <c r="S12" s="76" t="s">
        <v>353</v>
      </c>
      <c r="T12" s="74" t="s">
        <v>354</v>
      </c>
      <c r="U12" s="74"/>
      <c r="V12" s="74"/>
      <c r="W12" s="74"/>
      <c r="X12" s="74"/>
      <c r="Y12" s="77" t="s">
        <v>355</v>
      </c>
      <c r="Z12" s="78">
        <v>45648</v>
      </c>
      <c r="AA12" s="74" t="s">
        <v>356</v>
      </c>
      <c r="AB12" s="74" t="s">
        <v>407</v>
      </c>
      <c r="AC12" s="74">
        <v>489500</v>
      </c>
      <c r="AD12" s="74">
        <v>252300</v>
      </c>
      <c r="AE12" s="74"/>
      <c r="AF12" s="74"/>
      <c r="AG12" s="74"/>
      <c r="AH12" s="74"/>
      <c r="AI12" s="74"/>
      <c r="AJ12" s="74"/>
      <c r="AK12" s="74"/>
      <c r="AL12" s="74"/>
      <c r="AM12" s="74"/>
      <c r="AN12" s="74"/>
      <c r="AO12" s="74"/>
      <c r="AP12" s="74"/>
      <c r="AQ12" s="74"/>
      <c r="AR12" s="74"/>
      <c r="AS12" s="86"/>
      <c r="AT12" s="86"/>
      <c r="AU12" s="86"/>
      <c r="AV12" s="86"/>
      <c r="AW12" s="86"/>
      <c r="AX12" s="86"/>
      <c r="AY12" s="86"/>
      <c r="AZ12" s="86"/>
      <c r="BA12" s="86"/>
      <c r="BC12" s="86"/>
      <c r="BD12" s="86"/>
      <c r="BE12" s="86"/>
      <c r="BF12" s="86"/>
      <c r="BG12" s="86"/>
      <c r="BH12" s="86"/>
      <c r="BI12" s="86">
        <v>8640</v>
      </c>
      <c r="BJ12" s="86"/>
      <c r="BK12" s="86">
        <v>1</v>
      </c>
      <c r="BL12" s="86" t="s">
        <v>358</v>
      </c>
      <c r="BM12" s="86">
        <v>1822</v>
      </c>
      <c r="BN12" s="86"/>
      <c r="BO12" s="86"/>
      <c r="BP12" s="86"/>
      <c r="BQ12" s="86"/>
      <c r="BR12" s="86"/>
      <c r="BS12" s="86"/>
      <c r="BT12" s="86"/>
      <c r="BU12" s="86"/>
      <c r="BV12" s="86"/>
      <c r="BW12" s="74"/>
      <c r="BX12" s="74"/>
      <c r="BY12" s="74"/>
      <c r="BZ12" s="74"/>
      <c r="CA12" s="74"/>
      <c r="CB12" s="74"/>
      <c r="CC12" s="74"/>
      <c r="CD12" s="74"/>
      <c r="CE12" s="74"/>
      <c r="CF12" s="74"/>
      <c r="CG12" s="74"/>
      <c r="CH12" s="86">
        <v>15.8</v>
      </c>
      <c r="CI12" s="86"/>
      <c r="CJ12" s="86"/>
      <c r="CK12" s="86"/>
      <c r="CL12" s="86"/>
      <c r="CM12" s="86"/>
      <c r="CN12" s="86"/>
      <c r="CO12" s="86" t="s">
        <v>408</v>
      </c>
      <c r="CP12" s="86"/>
      <c r="CQ12" s="86"/>
      <c r="CR12" s="79">
        <v>0.09</v>
      </c>
      <c r="CS12" s="80">
        <v>1</v>
      </c>
      <c r="CT12" s="76">
        <v>0</v>
      </c>
      <c r="CU12" s="84">
        <v>1</v>
      </c>
      <c r="CV12" s="80" t="s">
        <v>360</v>
      </c>
      <c r="CW12" s="87" t="s">
        <v>62</v>
      </c>
      <c r="CX12" s="81">
        <v>1</v>
      </c>
      <c r="CY12" s="82" t="s">
        <v>42</v>
      </c>
      <c r="CZ12" s="150">
        <v>46477</v>
      </c>
      <c r="DA12" s="76" cm="1">
        <f t="array" ref="DA12" xml:space="preserve"> _xlfn.IFS(CX12 = 1, CR12 * CS12 * 1000000, CX12 = 0.000001, CR12 * CS12 )</f>
        <v>90000</v>
      </c>
      <c r="DC12" s="76">
        <f t="shared" si="0"/>
        <v>90000</v>
      </c>
      <c r="DD12" s="79">
        <v>1.0315244799999999</v>
      </c>
      <c r="DE12" s="76">
        <f t="shared" si="1"/>
        <v>92837.203199999989</v>
      </c>
      <c r="DF12" s="79">
        <v>1.18063329601791</v>
      </c>
      <c r="DG12" s="79">
        <f t="shared" si="2"/>
        <v>0.10960669320710045</v>
      </c>
      <c r="DH12" s="100">
        <v>3.9699999999999999E-2</v>
      </c>
      <c r="DI12" s="79">
        <f t="shared" si="4"/>
        <v>3.6261547669349067E-4</v>
      </c>
      <c r="DK12" s="76" t="str">
        <f t="shared" si="3"/>
        <v>7AW200100</v>
      </c>
    </row>
    <row r="13" spans="1:115" s="76" customFormat="1">
      <c r="A13" s="76" t="s">
        <v>409</v>
      </c>
      <c r="B13" s="76" t="s">
        <v>381</v>
      </c>
      <c r="F13" s="76" t="s">
        <v>344</v>
      </c>
      <c r="G13" s="76" t="s">
        <v>345</v>
      </c>
      <c r="H13" s="76" t="s">
        <v>346</v>
      </c>
      <c r="I13" s="76" t="s">
        <v>347</v>
      </c>
      <c r="J13" s="76" t="s">
        <v>70</v>
      </c>
      <c r="K13" s="76" t="s">
        <v>410</v>
      </c>
      <c r="L13" s="76" t="s">
        <v>411</v>
      </c>
      <c r="M13" s="76" t="s">
        <v>412</v>
      </c>
      <c r="N13" s="76" t="s">
        <v>351</v>
      </c>
      <c r="O13" s="76" t="s">
        <v>399</v>
      </c>
      <c r="S13" s="76" t="s">
        <v>353</v>
      </c>
      <c r="T13" s="76" t="s">
        <v>354</v>
      </c>
      <c r="Y13" s="76" t="s">
        <v>355</v>
      </c>
      <c r="Z13" s="78">
        <v>45648</v>
      </c>
      <c r="AA13" s="76" t="s">
        <v>356</v>
      </c>
      <c r="AB13" s="76" t="s">
        <v>413</v>
      </c>
      <c r="AC13" s="76">
        <v>552000</v>
      </c>
      <c r="AD13" s="76">
        <v>231200</v>
      </c>
      <c r="BI13" s="76">
        <v>466</v>
      </c>
      <c r="BK13" s="76">
        <v>1</v>
      </c>
      <c r="BL13" s="76" t="s">
        <v>358</v>
      </c>
      <c r="BM13" s="76">
        <v>130</v>
      </c>
      <c r="CH13" s="76">
        <v>4</v>
      </c>
      <c r="CO13" s="88" t="s">
        <v>414</v>
      </c>
      <c r="CR13" s="79">
        <v>0.157</v>
      </c>
      <c r="CS13" s="76">
        <v>1</v>
      </c>
      <c r="CT13" s="76">
        <v>0</v>
      </c>
      <c r="CU13" s="76">
        <v>1</v>
      </c>
      <c r="CV13" s="76" t="s">
        <v>360</v>
      </c>
      <c r="CW13" s="76" t="s">
        <v>62</v>
      </c>
      <c r="CX13" s="89">
        <v>1</v>
      </c>
      <c r="CY13" s="82" t="s">
        <v>42</v>
      </c>
      <c r="CZ13" s="150">
        <v>46477</v>
      </c>
      <c r="DA13" s="76" cm="1">
        <f t="array" ref="DA13" xml:space="preserve"> _xlfn.IFS(CX13 = 1, CR13 * CS13 * 1000000, CX13 = 0.000001, CR13 * CS13 )</f>
        <v>157000</v>
      </c>
      <c r="DC13" s="76">
        <f t="shared" si="0"/>
        <v>157000</v>
      </c>
      <c r="DD13" s="79">
        <v>1.0315244799999999</v>
      </c>
      <c r="DE13" s="76">
        <f t="shared" si="1"/>
        <v>161949.34335999997</v>
      </c>
      <c r="DF13" s="79">
        <v>1.18063329601791</v>
      </c>
      <c r="DG13" s="79">
        <f t="shared" si="2"/>
        <v>0.191202787039053</v>
      </c>
      <c r="DH13" s="100">
        <v>3.9699999999999999E-2</v>
      </c>
      <c r="DI13" s="79">
        <f t="shared" si="4"/>
        <v>6.3256255378753366E-4</v>
      </c>
      <c r="DK13" s="76" t="str">
        <f t="shared" si="3"/>
        <v>7AW200105</v>
      </c>
    </row>
    <row r="14" spans="1:115" s="76" customFormat="1">
      <c r="A14" s="76" t="s">
        <v>415</v>
      </c>
      <c r="B14" s="76" t="s">
        <v>381</v>
      </c>
      <c r="F14" s="76" t="s">
        <v>344</v>
      </c>
      <c r="G14" s="76" t="s">
        <v>345</v>
      </c>
      <c r="H14" s="76" t="s">
        <v>346</v>
      </c>
      <c r="I14" s="76" t="s">
        <v>347</v>
      </c>
      <c r="J14" s="76" t="s">
        <v>71</v>
      </c>
      <c r="K14" s="76" t="s">
        <v>416</v>
      </c>
      <c r="L14" s="76" t="s">
        <v>417</v>
      </c>
      <c r="M14" s="76" t="s">
        <v>418</v>
      </c>
      <c r="N14" s="76" t="s">
        <v>351</v>
      </c>
      <c r="O14" s="76" t="s">
        <v>399</v>
      </c>
      <c r="S14" s="76" t="s">
        <v>353</v>
      </c>
      <c r="T14" s="76" t="s">
        <v>354</v>
      </c>
      <c r="Y14" s="76" t="s">
        <v>355</v>
      </c>
      <c r="Z14" s="78">
        <v>45648</v>
      </c>
      <c r="AA14" s="76" t="s">
        <v>356</v>
      </c>
      <c r="AB14" s="76" t="s">
        <v>419</v>
      </c>
      <c r="AC14" s="76">
        <v>561600</v>
      </c>
      <c r="AD14" s="76">
        <v>243800</v>
      </c>
      <c r="BI14" s="76">
        <v>733</v>
      </c>
      <c r="BK14" s="76">
        <v>1</v>
      </c>
      <c r="BL14" s="76" t="s">
        <v>358</v>
      </c>
      <c r="BM14" s="76">
        <v>238</v>
      </c>
      <c r="CH14" s="76">
        <v>9.5</v>
      </c>
      <c r="CO14" s="88" t="s">
        <v>420</v>
      </c>
      <c r="CR14" s="79">
        <v>0.22500000000000001</v>
      </c>
      <c r="CS14" s="76">
        <v>1</v>
      </c>
      <c r="CT14" s="76">
        <v>0</v>
      </c>
      <c r="CU14" s="76">
        <v>1</v>
      </c>
      <c r="CV14" s="76" t="s">
        <v>360</v>
      </c>
      <c r="CW14" s="76" t="s">
        <v>62</v>
      </c>
      <c r="CX14" s="89">
        <v>1</v>
      </c>
      <c r="CY14" s="82" t="s">
        <v>42</v>
      </c>
      <c r="CZ14" s="150">
        <v>46477</v>
      </c>
      <c r="DA14" s="76" cm="1">
        <f t="array" ref="DA14" xml:space="preserve"> _xlfn.IFS(CX14 = 1, CR14 * CS14 * 1000000, CX14 = 0.000001, CR14 * CS14 )</f>
        <v>225000</v>
      </c>
      <c r="DC14" s="76">
        <f t="shared" si="0"/>
        <v>225000</v>
      </c>
      <c r="DD14" s="79">
        <v>1.0315244799999999</v>
      </c>
      <c r="DE14" s="76">
        <f t="shared" si="1"/>
        <v>232093.00799999997</v>
      </c>
      <c r="DF14" s="79">
        <v>1.18063329601791</v>
      </c>
      <c r="DG14" s="79">
        <f t="shared" si="2"/>
        <v>0.27401673301775115</v>
      </c>
      <c r="DH14" s="100">
        <v>3.9699999999999999E-2</v>
      </c>
      <c r="DI14" s="79">
        <f t="shared" si="4"/>
        <v>9.0653869173372675E-4</v>
      </c>
      <c r="DK14" s="76" t="str">
        <f t="shared" si="3"/>
        <v>7AW200109</v>
      </c>
    </row>
    <row r="15" spans="1:115" s="76" customFormat="1">
      <c r="A15" s="76" t="s">
        <v>421</v>
      </c>
      <c r="B15" s="76" t="s">
        <v>381</v>
      </c>
      <c r="F15" s="76" t="s">
        <v>344</v>
      </c>
      <c r="G15" s="76" t="s">
        <v>345</v>
      </c>
      <c r="H15" s="76" t="s">
        <v>346</v>
      </c>
      <c r="I15" s="76" t="s">
        <v>347</v>
      </c>
      <c r="J15" s="76" t="s">
        <v>72</v>
      </c>
      <c r="K15" s="76" t="s">
        <v>422</v>
      </c>
      <c r="L15" s="76" t="s">
        <v>423</v>
      </c>
      <c r="M15" s="76" t="s">
        <v>424</v>
      </c>
      <c r="N15" s="76" t="s">
        <v>351</v>
      </c>
      <c r="O15" s="76" t="s">
        <v>406</v>
      </c>
      <c r="S15" s="76" t="s">
        <v>353</v>
      </c>
      <c r="T15" s="76" t="s">
        <v>354</v>
      </c>
      <c r="Y15" s="76" t="s">
        <v>355</v>
      </c>
      <c r="Z15" s="78">
        <v>45648</v>
      </c>
      <c r="AA15" s="76" t="s">
        <v>356</v>
      </c>
      <c r="AB15" s="76" t="s">
        <v>425</v>
      </c>
      <c r="AC15" s="76">
        <v>484750</v>
      </c>
      <c r="AD15" s="76">
        <v>248780</v>
      </c>
      <c r="BI15" s="76">
        <v>745</v>
      </c>
      <c r="BK15" s="76">
        <v>1</v>
      </c>
      <c r="BL15" s="76" t="s">
        <v>358</v>
      </c>
      <c r="BM15" s="76">
        <v>160</v>
      </c>
      <c r="CH15" s="76">
        <v>0.75</v>
      </c>
      <c r="CO15" s="88" t="s">
        <v>426</v>
      </c>
      <c r="CR15" s="79">
        <v>0.22500000000000001</v>
      </c>
      <c r="CS15" s="76">
        <v>1</v>
      </c>
      <c r="CT15" s="76">
        <v>0</v>
      </c>
      <c r="CU15" s="76">
        <v>1</v>
      </c>
      <c r="CV15" s="76" t="s">
        <v>360</v>
      </c>
      <c r="CW15" s="76" t="s">
        <v>62</v>
      </c>
      <c r="CX15" s="89">
        <v>1</v>
      </c>
      <c r="CY15" s="82" t="s">
        <v>42</v>
      </c>
      <c r="CZ15" s="150">
        <v>46477</v>
      </c>
      <c r="DA15" s="76" cm="1">
        <f t="array" ref="DA15" xml:space="preserve"> _xlfn.IFS(CX15 = 1, CR15 * CS15 * 1000000, CX15 = 0.000001, CR15 * CS15 )</f>
        <v>225000</v>
      </c>
      <c r="DC15" s="76">
        <f t="shared" si="0"/>
        <v>225000</v>
      </c>
      <c r="DD15" s="79">
        <v>1.0315244799999999</v>
      </c>
      <c r="DE15" s="76">
        <f t="shared" si="1"/>
        <v>232093.00799999997</v>
      </c>
      <c r="DF15" s="79">
        <v>1.18063329601791</v>
      </c>
      <c r="DG15" s="79">
        <f t="shared" si="2"/>
        <v>0.27401673301775115</v>
      </c>
      <c r="DH15" s="100">
        <v>3.9699999999999999E-2</v>
      </c>
      <c r="DI15" s="79">
        <f t="shared" si="4"/>
        <v>9.0653869173372675E-4</v>
      </c>
      <c r="DK15" s="76" t="str">
        <f t="shared" si="3"/>
        <v>7AW200116</v>
      </c>
    </row>
    <row r="16" spans="1:115" s="76" customFormat="1">
      <c r="A16" s="76" t="s">
        <v>427</v>
      </c>
      <c r="B16" s="76" t="s">
        <v>381</v>
      </c>
      <c r="F16" s="76" t="s">
        <v>344</v>
      </c>
      <c r="G16" s="76" t="s">
        <v>345</v>
      </c>
      <c r="H16" s="76" t="s">
        <v>346</v>
      </c>
      <c r="I16" s="76" t="s">
        <v>347</v>
      </c>
      <c r="J16" s="76" t="s">
        <v>73</v>
      </c>
      <c r="K16" s="76" t="s">
        <v>428</v>
      </c>
      <c r="L16" s="76" t="s">
        <v>429</v>
      </c>
      <c r="M16" s="76" t="s">
        <v>430</v>
      </c>
      <c r="N16" s="76" t="s">
        <v>351</v>
      </c>
      <c r="O16" s="76" t="s">
        <v>431</v>
      </c>
      <c r="S16" s="76" t="s">
        <v>353</v>
      </c>
      <c r="T16" s="76" t="s">
        <v>354</v>
      </c>
      <c r="Y16" s="76" t="s">
        <v>355</v>
      </c>
      <c r="Z16" s="78">
        <v>45648</v>
      </c>
      <c r="AA16" s="76" t="s">
        <v>356</v>
      </c>
      <c r="AB16" s="76" t="s">
        <v>432</v>
      </c>
      <c r="AC16" s="76">
        <v>523300</v>
      </c>
      <c r="AD16" s="76">
        <v>244420</v>
      </c>
      <c r="BI16" s="76">
        <v>572</v>
      </c>
      <c r="BK16" s="76">
        <v>1</v>
      </c>
      <c r="BL16" s="76" t="s">
        <v>358</v>
      </c>
      <c r="BM16" s="76">
        <v>140</v>
      </c>
      <c r="CH16" s="76">
        <v>5.9</v>
      </c>
      <c r="CO16" s="88" t="s">
        <v>433</v>
      </c>
      <c r="CR16" s="79">
        <v>0.222</v>
      </c>
      <c r="CS16" s="76">
        <v>1</v>
      </c>
      <c r="CT16" s="76">
        <v>0</v>
      </c>
      <c r="CU16" s="76">
        <v>1</v>
      </c>
      <c r="CV16" s="76" t="s">
        <v>360</v>
      </c>
      <c r="CW16" s="76" t="s">
        <v>62</v>
      </c>
      <c r="CX16" s="89">
        <v>1</v>
      </c>
      <c r="CY16" s="82" t="s">
        <v>42</v>
      </c>
      <c r="CZ16" s="150">
        <v>46477</v>
      </c>
      <c r="DA16" s="76" cm="1">
        <f t="array" ref="DA16" xml:space="preserve"> _xlfn.IFS(CX16 = 1, CR16 * CS16 * 1000000, CX16 = 0.000001, CR16 * CS16 )</f>
        <v>222000</v>
      </c>
      <c r="DC16" s="76">
        <f t="shared" si="0"/>
        <v>222000</v>
      </c>
      <c r="DD16" s="79">
        <v>1.0315244799999999</v>
      </c>
      <c r="DE16" s="76">
        <f t="shared" si="1"/>
        <v>228998.43455999997</v>
      </c>
      <c r="DF16" s="79">
        <v>1.18063329601791</v>
      </c>
      <c r="DG16" s="79">
        <f t="shared" si="2"/>
        <v>0.27036317657751446</v>
      </c>
      <c r="DH16" s="100">
        <v>3.9699999999999999E-2</v>
      </c>
      <c r="DI16" s="79">
        <f t="shared" si="4"/>
        <v>8.9445150917727694E-4</v>
      </c>
      <c r="DK16" s="76" t="str">
        <f t="shared" si="3"/>
        <v>7AW200167</v>
      </c>
    </row>
    <row r="17" spans="1:115" s="76" customFormat="1">
      <c r="A17" s="76" t="s">
        <v>434</v>
      </c>
      <c r="B17" s="76" t="s">
        <v>381</v>
      </c>
      <c r="F17" s="76" t="s">
        <v>344</v>
      </c>
      <c r="G17" s="76" t="s">
        <v>345</v>
      </c>
      <c r="H17" s="76" t="s">
        <v>346</v>
      </c>
      <c r="I17" s="76" t="s">
        <v>347</v>
      </c>
      <c r="J17" s="76" t="s">
        <v>74</v>
      </c>
      <c r="K17" s="76" t="s">
        <v>435</v>
      </c>
      <c r="L17" s="76" t="s">
        <v>436</v>
      </c>
      <c r="M17" s="76" t="s">
        <v>437</v>
      </c>
      <c r="N17" s="76" t="s">
        <v>351</v>
      </c>
      <c r="O17" s="76" t="s">
        <v>438</v>
      </c>
      <c r="S17" s="76" t="s">
        <v>353</v>
      </c>
      <c r="T17" s="76" t="s">
        <v>354</v>
      </c>
      <c r="Y17" s="76" t="s">
        <v>355</v>
      </c>
      <c r="Z17" s="78">
        <v>45648</v>
      </c>
      <c r="AA17" s="76" t="s">
        <v>356</v>
      </c>
      <c r="AB17" s="76" t="s">
        <v>439</v>
      </c>
      <c r="AC17" s="76">
        <v>602300</v>
      </c>
      <c r="AD17" s="76">
        <v>297800</v>
      </c>
      <c r="BI17" s="76">
        <v>471</v>
      </c>
      <c r="BK17" s="76">
        <v>1.5</v>
      </c>
      <c r="BL17" s="76" t="s">
        <v>358</v>
      </c>
      <c r="BM17" s="76">
        <v>194</v>
      </c>
      <c r="CH17" s="76">
        <v>4</v>
      </c>
      <c r="CO17" s="88" t="s">
        <v>440</v>
      </c>
      <c r="CR17" s="79">
        <v>0.22500000000000001</v>
      </c>
      <c r="CS17" s="76">
        <v>1</v>
      </c>
      <c r="CT17" s="76">
        <v>0</v>
      </c>
      <c r="CU17" s="76">
        <v>1</v>
      </c>
      <c r="CV17" s="76" t="s">
        <v>360</v>
      </c>
      <c r="CW17" s="76" t="s">
        <v>62</v>
      </c>
      <c r="CX17" s="89">
        <v>1</v>
      </c>
      <c r="CY17" s="82" t="s">
        <v>42</v>
      </c>
      <c r="CZ17" s="150">
        <v>46477</v>
      </c>
      <c r="DA17" s="76" cm="1">
        <f t="array" ref="DA17" xml:space="preserve"> _xlfn.IFS(CX17 = 1, CR17 * CS17 * 1000000, CX17 = 0.000001, CR17 * CS17 )</f>
        <v>225000</v>
      </c>
      <c r="DC17" s="76">
        <f t="shared" si="0"/>
        <v>225000</v>
      </c>
      <c r="DD17" s="79">
        <v>1.0315244799999999</v>
      </c>
      <c r="DE17" s="76">
        <f t="shared" si="1"/>
        <v>232093.00799999997</v>
      </c>
      <c r="DF17" s="79">
        <v>1.18063329601791</v>
      </c>
      <c r="DG17" s="79">
        <f t="shared" si="2"/>
        <v>0.27401673301775115</v>
      </c>
      <c r="DH17" s="100">
        <v>3.9699999999999999E-2</v>
      </c>
      <c r="DI17" s="79">
        <f t="shared" si="4"/>
        <v>9.0653869173372675E-4</v>
      </c>
      <c r="DK17" s="76" t="str">
        <f t="shared" si="3"/>
        <v>7AW200172</v>
      </c>
    </row>
    <row r="18" spans="1:115" s="76" customFormat="1">
      <c r="A18" s="76" t="s">
        <v>441</v>
      </c>
      <c r="B18" s="76" t="s">
        <v>381</v>
      </c>
      <c r="F18" s="76" t="s">
        <v>344</v>
      </c>
      <c r="G18" s="76" t="s">
        <v>345</v>
      </c>
      <c r="H18" s="76" t="s">
        <v>346</v>
      </c>
      <c r="I18" s="76" t="s">
        <v>347</v>
      </c>
      <c r="J18" s="76" t="s">
        <v>75</v>
      </c>
      <c r="K18" s="76" t="s">
        <v>442</v>
      </c>
      <c r="L18" s="76" t="s">
        <v>443</v>
      </c>
      <c r="M18" s="76" t="s">
        <v>444</v>
      </c>
      <c r="N18" s="76" t="s">
        <v>351</v>
      </c>
      <c r="O18" s="76" t="s">
        <v>438</v>
      </c>
      <c r="S18" s="76" t="s">
        <v>353</v>
      </c>
      <c r="T18" s="76" t="s">
        <v>354</v>
      </c>
      <c r="Y18" s="76" t="s">
        <v>355</v>
      </c>
      <c r="Z18" s="78">
        <v>45648</v>
      </c>
      <c r="AA18" s="76" t="s">
        <v>356</v>
      </c>
      <c r="AB18" s="76" t="s">
        <v>445</v>
      </c>
      <c r="AC18" s="76">
        <v>606120</v>
      </c>
      <c r="AD18" s="76">
        <v>290450</v>
      </c>
      <c r="BI18" s="76">
        <v>2914</v>
      </c>
      <c r="BK18" s="76">
        <v>1</v>
      </c>
      <c r="BL18" s="76" t="s">
        <v>358</v>
      </c>
      <c r="BM18" s="76">
        <v>550</v>
      </c>
      <c r="CH18" s="76">
        <v>10</v>
      </c>
      <c r="CO18" s="88" t="s">
        <v>446</v>
      </c>
      <c r="CR18" s="79">
        <v>0.09</v>
      </c>
      <c r="CS18" s="76">
        <v>1</v>
      </c>
      <c r="CT18" s="76">
        <v>0</v>
      </c>
      <c r="CU18" s="76">
        <v>1</v>
      </c>
      <c r="CV18" s="76" t="s">
        <v>360</v>
      </c>
      <c r="CW18" s="76" t="s">
        <v>62</v>
      </c>
      <c r="CX18" s="89">
        <v>1</v>
      </c>
      <c r="CY18" s="82" t="s">
        <v>42</v>
      </c>
      <c r="CZ18" s="150">
        <v>46477</v>
      </c>
      <c r="DA18" s="76" cm="1">
        <f t="array" ref="DA18" xml:space="preserve"> _xlfn.IFS(CX18 = 1, CR18 * CS18 * 1000000, CX18 = 0.000001, CR18 * CS18 )</f>
        <v>90000</v>
      </c>
      <c r="DC18" s="76">
        <f t="shared" si="0"/>
        <v>90000</v>
      </c>
      <c r="DD18" s="79">
        <v>1.0315244799999999</v>
      </c>
      <c r="DE18" s="76">
        <f t="shared" si="1"/>
        <v>92837.203199999989</v>
      </c>
      <c r="DF18" s="79">
        <v>1.18063329601791</v>
      </c>
      <c r="DG18" s="79">
        <f t="shared" si="2"/>
        <v>0.10960669320710045</v>
      </c>
      <c r="DH18" s="100">
        <v>3.9699999999999999E-2</v>
      </c>
      <c r="DI18" s="79">
        <f t="shared" si="4"/>
        <v>3.6261547669349067E-4</v>
      </c>
      <c r="DK18" s="76" t="str">
        <f t="shared" si="3"/>
        <v>7AW200178</v>
      </c>
    </row>
    <row r="19" spans="1:115" s="76" customFormat="1">
      <c r="A19" s="76" t="s">
        <v>447</v>
      </c>
      <c r="B19" s="76" t="s">
        <v>381</v>
      </c>
      <c r="F19" s="76" t="s">
        <v>344</v>
      </c>
      <c r="G19" s="76" t="s">
        <v>345</v>
      </c>
      <c r="H19" s="76" t="s">
        <v>346</v>
      </c>
      <c r="I19" s="76" t="s">
        <v>347</v>
      </c>
      <c r="J19" s="76" t="s">
        <v>76</v>
      </c>
      <c r="K19" s="76" t="s">
        <v>448</v>
      </c>
      <c r="L19" s="76" t="s">
        <v>449</v>
      </c>
      <c r="M19" s="76" t="s">
        <v>450</v>
      </c>
      <c r="N19" s="76" t="s">
        <v>351</v>
      </c>
      <c r="O19" s="76" t="s">
        <v>451</v>
      </c>
      <c r="S19" s="76" t="s">
        <v>353</v>
      </c>
      <c r="T19" s="76" t="s">
        <v>354</v>
      </c>
      <c r="Y19" s="76" t="s">
        <v>355</v>
      </c>
      <c r="Z19" s="78">
        <v>45648</v>
      </c>
      <c r="AA19" s="76" t="s">
        <v>356</v>
      </c>
      <c r="AB19" s="76" t="s">
        <v>452</v>
      </c>
      <c r="AC19" s="76">
        <v>632360</v>
      </c>
      <c r="AD19" s="76">
        <v>253680</v>
      </c>
      <c r="BI19" s="76">
        <v>2342</v>
      </c>
      <c r="BK19" s="76">
        <v>1</v>
      </c>
      <c r="BL19" s="76" t="s">
        <v>358</v>
      </c>
      <c r="BM19" s="76">
        <v>645.5</v>
      </c>
      <c r="CH19" s="76">
        <v>5.5</v>
      </c>
      <c r="CO19" s="88" t="s">
        <v>453</v>
      </c>
      <c r="CR19" s="79">
        <v>0.09</v>
      </c>
      <c r="CS19" s="76">
        <v>1</v>
      </c>
      <c r="CT19" s="76">
        <v>0</v>
      </c>
      <c r="CU19" s="76">
        <v>1</v>
      </c>
      <c r="CV19" s="76" t="s">
        <v>360</v>
      </c>
      <c r="CW19" s="76" t="s">
        <v>62</v>
      </c>
      <c r="CX19" s="89">
        <v>1</v>
      </c>
      <c r="CY19" s="82" t="s">
        <v>42</v>
      </c>
      <c r="CZ19" s="150">
        <v>46477</v>
      </c>
      <c r="DA19" s="76" cm="1">
        <f t="array" ref="DA19" xml:space="preserve"> _xlfn.IFS(CX19 = 1, CR19 * CS19 * 1000000, CX19 = 0.000001, CR19 * CS19 )</f>
        <v>90000</v>
      </c>
      <c r="DC19" s="76">
        <f t="shared" si="0"/>
        <v>90000</v>
      </c>
      <c r="DD19" s="79">
        <v>1.0315244799999999</v>
      </c>
      <c r="DE19" s="76">
        <f t="shared" si="1"/>
        <v>92837.203199999989</v>
      </c>
      <c r="DF19" s="79">
        <v>1.18063329601791</v>
      </c>
      <c r="DG19" s="79">
        <f t="shared" si="2"/>
        <v>0.10960669320710045</v>
      </c>
      <c r="DH19" s="100">
        <v>3.9699999999999999E-2</v>
      </c>
      <c r="DI19" s="79">
        <f t="shared" si="4"/>
        <v>3.6261547669349067E-4</v>
      </c>
      <c r="DK19" s="76" t="str">
        <f t="shared" si="3"/>
        <v>7AW200206</v>
      </c>
    </row>
    <row r="20" spans="1:115" s="76" customFormat="1">
      <c r="A20" s="76" t="s">
        <v>454</v>
      </c>
      <c r="B20" s="76" t="s">
        <v>381</v>
      </c>
      <c r="F20" s="76" t="s">
        <v>344</v>
      </c>
      <c r="G20" s="76" t="s">
        <v>345</v>
      </c>
      <c r="H20" s="76" t="s">
        <v>346</v>
      </c>
      <c r="I20" s="76" t="s">
        <v>347</v>
      </c>
      <c r="J20" s="76" t="s">
        <v>77</v>
      </c>
      <c r="K20" s="76" t="s">
        <v>455</v>
      </c>
      <c r="L20" s="76" t="s">
        <v>456</v>
      </c>
      <c r="M20" s="76" t="s">
        <v>457</v>
      </c>
      <c r="N20" s="76" t="s">
        <v>351</v>
      </c>
      <c r="O20" s="76" t="s">
        <v>458</v>
      </c>
      <c r="S20" s="76" t="s">
        <v>353</v>
      </c>
      <c r="T20" s="76" t="s">
        <v>354</v>
      </c>
      <c r="Y20" s="76" t="s">
        <v>355</v>
      </c>
      <c r="Z20" s="78">
        <v>45648</v>
      </c>
      <c r="AA20" s="76" t="s">
        <v>356</v>
      </c>
      <c r="AB20" s="76" t="s">
        <v>459</v>
      </c>
      <c r="AC20" s="76">
        <v>575450</v>
      </c>
      <c r="AD20" s="76">
        <v>239530</v>
      </c>
      <c r="BI20" s="76">
        <v>452</v>
      </c>
      <c r="BK20" s="76">
        <v>1</v>
      </c>
      <c r="BL20" s="76" t="s">
        <v>358</v>
      </c>
      <c r="BM20" s="76">
        <v>102</v>
      </c>
      <c r="CH20" s="76">
        <v>8.5</v>
      </c>
      <c r="CO20" s="88" t="s">
        <v>460</v>
      </c>
      <c r="CR20" s="79">
        <v>0.157</v>
      </c>
      <c r="CS20" s="76">
        <v>1</v>
      </c>
      <c r="CT20" s="76">
        <v>0</v>
      </c>
      <c r="CU20" s="76">
        <v>1</v>
      </c>
      <c r="CV20" s="76" t="s">
        <v>360</v>
      </c>
      <c r="CW20" s="76" t="s">
        <v>62</v>
      </c>
      <c r="CX20" s="89">
        <v>1</v>
      </c>
      <c r="CY20" s="82" t="s">
        <v>42</v>
      </c>
      <c r="CZ20" s="150">
        <v>46477</v>
      </c>
      <c r="DA20" s="76" cm="1">
        <f t="array" ref="DA20" xml:space="preserve"> _xlfn.IFS(CX20 = 1, CR20 * CS20 * 1000000, CX20 = 0.000001, CR20 * CS20 )</f>
        <v>157000</v>
      </c>
      <c r="DC20" s="76">
        <f t="shared" si="0"/>
        <v>157000</v>
      </c>
      <c r="DD20" s="79">
        <v>1.0315244799999999</v>
      </c>
      <c r="DE20" s="76">
        <f t="shared" si="1"/>
        <v>161949.34335999997</v>
      </c>
      <c r="DF20" s="79">
        <v>1.18063329601791</v>
      </c>
      <c r="DG20" s="79">
        <f t="shared" si="2"/>
        <v>0.191202787039053</v>
      </c>
      <c r="DH20" s="100">
        <v>3.9699999999999999E-2</v>
      </c>
      <c r="DI20" s="79">
        <f t="shared" si="4"/>
        <v>6.3256255378753366E-4</v>
      </c>
      <c r="DK20" s="76" t="str">
        <f t="shared" si="3"/>
        <v>7AW200209</v>
      </c>
    </row>
    <row r="21" spans="1:115" s="76" customFormat="1">
      <c r="A21" s="76" t="s">
        <v>461</v>
      </c>
      <c r="B21" s="76" t="s">
        <v>381</v>
      </c>
      <c r="F21" s="76" t="s">
        <v>344</v>
      </c>
      <c r="G21" s="76" t="s">
        <v>345</v>
      </c>
      <c r="H21" s="76" t="s">
        <v>346</v>
      </c>
      <c r="I21" s="76" t="s">
        <v>347</v>
      </c>
      <c r="J21" s="76" t="s">
        <v>78</v>
      </c>
      <c r="K21" s="76" t="s">
        <v>462</v>
      </c>
      <c r="L21" s="76" t="s">
        <v>463</v>
      </c>
      <c r="M21" s="76" t="s">
        <v>464</v>
      </c>
      <c r="N21" s="76" t="s">
        <v>465</v>
      </c>
      <c r="O21" s="76" t="s">
        <v>466</v>
      </c>
      <c r="S21" s="76" t="s">
        <v>353</v>
      </c>
      <c r="T21" s="76" t="s">
        <v>354</v>
      </c>
      <c r="Y21" s="76" t="s">
        <v>355</v>
      </c>
      <c r="Z21" s="78">
        <v>45648</v>
      </c>
      <c r="AA21" s="76" t="s">
        <v>356</v>
      </c>
      <c r="AB21" s="76" t="s">
        <v>467</v>
      </c>
      <c r="AC21" s="76">
        <v>570780</v>
      </c>
      <c r="AD21" s="76">
        <v>245960</v>
      </c>
      <c r="BI21" s="76">
        <v>2241</v>
      </c>
      <c r="BK21" s="76">
        <v>1</v>
      </c>
      <c r="BL21" s="76" t="s">
        <v>358</v>
      </c>
      <c r="BM21" s="76">
        <v>600</v>
      </c>
      <c r="CH21" s="76">
        <v>2.5</v>
      </c>
      <c r="CO21" s="88" t="s">
        <v>468</v>
      </c>
      <c r="CR21" s="79">
        <v>0.09</v>
      </c>
      <c r="CS21" s="76">
        <v>1</v>
      </c>
      <c r="CT21" s="76">
        <v>0</v>
      </c>
      <c r="CU21" s="76">
        <v>1</v>
      </c>
      <c r="CV21" s="76" t="s">
        <v>360</v>
      </c>
      <c r="CW21" s="76" t="s">
        <v>62</v>
      </c>
      <c r="CX21" s="89">
        <v>1</v>
      </c>
      <c r="CY21" s="82" t="s">
        <v>42</v>
      </c>
      <c r="CZ21" s="150">
        <v>46477</v>
      </c>
      <c r="DA21" s="76" cm="1">
        <f t="array" ref="DA21" xml:space="preserve"> _xlfn.IFS(CX21 = 1, CR21 * CS21 * 1000000, CX21 = 0.000001, CR21 * CS21 )</f>
        <v>90000</v>
      </c>
      <c r="DC21" s="76">
        <f t="shared" si="0"/>
        <v>90000</v>
      </c>
      <c r="DD21" s="79">
        <v>1.0315244799999999</v>
      </c>
      <c r="DE21" s="76">
        <f t="shared" si="1"/>
        <v>92837.203199999989</v>
      </c>
      <c r="DF21" s="79">
        <v>1.18063329601791</v>
      </c>
      <c r="DG21" s="79">
        <f t="shared" si="2"/>
        <v>0.10960669320710045</v>
      </c>
      <c r="DH21" s="100">
        <v>3.9699999999999999E-2</v>
      </c>
      <c r="DI21" s="79">
        <f t="shared" si="4"/>
        <v>3.6261547669349067E-4</v>
      </c>
      <c r="DK21" s="76" t="str">
        <f t="shared" si="3"/>
        <v>7AW201933</v>
      </c>
    </row>
    <row r="22" spans="1:115" s="76" customFormat="1">
      <c r="A22" s="76" t="s">
        <v>469</v>
      </c>
      <c r="B22" s="76" t="s">
        <v>381</v>
      </c>
      <c r="F22" s="76" t="s">
        <v>344</v>
      </c>
      <c r="G22" s="76" t="s">
        <v>345</v>
      </c>
      <c r="H22" s="76" t="s">
        <v>470</v>
      </c>
      <c r="I22" s="76" t="s">
        <v>347</v>
      </c>
      <c r="J22" s="76" t="s">
        <v>79</v>
      </c>
      <c r="K22" s="76" t="s">
        <v>471</v>
      </c>
      <c r="L22" s="76" t="s">
        <v>472</v>
      </c>
      <c r="M22" s="76" t="s">
        <v>473</v>
      </c>
      <c r="N22" s="76" t="s">
        <v>351</v>
      </c>
      <c r="O22" s="76" t="s">
        <v>474</v>
      </c>
      <c r="S22" s="76" t="s">
        <v>353</v>
      </c>
      <c r="T22" s="76" t="s">
        <v>354</v>
      </c>
      <c r="Y22" s="76" t="s">
        <v>355</v>
      </c>
      <c r="Z22" s="78">
        <v>45648</v>
      </c>
      <c r="AA22" s="76" t="s">
        <v>356</v>
      </c>
      <c r="AB22" s="76" t="s">
        <v>475</v>
      </c>
      <c r="AC22" s="76">
        <v>493100</v>
      </c>
      <c r="AD22" s="76">
        <v>330700</v>
      </c>
      <c r="BI22" s="76">
        <v>369</v>
      </c>
      <c r="BK22" s="76" t="s">
        <v>476</v>
      </c>
      <c r="BL22" s="76" t="s">
        <v>477</v>
      </c>
      <c r="BM22" s="76">
        <v>100</v>
      </c>
      <c r="BS22" s="76" t="s">
        <v>478</v>
      </c>
      <c r="CH22" s="76">
        <v>6.97</v>
      </c>
      <c r="CO22" s="88" t="s">
        <v>479</v>
      </c>
      <c r="CR22" s="79">
        <v>0.159</v>
      </c>
      <c r="CS22" s="76">
        <v>1</v>
      </c>
      <c r="CT22" s="76">
        <v>0</v>
      </c>
      <c r="CU22" s="76">
        <v>1</v>
      </c>
      <c r="CV22" s="76" t="s">
        <v>360</v>
      </c>
      <c r="CW22" s="76" t="s">
        <v>62</v>
      </c>
      <c r="CX22" s="89">
        <v>1</v>
      </c>
      <c r="CY22" s="82" t="s">
        <v>42</v>
      </c>
      <c r="CZ22" s="150">
        <v>46477</v>
      </c>
      <c r="DA22" s="76" cm="1">
        <f t="array" ref="DA22" xml:space="preserve"> _xlfn.IFS(CX22 = 1, CR22 * CS22 * 1000000, CX22 = 0.000001, CR22 * CS22 )</f>
        <v>159000</v>
      </c>
      <c r="DC22" s="76">
        <f t="shared" si="0"/>
        <v>159000</v>
      </c>
      <c r="DD22" s="79">
        <v>1.0315244799999999</v>
      </c>
      <c r="DE22" s="76">
        <f t="shared" si="1"/>
        <v>164012.39231999998</v>
      </c>
      <c r="DF22" s="79">
        <v>1.18063329601791</v>
      </c>
      <c r="DG22" s="79">
        <f t="shared" si="2"/>
        <v>0.19363849133254413</v>
      </c>
      <c r="DH22" s="100">
        <v>3.9699999999999999E-2</v>
      </c>
      <c r="DI22" s="79">
        <f t="shared" si="4"/>
        <v>6.4062067549183353E-4</v>
      </c>
      <c r="DK22" s="76" t="str">
        <f t="shared" si="3"/>
        <v>7AW202034</v>
      </c>
    </row>
    <row r="23" spans="1:115" s="76" customFormat="1">
      <c r="A23" s="76" t="s">
        <v>480</v>
      </c>
      <c r="B23" s="76" t="s">
        <v>381</v>
      </c>
      <c r="F23" s="76" t="s">
        <v>344</v>
      </c>
      <c r="G23" s="76" t="s">
        <v>345</v>
      </c>
      <c r="H23" s="76" t="s">
        <v>470</v>
      </c>
      <c r="I23" s="76" t="s">
        <v>347</v>
      </c>
      <c r="J23" s="76" t="s">
        <v>80</v>
      </c>
      <c r="K23" s="76" t="s">
        <v>481</v>
      </c>
      <c r="L23" s="76" t="s">
        <v>482</v>
      </c>
      <c r="M23" s="76" t="s">
        <v>483</v>
      </c>
      <c r="N23" s="76" t="s">
        <v>351</v>
      </c>
      <c r="O23" s="76" t="s">
        <v>474</v>
      </c>
      <c r="S23" s="76" t="s">
        <v>353</v>
      </c>
      <c r="T23" s="76" t="s">
        <v>354</v>
      </c>
      <c r="Y23" s="76" t="s">
        <v>355</v>
      </c>
      <c r="Z23" s="78">
        <v>45648</v>
      </c>
      <c r="AA23" s="76" t="s">
        <v>356</v>
      </c>
      <c r="AB23" s="76" t="s">
        <v>484</v>
      </c>
      <c r="AC23" s="76">
        <v>498110</v>
      </c>
      <c r="AD23" s="76">
        <v>357740</v>
      </c>
      <c r="BI23" s="76">
        <v>2749</v>
      </c>
      <c r="BK23" s="76" t="s">
        <v>476</v>
      </c>
      <c r="BL23" s="76" t="s">
        <v>477</v>
      </c>
      <c r="BM23" s="76">
        <v>460</v>
      </c>
      <c r="BS23" s="76" t="s">
        <v>478</v>
      </c>
      <c r="CH23" s="76">
        <v>6.87</v>
      </c>
      <c r="CO23" s="88" t="s">
        <v>479</v>
      </c>
      <c r="CR23" s="79">
        <v>0.09</v>
      </c>
      <c r="CS23" s="76">
        <v>1</v>
      </c>
      <c r="CT23" s="76">
        <v>0</v>
      </c>
      <c r="CU23" s="76">
        <v>1</v>
      </c>
      <c r="CV23" s="76" t="s">
        <v>360</v>
      </c>
      <c r="CW23" s="76" t="s">
        <v>62</v>
      </c>
      <c r="CX23" s="89">
        <v>1</v>
      </c>
      <c r="CY23" s="82" t="s">
        <v>42</v>
      </c>
      <c r="CZ23" s="150">
        <v>46477</v>
      </c>
      <c r="DA23" s="76" cm="1">
        <f t="array" ref="DA23" xml:space="preserve"> _xlfn.IFS(CX23 = 1, CR23 * CS23 * 1000000, CX23 = 0.000001, CR23 * CS23 )</f>
        <v>90000</v>
      </c>
      <c r="DC23" s="76">
        <f t="shared" si="0"/>
        <v>90000</v>
      </c>
      <c r="DD23" s="79">
        <v>1.0315244799999999</v>
      </c>
      <c r="DE23" s="76">
        <f t="shared" si="1"/>
        <v>92837.203199999989</v>
      </c>
      <c r="DF23" s="79">
        <v>1.18063329601791</v>
      </c>
      <c r="DG23" s="79">
        <f t="shared" si="2"/>
        <v>0.10960669320710045</v>
      </c>
      <c r="DH23" s="100">
        <v>3.9699999999999999E-2</v>
      </c>
      <c r="DI23" s="79">
        <f t="shared" si="4"/>
        <v>3.6261547669349067E-4</v>
      </c>
      <c r="DK23" s="76" t="str">
        <f t="shared" si="3"/>
        <v>7AW202055</v>
      </c>
    </row>
    <row r="24" spans="1:115" s="76" customFormat="1">
      <c r="A24" s="76" t="s">
        <v>485</v>
      </c>
      <c r="B24" s="76" t="s">
        <v>381</v>
      </c>
      <c r="F24" s="76" t="s">
        <v>344</v>
      </c>
      <c r="G24" s="76" t="s">
        <v>345</v>
      </c>
      <c r="H24" s="76" t="s">
        <v>470</v>
      </c>
      <c r="I24" s="76" t="s">
        <v>347</v>
      </c>
      <c r="J24" s="76" t="s">
        <v>81</v>
      </c>
      <c r="K24" s="76" t="s">
        <v>486</v>
      </c>
      <c r="L24" s="76" t="s">
        <v>487</v>
      </c>
      <c r="M24" s="76" t="s">
        <v>488</v>
      </c>
      <c r="N24" s="76" t="s">
        <v>351</v>
      </c>
      <c r="O24" s="76" t="s">
        <v>489</v>
      </c>
      <c r="S24" s="76" t="s">
        <v>353</v>
      </c>
      <c r="T24" s="76" t="s">
        <v>354</v>
      </c>
      <c r="Y24" s="76" t="s">
        <v>355</v>
      </c>
      <c r="Z24" s="78">
        <v>45648</v>
      </c>
      <c r="AA24" s="76" t="s">
        <v>356</v>
      </c>
      <c r="AB24" s="76" t="s">
        <v>490</v>
      </c>
      <c r="AC24" s="76">
        <v>540280</v>
      </c>
      <c r="AD24" s="76">
        <v>362840</v>
      </c>
      <c r="BI24" s="76">
        <v>505</v>
      </c>
      <c r="BK24" s="76" t="s">
        <v>476</v>
      </c>
      <c r="BL24" s="76" t="s">
        <v>477</v>
      </c>
      <c r="BM24" s="76">
        <v>49</v>
      </c>
      <c r="BS24" s="76" t="s">
        <v>478</v>
      </c>
      <c r="CH24" s="76">
        <v>8.26</v>
      </c>
      <c r="CO24" s="88" t="s">
        <v>491</v>
      </c>
      <c r="CR24" s="79">
        <v>1.5780000000000001</v>
      </c>
      <c r="CS24" s="76">
        <v>1</v>
      </c>
      <c r="CT24" s="76">
        <v>0</v>
      </c>
      <c r="CU24" s="76">
        <v>1</v>
      </c>
      <c r="CV24" s="76" t="s">
        <v>360</v>
      </c>
      <c r="CW24" s="76" t="s">
        <v>62</v>
      </c>
      <c r="CX24" s="89">
        <v>1</v>
      </c>
      <c r="CY24" s="82" t="s">
        <v>42</v>
      </c>
      <c r="CZ24" s="150">
        <v>46477</v>
      </c>
      <c r="DA24" s="76" cm="1">
        <f t="array" ref="DA24" xml:space="preserve"> _xlfn.IFS(CX24 = 1, CR24 * CS24 * 1000000, CX24 = 0.000001, CR24 * CS24 )</f>
        <v>1578000</v>
      </c>
      <c r="DC24" s="76">
        <f t="shared" si="0"/>
        <v>1578000</v>
      </c>
      <c r="DD24" s="79">
        <v>1.0315244799999999</v>
      </c>
      <c r="DE24" s="76">
        <f t="shared" si="1"/>
        <v>1627745.6294399998</v>
      </c>
      <c r="DF24" s="79">
        <v>1.18063329601791</v>
      </c>
      <c r="DG24" s="79">
        <f t="shared" si="2"/>
        <v>1.9217706875644947</v>
      </c>
      <c r="DH24" s="100">
        <v>3.9699999999999999E-2</v>
      </c>
      <c r="DI24" s="79">
        <f t="shared" si="4"/>
        <v>6.3578580246925363E-3</v>
      </c>
      <c r="DK24" s="76" t="str">
        <f t="shared" si="3"/>
        <v>7AW202085</v>
      </c>
    </row>
    <row r="25" spans="1:115" s="76" customFormat="1">
      <c r="A25" s="76" t="s">
        <v>492</v>
      </c>
      <c r="B25" s="76" t="s">
        <v>381</v>
      </c>
      <c r="F25" s="76" t="s">
        <v>344</v>
      </c>
      <c r="G25" s="76" t="s">
        <v>345</v>
      </c>
      <c r="H25" s="76" t="s">
        <v>470</v>
      </c>
      <c r="I25" s="76" t="s">
        <v>347</v>
      </c>
      <c r="J25" s="76" t="s">
        <v>82</v>
      </c>
      <c r="K25" s="76" t="s">
        <v>493</v>
      </c>
      <c r="L25" s="76" t="s">
        <v>494</v>
      </c>
      <c r="M25" s="76" t="s">
        <v>495</v>
      </c>
      <c r="N25" s="76" t="s">
        <v>351</v>
      </c>
      <c r="O25" s="76" t="s">
        <v>474</v>
      </c>
      <c r="S25" s="76" t="s">
        <v>353</v>
      </c>
      <c r="T25" s="76" t="s">
        <v>354</v>
      </c>
      <c r="Y25" s="76" t="s">
        <v>355</v>
      </c>
      <c r="Z25" s="78">
        <v>45648</v>
      </c>
      <c r="AA25" s="76" t="s">
        <v>356</v>
      </c>
      <c r="AB25" s="76" t="s">
        <v>496</v>
      </c>
      <c r="AC25" s="76">
        <v>487700</v>
      </c>
      <c r="AD25" s="76">
        <v>386800</v>
      </c>
      <c r="BI25" s="76">
        <v>1060</v>
      </c>
      <c r="BK25" s="76" t="s">
        <v>476</v>
      </c>
      <c r="BL25" s="76" t="s">
        <v>477</v>
      </c>
      <c r="BM25" s="76">
        <v>210</v>
      </c>
      <c r="BS25" s="76" t="s">
        <v>478</v>
      </c>
      <c r="CH25" s="76">
        <v>5.54</v>
      </c>
      <c r="CO25" s="88" t="s">
        <v>479</v>
      </c>
      <c r="CR25" s="79">
        <v>0.22500000000000001</v>
      </c>
      <c r="CS25" s="76">
        <v>1</v>
      </c>
      <c r="CT25" s="76">
        <v>0</v>
      </c>
      <c r="CU25" s="76">
        <v>1</v>
      </c>
      <c r="CV25" s="76" t="s">
        <v>360</v>
      </c>
      <c r="CW25" s="76" t="s">
        <v>62</v>
      </c>
      <c r="CX25" s="89">
        <v>1</v>
      </c>
      <c r="CY25" s="82" t="s">
        <v>42</v>
      </c>
      <c r="CZ25" s="150">
        <v>46477</v>
      </c>
      <c r="DA25" s="76" cm="1">
        <f t="array" ref="DA25" xml:space="preserve"> _xlfn.IFS(CX25 = 1, CR25 * CS25 * 1000000, CX25 = 0.000001, CR25 * CS25 )</f>
        <v>225000</v>
      </c>
      <c r="DC25" s="76">
        <f t="shared" si="0"/>
        <v>225000</v>
      </c>
      <c r="DD25" s="79">
        <v>1.0315244799999999</v>
      </c>
      <c r="DE25" s="76">
        <f t="shared" si="1"/>
        <v>232093.00799999997</v>
      </c>
      <c r="DF25" s="79">
        <v>1.18063329601791</v>
      </c>
      <c r="DG25" s="79">
        <f t="shared" si="2"/>
        <v>0.27401673301775115</v>
      </c>
      <c r="DH25" s="100">
        <v>3.9699999999999999E-2</v>
      </c>
      <c r="DI25" s="79">
        <f t="shared" si="4"/>
        <v>9.0653869173372675E-4</v>
      </c>
      <c r="DK25" s="76" t="str">
        <f t="shared" si="3"/>
        <v>7AW202086</v>
      </c>
    </row>
    <row r="26" spans="1:115" s="76" customFormat="1">
      <c r="Z26" s="78"/>
      <c r="CO26" s="88"/>
      <c r="CR26" s="79"/>
      <c r="CX26" s="89"/>
      <c r="CY26" s="82"/>
      <c r="CZ26" s="83"/>
      <c r="DD26" s="79"/>
      <c r="DF26" s="79"/>
      <c r="DG26" s="79"/>
      <c r="DH26" s="100"/>
      <c r="DI26" s="79"/>
    </row>
  </sheetData>
  <autoFilter ref="A4:DE26" xr:uid="{00000000-0001-0000-0700-000000000000}"/>
  <mergeCells count="1">
    <mergeCell ref="S2:T2"/>
  </mergeCells>
  <dataValidations count="3">
    <dataValidation type="list" allowBlank="1" showInputMessage="1" showErrorMessage="1" sqref="S12" xr:uid="{0F6D3513-05CC-4F2B-BC1B-D754457B5B98}">
      <formula1>$F$12:$F$12</formula1>
    </dataValidation>
    <dataValidation type="list" allowBlank="1" showInputMessage="1" showErrorMessage="1" sqref="AG12 CC12:CD12" xr:uid="{94BDDB84-9C1E-4CE8-AA46-D9360647E5FD}">
      <formula1>#REF!</formula1>
    </dataValidation>
    <dataValidation type="list" allowBlank="1" showInputMessage="1" showErrorMessage="1" sqref="CV5:CV12" xr:uid="{9425E842-278C-451B-8ADE-4F72ED209DF5}">
      <formula1>"WR,WN, WWN,BR,DMY"</formula1>
    </dataValidation>
  </dataValidation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777CC-EF3D-484A-9C58-BB205249349A}">
  <sheetPr codeName="Sheet26"/>
  <dimension ref="A1:DK7"/>
  <sheetViews>
    <sheetView showGridLines="0" topLeftCell="CX1" zoomScale="80" zoomScaleNormal="80" workbookViewId="0">
      <pane ySplit="4" topLeftCell="A5" activePane="bottomLeft" state="frozen"/>
      <selection pane="bottomLeft" activeCell="DG5" sqref="DG5:DG7"/>
      <selection activeCell="B42" sqref="B42"/>
    </sheetView>
  </sheetViews>
  <sheetFormatPr defaultColWidth="9" defaultRowHeight="22.15" outlineLevelCol="2"/>
  <cols>
    <col min="1" max="1" width="16" style="15" customWidth="1"/>
    <col min="2" max="2" width="9" style="15" hidden="1" customWidth="1" outlineLevel="1"/>
    <col min="3" max="3" width="11.42578125" style="15" hidden="1" customWidth="1" outlineLevel="1"/>
    <col min="4" max="7" width="9"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9" style="15" hidden="1" customWidth="1" outlineLevel="2"/>
    <col min="72" max="72" width="9.140625" style="15" hidden="1" customWidth="1" outlineLevel="2"/>
    <col min="73" max="75" width="9" style="15" hidden="1" customWidth="1" outlineLevel="2"/>
    <col min="76" max="77" width="9.140625" style="15" hidden="1" customWidth="1" outlineLevel="2"/>
    <col min="78" max="78" width="9" style="15" hidden="1" customWidth="1" outlineLevel="2"/>
    <col min="79" max="80" width="9.140625" style="15" hidden="1" customWidth="1" outlineLevel="2"/>
    <col min="81" max="81" width="9" style="15" hidden="1" customWidth="1" outlineLevel="2"/>
    <col min="82" max="84" width="9.140625" style="15" hidden="1" customWidth="1" outlineLevel="2"/>
    <col min="85" max="85" width="9"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2.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55"/>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90" customFormat="1" ht="22.5" thickTop="1">
      <c r="A5" s="90" t="s">
        <v>497</v>
      </c>
      <c r="F5" s="90" t="s">
        <v>498</v>
      </c>
      <c r="G5" s="90" t="s">
        <v>499</v>
      </c>
      <c r="H5" s="90" t="s">
        <v>500</v>
      </c>
      <c r="I5" s="90" t="s">
        <v>501</v>
      </c>
      <c r="J5" s="90" t="s">
        <v>100</v>
      </c>
      <c r="K5" s="90" t="s">
        <v>502</v>
      </c>
      <c r="L5" s="90" t="s">
        <v>503</v>
      </c>
      <c r="M5" s="90" t="s">
        <v>504</v>
      </c>
      <c r="N5" s="90" t="s">
        <v>351</v>
      </c>
      <c r="O5" s="90" t="s">
        <v>505</v>
      </c>
      <c r="S5" s="90" t="s">
        <v>506</v>
      </c>
      <c r="Y5" s="90" t="s">
        <v>507</v>
      </c>
      <c r="Z5" s="78">
        <v>45648</v>
      </c>
      <c r="AA5" s="90" t="s">
        <v>356</v>
      </c>
      <c r="AB5" s="90" t="s">
        <v>508</v>
      </c>
      <c r="AC5" s="90">
        <v>392280</v>
      </c>
      <c r="AD5" s="90">
        <v>572900</v>
      </c>
      <c r="AG5" s="90" t="s">
        <v>509</v>
      </c>
      <c r="AN5" s="90" t="s">
        <v>510</v>
      </c>
      <c r="AO5" s="90" t="s">
        <v>511</v>
      </c>
      <c r="AV5" s="90" t="s">
        <v>478</v>
      </c>
      <c r="BS5" s="90" t="s">
        <v>478</v>
      </c>
      <c r="BV5" s="90" t="s">
        <v>512</v>
      </c>
      <c r="BX5" s="90">
        <v>21900</v>
      </c>
      <c r="BY5" s="90">
        <v>60</v>
      </c>
      <c r="BZ5" s="90" t="s">
        <v>512</v>
      </c>
      <c r="CM5" s="90" t="s">
        <v>513</v>
      </c>
      <c r="CN5" s="90" t="s">
        <v>514</v>
      </c>
      <c r="CO5" s="91" t="s">
        <v>515</v>
      </c>
      <c r="CP5" s="90" t="s">
        <v>516</v>
      </c>
      <c r="CR5" s="92">
        <v>1.071</v>
      </c>
      <c r="CS5" s="90">
        <v>1</v>
      </c>
      <c r="CT5" s="90">
        <v>0</v>
      </c>
      <c r="CU5" s="90">
        <v>1</v>
      </c>
      <c r="CV5" s="90" t="s">
        <v>498</v>
      </c>
      <c r="CW5" s="90" t="s">
        <v>62</v>
      </c>
      <c r="CX5" s="93">
        <v>1</v>
      </c>
      <c r="CY5" s="82" t="s">
        <v>99</v>
      </c>
      <c r="CZ5" s="150">
        <v>46477</v>
      </c>
      <c r="DA5" s="76" cm="1">
        <f t="array" ref="DA5" xml:space="preserve"> _xlfn.IFS(CX5 = 1, CR5 * CS5 * 1000000, CX5 = 0.000001, CR5 * CS5 )</f>
        <v>1071000</v>
      </c>
      <c r="DC5" s="76">
        <f t="shared" ref="DC5:DC7" si="0">IF( DB5 = "", DA5, DB5)</f>
        <v>1071000</v>
      </c>
      <c r="DD5" s="79">
        <v>1.0315244799999999</v>
      </c>
      <c r="DE5" s="76">
        <f t="shared" ref="DE5:DE7" si="1" xml:space="preserve"> DC5 * DD5</f>
        <v>1104762.7180799998</v>
      </c>
      <c r="DF5" s="79">
        <v>1.18063329601791</v>
      </c>
      <c r="DG5" s="79">
        <f t="shared" ref="DG5:DG7" si="2" xml:space="preserve"> ( DE5 * DF5 ) / 1000000</f>
        <v>1.3043196491644953</v>
      </c>
      <c r="DH5" s="100">
        <v>3.9699999999999999E-2</v>
      </c>
      <c r="DI5" s="79">
        <f t="shared" ref="DI5:DI7" si="3" xml:space="preserve"> ( DG5 * DH5 ) / 12</f>
        <v>4.315124172652539E-3</v>
      </c>
      <c r="DK5" s="76" t="str">
        <f t="shared" ref="DK5:DK7" si="4">IF(DJ5="",J5,IF(DJ5="AoN5","7TW100021AoN group",""))</f>
        <v>7NW10005</v>
      </c>
    </row>
    <row r="6" spans="1:115">
      <c r="A6" s="90" t="s">
        <v>517</v>
      </c>
      <c r="B6" s="90" t="s">
        <v>381</v>
      </c>
      <c r="C6" s="90"/>
      <c r="D6" s="90"/>
      <c r="E6" s="90"/>
      <c r="F6" s="90" t="s">
        <v>344</v>
      </c>
      <c r="G6" s="90" t="s">
        <v>499</v>
      </c>
      <c r="H6" s="90" t="s">
        <v>500</v>
      </c>
      <c r="I6" s="90" t="s">
        <v>501</v>
      </c>
      <c r="J6" s="90" t="s">
        <v>101</v>
      </c>
      <c r="K6" s="90" t="s">
        <v>518</v>
      </c>
      <c r="L6" s="90" t="s">
        <v>519</v>
      </c>
      <c r="M6" s="90" t="s">
        <v>520</v>
      </c>
      <c r="N6" s="90" t="s">
        <v>351</v>
      </c>
      <c r="O6" s="90" t="s">
        <v>521</v>
      </c>
      <c r="P6" s="90"/>
      <c r="Q6" s="90"/>
      <c r="R6" s="90"/>
      <c r="S6" s="90" t="s">
        <v>522</v>
      </c>
      <c r="T6" s="90" t="s">
        <v>354</v>
      </c>
      <c r="U6" s="90"/>
      <c r="V6" s="90"/>
      <c r="W6" s="90"/>
      <c r="X6" s="90"/>
      <c r="Y6" s="90" t="s">
        <v>355</v>
      </c>
      <c r="Z6" s="78">
        <v>45648</v>
      </c>
      <c r="AA6" s="90" t="s">
        <v>356</v>
      </c>
      <c r="AB6" s="90" t="s">
        <v>523</v>
      </c>
      <c r="AC6" s="90">
        <v>437660</v>
      </c>
      <c r="AD6" s="90">
        <v>534510</v>
      </c>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v>4715</v>
      </c>
      <c r="BJ6" s="90"/>
      <c r="BK6" s="90">
        <v>0.3</v>
      </c>
      <c r="BL6" s="90" t="s">
        <v>358</v>
      </c>
      <c r="BM6" s="90">
        <v>1308</v>
      </c>
      <c r="BN6" s="90">
        <v>1308</v>
      </c>
      <c r="BO6" s="90"/>
      <c r="BP6" s="90"/>
      <c r="BQ6" s="90"/>
      <c r="BR6" s="90"/>
      <c r="BS6" s="90"/>
      <c r="BT6" s="90"/>
      <c r="BU6" s="90"/>
      <c r="BV6" s="90"/>
      <c r="BW6" s="90"/>
      <c r="BX6" s="90"/>
      <c r="BY6" s="90"/>
      <c r="BZ6" s="90"/>
      <c r="CA6" s="90"/>
      <c r="CB6" s="90"/>
      <c r="CC6" s="90"/>
      <c r="CD6" s="90"/>
      <c r="CE6" s="90"/>
      <c r="CF6" s="90"/>
      <c r="CG6" s="90"/>
      <c r="CH6" s="90">
        <v>12.8</v>
      </c>
      <c r="CI6" s="90"/>
      <c r="CJ6" s="90"/>
      <c r="CK6" s="90"/>
      <c r="CL6" s="90"/>
      <c r="CM6" s="90"/>
      <c r="CN6" s="90"/>
      <c r="CO6" s="91" t="s">
        <v>524</v>
      </c>
      <c r="CP6" s="90"/>
      <c r="CQ6" s="90"/>
      <c r="CR6" s="92">
        <v>4.2649999999999997</v>
      </c>
      <c r="CS6" s="90">
        <v>1</v>
      </c>
      <c r="CT6" s="90">
        <v>0</v>
      </c>
      <c r="CU6" s="90">
        <v>1</v>
      </c>
      <c r="CV6" s="90" t="s">
        <v>360</v>
      </c>
      <c r="CW6" s="90" t="s">
        <v>62</v>
      </c>
      <c r="CX6" s="93">
        <v>1</v>
      </c>
      <c r="CY6" s="82" t="s">
        <v>99</v>
      </c>
      <c r="CZ6" s="150">
        <v>46477</v>
      </c>
      <c r="DA6" s="76" cm="1">
        <f t="array" ref="DA6" xml:space="preserve"> _xlfn.IFS(CX6 = 1, CR6 * CS6 * 1000000, CX6 = 0.000001, CR6 * CS6 )</f>
        <v>4265000</v>
      </c>
      <c r="DB6" s="90"/>
      <c r="DC6" s="76">
        <f t="shared" si="0"/>
        <v>4265000</v>
      </c>
      <c r="DD6" s="79">
        <v>1.0315244799999999</v>
      </c>
      <c r="DE6" s="76">
        <f t="shared" si="1"/>
        <v>4399451.9071999993</v>
      </c>
      <c r="DF6" s="79">
        <v>1.18063329601791</v>
      </c>
      <c r="DG6" s="79">
        <f t="shared" si="2"/>
        <v>5.1941394058698158</v>
      </c>
      <c r="DH6" s="100">
        <v>3.9699999999999999E-2</v>
      </c>
      <c r="DI6" s="79">
        <f t="shared" si="3"/>
        <v>1.7183944534419307E-2</v>
      </c>
      <c r="DJ6" s="90"/>
      <c r="DK6" s="76" t="str">
        <f t="shared" si="4"/>
        <v>7NW200568</v>
      </c>
    </row>
    <row r="7" spans="1:115">
      <c r="A7" s="90" t="s">
        <v>525</v>
      </c>
      <c r="B7" s="90" t="s">
        <v>381</v>
      </c>
      <c r="C7" s="90"/>
      <c r="D7" s="90"/>
      <c r="E7" s="90"/>
      <c r="F7" s="90" t="s">
        <v>344</v>
      </c>
      <c r="G7" s="90" t="s">
        <v>499</v>
      </c>
      <c r="H7" s="90" t="s">
        <v>500</v>
      </c>
      <c r="I7" s="90" t="s">
        <v>501</v>
      </c>
      <c r="J7" s="90" t="s">
        <v>102</v>
      </c>
      <c r="K7" s="90" t="s">
        <v>526</v>
      </c>
      <c r="L7" s="90" t="s">
        <v>527</v>
      </c>
      <c r="M7" s="90" t="s">
        <v>528</v>
      </c>
      <c r="N7" s="90" t="s">
        <v>351</v>
      </c>
      <c r="O7" s="90" t="s">
        <v>529</v>
      </c>
      <c r="P7" s="90"/>
      <c r="Q7" s="90"/>
      <c r="R7" s="90"/>
      <c r="S7" s="90" t="s">
        <v>353</v>
      </c>
      <c r="T7" s="90" t="s">
        <v>354</v>
      </c>
      <c r="U7" s="90"/>
      <c r="V7" s="90"/>
      <c r="W7" s="90"/>
      <c r="X7" s="90"/>
      <c r="Y7" s="90" t="s">
        <v>355</v>
      </c>
      <c r="Z7" s="78">
        <v>45648</v>
      </c>
      <c r="AA7" s="90" t="s">
        <v>356</v>
      </c>
      <c r="AB7" s="90" t="s">
        <v>530</v>
      </c>
      <c r="AC7" s="90">
        <v>423280</v>
      </c>
      <c r="AD7" s="90">
        <v>545060</v>
      </c>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v>7377</v>
      </c>
      <c r="BJ7" s="90"/>
      <c r="BK7" s="90">
        <v>0.7</v>
      </c>
      <c r="BL7" s="90" t="s">
        <v>358</v>
      </c>
      <c r="BM7" s="90">
        <v>1730</v>
      </c>
      <c r="BN7" s="90">
        <v>1730</v>
      </c>
      <c r="BO7" s="90"/>
      <c r="BP7" s="90"/>
      <c r="BQ7" s="90"/>
      <c r="BR7" s="90"/>
      <c r="BS7" s="90"/>
      <c r="BT7" s="90"/>
      <c r="BU7" s="90"/>
      <c r="BV7" s="90"/>
      <c r="BW7" s="90"/>
      <c r="BX7" s="90"/>
      <c r="BY7" s="90"/>
      <c r="BZ7" s="90"/>
      <c r="CA7" s="90"/>
      <c r="CB7" s="90"/>
      <c r="CC7" s="90"/>
      <c r="CD7" s="90"/>
      <c r="CE7" s="90"/>
      <c r="CF7" s="90"/>
      <c r="CG7" s="90"/>
      <c r="CH7" s="90">
        <v>7</v>
      </c>
      <c r="CI7" s="90"/>
      <c r="CJ7" s="90"/>
      <c r="CK7" s="90"/>
      <c r="CL7" s="90"/>
      <c r="CM7" s="90"/>
      <c r="CN7" s="90"/>
      <c r="CO7" s="91"/>
      <c r="CP7" s="90"/>
      <c r="CQ7" s="90"/>
      <c r="CR7" s="92">
        <v>2.7240000000000002</v>
      </c>
      <c r="CS7" s="90">
        <v>1</v>
      </c>
      <c r="CT7" s="90">
        <v>0</v>
      </c>
      <c r="CU7" s="90">
        <v>1</v>
      </c>
      <c r="CV7" s="90" t="s">
        <v>360</v>
      </c>
      <c r="CW7" s="90" t="s">
        <v>62</v>
      </c>
      <c r="CX7" s="93">
        <v>1</v>
      </c>
      <c r="CY7" s="82" t="s">
        <v>99</v>
      </c>
      <c r="CZ7" s="150">
        <v>46477</v>
      </c>
      <c r="DA7" s="76" cm="1">
        <f t="array" ref="DA7" xml:space="preserve"> _xlfn.IFS(CX7 = 1, CR7 * CS7 * 1000000, CX7 = 0.000001, CR7 * CS7 )</f>
        <v>2724000</v>
      </c>
      <c r="DB7" s="90"/>
      <c r="DC7" s="76">
        <f t="shared" si="0"/>
        <v>2724000</v>
      </c>
      <c r="DD7" s="79">
        <v>1.0315244799999999</v>
      </c>
      <c r="DE7" s="76">
        <f t="shared" si="1"/>
        <v>2809872.6835199995</v>
      </c>
      <c r="DF7" s="79">
        <v>1.18063329601791</v>
      </c>
      <c r="DG7" s="79">
        <f t="shared" si="2"/>
        <v>3.3174292477349065</v>
      </c>
      <c r="DH7" s="100">
        <v>3.9699999999999999E-2</v>
      </c>
      <c r="DI7" s="79">
        <f t="shared" si="3"/>
        <v>1.0975161761256317E-2</v>
      </c>
      <c r="DJ7" s="90"/>
      <c r="DK7" s="76" t="str">
        <f t="shared" si="4"/>
        <v>7NW200583</v>
      </c>
    </row>
  </sheetData>
  <autoFilter ref="A4:DE5" xr:uid="{00000000-0001-0000-0700-000000000000}"/>
  <mergeCells count="1">
    <mergeCell ref="S2:T2"/>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713B-3D13-4323-A564-E7B9D18486BD}">
  <sheetPr codeName="Sheet20"/>
  <dimension ref="A1:DK18"/>
  <sheetViews>
    <sheetView showGridLines="0" topLeftCell="CY1" zoomScale="80" zoomScaleNormal="80" workbookViewId="0">
      <pane ySplit="4" topLeftCell="A5" activePane="bottomLeft" state="frozen"/>
      <selection pane="bottomLeft" activeCell="DG5" sqref="DG5:DG17"/>
      <selection activeCell="B42" sqref="B42"/>
    </sheetView>
  </sheetViews>
  <sheetFormatPr defaultColWidth="9" defaultRowHeight="22.15" outlineLevelCol="2"/>
  <cols>
    <col min="1" max="1" width="16" style="15" customWidth="1"/>
    <col min="2" max="2" width="9" style="15" hidden="1" customWidth="1" outlineLevel="1"/>
    <col min="3" max="3" width="11.42578125" style="15" hidden="1" customWidth="1" outlineLevel="1"/>
    <col min="4" max="7" width="9"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9" style="15" hidden="1" customWidth="1" outlineLevel="2"/>
    <col min="72" max="72" width="9.140625" style="15" hidden="1" customWidth="1" outlineLevel="2"/>
    <col min="73" max="75" width="9" style="15" hidden="1" customWidth="1" outlineLevel="2"/>
    <col min="76" max="77" width="9.140625" style="15" hidden="1" customWidth="1" outlineLevel="2"/>
    <col min="78" max="78" width="9" style="15" hidden="1" customWidth="1" outlineLevel="2"/>
    <col min="79" max="80" width="9.140625" style="15" hidden="1" customWidth="1" outlineLevel="2"/>
    <col min="81" max="81" width="9" style="15" hidden="1" customWidth="1" outlineLevel="2"/>
    <col min="82" max="84" width="9.140625" style="15" hidden="1" customWidth="1" outlineLevel="2"/>
    <col min="85" max="85" width="9"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2.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55"/>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90" customFormat="1" ht="22.5" thickTop="1">
      <c r="A5" s="90" t="s">
        <v>531</v>
      </c>
      <c r="B5" s="90" t="s">
        <v>381</v>
      </c>
      <c r="F5" s="90" t="s">
        <v>344</v>
      </c>
      <c r="G5" s="90" t="s">
        <v>532</v>
      </c>
      <c r="H5" s="90" t="s">
        <v>533</v>
      </c>
      <c r="I5" s="90" t="s">
        <v>534</v>
      </c>
      <c r="J5" s="90" t="s">
        <v>104</v>
      </c>
      <c r="K5" s="90" t="s">
        <v>535</v>
      </c>
      <c r="L5" s="90" t="s">
        <v>536</v>
      </c>
      <c r="M5" s="90" t="s">
        <v>537</v>
      </c>
      <c r="N5" s="90" t="s">
        <v>351</v>
      </c>
      <c r="O5" s="90" t="s">
        <v>538</v>
      </c>
      <c r="S5" s="90" t="s">
        <v>353</v>
      </c>
      <c r="T5" s="90" t="s">
        <v>354</v>
      </c>
      <c r="Y5" s="90" t="s">
        <v>355</v>
      </c>
      <c r="Z5" s="78">
        <v>45648</v>
      </c>
      <c r="AA5" s="90" t="s">
        <v>356</v>
      </c>
      <c r="AB5" s="90" t="s">
        <v>539</v>
      </c>
      <c r="AC5" s="90">
        <v>488332</v>
      </c>
      <c r="AD5" s="90" t="s">
        <v>540</v>
      </c>
      <c r="BI5" s="90">
        <v>8810</v>
      </c>
      <c r="BJ5" s="90" t="s">
        <v>541</v>
      </c>
      <c r="BK5" s="90" t="s">
        <v>542</v>
      </c>
      <c r="BL5" s="90" t="s">
        <v>543</v>
      </c>
      <c r="BM5" s="90">
        <v>2309</v>
      </c>
      <c r="BS5" s="90" t="s">
        <v>478</v>
      </c>
      <c r="CH5" s="90">
        <v>1.5</v>
      </c>
      <c r="CO5" s="91" t="s">
        <v>544</v>
      </c>
      <c r="CR5" s="94">
        <v>3.4727780499999881</v>
      </c>
      <c r="CS5" s="90">
        <v>1</v>
      </c>
      <c r="CT5" s="90">
        <v>0</v>
      </c>
      <c r="CU5" s="90">
        <v>1</v>
      </c>
      <c r="CV5" s="90" t="s">
        <v>360</v>
      </c>
      <c r="CW5" s="90" t="s">
        <v>62</v>
      </c>
      <c r="CX5" s="93">
        <v>1</v>
      </c>
      <c r="CY5" s="82" t="s">
        <v>103</v>
      </c>
      <c r="CZ5" s="95">
        <v>45808</v>
      </c>
      <c r="DA5" s="76" cm="1">
        <f t="array" ref="DA5" xml:space="preserve"> _xlfn.IFS(CX5 = 1, CR5 * CS5 * 1000000, CX5 = 0.000001, CR5 * CS5 )</f>
        <v>3472778.0499999882</v>
      </c>
      <c r="DC5" s="76">
        <f t="shared" ref="DC5:DC18" si="0">IF( DB5 = "", DA5, DB5)</f>
        <v>3472778.0499999882</v>
      </c>
      <c r="DD5" s="79">
        <v>1.0294842133333333</v>
      </c>
      <c r="DE5" s="76">
        <f t="shared" ref="DE5:DE18" si="1" xml:space="preserve"> DC5 * DD5</f>
        <v>3575170.1788855051</v>
      </c>
      <c r="DF5" s="79">
        <v>1.18063329601791</v>
      </c>
      <c r="DG5" s="79">
        <f t="shared" ref="DG5:DG18" si="2" xml:space="preserve"> ( DE5 * DF5 ) / 1000000</f>
        <v>4.220964952122535</v>
      </c>
      <c r="DH5" s="100">
        <v>3.9699999999999999E-2</v>
      </c>
      <c r="DI5" s="79">
        <f t="shared" ref="DI5:DI18" si="3" xml:space="preserve"> ( DG5 * DH5 ) / 12</f>
        <v>1.3964359049938721E-2</v>
      </c>
      <c r="DK5" s="76" t="str">
        <f t="shared" ref="DK5:DK18" si="4">IF(DJ5="",J5,IF(DJ5="AoN5","7TW100021AoN group",""))</f>
        <v>7SO200397</v>
      </c>
    </row>
    <row r="6" spans="1:115" s="90" customFormat="1">
      <c r="A6" s="90" t="s">
        <v>545</v>
      </c>
      <c r="F6" s="90" t="s">
        <v>344</v>
      </c>
      <c r="G6" s="90" t="s">
        <v>532</v>
      </c>
      <c r="H6" s="90" t="s">
        <v>533</v>
      </c>
      <c r="I6" s="90" t="s">
        <v>534</v>
      </c>
      <c r="J6" s="90" t="s">
        <v>105</v>
      </c>
      <c r="K6" s="90" t="s">
        <v>546</v>
      </c>
      <c r="L6" s="90" t="s">
        <v>547</v>
      </c>
      <c r="M6" s="90" t="s">
        <v>548</v>
      </c>
      <c r="N6" s="90" t="s">
        <v>549</v>
      </c>
      <c r="O6" s="90" t="s">
        <v>550</v>
      </c>
      <c r="S6" s="90" t="s">
        <v>551</v>
      </c>
      <c r="Y6" s="90" t="s">
        <v>355</v>
      </c>
      <c r="Z6" s="78">
        <v>45747</v>
      </c>
      <c r="AA6" s="90" t="s">
        <v>552</v>
      </c>
      <c r="AB6" s="90" t="s">
        <v>553</v>
      </c>
      <c r="AC6" s="90">
        <v>470540</v>
      </c>
      <c r="AD6" s="90">
        <v>105100</v>
      </c>
      <c r="CO6" s="91"/>
      <c r="CR6" s="96">
        <v>3.3371460958607218</v>
      </c>
      <c r="CS6" s="90">
        <v>1</v>
      </c>
      <c r="CT6" s="90">
        <v>0</v>
      </c>
      <c r="CU6" s="90">
        <v>0</v>
      </c>
      <c r="CV6" s="90" t="s">
        <v>360</v>
      </c>
      <c r="CW6" s="90" t="s">
        <v>62</v>
      </c>
      <c r="CX6" s="93">
        <v>1</v>
      </c>
      <c r="CY6" s="82" t="s">
        <v>103</v>
      </c>
      <c r="CZ6" s="95">
        <v>46843</v>
      </c>
      <c r="DA6" s="76" cm="1">
        <f t="array" ref="DA6" xml:space="preserve"> _xlfn.IFS(CX6 = 1, CR6 * CS6 * 1000000, CX6 = 0.000001, CR6 * CS6 )</f>
        <v>3337146.0958607215</v>
      </c>
      <c r="DC6" s="76">
        <f t="shared" si="0"/>
        <v>3337146.0958607215</v>
      </c>
      <c r="DD6" s="79">
        <v>1.0294842133333333</v>
      </c>
      <c r="DE6" s="76">
        <f t="shared" si="1"/>
        <v>3435539.2232755795</v>
      </c>
      <c r="DF6" s="79">
        <v>1.18063329601791</v>
      </c>
      <c r="DG6" s="79">
        <f t="shared" si="2"/>
        <v>4.0561119967746579</v>
      </c>
      <c r="DH6" s="100">
        <v>3.9699999999999999E-2</v>
      </c>
      <c r="DI6" s="79">
        <f t="shared" si="3"/>
        <v>1.3418970522662827E-2</v>
      </c>
      <c r="DK6" s="76" t="str">
        <f t="shared" si="4"/>
        <v>7SO300507</v>
      </c>
    </row>
    <row r="7" spans="1:115" s="90" customFormat="1">
      <c r="A7" s="90" t="s">
        <v>554</v>
      </c>
      <c r="F7" s="90" t="s">
        <v>344</v>
      </c>
      <c r="G7" s="90" t="s">
        <v>532</v>
      </c>
      <c r="H7" s="90" t="s">
        <v>533</v>
      </c>
      <c r="I7" s="90" t="s">
        <v>534</v>
      </c>
      <c r="J7" s="90" t="s">
        <v>106</v>
      </c>
      <c r="K7" s="90" t="s">
        <v>555</v>
      </c>
      <c r="L7" s="90" t="s">
        <v>556</v>
      </c>
      <c r="M7" s="90" t="s">
        <v>557</v>
      </c>
      <c r="N7" s="90" t="s">
        <v>351</v>
      </c>
      <c r="O7" s="90" t="s">
        <v>538</v>
      </c>
      <c r="S7" s="90" t="s">
        <v>551</v>
      </c>
      <c r="Y7" s="90" t="s">
        <v>355</v>
      </c>
      <c r="Z7" s="78">
        <v>45747</v>
      </c>
      <c r="AA7" s="90" t="s">
        <v>552</v>
      </c>
      <c r="AB7" s="90" t="s">
        <v>558</v>
      </c>
      <c r="AC7" s="90">
        <v>484316</v>
      </c>
      <c r="AD7" s="90">
        <v>103917</v>
      </c>
      <c r="CO7" s="91"/>
      <c r="CR7" s="96">
        <v>3.3371460958607218</v>
      </c>
      <c r="CS7" s="90">
        <v>1</v>
      </c>
      <c r="CT7" s="90">
        <v>0</v>
      </c>
      <c r="CU7" s="90">
        <v>0</v>
      </c>
      <c r="CV7" s="90" t="s">
        <v>360</v>
      </c>
      <c r="CW7" s="90" t="s">
        <v>62</v>
      </c>
      <c r="CX7" s="93">
        <v>1</v>
      </c>
      <c r="CY7" s="82" t="s">
        <v>103</v>
      </c>
      <c r="CZ7" s="95">
        <v>46843</v>
      </c>
      <c r="DA7" s="76" cm="1">
        <f t="array" ref="DA7" xml:space="preserve"> _xlfn.IFS(CX7 = 1, CR7 * CS7 * 1000000, CX7 = 0.000001, CR7 * CS7 )</f>
        <v>3337146.0958607215</v>
      </c>
      <c r="DC7" s="76">
        <f t="shared" si="0"/>
        <v>3337146.0958607215</v>
      </c>
      <c r="DD7" s="79">
        <v>1.0294842133333333</v>
      </c>
      <c r="DE7" s="76">
        <f t="shared" si="1"/>
        <v>3435539.2232755795</v>
      </c>
      <c r="DF7" s="79">
        <v>1.18063329601791</v>
      </c>
      <c r="DG7" s="79">
        <f t="shared" si="2"/>
        <v>4.0561119967746579</v>
      </c>
      <c r="DH7" s="100">
        <v>3.9699999999999999E-2</v>
      </c>
      <c r="DI7" s="79">
        <f t="shared" si="3"/>
        <v>1.3418970522662827E-2</v>
      </c>
      <c r="DK7" s="76" t="str">
        <f t="shared" si="4"/>
        <v>7SO300513</v>
      </c>
    </row>
    <row r="8" spans="1:115" s="90" customFormat="1">
      <c r="A8" s="90" t="s">
        <v>559</v>
      </c>
      <c r="F8" s="90" t="s">
        <v>344</v>
      </c>
      <c r="G8" s="90" t="s">
        <v>532</v>
      </c>
      <c r="H8" s="90" t="s">
        <v>533</v>
      </c>
      <c r="I8" s="90" t="s">
        <v>534</v>
      </c>
      <c r="J8" s="90" t="s">
        <v>107</v>
      </c>
      <c r="K8" s="90" t="s">
        <v>560</v>
      </c>
      <c r="L8" s="90" t="s">
        <v>561</v>
      </c>
      <c r="M8" s="90" t="s">
        <v>562</v>
      </c>
      <c r="N8" s="90" t="s">
        <v>351</v>
      </c>
      <c r="O8" s="90" t="s">
        <v>538</v>
      </c>
      <c r="S8" s="90" t="s">
        <v>551</v>
      </c>
      <c r="Y8" s="90" t="s">
        <v>355</v>
      </c>
      <c r="Z8" s="78">
        <v>45747</v>
      </c>
      <c r="AA8" s="90" t="s">
        <v>552</v>
      </c>
      <c r="AB8" s="90" t="s">
        <v>563</v>
      </c>
      <c r="AC8" s="90">
        <v>494490</v>
      </c>
      <c r="AD8" s="90">
        <v>103290</v>
      </c>
      <c r="CO8" s="91"/>
      <c r="CR8" s="96">
        <v>3.3371460958607218</v>
      </c>
      <c r="CS8" s="90">
        <v>1</v>
      </c>
      <c r="CT8" s="90">
        <v>0</v>
      </c>
      <c r="CU8" s="90">
        <v>0</v>
      </c>
      <c r="CV8" s="90" t="s">
        <v>360</v>
      </c>
      <c r="CW8" s="90" t="s">
        <v>62</v>
      </c>
      <c r="CX8" s="93">
        <v>1</v>
      </c>
      <c r="CY8" s="82" t="s">
        <v>103</v>
      </c>
      <c r="CZ8" s="95">
        <v>46843</v>
      </c>
      <c r="DA8" s="76" cm="1">
        <f t="array" ref="DA8" xml:space="preserve"> _xlfn.IFS(CX8 = 1, CR8 * CS8 * 1000000, CX8 = 0.000001, CR8 * CS8 )</f>
        <v>3337146.0958607215</v>
      </c>
      <c r="DC8" s="76">
        <f t="shared" si="0"/>
        <v>3337146.0958607215</v>
      </c>
      <c r="DD8" s="79">
        <v>1.0294842133333333</v>
      </c>
      <c r="DE8" s="76">
        <f t="shared" si="1"/>
        <v>3435539.2232755795</v>
      </c>
      <c r="DF8" s="79">
        <v>1.18063329601791</v>
      </c>
      <c r="DG8" s="79">
        <f t="shared" si="2"/>
        <v>4.0561119967746579</v>
      </c>
      <c r="DH8" s="100">
        <v>3.9699999999999999E-2</v>
      </c>
      <c r="DI8" s="79">
        <f t="shared" si="3"/>
        <v>1.3418970522662827E-2</v>
      </c>
      <c r="DK8" s="76" t="str">
        <f t="shared" si="4"/>
        <v>7SO300531</v>
      </c>
    </row>
    <row r="9" spans="1:115" s="90" customFormat="1">
      <c r="A9" s="90" t="s">
        <v>564</v>
      </c>
      <c r="F9" s="90" t="s">
        <v>344</v>
      </c>
      <c r="G9" s="90" t="s">
        <v>532</v>
      </c>
      <c r="H9" s="90" t="s">
        <v>533</v>
      </c>
      <c r="I9" s="90" t="s">
        <v>534</v>
      </c>
      <c r="J9" s="90" t="s">
        <v>108</v>
      </c>
      <c r="K9" s="90" t="s">
        <v>565</v>
      </c>
      <c r="L9" s="90" t="s">
        <v>566</v>
      </c>
      <c r="M9" s="90" t="s">
        <v>567</v>
      </c>
      <c r="N9" s="90" t="s">
        <v>351</v>
      </c>
      <c r="O9" s="90" t="s">
        <v>568</v>
      </c>
      <c r="S9" s="90" t="s">
        <v>551</v>
      </c>
      <c r="Y9" s="90" t="s">
        <v>355</v>
      </c>
      <c r="Z9" s="78">
        <v>45747</v>
      </c>
      <c r="AA9" s="90" t="s">
        <v>552</v>
      </c>
      <c r="CO9" s="91"/>
      <c r="CR9" s="96">
        <v>3.3371460958607218</v>
      </c>
      <c r="CS9" s="90">
        <v>1</v>
      </c>
      <c r="CT9" s="90">
        <v>0</v>
      </c>
      <c r="CU9" s="90">
        <v>0</v>
      </c>
      <c r="CV9" s="90" t="s">
        <v>360</v>
      </c>
      <c r="CW9" s="90" t="s">
        <v>62</v>
      </c>
      <c r="CX9" s="93">
        <v>1</v>
      </c>
      <c r="CY9" s="82" t="s">
        <v>103</v>
      </c>
      <c r="CZ9" s="95">
        <v>46843</v>
      </c>
      <c r="DA9" s="76" cm="1">
        <f t="array" ref="DA9" xml:space="preserve"> _xlfn.IFS(CX9 = 1, CR9 * CS9 * 1000000, CX9 = 0.000001, CR9 * CS9 )</f>
        <v>3337146.0958607215</v>
      </c>
      <c r="DC9" s="76">
        <f t="shared" si="0"/>
        <v>3337146.0958607215</v>
      </c>
      <c r="DD9" s="79">
        <v>1.0294842133333333</v>
      </c>
      <c r="DE9" s="76">
        <f t="shared" si="1"/>
        <v>3435539.2232755795</v>
      </c>
      <c r="DF9" s="79">
        <v>1.18063329601791</v>
      </c>
      <c r="DG9" s="79">
        <f t="shared" si="2"/>
        <v>4.0561119967746579</v>
      </c>
      <c r="DH9" s="100">
        <v>3.9699999999999999E-2</v>
      </c>
      <c r="DI9" s="79">
        <f t="shared" si="3"/>
        <v>1.3418970522662827E-2</v>
      </c>
      <c r="DK9" s="76" t="str">
        <f t="shared" si="4"/>
        <v>7SO300538</v>
      </c>
    </row>
    <row r="10" spans="1:115" s="90" customFormat="1">
      <c r="A10" s="90" t="s">
        <v>569</v>
      </c>
      <c r="F10" s="90" t="s">
        <v>344</v>
      </c>
      <c r="G10" s="90" t="s">
        <v>570</v>
      </c>
      <c r="H10" s="90" t="s">
        <v>571</v>
      </c>
      <c r="I10" s="90" t="s">
        <v>534</v>
      </c>
      <c r="J10" s="90" t="s">
        <v>109</v>
      </c>
      <c r="K10" s="90" t="s">
        <v>572</v>
      </c>
      <c r="L10" s="90" t="s">
        <v>573</v>
      </c>
      <c r="M10" s="90" t="s">
        <v>574</v>
      </c>
      <c r="N10" s="90" t="s">
        <v>351</v>
      </c>
      <c r="O10" s="90" t="s">
        <v>575</v>
      </c>
      <c r="S10" s="90" t="s">
        <v>551</v>
      </c>
      <c r="Y10" s="90" t="s">
        <v>355</v>
      </c>
      <c r="Z10" s="78">
        <v>45747</v>
      </c>
      <c r="AA10" s="90" t="s">
        <v>552</v>
      </c>
      <c r="AB10" s="90" t="s">
        <v>576</v>
      </c>
      <c r="AC10" s="90">
        <v>539780</v>
      </c>
      <c r="AD10" s="90">
        <v>150040</v>
      </c>
      <c r="CO10" s="91"/>
      <c r="CR10" s="96">
        <v>3.3371460958607218</v>
      </c>
      <c r="CS10" s="90">
        <v>1</v>
      </c>
      <c r="CT10" s="90">
        <v>0</v>
      </c>
      <c r="CU10" s="90">
        <v>0</v>
      </c>
      <c r="CV10" s="90" t="s">
        <v>360</v>
      </c>
      <c r="CW10" s="90" t="s">
        <v>62</v>
      </c>
      <c r="CX10" s="93">
        <v>1</v>
      </c>
      <c r="CY10" s="82" t="s">
        <v>103</v>
      </c>
      <c r="CZ10" s="95">
        <v>46843</v>
      </c>
      <c r="DA10" s="76" cm="1">
        <f t="array" ref="DA10" xml:space="preserve"> _xlfn.IFS(CX10 = 1, CR10 * CS10 * 1000000, CX10 = 0.000001, CR10 * CS10 )</f>
        <v>3337146.0958607215</v>
      </c>
      <c r="DC10" s="76">
        <f t="shared" si="0"/>
        <v>3337146.0958607215</v>
      </c>
      <c r="DD10" s="79">
        <v>1.0294842133333333</v>
      </c>
      <c r="DE10" s="76">
        <f t="shared" si="1"/>
        <v>3435539.2232755795</v>
      </c>
      <c r="DF10" s="79">
        <v>1.18063329601791</v>
      </c>
      <c r="DG10" s="79">
        <f t="shared" si="2"/>
        <v>4.0561119967746579</v>
      </c>
      <c r="DH10" s="100">
        <v>3.9699999999999999E-2</v>
      </c>
      <c r="DI10" s="79">
        <f t="shared" si="3"/>
        <v>1.3418970522662827E-2</v>
      </c>
      <c r="DK10" s="76" t="str">
        <f t="shared" si="4"/>
        <v>7SO300542</v>
      </c>
    </row>
    <row r="11" spans="1:115" s="90" customFormat="1">
      <c r="A11" s="90" t="s">
        <v>577</v>
      </c>
      <c r="F11" s="90" t="s">
        <v>344</v>
      </c>
      <c r="G11" s="90" t="s">
        <v>532</v>
      </c>
      <c r="H11" s="90" t="s">
        <v>533</v>
      </c>
      <c r="I11" s="90" t="s">
        <v>534</v>
      </c>
      <c r="J11" s="90" t="s">
        <v>110</v>
      </c>
      <c r="K11" s="90" t="s">
        <v>578</v>
      </c>
      <c r="L11" s="90" t="s">
        <v>579</v>
      </c>
      <c r="M11" s="90" t="s">
        <v>580</v>
      </c>
      <c r="N11" s="90" t="s">
        <v>351</v>
      </c>
      <c r="O11" s="90" t="s">
        <v>581</v>
      </c>
      <c r="S11" s="90" t="s">
        <v>551</v>
      </c>
      <c r="Y11" s="90" t="s">
        <v>355</v>
      </c>
      <c r="Z11" s="78">
        <v>45747</v>
      </c>
      <c r="AA11" s="90" t="s">
        <v>552</v>
      </c>
      <c r="AB11" s="90" t="s">
        <v>582</v>
      </c>
      <c r="AC11" s="90">
        <v>458100</v>
      </c>
      <c r="AD11" s="90">
        <v>97700</v>
      </c>
      <c r="CO11" s="91"/>
      <c r="CR11" s="96">
        <v>3.3371460958607218</v>
      </c>
      <c r="CS11" s="90">
        <v>1</v>
      </c>
      <c r="CT11" s="90">
        <v>0</v>
      </c>
      <c r="CU11" s="90">
        <v>0</v>
      </c>
      <c r="CV11" s="90" t="s">
        <v>360</v>
      </c>
      <c r="CW11" s="90" t="s">
        <v>62</v>
      </c>
      <c r="CX11" s="93">
        <v>1</v>
      </c>
      <c r="CY11" s="82" t="s">
        <v>103</v>
      </c>
      <c r="CZ11" s="95">
        <v>46843</v>
      </c>
      <c r="DA11" s="76" cm="1">
        <f t="array" ref="DA11" xml:space="preserve"> _xlfn.IFS(CX11 = 1, CR11 * CS11 * 1000000, CX11 = 0.000001, CR11 * CS11 )</f>
        <v>3337146.0958607215</v>
      </c>
      <c r="DC11" s="76">
        <f t="shared" si="0"/>
        <v>3337146.0958607215</v>
      </c>
      <c r="DD11" s="79">
        <v>1.0294842133333333</v>
      </c>
      <c r="DE11" s="76">
        <f t="shared" si="1"/>
        <v>3435539.2232755795</v>
      </c>
      <c r="DF11" s="79">
        <v>1.18063329601791</v>
      </c>
      <c r="DG11" s="79">
        <f t="shared" si="2"/>
        <v>4.0561119967746579</v>
      </c>
      <c r="DH11" s="100">
        <v>3.9699999999999999E-2</v>
      </c>
      <c r="DI11" s="79">
        <f t="shared" si="3"/>
        <v>1.3418970522662827E-2</v>
      </c>
      <c r="DK11" s="76" t="str">
        <f t="shared" si="4"/>
        <v>7SO300544</v>
      </c>
    </row>
    <row r="12" spans="1:115" s="90" customFormat="1">
      <c r="A12" s="90" t="s">
        <v>583</v>
      </c>
      <c r="F12" s="90" t="s">
        <v>344</v>
      </c>
      <c r="G12" s="90" t="s">
        <v>570</v>
      </c>
      <c r="H12" s="90" t="s">
        <v>571</v>
      </c>
      <c r="I12" s="90" t="s">
        <v>534</v>
      </c>
      <c r="J12" s="90" t="s">
        <v>111</v>
      </c>
      <c r="K12" s="90" t="s">
        <v>584</v>
      </c>
      <c r="L12" s="90" t="s">
        <v>585</v>
      </c>
      <c r="M12" s="90" t="s">
        <v>586</v>
      </c>
      <c r="N12" s="90" t="s">
        <v>549</v>
      </c>
      <c r="O12" s="90" t="s">
        <v>587</v>
      </c>
      <c r="S12" s="90" t="s">
        <v>551</v>
      </c>
      <c r="Y12" s="90" t="s">
        <v>355</v>
      </c>
      <c r="Z12" s="78">
        <v>45747</v>
      </c>
      <c r="AA12" s="90" t="s">
        <v>552</v>
      </c>
      <c r="AB12" s="90" t="s">
        <v>588</v>
      </c>
      <c r="AC12" s="90">
        <v>591260</v>
      </c>
      <c r="AD12" s="90">
        <v>164740</v>
      </c>
      <c r="CO12" s="91"/>
      <c r="CR12" s="96">
        <v>3.3371460958607218</v>
      </c>
      <c r="CS12" s="97">
        <v>1</v>
      </c>
      <c r="CT12" s="90">
        <v>0</v>
      </c>
      <c r="CU12" s="90">
        <v>0</v>
      </c>
      <c r="CV12" s="90" t="s">
        <v>360</v>
      </c>
      <c r="CW12" s="90" t="s">
        <v>62</v>
      </c>
      <c r="CX12" s="93">
        <v>1</v>
      </c>
      <c r="CY12" s="82" t="s">
        <v>103</v>
      </c>
      <c r="CZ12" s="95">
        <v>46843</v>
      </c>
      <c r="DA12" s="76" cm="1">
        <f t="array" ref="DA12" xml:space="preserve"> _xlfn.IFS(CX12 = 1, CR12 * CS12 * 1000000, CX12 = 0.000001, CR12 * CS12 )</f>
        <v>3337146.0958607215</v>
      </c>
      <c r="DC12" s="76">
        <f t="shared" si="0"/>
        <v>3337146.0958607215</v>
      </c>
      <c r="DD12" s="79">
        <v>1.0294842133333333</v>
      </c>
      <c r="DE12" s="76">
        <f t="shared" si="1"/>
        <v>3435539.2232755795</v>
      </c>
      <c r="DF12" s="79">
        <v>1.18063329601791</v>
      </c>
      <c r="DG12" s="79">
        <f t="shared" si="2"/>
        <v>4.0561119967746579</v>
      </c>
      <c r="DH12" s="100">
        <v>3.9699999999999999E-2</v>
      </c>
      <c r="DI12" s="79">
        <f t="shared" si="3"/>
        <v>1.3418970522662827E-2</v>
      </c>
      <c r="DK12" s="76" t="str">
        <f t="shared" si="4"/>
        <v>7SO300552</v>
      </c>
    </row>
    <row r="13" spans="1:115" s="90" customFormat="1">
      <c r="A13" s="90" t="s">
        <v>589</v>
      </c>
      <c r="F13" s="90" t="s">
        <v>344</v>
      </c>
      <c r="G13" s="90" t="s">
        <v>532</v>
      </c>
      <c r="H13" s="90" t="s">
        <v>533</v>
      </c>
      <c r="I13" s="90" t="s">
        <v>534</v>
      </c>
      <c r="J13" s="90" t="s">
        <v>112</v>
      </c>
      <c r="K13" s="90" t="s">
        <v>590</v>
      </c>
      <c r="L13" s="90" t="s">
        <v>536</v>
      </c>
      <c r="M13" s="90" t="s">
        <v>537</v>
      </c>
      <c r="N13" s="90" t="s">
        <v>351</v>
      </c>
      <c r="O13" s="90" t="s">
        <v>538</v>
      </c>
      <c r="S13" s="90" t="s">
        <v>551</v>
      </c>
      <c r="Y13" s="90" t="s">
        <v>355</v>
      </c>
      <c r="Z13" s="78">
        <v>45747</v>
      </c>
      <c r="AA13" s="90" t="s">
        <v>552</v>
      </c>
      <c r="AB13" s="90" t="s">
        <v>539</v>
      </c>
      <c r="AC13" s="90">
        <v>488270</v>
      </c>
      <c r="AD13" s="90">
        <v>98950</v>
      </c>
      <c r="CO13" s="91"/>
      <c r="CR13" s="96">
        <v>3.3371460958607218</v>
      </c>
      <c r="CS13" s="90">
        <v>1</v>
      </c>
      <c r="CT13" s="90">
        <v>0</v>
      </c>
      <c r="CU13" s="90">
        <v>0</v>
      </c>
      <c r="CV13" s="90" t="s">
        <v>360</v>
      </c>
      <c r="CW13" s="90" t="s">
        <v>62</v>
      </c>
      <c r="CX13" s="93">
        <v>1</v>
      </c>
      <c r="CY13" s="82" t="s">
        <v>103</v>
      </c>
      <c r="CZ13" s="95">
        <v>45808</v>
      </c>
      <c r="DA13" s="76" cm="1">
        <f t="array" ref="DA13" xml:space="preserve"> _xlfn.IFS(CX13 = 1, CR13 * CS13 * 1000000, CX13 = 0.000001, CR13 * CS13 )</f>
        <v>3337146.0958607215</v>
      </c>
      <c r="DC13" s="76">
        <f t="shared" si="0"/>
        <v>3337146.0958607215</v>
      </c>
      <c r="DD13" s="79">
        <v>1.0294842133333333</v>
      </c>
      <c r="DE13" s="76">
        <f t="shared" si="1"/>
        <v>3435539.2232755795</v>
      </c>
      <c r="DF13" s="79">
        <v>1.18063329601791</v>
      </c>
      <c r="DG13" s="79">
        <f t="shared" si="2"/>
        <v>4.0561119967746579</v>
      </c>
      <c r="DH13" s="100">
        <v>3.9699999999999999E-2</v>
      </c>
      <c r="DI13" s="79">
        <f t="shared" si="3"/>
        <v>1.3418970522662827E-2</v>
      </c>
      <c r="DK13" s="76" t="str">
        <f t="shared" si="4"/>
        <v>7SO300561</v>
      </c>
    </row>
    <row r="14" spans="1:115" s="90" customFormat="1">
      <c r="A14" s="90" t="s">
        <v>591</v>
      </c>
      <c r="F14" s="90" t="s">
        <v>344</v>
      </c>
      <c r="G14" s="90" t="s">
        <v>532</v>
      </c>
      <c r="H14" s="90" t="s">
        <v>571</v>
      </c>
      <c r="I14" s="90" t="s">
        <v>534</v>
      </c>
      <c r="J14" s="90" t="s">
        <v>113</v>
      </c>
      <c r="K14" s="90" t="s">
        <v>592</v>
      </c>
      <c r="L14" s="90" t="s">
        <v>593</v>
      </c>
      <c r="M14" s="90" t="s">
        <v>594</v>
      </c>
      <c r="N14" s="90" t="s">
        <v>351</v>
      </c>
      <c r="O14" s="90" t="s">
        <v>595</v>
      </c>
      <c r="S14" s="90" t="s">
        <v>551</v>
      </c>
      <c r="Y14" s="90" t="s">
        <v>355</v>
      </c>
      <c r="Z14" s="78">
        <v>45747</v>
      </c>
      <c r="AA14" s="90" t="s">
        <v>552</v>
      </c>
      <c r="AB14" s="90" t="s">
        <v>596</v>
      </c>
      <c r="AC14" s="90">
        <v>613500</v>
      </c>
      <c r="AD14" s="90">
        <v>168150</v>
      </c>
      <c r="CO14" s="91"/>
      <c r="CR14" s="96">
        <v>3.3371460958607218</v>
      </c>
      <c r="CS14" s="97">
        <v>1</v>
      </c>
      <c r="CT14" s="90">
        <v>0</v>
      </c>
      <c r="CU14" s="90">
        <v>0</v>
      </c>
      <c r="CV14" s="90" t="s">
        <v>360</v>
      </c>
      <c r="CW14" s="90" t="s">
        <v>62</v>
      </c>
      <c r="CX14" s="93">
        <v>1</v>
      </c>
      <c r="CY14" s="82" t="s">
        <v>103</v>
      </c>
      <c r="CZ14" s="95">
        <v>46843</v>
      </c>
      <c r="DA14" s="76" cm="1">
        <f t="array" ref="DA14" xml:space="preserve"> _xlfn.IFS(CX14 = 1, CR14 * CS14 * 1000000, CX14 = 0.000001, CR14 * CS14 )</f>
        <v>3337146.0958607215</v>
      </c>
      <c r="DC14" s="76">
        <f t="shared" si="0"/>
        <v>3337146.0958607215</v>
      </c>
      <c r="DD14" s="79">
        <v>1.0294842133333333</v>
      </c>
      <c r="DE14" s="76">
        <f t="shared" si="1"/>
        <v>3435539.2232755795</v>
      </c>
      <c r="DF14" s="79">
        <v>1.18063329601791</v>
      </c>
      <c r="DG14" s="79">
        <f t="shared" si="2"/>
        <v>4.0561119967746579</v>
      </c>
      <c r="DH14" s="100">
        <v>3.9699999999999999E-2</v>
      </c>
      <c r="DI14" s="79">
        <f t="shared" si="3"/>
        <v>1.3418970522662827E-2</v>
      </c>
      <c r="DK14" s="76" t="str">
        <f t="shared" si="4"/>
        <v>7SO300562</v>
      </c>
    </row>
    <row r="15" spans="1:115" s="90" customFormat="1">
      <c r="A15" s="90" t="s">
        <v>597</v>
      </c>
      <c r="F15" s="90" t="s">
        <v>344</v>
      </c>
      <c r="G15" s="90" t="s">
        <v>570</v>
      </c>
      <c r="H15" s="90" t="s">
        <v>571</v>
      </c>
      <c r="I15" s="90" t="s">
        <v>534</v>
      </c>
      <c r="J15" s="90" t="s">
        <v>114</v>
      </c>
      <c r="K15" s="90" t="s">
        <v>598</v>
      </c>
      <c r="L15" s="90" t="s">
        <v>599</v>
      </c>
      <c r="M15" s="90" t="s">
        <v>600</v>
      </c>
      <c r="N15" s="90" t="s">
        <v>351</v>
      </c>
      <c r="O15" s="90" t="s">
        <v>601</v>
      </c>
      <c r="S15" s="90" t="s">
        <v>551</v>
      </c>
      <c r="Y15" s="90" t="s">
        <v>355</v>
      </c>
      <c r="Z15" s="78">
        <v>45747</v>
      </c>
      <c r="AA15" s="90" t="s">
        <v>552</v>
      </c>
      <c r="AB15" s="90" t="s">
        <v>602</v>
      </c>
      <c r="AC15" s="90">
        <v>552690</v>
      </c>
      <c r="AD15" s="90">
        <v>137420</v>
      </c>
      <c r="CO15" s="91"/>
      <c r="CR15" s="96">
        <v>3.3371460958607218</v>
      </c>
      <c r="CS15" s="97">
        <v>1</v>
      </c>
      <c r="CT15" s="90">
        <v>0</v>
      </c>
      <c r="CU15" s="90">
        <v>0</v>
      </c>
      <c r="CV15" s="90" t="s">
        <v>360</v>
      </c>
      <c r="CW15" s="90" t="s">
        <v>62</v>
      </c>
      <c r="CX15" s="93">
        <v>1</v>
      </c>
      <c r="CY15" s="82" t="s">
        <v>103</v>
      </c>
      <c r="CZ15" s="95">
        <v>46843</v>
      </c>
      <c r="DA15" s="76" cm="1">
        <f t="array" ref="DA15" xml:space="preserve"> _xlfn.IFS(CX15 = 1, CR15 * CS15 * 1000000, CX15 = 0.000001, CR15 * CS15 )</f>
        <v>3337146.0958607215</v>
      </c>
      <c r="DC15" s="76">
        <f t="shared" si="0"/>
        <v>3337146.0958607215</v>
      </c>
      <c r="DD15" s="79">
        <v>1.0294842133333333</v>
      </c>
      <c r="DE15" s="76">
        <f t="shared" si="1"/>
        <v>3435539.2232755795</v>
      </c>
      <c r="DF15" s="79">
        <v>1.18063329601791</v>
      </c>
      <c r="DG15" s="79">
        <f t="shared" si="2"/>
        <v>4.0561119967746579</v>
      </c>
      <c r="DH15" s="100">
        <v>3.9699999999999999E-2</v>
      </c>
      <c r="DI15" s="79">
        <f t="shared" si="3"/>
        <v>1.3418970522662827E-2</v>
      </c>
      <c r="DK15" s="76" t="str">
        <f t="shared" si="4"/>
        <v>7SO300563</v>
      </c>
    </row>
    <row r="16" spans="1:115" s="90" customFormat="1">
      <c r="A16" s="90" t="s">
        <v>603</v>
      </c>
      <c r="F16" s="90" t="s">
        <v>344</v>
      </c>
      <c r="G16" s="90" t="s">
        <v>532</v>
      </c>
      <c r="H16" s="90" t="s">
        <v>533</v>
      </c>
      <c r="I16" s="90" t="s">
        <v>534</v>
      </c>
      <c r="J16" s="90" t="s">
        <v>115</v>
      </c>
      <c r="K16" s="90" t="s">
        <v>604</v>
      </c>
      <c r="L16" s="90" t="s">
        <v>547</v>
      </c>
      <c r="M16" s="90" t="s">
        <v>548</v>
      </c>
      <c r="N16" s="90" t="s">
        <v>549</v>
      </c>
      <c r="O16" s="90" t="s">
        <v>550</v>
      </c>
      <c r="S16" s="90" t="s">
        <v>605</v>
      </c>
      <c r="Y16" s="90" t="s">
        <v>355</v>
      </c>
      <c r="Z16" s="78">
        <v>45747</v>
      </c>
      <c r="AA16" s="90" t="s">
        <v>552</v>
      </c>
      <c r="AB16" s="90" t="s">
        <v>553</v>
      </c>
      <c r="AC16" s="90">
        <v>470540</v>
      </c>
      <c r="AD16" s="90">
        <v>105100</v>
      </c>
      <c r="CO16" s="91"/>
      <c r="CR16" s="96">
        <v>13.510092206707439</v>
      </c>
      <c r="CS16" s="90">
        <v>1</v>
      </c>
      <c r="CT16" s="90">
        <v>0</v>
      </c>
      <c r="CU16" s="90">
        <v>0</v>
      </c>
      <c r="CV16" s="90" t="s">
        <v>360</v>
      </c>
      <c r="CW16" s="90" t="s">
        <v>62</v>
      </c>
      <c r="CX16" s="93">
        <v>1</v>
      </c>
      <c r="CY16" s="82" t="s">
        <v>103</v>
      </c>
      <c r="CZ16" s="95">
        <v>45972</v>
      </c>
      <c r="DA16" s="76" cm="1">
        <f t="array" ref="DA16" xml:space="preserve"> _xlfn.IFS(CX16 = 1, CR16 * CS16 * 1000000, CX16 = 0.000001, CR16 * CS16 )</f>
        <v>13510092.206707438</v>
      </c>
      <c r="DC16" s="76">
        <f t="shared" si="0"/>
        <v>13510092.206707438</v>
      </c>
      <c r="DD16" s="79">
        <v>1.0294842133333333</v>
      </c>
      <c r="DE16" s="76">
        <f t="shared" si="1"/>
        <v>13908426.647483004</v>
      </c>
      <c r="DF16" s="79">
        <v>1.18063329601791</v>
      </c>
      <c r="DG16" s="79">
        <f t="shared" si="2"/>
        <v>16.420751595241189</v>
      </c>
      <c r="DH16" s="100">
        <v>3.9699999999999999E-2</v>
      </c>
      <c r="DI16" s="79">
        <f t="shared" si="3"/>
        <v>5.4325319860922934E-2</v>
      </c>
      <c r="DK16" s="76" t="str">
        <f t="shared" si="4"/>
        <v>7SO400120</v>
      </c>
    </row>
    <row r="17" spans="1:115" s="90" customFormat="1">
      <c r="A17" s="90" t="s">
        <v>606</v>
      </c>
      <c r="F17" s="90" t="s">
        <v>344</v>
      </c>
      <c r="G17" s="90" t="s">
        <v>570</v>
      </c>
      <c r="H17" s="90" t="s">
        <v>571</v>
      </c>
      <c r="I17" s="90" t="s">
        <v>534</v>
      </c>
      <c r="J17" s="90" t="s">
        <v>116</v>
      </c>
      <c r="K17" s="90" t="s">
        <v>607</v>
      </c>
      <c r="L17" s="90" t="s">
        <v>608</v>
      </c>
      <c r="M17" s="90" t="s">
        <v>609</v>
      </c>
      <c r="N17" s="90" t="s">
        <v>549</v>
      </c>
      <c r="O17" s="90" t="s">
        <v>587</v>
      </c>
      <c r="S17" s="90" t="s">
        <v>605</v>
      </c>
      <c r="Y17" s="90" t="s">
        <v>355</v>
      </c>
      <c r="Z17" s="78">
        <v>45747</v>
      </c>
      <c r="AA17" s="90" t="s">
        <v>552</v>
      </c>
      <c r="AB17" s="90" t="s">
        <v>610</v>
      </c>
      <c r="AC17" s="90">
        <v>583150</v>
      </c>
      <c r="AD17" s="90">
        <v>169000</v>
      </c>
      <c r="CO17" s="91"/>
      <c r="CR17" s="96">
        <v>13.510092206707439</v>
      </c>
      <c r="CS17" s="97">
        <v>1</v>
      </c>
      <c r="CT17" s="90">
        <v>0</v>
      </c>
      <c r="CU17" s="90">
        <v>0</v>
      </c>
      <c r="CV17" s="90" t="s">
        <v>360</v>
      </c>
      <c r="CW17" s="90" t="s">
        <v>62</v>
      </c>
      <c r="CX17" s="93">
        <v>1</v>
      </c>
      <c r="CY17" s="82" t="s">
        <v>103</v>
      </c>
      <c r="CZ17" s="95">
        <v>46843</v>
      </c>
      <c r="DA17" s="76" cm="1">
        <f t="array" ref="DA17" xml:space="preserve"> _xlfn.IFS(CX17 = 1, CR17 * CS17 * 1000000, CX17 = 0.000001, CR17 * CS17 )</f>
        <v>13510092.206707438</v>
      </c>
      <c r="DC17" s="76">
        <f t="shared" si="0"/>
        <v>13510092.206707438</v>
      </c>
      <c r="DD17" s="79">
        <v>1.0294842133333333</v>
      </c>
      <c r="DE17" s="76">
        <f t="shared" si="1"/>
        <v>13908426.647483004</v>
      </c>
      <c r="DF17" s="79">
        <v>1.18063329601791</v>
      </c>
      <c r="DG17" s="79">
        <f t="shared" si="2"/>
        <v>16.420751595241189</v>
      </c>
      <c r="DH17" s="100">
        <v>3.9699999999999999E-2</v>
      </c>
      <c r="DI17" s="79">
        <f t="shared" si="3"/>
        <v>5.4325319860922934E-2</v>
      </c>
      <c r="DK17" s="76" t="str">
        <f t="shared" si="4"/>
        <v>7SO400140</v>
      </c>
    </row>
    <row r="18" spans="1:115">
      <c r="A18" s="90" t="s">
        <v>611</v>
      </c>
      <c r="B18" s="90"/>
      <c r="C18" s="90"/>
      <c r="D18" s="90"/>
      <c r="E18" s="90"/>
      <c r="F18" s="90" t="s">
        <v>344</v>
      </c>
      <c r="G18" s="90" t="s">
        <v>532</v>
      </c>
      <c r="H18" s="90" t="s">
        <v>533</v>
      </c>
      <c r="I18" s="90" t="s">
        <v>534</v>
      </c>
      <c r="J18" s="90" t="s">
        <v>117</v>
      </c>
      <c r="K18" s="90" t="s">
        <v>612</v>
      </c>
      <c r="L18" s="90" t="s">
        <v>536</v>
      </c>
      <c r="M18" s="90" t="s">
        <v>537</v>
      </c>
      <c r="N18" s="90" t="s">
        <v>351</v>
      </c>
      <c r="O18" s="90" t="s">
        <v>538</v>
      </c>
      <c r="P18" s="90"/>
      <c r="Q18" s="90"/>
      <c r="R18" s="90"/>
      <c r="S18" s="90" t="s">
        <v>605</v>
      </c>
      <c r="T18" s="90"/>
      <c r="U18" s="90"/>
      <c r="V18" s="90"/>
      <c r="W18" s="90"/>
      <c r="X18" s="90"/>
      <c r="Y18" s="90" t="s">
        <v>355</v>
      </c>
      <c r="Z18" s="78">
        <v>45747</v>
      </c>
      <c r="AA18" s="90" t="s">
        <v>552</v>
      </c>
      <c r="AB18" s="90" t="s">
        <v>539</v>
      </c>
      <c r="AC18" s="90">
        <v>488270</v>
      </c>
      <c r="AD18" s="90">
        <v>98950</v>
      </c>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1"/>
      <c r="CP18" s="90"/>
      <c r="CQ18" s="90"/>
      <c r="CR18" s="96">
        <v>13.510092206707439</v>
      </c>
      <c r="CS18" s="97">
        <v>1</v>
      </c>
      <c r="CT18" s="90">
        <v>0</v>
      </c>
      <c r="CU18" s="90">
        <v>0</v>
      </c>
      <c r="CV18" s="90" t="s">
        <v>360</v>
      </c>
      <c r="CW18" s="90" t="s">
        <v>62</v>
      </c>
      <c r="CX18" s="93">
        <v>1</v>
      </c>
      <c r="CY18" s="82" t="s">
        <v>103</v>
      </c>
      <c r="CZ18" s="95">
        <v>45443</v>
      </c>
      <c r="DA18" s="76" cm="1">
        <f t="array" ref="DA18" xml:space="preserve"> _xlfn.IFS(CX18 = 1, CR18 * CS18 * 1000000, CX18 = 0.000001, CR18 * CS18 )</f>
        <v>13510092.206707438</v>
      </c>
      <c r="DB18" s="90"/>
      <c r="DC18" s="76">
        <f t="shared" si="0"/>
        <v>13510092.206707438</v>
      </c>
      <c r="DD18" s="79">
        <v>1.0294842133333333</v>
      </c>
      <c r="DE18" s="76">
        <f t="shared" si="1"/>
        <v>13908426.647483004</v>
      </c>
      <c r="DF18" s="79">
        <v>1.18063329601791</v>
      </c>
      <c r="DG18" s="79">
        <f t="shared" si="2"/>
        <v>16.420751595241189</v>
      </c>
      <c r="DH18" s="100">
        <v>3.9699999999999999E-2</v>
      </c>
      <c r="DI18" s="79">
        <f t="shared" si="3"/>
        <v>5.4325319860922934E-2</v>
      </c>
      <c r="DJ18" s="90"/>
      <c r="DK18" s="76" t="str">
        <f t="shared" si="4"/>
        <v>7SO400161</v>
      </c>
    </row>
  </sheetData>
  <autoFilter ref="A4:DE17" xr:uid="{00000000-0001-0000-0700-000000000000}"/>
  <mergeCells count="1">
    <mergeCell ref="S2:T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F3108-B21A-4E61-BF40-0B11808FD309}">
  <sheetPr codeName="Sheet19"/>
  <dimension ref="A1:DK74"/>
  <sheetViews>
    <sheetView showGridLines="0" topLeftCell="DC1" zoomScale="80" zoomScaleNormal="80" workbookViewId="0">
      <pane ySplit="4" topLeftCell="A61" activePane="bottomLeft" state="frozen"/>
      <selection pane="bottomLeft" activeCell="DG5" sqref="DG5:DG70"/>
      <selection activeCell="B42" sqref="B42"/>
    </sheetView>
  </sheetViews>
  <sheetFormatPr defaultColWidth="9" defaultRowHeight="22.15" outlineLevelCol="2"/>
  <cols>
    <col min="1" max="1" width="16" style="15" customWidth="1"/>
    <col min="2" max="2" width="9" style="15" hidden="1" customWidth="1" outlineLevel="1"/>
    <col min="3" max="3" width="11.42578125" style="15" hidden="1" customWidth="1" outlineLevel="1"/>
    <col min="4" max="7" width="9"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9" style="15" hidden="1" customWidth="1" outlineLevel="2"/>
    <col min="72" max="72" width="9.140625" style="15" hidden="1" customWidth="1" outlineLevel="2"/>
    <col min="73" max="75" width="9" style="15" hidden="1" customWidth="1" outlineLevel="2"/>
    <col min="76" max="77" width="9.140625" style="15" hidden="1" customWidth="1" outlineLevel="2"/>
    <col min="78" max="78" width="9" style="15" hidden="1" customWidth="1" outlineLevel="2"/>
    <col min="79" max="80" width="9.140625" style="15" hidden="1" customWidth="1" outlineLevel="2"/>
    <col min="81" max="81" width="9" style="15" hidden="1" customWidth="1" outlineLevel="2"/>
    <col min="82" max="84" width="9.140625" style="15" hidden="1" customWidth="1" outlineLevel="2"/>
    <col min="85" max="85" width="9"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8.7109375"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9.42578125" style="15" customWidth="1"/>
    <col min="106" max="106" width="23.14062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20"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106"/>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90" customFormat="1" ht="22.5" thickTop="1">
      <c r="A5" s="90" t="s">
        <v>613</v>
      </c>
      <c r="B5" s="90" t="s">
        <v>381</v>
      </c>
      <c r="F5" s="90" t="s">
        <v>344</v>
      </c>
      <c r="G5" s="90" t="s">
        <v>570</v>
      </c>
      <c r="H5" s="90" t="s">
        <v>570</v>
      </c>
      <c r="I5" s="90" t="s">
        <v>614</v>
      </c>
      <c r="J5" s="90" t="s">
        <v>123</v>
      </c>
      <c r="K5" s="90" t="s">
        <v>615</v>
      </c>
      <c r="L5" s="90" t="s">
        <v>616</v>
      </c>
      <c r="M5" s="90" t="s">
        <v>617</v>
      </c>
      <c r="N5" s="90" t="s">
        <v>351</v>
      </c>
      <c r="O5" s="90" t="s">
        <v>618</v>
      </c>
      <c r="S5" s="90" t="s">
        <v>522</v>
      </c>
      <c r="T5" s="90" t="s">
        <v>354</v>
      </c>
      <c r="Y5" s="90" t="s">
        <v>355</v>
      </c>
      <c r="Z5" s="78">
        <v>45648</v>
      </c>
      <c r="AA5" s="90" t="s">
        <v>356</v>
      </c>
      <c r="AB5" s="90" t="s">
        <v>619</v>
      </c>
      <c r="AC5" s="90">
        <v>472900</v>
      </c>
      <c r="AD5" s="90">
        <v>139800</v>
      </c>
      <c r="BI5" s="90">
        <v>19000</v>
      </c>
      <c r="BJ5" s="90">
        <v>2</v>
      </c>
      <c r="BK5" s="90">
        <v>0.25</v>
      </c>
      <c r="BL5" s="90" t="s">
        <v>620</v>
      </c>
      <c r="BM5" s="90">
        <v>12915</v>
      </c>
      <c r="BS5" s="90" t="s">
        <v>478</v>
      </c>
      <c r="CH5" s="90">
        <v>2.5</v>
      </c>
      <c r="CO5" s="91"/>
      <c r="CR5" s="94">
        <v>147</v>
      </c>
      <c r="CS5" s="90">
        <v>34800</v>
      </c>
      <c r="CT5" s="90">
        <v>0</v>
      </c>
      <c r="CU5" s="98">
        <v>0</v>
      </c>
      <c r="CV5" s="90" t="s">
        <v>360</v>
      </c>
      <c r="CW5" s="90" t="s">
        <v>621</v>
      </c>
      <c r="CX5" s="93">
        <v>9.9999999999999995E-7</v>
      </c>
      <c r="CY5" s="82" t="s">
        <v>118</v>
      </c>
      <c r="CZ5" s="95">
        <v>46377</v>
      </c>
      <c r="DA5" s="76" cm="1">
        <f t="array" ref="DA5" xml:space="preserve"> _xlfn.IFS(CX5 = 1, CR5 * CS5 * 1000000, CX5 = 0.000001, CR5 * CS5 )</f>
        <v>5115600</v>
      </c>
      <c r="DB5" s="147">
        <v>4847385.7282977067</v>
      </c>
      <c r="DC5" s="76">
        <f t="shared" ref="DC5:DC68" si="0">IF( DB5 = "", DA5, DB5)</f>
        <v>4847385.7282977067</v>
      </c>
      <c r="DD5" s="79">
        <v>1.0294842133333333</v>
      </c>
      <c r="DE5" s="76">
        <f t="shared" ref="DE5:DE68" si="1" xml:space="preserve"> DC5 * DD5</f>
        <v>4990307.0832197918</v>
      </c>
      <c r="DF5" s="79">
        <v>1.18063329601791</v>
      </c>
      <c r="DG5" s="79">
        <f t="shared" ref="DG5:DG68" si="2" xml:space="preserve"> ( DE5 * DF5 ) / 1000000</f>
        <v>5.8917226998033057</v>
      </c>
      <c r="DH5" s="100">
        <v>3.9699999999999999E-2</v>
      </c>
      <c r="DI5" s="79">
        <f t="shared" ref="DI5:DI68" si="3" xml:space="preserve"> ( DG5 * DH5 ) / 12</f>
        <v>1.9491782598515934E-2</v>
      </c>
      <c r="DK5" s="76" t="str">
        <f t="shared" ref="DK5:DK68" si="4">IF(DJ5="",J5,IF(DJ5="AoN5","7TW100021AoN group",""))</f>
        <v>7TW200737</v>
      </c>
    </row>
    <row r="6" spans="1:115" s="90" customFormat="1">
      <c r="A6" s="90" t="s">
        <v>622</v>
      </c>
      <c r="B6" s="90" t="s">
        <v>381</v>
      </c>
      <c r="F6" s="90" t="s">
        <v>344</v>
      </c>
      <c r="G6" s="90" t="s">
        <v>570</v>
      </c>
      <c r="H6" s="90" t="s">
        <v>570</v>
      </c>
      <c r="I6" s="90" t="s">
        <v>614</v>
      </c>
      <c r="J6" s="90" t="s">
        <v>124</v>
      </c>
      <c r="K6" s="90" t="s">
        <v>623</v>
      </c>
      <c r="L6" s="90" t="s">
        <v>624</v>
      </c>
      <c r="M6" s="90" t="s">
        <v>625</v>
      </c>
      <c r="N6" s="90" t="s">
        <v>351</v>
      </c>
      <c r="O6" s="90" t="s">
        <v>626</v>
      </c>
      <c r="S6" s="90" t="s">
        <v>353</v>
      </c>
      <c r="T6" s="90" t="s">
        <v>354</v>
      </c>
      <c r="Y6" s="90" t="s">
        <v>355</v>
      </c>
      <c r="Z6" s="78">
        <v>45648</v>
      </c>
      <c r="AA6" s="90" t="s">
        <v>356</v>
      </c>
      <c r="AB6" s="90" t="s">
        <v>627</v>
      </c>
      <c r="AC6" s="90">
        <v>444500</v>
      </c>
      <c r="AD6" s="90">
        <v>232800</v>
      </c>
      <c r="BI6" s="90">
        <v>860</v>
      </c>
      <c r="BK6" s="90">
        <v>3</v>
      </c>
      <c r="BL6" s="90" t="s">
        <v>628</v>
      </c>
      <c r="BM6" s="90">
        <v>191</v>
      </c>
      <c r="BS6" s="90" t="s">
        <v>478</v>
      </c>
      <c r="CH6" s="90">
        <v>3</v>
      </c>
      <c r="CO6" s="91"/>
      <c r="CR6" s="94">
        <v>1945</v>
      </c>
      <c r="CS6" s="90">
        <v>800</v>
      </c>
      <c r="CT6" s="90">
        <v>0</v>
      </c>
      <c r="CU6" s="98" t="s">
        <v>629</v>
      </c>
      <c r="CV6" s="90" t="s">
        <v>360</v>
      </c>
      <c r="CW6" s="90" t="s">
        <v>621</v>
      </c>
      <c r="CX6" s="93">
        <v>9.9999999999999995E-7</v>
      </c>
      <c r="CY6" s="82" t="s">
        <v>118</v>
      </c>
      <c r="CZ6" s="95">
        <v>46372</v>
      </c>
      <c r="DA6" s="76" cm="1">
        <f t="array" ref="DA6" xml:space="preserve"> _xlfn.IFS(CX6 = 1, CR6 * CS6 * 1000000, CX6 = 0.000001, CR6 * CS6 )</f>
        <v>1556000</v>
      </c>
      <c r="DB6" s="147">
        <v>1474417.8968705982</v>
      </c>
      <c r="DC6" s="76">
        <f t="shared" si="0"/>
        <v>1474417.8968705982</v>
      </c>
      <c r="DD6" s="79">
        <v>1.0294842133333333</v>
      </c>
      <c r="DE6" s="76">
        <f t="shared" si="1"/>
        <v>1517889.9486844155</v>
      </c>
      <c r="DF6" s="79">
        <v>1.18063329601791</v>
      </c>
      <c r="DG6" s="79">
        <f t="shared" si="2"/>
        <v>1.792071413107738</v>
      </c>
      <c r="DH6" s="100">
        <v>3.9699999999999999E-2</v>
      </c>
      <c r="DI6" s="79">
        <f t="shared" si="3"/>
        <v>5.9287695916980998E-3</v>
      </c>
      <c r="DK6" s="76" t="str">
        <f t="shared" si="4"/>
        <v>7TW200656</v>
      </c>
    </row>
    <row r="7" spans="1:115" s="90" customFormat="1">
      <c r="A7" s="90" t="s">
        <v>630</v>
      </c>
      <c r="B7" s="90" t="s">
        <v>381</v>
      </c>
      <c r="F7" s="90" t="s">
        <v>344</v>
      </c>
      <c r="G7" s="90" t="s">
        <v>570</v>
      </c>
      <c r="H7" s="90" t="s">
        <v>631</v>
      </c>
      <c r="I7" s="90" t="s">
        <v>614</v>
      </c>
      <c r="J7" s="90" t="s">
        <v>125</v>
      </c>
      <c r="K7" s="90" t="s">
        <v>632</v>
      </c>
      <c r="L7" s="90" t="s">
        <v>633</v>
      </c>
      <c r="M7" s="90" t="s">
        <v>634</v>
      </c>
      <c r="N7" s="90" t="s">
        <v>351</v>
      </c>
      <c r="O7" s="90" t="s">
        <v>635</v>
      </c>
      <c r="S7" s="90" t="s">
        <v>353</v>
      </c>
      <c r="T7" s="90" t="s">
        <v>354</v>
      </c>
      <c r="Y7" s="90" t="s">
        <v>355</v>
      </c>
      <c r="Z7" s="78">
        <v>45648</v>
      </c>
      <c r="AA7" s="90" t="s">
        <v>356</v>
      </c>
      <c r="AB7" s="90" t="s">
        <v>636</v>
      </c>
      <c r="AC7" s="90">
        <v>538700</v>
      </c>
      <c r="AD7" s="90">
        <v>234700</v>
      </c>
      <c r="BI7" s="90">
        <v>756</v>
      </c>
      <c r="BJ7" s="90" t="s">
        <v>637</v>
      </c>
      <c r="BK7" s="90" t="s">
        <v>638</v>
      </c>
      <c r="BL7" s="90" t="s">
        <v>639</v>
      </c>
      <c r="BM7" s="90">
        <v>162</v>
      </c>
      <c r="BN7" s="90" t="s">
        <v>541</v>
      </c>
      <c r="BS7" s="90" t="s">
        <v>478</v>
      </c>
      <c r="CH7" s="90">
        <v>8.4290000000000003</v>
      </c>
      <c r="CM7" s="90" t="s">
        <v>513</v>
      </c>
      <c r="CO7" s="91" t="s">
        <v>640</v>
      </c>
      <c r="CR7" s="94">
        <v>1945</v>
      </c>
      <c r="CS7" s="90">
        <v>900</v>
      </c>
      <c r="CT7" s="90">
        <v>0</v>
      </c>
      <c r="CU7" s="98" t="s">
        <v>629</v>
      </c>
      <c r="CV7" s="90" t="s">
        <v>360</v>
      </c>
      <c r="CW7" s="90" t="s">
        <v>621</v>
      </c>
      <c r="CX7" s="93">
        <v>9.9999999999999995E-7</v>
      </c>
      <c r="CY7" s="82" t="s">
        <v>118</v>
      </c>
      <c r="CZ7" s="95">
        <v>46762</v>
      </c>
      <c r="DA7" s="76" cm="1">
        <f t="array" ref="DA7" xml:space="preserve"> _xlfn.IFS(CX7 = 1, CR7 * CS7 * 1000000, CX7 = 0.000001, CR7 * CS7 )</f>
        <v>1750500</v>
      </c>
      <c r="DB7" s="147">
        <v>1658720.133979423</v>
      </c>
      <c r="DC7" s="76">
        <f t="shared" si="0"/>
        <v>1658720.133979423</v>
      </c>
      <c r="DD7" s="79">
        <v>1.0294842133333333</v>
      </c>
      <c r="DE7" s="76">
        <f t="shared" si="1"/>
        <v>1707626.1922699674</v>
      </c>
      <c r="DF7" s="79">
        <v>1.18063329601791</v>
      </c>
      <c r="DG7" s="79">
        <f t="shared" si="2"/>
        <v>2.016080339746205</v>
      </c>
      <c r="DH7" s="100">
        <v>3.9699999999999999E-2</v>
      </c>
      <c r="DI7" s="79">
        <f t="shared" si="3"/>
        <v>6.6698657906603615E-3</v>
      </c>
      <c r="DK7" s="76" t="str">
        <f t="shared" si="4"/>
        <v>7TW200110</v>
      </c>
    </row>
    <row r="8" spans="1:115" s="90" customFormat="1">
      <c r="A8" s="90" t="s">
        <v>641</v>
      </c>
      <c r="B8" s="90" t="s">
        <v>381</v>
      </c>
      <c r="F8" s="90" t="s">
        <v>344</v>
      </c>
      <c r="G8" s="90" t="s">
        <v>570</v>
      </c>
      <c r="H8" s="90" t="s">
        <v>570</v>
      </c>
      <c r="I8" s="90" t="s">
        <v>614</v>
      </c>
      <c r="J8" s="90" t="s">
        <v>126</v>
      </c>
      <c r="K8" s="90" t="s">
        <v>642</v>
      </c>
      <c r="L8" s="90" t="s">
        <v>643</v>
      </c>
      <c r="M8" s="90" t="s">
        <v>644</v>
      </c>
      <c r="N8" s="90" t="s">
        <v>351</v>
      </c>
      <c r="O8" s="90" t="s">
        <v>618</v>
      </c>
      <c r="S8" s="90" t="s">
        <v>522</v>
      </c>
      <c r="T8" s="90" t="s">
        <v>354</v>
      </c>
      <c r="Y8" s="90" t="s">
        <v>355</v>
      </c>
      <c r="Z8" s="78">
        <v>45648</v>
      </c>
      <c r="AA8" s="90" t="s">
        <v>356</v>
      </c>
      <c r="AB8" s="90" t="s">
        <v>645</v>
      </c>
      <c r="AC8" s="90">
        <v>479300</v>
      </c>
      <c r="AD8" s="90">
        <v>143500</v>
      </c>
      <c r="BI8" s="90">
        <v>2560</v>
      </c>
      <c r="BK8" s="90">
        <v>0.9</v>
      </c>
      <c r="BL8" s="90" t="s">
        <v>628</v>
      </c>
      <c r="BM8" s="90">
        <v>896</v>
      </c>
      <c r="BS8" s="90" t="s">
        <v>478</v>
      </c>
      <c r="CH8" s="90">
        <v>2.4</v>
      </c>
      <c r="CO8" s="91"/>
      <c r="CR8" s="94">
        <v>474</v>
      </c>
      <c r="CS8" s="90">
        <v>4100</v>
      </c>
      <c r="CT8" s="90">
        <v>0</v>
      </c>
      <c r="CU8" s="98">
        <v>0</v>
      </c>
      <c r="CV8" s="90" t="s">
        <v>360</v>
      </c>
      <c r="CW8" s="90" t="s">
        <v>621</v>
      </c>
      <c r="CX8" s="93">
        <v>9.9999999999999995E-7</v>
      </c>
      <c r="CY8" s="82" t="s">
        <v>118</v>
      </c>
      <c r="CZ8" s="95">
        <v>46479</v>
      </c>
      <c r="DA8" s="76" cm="1">
        <f t="array" ref="DA8" xml:space="preserve"> _xlfn.IFS(CX8 = 1, CR8 * CS8 * 1000000, CX8 = 0.000001, CR8 * CS8 )</f>
        <v>1943400</v>
      </c>
      <c r="DB8" s="147">
        <v>1841506.2601403089</v>
      </c>
      <c r="DC8" s="76">
        <f t="shared" si="0"/>
        <v>1841506.2601403089</v>
      </c>
      <c r="DD8" s="79">
        <v>1.0294842133333333</v>
      </c>
      <c r="DE8" s="76">
        <f t="shared" si="1"/>
        <v>1895801.6235689544</v>
      </c>
      <c r="DF8" s="79">
        <v>1.18063329601791</v>
      </c>
      <c r="DG8" s="79">
        <f t="shared" si="2"/>
        <v>2.2382465194303198</v>
      </c>
      <c r="DH8" s="100">
        <v>3.9699999999999999E-2</v>
      </c>
      <c r="DI8" s="79">
        <f t="shared" si="3"/>
        <v>7.4048655684486415E-3</v>
      </c>
      <c r="DK8" s="76" t="str">
        <f t="shared" si="4"/>
        <v>7TW200743</v>
      </c>
    </row>
    <row r="9" spans="1:115" s="90" customFormat="1">
      <c r="A9" s="90" t="s">
        <v>646</v>
      </c>
      <c r="B9" s="90" t="s">
        <v>381</v>
      </c>
      <c r="F9" s="90" t="s">
        <v>498</v>
      </c>
      <c r="G9" s="90" t="s">
        <v>570</v>
      </c>
      <c r="H9" s="90" t="s">
        <v>571</v>
      </c>
      <c r="I9" s="90" t="s">
        <v>614</v>
      </c>
      <c r="J9" s="90" t="s">
        <v>127</v>
      </c>
      <c r="K9" s="90" t="s">
        <v>647</v>
      </c>
      <c r="L9" s="90" t="s">
        <v>648</v>
      </c>
      <c r="M9" s="90" t="s">
        <v>649</v>
      </c>
      <c r="N9" s="90" t="s">
        <v>351</v>
      </c>
      <c r="O9" s="90" t="s">
        <v>650</v>
      </c>
      <c r="S9" s="90" t="s">
        <v>651</v>
      </c>
      <c r="Y9" s="90" t="s">
        <v>652</v>
      </c>
      <c r="Z9" s="78">
        <v>45648</v>
      </c>
      <c r="AA9" s="90" t="s">
        <v>356</v>
      </c>
      <c r="AB9" s="90" t="s">
        <v>653</v>
      </c>
      <c r="AC9" s="90">
        <v>548501</v>
      </c>
      <c r="AD9" s="90">
        <v>172758</v>
      </c>
      <c r="AG9" s="90" t="s">
        <v>654</v>
      </c>
      <c r="AV9" s="90" t="s">
        <v>478</v>
      </c>
      <c r="BR9" s="90" t="s">
        <v>655</v>
      </c>
      <c r="BS9" s="90" t="s">
        <v>656</v>
      </c>
      <c r="BT9" s="90" t="s">
        <v>657</v>
      </c>
      <c r="BU9" s="90" t="s">
        <v>658</v>
      </c>
      <c r="BX9" s="90">
        <v>11600</v>
      </c>
      <c r="BY9" s="90">
        <v>36</v>
      </c>
      <c r="CA9" s="90">
        <v>3303</v>
      </c>
      <c r="CB9" s="90">
        <v>4.2</v>
      </c>
      <c r="CE9" s="90">
        <v>8297</v>
      </c>
      <c r="CF9" s="90">
        <v>31.8</v>
      </c>
      <c r="CH9" s="90">
        <v>2.5950000000000002</v>
      </c>
      <c r="CO9" s="91"/>
      <c r="CR9" s="94">
        <v>6.2816000000000001</v>
      </c>
      <c r="CS9" s="90">
        <v>1</v>
      </c>
      <c r="CT9" s="90">
        <v>0</v>
      </c>
      <c r="CU9" s="98" t="s">
        <v>629</v>
      </c>
      <c r="CV9" s="90" t="s">
        <v>498</v>
      </c>
      <c r="CW9" s="90" t="s">
        <v>62</v>
      </c>
      <c r="CX9" s="93">
        <v>1</v>
      </c>
      <c r="CY9" s="82" t="s">
        <v>118</v>
      </c>
      <c r="CZ9" s="95">
        <v>47328</v>
      </c>
      <c r="DA9" s="76" cm="1">
        <f t="array" ref="DA9" xml:space="preserve"> _xlfn.IFS(CX9 = 1, CR9 * CS9 * 1000000, CX9 = 0.000001, CR9 * CS9 )</f>
        <v>6281600</v>
      </c>
      <c r="DC9" s="76">
        <f t="shared" si="0"/>
        <v>6281600</v>
      </c>
      <c r="DD9" s="79">
        <v>1.0294842133333333</v>
      </c>
      <c r="DE9" s="76">
        <f t="shared" si="1"/>
        <v>6466808.0344746662</v>
      </c>
      <c r="DF9" s="79">
        <v>1.18063329601791</v>
      </c>
      <c r="DG9" s="79">
        <f t="shared" si="2"/>
        <v>7.6349288844569267</v>
      </c>
      <c r="DH9" s="100">
        <v>3.9699999999999999E-2</v>
      </c>
      <c r="DI9" s="79">
        <f t="shared" si="3"/>
        <v>2.5258889726078333E-2</v>
      </c>
      <c r="DK9" s="76" t="str">
        <f t="shared" si="4"/>
        <v>7TW100007</v>
      </c>
    </row>
    <row r="10" spans="1:115" s="90" customFormat="1">
      <c r="A10" s="90" t="s">
        <v>659</v>
      </c>
      <c r="B10" s="90" t="s">
        <v>381</v>
      </c>
      <c r="F10" s="90" t="s">
        <v>498</v>
      </c>
      <c r="G10" s="90" t="s">
        <v>570</v>
      </c>
      <c r="H10" s="90" t="s">
        <v>571</v>
      </c>
      <c r="I10" s="90" t="s">
        <v>614</v>
      </c>
      <c r="J10" s="90" t="s">
        <v>128</v>
      </c>
      <c r="K10" s="90" t="s">
        <v>647</v>
      </c>
      <c r="L10" s="90" t="s">
        <v>660</v>
      </c>
      <c r="M10" s="90" t="s">
        <v>661</v>
      </c>
      <c r="N10" s="90" t="s">
        <v>351</v>
      </c>
      <c r="O10" s="90" t="s">
        <v>650</v>
      </c>
      <c r="S10" s="90" t="s">
        <v>651</v>
      </c>
      <c r="Y10" s="90" t="s">
        <v>652</v>
      </c>
      <c r="Z10" s="78">
        <v>45648</v>
      </c>
      <c r="AA10" s="90" t="s">
        <v>356</v>
      </c>
      <c r="AB10" s="90" t="s">
        <v>653</v>
      </c>
      <c r="AC10" s="90">
        <v>548730</v>
      </c>
      <c r="AD10" s="90">
        <v>172688</v>
      </c>
      <c r="AG10" s="90" t="s">
        <v>654</v>
      </c>
      <c r="AV10" s="90" t="s">
        <v>478</v>
      </c>
      <c r="BR10" s="90" t="s">
        <v>655</v>
      </c>
      <c r="BS10" s="90" t="s">
        <v>656</v>
      </c>
      <c r="BT10" s="90" t="s">
        <v>657</v>
      </c>
      <c r="BU10" s="90" t="s">
        <v>658</v>
      </c>
      <c r="BX10" s="90">
        <v>11600</v>
      </c>
      <c r="BY10" s="90">
        <v>36</v>
      </c>
      <c r="CA10" s="90">
        <v>3303</v>
      </c>
      <c r="CB10" s="90">
        <v>4.2</v>
      </c>
      <c r="CE10" s="90">
        <v>8297</v>
      </c>
      <c r="CF10" s="90">
        <v>31.8</v>
      </c>
      <c r="CH10" s="90">
        <v>2.5950000000000002</v>
      </c>
      <c r="CO10" s="91"/>
      <c r="CR10" s="94">
        <v>6.2816000000000001</v>
      </c>
      <c r="CS10" s="90">
        <v>1</v>
      </c>
      <c r="CT10" s="90">
        <v>0</v>
      </c>
      <c r="CU10" s="98" t="s">
        <v>629</v>
      </c>
      <c r="CV10" s="90" t="s">
        <v>498</v>
      </c>
      <c r="CW10" s="90" t="s">
        <v>62</v>
      </c>
      <c r="CX10" s="93">
        <v>1</v>
      </c>
      <c r="CY10" s="82" t="s">
        <v>118</v>
      </c>
      <c r="CZ10" s="95">
        <v>47328</v>
      </c>
      <c r="DA10" s="76" cm="1">
        <f t="array" ref="DA10" xml:space="preserve"> _xlfn.IFS(CX10 = 1, CR10 * CS10 * 1000000, CX10 = 0.000001, CR10 * CS10 )</f>
        <v>6281600</v>
      </c>
      <c r="DC10" s="76">
        <f t="shared" si="0"/>
        <v>6281600</v>
      </c>
      <c r="DD10" s="79">
        <v>1.0294842133333333</v>
      </c>
      <c r="DE10" s="76">
        <f t="shared" si="1"/>
        <v>6466808.0344746662</v>
      </c>
      <c r="DF10" s="79">
        <v>1.18063329601791</v>
      </c>
      <c r="DG10" s="79">
        <f t="shared" si="2"/>
        <v>7.6349288844569267</v>
      </c>
      <c r="DH10" s="100">
        <v>3.9699999999999999E-2</v>
      </c>
      <c r="DI10" s="79">
        <f t="shared" si="3"/>
        <v>2.5258889726078333E-2</v>
      </c>
      <c r="DK10" s="76" t="str">
        <f t="shared" si="4"/>
        <v>7TW100008</v>
      </c>
    </row>
    <row r="11" spans="1:115" s="90" customFormat="1">
      <c r="A11" s="90" t="s">
        <v>662</v>
      </c>
      <c r="B11" s="90" t="s">
        <v>381</v>
      </c>
      <c r="F11" s="90" t="s">
        <v>344</v>
      </c>
      <c r="G11" s="90" t="s">
        <v>570</v>
      </c>
      <c r="H11" s="90" t="s">
        <v>631</v>
      </c>
      <c r="I11" s="90" t="s">
        <v>614</v>
      </c>
      <c r="J11" s="90" t="s">
        <v>129</v>
      </c>
      <c r="K11" s="90" t="s">
        <v>663</v>
      </c>
      <c r="L11" s="90" t="s">
        <v>664</v>
      </c>
      <c r="M11" s="90" t="s">
        <v>665</v>
      </c>
      <c r="N11" s="90" t="s">
        <v>351</v>
      </c>
      <c r="O11" s="90" t="s">
        <v>635</v>
      </c>
      <c r="S11" s="90" t="s">
        <v>353</v>
      </c>
      <c r="T11" s="90" t="s">
        <v>354</v>
      </c>
      <c r="Y11" s="90" t="s">
        <v>355</v>
      </c>
      <c r="Z11" s="78">
        <v>45648</v>
      </c>
      <c r="AA11" s="90" t="s">
        <v>356</v>
      </c>
      <c r="AB11" s="90" t="s">
        <v>666</v>
      </c>
      <c r="AC11" s="90">
        <v>550270</v>
      </c>
      <c r="AD11" s="90">
        <v>219510</v>
      </c>
      <c r="BI11" s="90">
        <v>62055</v>
      </c>
      <c r="BJ11" s="90" t="s">
        <v>637</v>
      </c>
      <c r="BK11" s="90" t="s">
        <v>667</v>
      </c>
      <c r="BL11" s="90" t="s">
        <v>639</v>
      </c>
      <c r="BM11" s="90">
        <v>17349</v>
      </c>
      <c r="BN11" s="90" t="s">
        <v>541</v>
      </c>
      <c r="BS11" s="90" t="s">
        <v>478</v>
      </c>
      <c r="CH11" s="90">
        <v>2.5</v>
      </c>
      <c r="CM11" s="90" t="s">
        <v>513</v>
      </c>
      <c r="CO11" s="91" t="s">
        <v>668</v>
      </c>
      <c r="CR11" s="94">
        <v>55</v>
      </c>
      <c r="CS11" s="90">
        <v>92600</v>
      </c>
      <c r="CT11" s="90">
        <v>0</v>
      </c>
      <c r="CU11" s="98" t="s">
        <v>629</v>
      </c>
      <c r="CV11" s="90" t="s">
        <v>360</v>
      </c>
      <c r="CW11" s="90" t="s">
        <v>621</v>
      </c>
      <c r="CX11" s="93">
        <v>9.9999999999999995E-7</v>
      </c>
      <c r="CY11" s="82" t="s">
        <v>118</v>
      </c>
      <c r="CZ11" s="95">
        <v>46471</v>
      </c>
      <c r="DA11" s="76" cm="1">
        <f t="array" ref="DA11" xml:space="preserve"> _xlfn.IFS(CX11 = 1, CR11 * CS11 * 1000000, CX11 = 0.000001, CR11 * CS11 )</f>
        <v>5093000</v>
      </c>
      <c r="DB11" s="147">
        <v>4825970.66115807</v>
      </c>
      <c r="DC11" s="76">
        <f t="shared" si="0"/>
        <v>4825970.66115807</v>
      </c>
      <c r="DD11" s="79">
        <v>1.0294842133333333</v>
      </c>
      <c r="DE11" s="76">
        <f t="shared" si="1"/>
        <v>4968260.6096720621</v>
      </c>
      <c r="DF11" s="79">
        <v>1.18063329601791</v>
      </c>
      <c r="DG11" s="79">
        <f t="shared" si="2"/>
        <v>5.8656938990730776</v>
      </c>
      <c r="DH11" s="100">
        <v>3.9699999999999999E-2</v>
      </c>
      <c r="DI11" s="79">
        <f t="shared" si="3"/>
        <v>1.9405670649433431E-2</v>
      </c>
      <c r="DK11" s="76" t="str">
        <f t="shared" si="4"/>
        <v>7TW200115</v>
      </c>
    </row>
    <row r="12" spans="1:115" s="90" customFormat="1">
      <c r="A12" s="90" t="s">
        <v>669</v>
      </c>
      <c r="B12" s="90" t="s">
        <v>381</v>
      </c>
      <c r="F12" s="90" t="s">
        <v>344</v>
      </c>
      <c r="G12" s="90" t="s">
        <v>570</v>
      </c>
      <c r="H12" s="90" t="s">
        <v>631</v>
      </c>
      <c r="I12" s="90" t="s">
        <v>614</v>
      </c>
      <c r="J12" s="90" t="s">
        <v>130</v>
      </c>
      <c r="K12" s="90" t="s">
        <v>670</v>
      </c>
      <c r="L12" s="90" t="s">
        <v>671</v>
      </c>
      <c r="M12" s="90" t="s">
        <v>672</v>
      </c>
      <c r="N12" s="90" t="s">
        <v>351</v>
      </c>
      <c r="O12" s="90" t="s">
        <v>673</v>
      </c>
      <c r="S12" s="90" t="s">
        <v>522</v>
      </c>
      <c r="T12" s="90" t="s">
        <v>354</v>
      </c>
      <c r="Y12" s="90" t="s">
        <v>355</v>
      </c>
      <c r="Z12" s="78">
        <v>45648</v>
      </c>
      <c r="AA12" s="90" t="s">
        <v>356</v>
      </c>
      <c r="AB12" s="90" t="s">
        <v>674</v>
      </c>
      <c r="AC12" s="90">
        <v>513710</v>
      </c>
      <c r="AD12" s="90">
        <v>201060</v>
      </c>
      <c r="BI12" s="90">
        <v>97535</v>
      </c>
      <c r="BJ12" s="90" t="s">
        <v>637</v>
      </c>
      <c r="BK12" s="90" t="s">
        <v>667</v>
      </c>
      <c r="BL12" s="90" t="s">
        <v>639</v>
      </c>
      <c r="BM12" s="90">
        <v>40667</v>
      </c>
      <c r="BN12" s="90" t="s">
        <v>541</v>
      </c>
      <c r="BS12" s="90" t="s">
        <v>478</v>
      </c>
      <c r="CH12" s="90">
        <v>14.356999999999999</v>
      </c>
      <c r="CM12" s="90" t="s">
        <v>513</v>
      </c>
      <c r="CO12" s="91" t="s">
        <v>675</v>
      </c>
      <c r="CR12" s="94">
        <v>55</v>
      </c>
      <c r="CS12" s="90">
        <v>91900</v>
      </c>
      <c r="CT12" s="90">
        <v>0</v>
      </c>
      <c r="CU12" s="98">
        <v>0</v>
      </c>
      <c r="CV12" s="90" t="s">
        <v>360</v>
      </c>
      <c r="CW12" s="90" t="s">
        <v>621</v>
      </c>
      <c r="CX12" s="93">
        <v>9.9999999999999995E-7</v>
      </c>
      <c r="CY12" s="82" t="s">
        <v>118</v>
      </c>
      <c r="CZ12" s="95">
        <v>47360</v>
      </c>
      <c r="DA12" s="76" cm="1">
        <f t="array" ref="DA12" xml:space="preserve"> _xlfn.IFS(CX12 = 1, CR12 * CS12 * 1000000, CX12 = 0.000001, CR12 * CS12 )</f>
        <v>5054500</v>
      </c>
      <c r="DB12" s="147">
        <v>4789489.2414732892</v>
      </c>
      <c r="DC12" s="76">
        <f t="shared" si="0"/>
        <v>4789489.2414732892</v>
      </c>
      <c r="DD12" s="79">
        <v>1.0294842133333333</v>
      </c>
      <c r="DE12" s="76">
        <f t="shared" si="1"/>
        <v>4930703.5640265923</v>
      </c>
      <c r="DF12" s="79">
        <v>1.18063329601791</v>
      </c>
      <c r="DG12" s="79">
        <f t="shared" si="2"/>
        <v>5.8213528004839716</v>
      </c>
      <c r="DH12" s="100">
        <v>3.9699999999999999E-2</v>
      </c>
      <c r="DI12" s="79">
        <f t="shared" si="3"/>
        <v>1.9258975514934471E-2</v>
      </c>
      <c r="DK12" s="76" t="str">
        <f t="shared" si="4"/>
        <v>7TW200122</v>
      </c>
    </row>
    <row r="13" spans="1:115" s="90" customFormat="1">
      <c r="A13" s="90" t="s">
        <v>676</v>
      </c>
      <c r="B13" s="90" t="s">
        <v>381</v>
      </c>
      <c r="F13" s="90" t="s">
        <v>344</v>
      </c>
      <c r="G13" s="90" t="s">
        <v>570</v>
      </c>
      <c r="H13" s="90" t="s">
        <v>570</v>
      </c>
      <c r="I13" s="90" t="s">
        <v>614</v>
      </c>
      <c r="J13" s="90" t="s">
        <v>131</v>
      </c>
      <c r="K13" s="90" t="s">
        <v>677</v>
      </c>
      <c r="L13" s="90" t="s">
        <v>678</v>
      </c>
      <c r="M13" s="90" t="s">
        <v>679</v>
      </c>
      <c r="N13" s="90" t="s">
        <v>351</v>
      </c>
      <c r="O13" s="90" t="s">
        <v>680</v>
      </c>
      <c r="S13" s="90" t="s">
        <v>522</v>
      </c>
      <c r="T13" s="90" t="s">
        <v>354</v>
      </c>
      <c r="Y13" s="90" t="s">
        <v>355</v>
      </c>
      <c r="Z13" s="78">
        <v>45648</v>
      </c>
      <c r="AA13" s="90" t="s">
        <v>356</v>
      </c>
      <c r="AB13" s="90" t="s">
        <v>681</v>
      </c>
      <c r="AC13" s="90">
        <v>415000</v>
      </c>
      <c r="AD13" s="90">
        <v>191300</v>
      </c>
      <c r="BI13" s="90">
        <v>1780</v>
      </c>
      <c r="BK13" s="90">
        <v>0.4</v>
      </c>
      <c r="BL13" s="90" t="s">
        <v>628</v>
      </c>
      <c r="BM13" s="90">
        <v>487</v>
      </c>
      <c r="BS13" s="90" t="s">
        <v>478</v>
      </c>
      <c r="CH13" s="90">
        <v>2.5</v>
      </c>
      <c r="CO13" s="91"/>
      <c r="CR13" s="94">
        <v>742</v>
      </c>
      <c r="CS13" s="90">
        <v>2700</v>
      </c>
      <c r="CT13" s="90">
        <v>0</v>
      </c>
      <c r="CU13" s="98" t="s">
        <v>629</v>
      </c>
      <c r="CV13" s="90" t="s">
        <v>360</v>
      </c>
      <c r="CW13" s="90" t="s">
        <v>621</v>
      </c>
      <c r="CX13" s="93">
        <v>9.9999999999999995E-7</v>
      </c>
      <c r="CY13" s="82" t="s">
        <v>118</v>
      </c>
      <c r="CZ13" s="95">
        <v>46336</v>
      </c>
      <c r="DA13" s="76" cm="1">
        <f t="array" ref="DA13" xml:space="preserve"> _xlfn.IFS(CX13 = 1, CR13 * CS13 * 1000000, CX13 = 0.000001, CR13 * CS13 )</f>
        <v>2003400</v>
      </c>
      <c r="DB13" s="147">
        <v>1898360.4206880182</v>
      </c>
      <c r="DC13" s="76">
        <f t="shared" si="0"/>
        <v>1898360.4206880182</v>
      </c>
      <c r="DD13" s="79">
        <v>1.0294842133333333</v>
      </c>
      <c r="DE13" s="76">
        <f t="shared" si="1"/>
        <v>1954332.08431514</v>
      </c>
      <c r="DF13" s="79">
        <v>1.18063329601791</v>
      </c>
      <c r="DG13" s="79">
        <f t="shared" si="2"/>
        <v>2.3073495302185356</v>
      </c>
      <c r="DH13" s="100">
        <v>3.9699999999999999E-2</v>
      </c>
      <c r="DI13" s="79">
        <f t="shared" si="3"/>
        <v>7.6334813624729892E-3</v>
      </c>
      <c r="DK13" s="76" t="str">
        <f t="shared" si="4"/>
        <v>7TW200747</v>
      </c>
    </row>
    <row r="14" spans="1:115" s="90" customFormat="1">
      <c r="A14" s="90" t="s">
        <v>682</v>
      </c>
      <c r="B14" s="90" t="s">
        <v>381</v>
      </c>
      <c r="F14" s="90" t="s">
        <v>344</v>
      </c>
      <c r="G14" s="90" t="s">
        <v>570</v>
      </c>
      <c r="H14" s="90" t="s">
        <v>570</v>
      </c>
      <c r="I14" s="90" t="s">
        <v>614</v>
      </c>
      <c r="J14" s="90" t="s">
        <v>132</v>
      </c>
      <c r="K14" s="90" t="s">
        <v>683</v>
      </c>
      <c r="L14" s="90" t="s">
        <v>684</v>
      </c>
      <c r="M14" s="90" t="s">
        <v>685</v>
      </c>
      <c r="N14" s="90" t="s">
        <v>351</v>
      </c>
      <c r="O14" s="90" t="s">
        <v>618</v>
      </c>
      <c r="S14" s="90" t="s">
        <v>353</v>
      </c>
      <c r="T14" s="90" t="s">
        <v>354</v>
      </c>
      <c r="Y14" s="90" t="s">
        <v>355</v>
      </c>
      <c r="Z14" s="78">
        <v>45648</v>
      </c>
      <c r="AA14" s="90" t="s">
        <v>356</v>
      </c>
      <c r="AB14" s="90" t="s">
        <v>686</v>
      </c>
      <c r="AC14" s="90">
        <v>480300</v>
      </c>
      <c r="AD14" s="90">
        <v>136200</v>
      </c>
      <c r="BI14" s="90">
        <v>37400</v>
      </c>
      <c r="BJ14" s="90">
        <v>1</v>
      </c>
      <c r="BK14" s="90">
        <v>0.25</v>
      </c>
      <c r="BL14" s="90" t="s">
        <v>628</v>
      </c>
      <c r="BM14" s="90">
        <v>8790</v>
      </c>
      <c r="BS14" s="90" t="s">
        <v>478</v>
      </c>
      <c r="CH14" s="90">
        <v>2.4</v>
      </c>
      <c r="CO14" s="91"/>
      <c r="CR14" s="94">
        <v>147</v>
      </c>
      <c r="CS14" s="90">
        <v>49000</v>
      </c>
      <c r="CT14" s="90">
        <v>0</v>
      </c>
      <c r="CU14" s="98">
        <v>0</v>
      </c>
      <c r="CV14" s="90" t="s">
        <v>360</v>
      </c>
      <c r="CW14" s="90" t="s">
        <v>621</v>
      </c>
      <c r="CX14" s="93">
        <v>9.9999999999999995E-7</v>
      </c>
      <c r="CY14" s="82" t="s">
        <v>118</v>
      </c>
      <c r="CZ14" s="95">
        <v>46168</v>
      </c>
      <c r="DA14" s="76" cm="1">
        <f t="array" ref="DA14" xml:space="preserve"> _xlfn.IFS(CX14 = 1, CR14 * CS14 * 1000000, CX14 = 0.000001, CR14 * CS14 )</f>
        <v>7203000</v>
      </c>
      <c r="DB14" s="147">
        <v>6825341.9737525182</v>
      </c>
      <c r="DC14" s="76">
        <f t="shared" si="0"/>
        <v>6825341.9737525182</v>
      </c>
      <c r="DD14" s="79">
        <v>1.0294842133333333</v>
      </c>
      <c r="DE14" s="76">
        <f t="shared" si="1"/>
        <v>7026581.8125795918</v>
      </c>
      <c r="DF14" s="79">
        <v>1.18063329601791</v>
      </c>
      <c r="DG14" s="79">
        <f t="shared" si="2"/>
        <v>8.2958164451253449</v>
      </c>
      <c r="DH14" s="100">
        <v>3.9699999999999999E-2</v>
      </c>
      <c r="DI14" s="79">
        <f t="shared" si="3"/>
        <v>2.7445326072623014E-2</v>
      </c>
      <c r="DK14" s="76" t="str">
        <f t="shared" si="4"/>
        <v>7TW200659</v>
      </c>
    </row>
    <row r="15" spans="1:115" s="90" customFormat="1">
      <c r="A15" s="90" t="s">
        <v>687</v>
      </c>
      <c r="B15" s="90" t="s">
        <v>381</v>
      </c>
      <c r="F15" s="90" t="s">
        <v>344</v>
      </c>
      <c r="G15" s="90" t="s">
        <v>570</v>
      </c>
      <c r="H15" s="90" t="s">
        <v>631</v>
      </c>
      <c r="I15" s="90" t="s">
        <v>614</v>
      </c>
      <c r="J15" s="90" t="s">
        <v>133</v>
      </c>
      <c r="K15" s="90" t="s">
        <v>688</v>
      </c>
      <c r="L15" s="90" t="s">
        <v>633</v>
      </c>
      <c r="M15" s="90" t="s">
        <v>634</v>
      </c>
      <c r="N15" s="90" t="s">
        <v>351</v>
      </c>
      <c r="O15" s="90" t="s">
        <v>635</v>
      </c>
      <c r="S15" s="90" t="s">
        <v>353</v>
      </c>
      <c r="T15" s="90" t="s">
        <v>354</v>
      </c>
      <c r="Y15" s="90" t="s">
        <v>355</v>
      </c>
      <c r="Z15" s="78">
        <v>45648</v>
      </c>
      <c r="AA15" s="90" t="s">
        <v>356</v>
      </c>
      <c r="AB15" s="90" t="s">
        <v>689</v>
      </c>
      <c r="AC15" s="90">
        <v>539400</v>
      </c>
      <c r="AD15" s="90">
        <v>226800</v>
      </c>
      <c r="BI15" s="90">
        <v>1581</v>
      </c>
      <c r="BJ15" s="90" t="s">
        <v>637</v>
      </c>
      <c r="BK15" s="90" t="s">
        <v>690</v>
      </c>
      <c r="BL15" s="90" t="s">
        <v>639</v>
      </c>
      <c r="BM15" s="90">
        <v>341</v>
      </c>
      <c r="BN15" s="90" t="s">
        <v>541</v>
      </c>
      <c r="BS15" s="90" t="s">
        <v>478</v>
      </c>
      <c r="CH15" s="90">
        <v>5.4109999999999996</v>
      </c>
      <c r="CM15" s="90" t="s">
        <v>513</v>
      </c>
      <c r="CO15" s="91" t="s">
        <v>640</v>
      </c>
      <c r="CR15" s="94">
        <v>1370</v>
      </c>
      <c r="CS15" s="90">
        <v>1800</v>
      </c>
      <c r="CT15" s="90">
        <v>0</v>
      </c>
      <c r="CU15" s="98" t="s">
        <v>629</v>
      </c>
      <c r="CV15" s="90" t="s">
        <v>360</v>
      </c>
      <c r="CW15" s="90" t="s">
        <v>621</v>
      </c>
      <c r="CX15" s="93">
        <v>9.9999999999999995E-7</v>
      </c>
      <c r="CY15" s="82" t="s">
        <v>118</v>
      </c>
      <c r="CZ15" s="95">
        <v>46319</v>
      </c>
      <c r="DA15" s="76" cm="1">
        <f t="array" ref="DA15" xml:space="preserve"> _xlfn.IFS(CX15 = 1, CR15 * CS15 * 1000000, CX15 = 0.000001, CR15 * CS15 )</f>
        <v>2466000</v>
      </c>
      <c r="DB15" s="147">
        <v>2336705.998510858</v>
      </c>
      <c r="DC15" s="76">
        <f t="shared" si="0"/>
        <v>2336705.998510858</v>
      </c>
      <c r="DD15" s="79">
        <v>1.0294842133333333</v>
      </c>
      <c r="DE15" s="76">
        <f t="shared" si="1"/>
        <v>2405601.9366682316</v>
      </c>
      <c r="DF15" s="79">
        <v>1.18063329601791</v>
      </c>
      <c r="DG15" s="79">
        <f t="shared" si="2"/>
        <v>2.8401337433956821</v>
      </c>
      <c r="DH15" s="100">
        <v>3.9699999999999999E-2</v>
      </c>
      <c r="DI15" s="79">
        <f t="shared" si="3"/>
        <v>9.3961091344007142E-3</v>
      </c>
      <c r="DK15" s="76" t="str">
        <f t="shared" si="4"/>
        <v>7TW200109</v>
      </c>
    </row>
    <row r="16" spans="1:115" s="90" customFormat="1">
      <c r="A16" s="90" t="s">
        <v>691</v>
      </c>
      <c r="B16" s="90" t="s">
        <v>381</v>
      </c>
      <c r="F16" s="90" t="s">
        <v>344</v>
      </c>
      <c r="G16" s="90" t="s">
        <v>570</v>
      </c>
      <c r="H16" s="90" t="s">
        <v>631</v>
      </c>
      <c r="I16" s="90" t="s">
        <v>614</v>
      </c>
      <c r="J16" s="90" t="s">
        <v>134</v>
      </c>
      <c r="K16" s="90" t="s">
        <v>692</v>
      </c>
      <c r="L16" s="90" t="s">
        <v>693</v>
      </c>
      <c r="M16" s="90" t="s">
        <v>694</v>
      </c>
      <c r="N16" s="90" t="s">
        <v>351</v>
      </c>
      <c r="O16" s="90" t="s">
        <v>695</v>
      </c>
      <c r="S16" s="90" t="s">
        <v>522</v>
      </c>
      <c r="T16" s="90" t="s">
        <v>354</v>
      </c>
      <c r="Y16" s="90" t="s">
        <v>355</v>
      </c>
      <c r="Z16" s="78">
        <v>45648</v>
      </c>
      <c r="AA16" s="90" t="s">
        <v>356</v>
      </c>
      <c r="AB16" s="90" t="s">
        <v>696</v>
      </c>
      <c r="AC16" s="90">
        <v>556000</v>
      </c>
      <c r="AD16" s="90">
        <v>191490</v>
      </c>
      <c r="BI16" s="90">
        <v>36773</v>
      </c>
      <c r="BJ16" s="90" t="s">
        <v>637</v>
      </c>
      <c r="BK16" s="90" t="s">
        <v>667</v>
      </c>
      <c r="BL16" s="90" t="s">
        <v>639</v>
      </c>
      <c r="BM16" s="90">
        <v>7000</v>
      </c>
      <c r="BN16" s="90" t="s">
        <v>541</v>
      </c>
      <c r="BS16" s="90" t="s">
        <v>478</v>
      </c>
      <c r="CH16" s="90">
        <v>15</v>
      </c>
      <c r="CM16" s="90" t="s">
        <v>513</v>
      </c>
      <c r="CO16" s="91" t="s">
        <v>697</v>
      </c>
      <c r="CR16" s="94">
        <v>147</v>
      </c>
      <c r="CS16" s="90">
        <v>43300</v>
      </c>
      <c r="CT16" s="90">
        <v>0</v>
      </c>
      <c r="CU16" s="98">
        <v>0</v>
      </c>
      <c r="CV16" s="90" t="s">
        <v>360</v>
      </c>
      <c r="CW16" s="90" t="s">
        <v>621</v>
      </c>
      <c r="CX16" s="93">
        <v>9.9999999999999995E-7</v>
      </c>
      <c r="CY16" s="82" t="s">
        <v>118</v>
      </c>
      <c r="CZ16" s="95">
        <v>46672</v>
      </c>
      <c r="DA16" s="76" cm="1">
        <f t="array" ref="DA16" xml:space="preserve"> _xlfn.IFS(CX16 = 1, CR16 * CS16 * 1000000, CX16 = 0.000001, CR16 * CS16 )</f>
        <v>6365100</v>
      </c>
      <c r="DB16" s="147">
        <v>6031373.621703756</v>
      </c>
      <c r="DC16" s="76">
        <f t="shared" si="0"/>
        <v>6031373.621703756</v>
      </c>
      <c r="DD16" s="79">
        <v>1.0294842133333333</v>
      </c>
      <c r="DE16" s="76">
        <f t="shared" si="1"/>
        <v>6209203.9282591082</v>
      </c>
      <c r="DF16" s="79">
        <v>1.18063329601791</v>
      </c>
      <c r="DG16" s="79">
        <f t="shared" si="2"/>
        <v>7.3307928994679052</v>
      </c>
      <c r="DH16" s="100">
        <v>3.9699999999999999E-2</v>
      </c>
      <c r="DI16" s="79">
        <f t="shared" si="3"/>
        <v>2.4252706509072988E-2</v>
      </c>
      <c r="DK16" s="76" t="str">
        <f t="shared" si="4"/>
        <v>7TW200096</v>
      </c>
    </row>
    <row r="17" spans="1:115" s="90" customFormat="1">
      <c r="A17" s="90" t="s">
        <v>698</v>
      </c>
      <c r="F17" s="90" t="s">
        <v>344</v>
      </c>
      <c r="G17" s="90" t="s">
        <v>570</v>
      </c>
      <c r="H17" s="90" t="s">
        <v>631</v>
      </c>
      <c r="I17" s="90" t="s">
        <v>614</v>
      </c>
      <c r="J17" s="90" t="s">
        <v>135</v>
      </c>
      <c r="K17" s="90" t="s">
        <v>692</v>
      </c>
      <c r="L17" s="90" t="s">
        <v>693</v>
      </c>
      <c r="M17" s="90" t="s">
        <v>694</v>
      </c>
      <c r="N17" s="90" t="s">
        <v>351</v>
      </c>
      <c r="O17" s="90" t="s">
        <v>695</v>
      </c>
      <c r="S17" s="90" t="s">
        <v>699</v>
      </c>
      <c r="T17" s="90" t="s">
        <v>354</v>
      </c>
      <c r="Y17" s="90" t="s">
        <v>355</v>
      </c>
      <c r="Z17" s="78">
        <v>46154</v>
      </c>
      <c r="AA17" s="90" t="s">
        <v>552</v>
      </c>
      <c r="AB17" s="90" t="s">
        <v>696</v>
      </c>
      <c r="AC17" s="90">
        <v>556000</v>
      </c>
      <c r="AD17" s="90">
        <v>191490</v>
      </c>
      <c r="BI17" s="90">
        <v>36773</v>
      </c>
      <c r="BK17" s="90">
        <v>2</v>
      </c>
      <c r="BL17" s="90" t="s">
        <v>700</v>
      </c>
      <c r="BM17" s="90">
        <v>7000</v>
      </c>
      <c r="CH17" s="90">
        <v>15</v>
      </c>
      <c r="CO17" s="91"/>
      <c r="CR17" s="94">
        <v>78</v>
      </c>
      <c r="CS17" s="90">
        <v>43300</v>
      </c>
      <c r="CT17" s="90">
        <v>0</v>
      </c>
      <c r="CU17" s="98" t="s">
        <v>629</v>
      </c>
      <c r="CV17" s="90" t="s">
        <v>360</v>
      </c>
      <c r="CW17" s="90" t="s">
        <v>621</v>
      </c>
      <c r="CX17" s="93">
        <v>9.9999999999999995E-7</v>
      </c>
      <c r="CY17" s="82" t="s">
        <v>118</v>
      </c>
      <c r="CZ17" s="95">
        <v>46154</v>
      </c>
      <c r="DA17" s="76" cm="1">
        <f t="array" ref="DA17" xml:space="preserve"> _xlfn.IFS(CX17 = 1, CR17 * CS17 * 1000000, CX17 = 0.000001, CR17 * CS17 )</f>
        <v>3377400</v>
      </c>
      <c r="DB17" s="147">
        <v>3200320.6972305644</v>
      </c>
      <c r="DC17" s="76">
        <f t="shared" si="0"/>
        <v>3200320.6972305644</v>
      </c>
      <c r="DD17" s="79">
        <v>1.0294842133333333</v>
      </c>
      <c r="DE17" s="76">
        <f t="shared" si="1"/>
        <v>3294679.6354027921</v>
      </c>
      <c r="DF17" s="79">
        <v>1.18063329601791</v>
      </c>
      <c r="DG17" s="79">
        <f t="shared" si="2"/>
        <v>3.8898084772686845</v>
      </c>
      <c r="DH17" s="100">
        <v>3.9699999999999999E-2</v>
      </c>
      <c r="DI17" s="79">
        <f t="shared" si="3"/>
        <v>1.2868783045630564E-2</v>
      </c>
      <c r="DK17" s="76" t="str">
        <f t="shared" si="4"/>
        <v>7TW200915</v>
      </c>
    </row>
    <row r="18" spans="1:115" s="90" customFormat="1">
      <c r="A18" s="90" t="s">
        <v>701</v>
      </c>
      <c r="B18" s="90" t="s">
        <v>381</v>
      </c>
      <c r="F18" s="90" t="s">
        <v>344</v>
      </c>
      <c r="G18" s="90" t="s">
        <v>570</v>
      </c>
      <c r="H18" s="90" t="s">
        <v>570</v>
      </c>
      <c r="I18" s="90" t="s">
        <v>614</v>
      </c>
      <c r="J18" s="90" t="s">
        <v>136</v>
      </c>
      <c r="K18" s="90" t="s">
        <v>702</v>
      </c>
      <c r="L18" s="90" t="s">
        <v>703</v>
      </c>
      <c r="M18" s="90" t="s">
        <v>704</v>
      </c>
      <c r="N18" s="90" t="s">
        <v>351</v>
      </c>
      <c r="O18" s="90" t="s">
        <v>705</v>
      </c>
      <c r="S18" s="90" t="s">
        <v>522</v>
      </c>
      <c r="T18" s="90" t="s">
        <v>354</v>
      </c>
      <c r="Y18" s="90" t="s">
        <v>355</v>
      </c>
      <c r="Z18" s="78">
        <v>45648</v>
      </c>
      <c r="AA18" s="90" t="s">
        <v>356</v>
      </c>
      <c r="AB18" s="90" t="s">
        <v>706</v>
      </c>
      <c r="AC18" s="90">
        <v>465910</v>
      </c>
      <c r="AD18" s="90">
        <v>168570</v>
      </c>
      <c r="BI18" s="90">
        <v>7240</v>
      </c>
      <c r="BK18" s="90">
        <v>0.25</v>
      </c>
      <c r="BL18" s="90" t="s">
        <v>707</v>
      </c>
      <c r="BM18" s="90">
        <v>2200</v>
      </c>
      <c r="BS18" s="90" t="s">
        <v>478</v>
      </c>
      <c r="CH18" s="90">
        <v>3.5</v>
      </c>
      <c r="CO18" s="91"/>
      <c r="CR18" s="94">
        <v>754</v>
      </c>
      <c r="CS18" s="90">
        <v>8100</v>
      </c>
      <c r="CT18" s="90">
        <v>0</v>
      </c>
      <c r="CU18" s="98">
        <v>0</v>
      </c>
      <c r="CV18" s="90" t="s">
        <v>360</v>
      </c>
      <c r="CW18" s="90" t="s">
        <v>621</v>
      </c>
      <c r="CX18" s="93">
        <v>9.9999999999999995E-7</v>
      </c>
      <c r="CY18" s="82" t="s">
        <v>118</v>
      </c>
      <c r="CZ18" s="95">
        <v>46412</v>
      </c>
      <c r="DA18" s="76" cm="1">
        <f t="array" ref="DA18" xml:space="preserve"> _xlfn.IFS(CX18 = 1, CR18 * CS18 * 1000000, CX18 = 0.000001, CR18 * CS18 )</f>
        <v>6107400</v>
      </c>
      <c r="DB18" s="147">
        <v>5787185.002151344</v>
      </c>
      <c r="DC18" s="76">
        <f t="shared" si="0"/>
        <v>5787185.002151344</v>
      </c>
      <c r="DD18" s="79">
        <v>1.0294842133333333</v>
      </c>
      <c r="DE18" s="76">
        <f t="shared" si="1"/>
        <v>5957815.599354241</v>
      </c>
      <c r="DF18" s="79">
        <v>1.18063329601791</v>
      </c>
      <c r="DG18" s="79">
        <f t="shared" si="2"/>
        <v>7.0339954681325176</v>
      </c>
      <c r="DH18" s="100">
        <v>3.9699999999999999E-2</v>
      </c>
      <c r="DI18" s="79">
        <f t="shared" si="3"/>
        <v>2.3270801673738409E-2</v>
      </c>
      <c r="DK18" s="76" t="str">
        <f t="shared" si="4"/>
        <v>7TW200749</v>
      </c>
    </row>
    <row r="19" spans="1:115" s="90" customFormat="1">
      <c r="A19" s="90" t="s">
        <v>708</v>
      </c>
      <c r="B19" s="90" t="s">
        <v>381</v>
      </c>
      <c r="F19" s="90" t="s">
        <v>498</v>
      </c>
      <c r="G19" s="90" t="s">
        <v>570</v>
      </c>
      <c r="H19" s="90" t="s">
        <v>631</v>
      </c>
      <c r="I19" s="90" t="s">
        <v>614</v>
      </c>
      <c r="J19" s="90" t="s">
        <v>709</v>
      </c>
      <c r="K19" s="90" t="s">
        <v>710</v>
      </c>
      <c r="L19" s="90" t="s">
        <v>711</v>
      </c>
      <c r="M19" s="90" t="s">
        <v>712</v>
      </c>
      <c r="N19" s="90" t="s">
        <v>351</v>
      </c>
      <c r="O19" s="90" t="s">
        <v>713</v>
      </c>
      <c r="S19" s="90" t="s">
        <v>714</v>
      </c>
      <c r="Y19" s="90" t="s">
        <v>652</v>
      </c>
      <c r="Z19" s="78">
        <v>45648</v>
      </c>
      <c r="AA19" s="90" t="s">
        <v>356</v>
      </c>
      <c r="AB19" s="90" t="s">
        <v>715</v>
      </c>
      <c r="AC19" s="90">
        <v>537400</v>
      </c>
      <c r="AD19" s="90">
        <v>194900</v>
      </c>
      <c r="AG19" s="90" t="s">
        <v>716</v>
      </c>
      <c r="AV19" s="90" t="s">
        <v>478</v>
      </c>
      <c r="BS19" s="90" t="s">
        <v>478</v>
      </c>
      <c r="BT19" s="90" t="s">
        <v>717</v>
      </c>
      <c r="BU19" s="90" t="s">
        <v>658</v>
      </c>
      <c r="BX19" s="90">
        <v>200937</v>
      </c>
      <c r="BY19" s="90">
        <v>2636</v>
      </c>
      <c r="BZ19" s="90" t="s">
        <v>512</v>
      </c>
      <c r="CH19" s="90">
        <v>10</v>
      </c>
      <c r="CO19" s="91" t="s">
        <v>718</v>
      </c>
      <c r="CR19" s="94">
        <v>0</v>
      </c>
      <c r="CS19" s="90">
        <v>0</v>
      </c>
      <c r="CT19" s="90">
        <v>0</v>
      </c>
      <c r="CU19" s="98" t="s">
        <v>629</v>
      </c>
      <c r="CV19" s="90" t="s">
        <v>498</v>
      </c>
      <c r="CW19" s="90" t="s">
        <v>62</v>
      </c>
      <c r="CX19" s="93">
        <v>1</v>
      </c>
      <c r="CY19" s="82" t="s">
        <v>118</v>
      </c>
      <c r="CZ19" s="95">
        <v>46479</v>
      </c>
      <c r="DA19" s="76" cm="1">
        <f t="array" ref="DA19" xml:space="preserve"> _xlfn.IFS(CX19 = 1, CR19 * CS19 * 1000000, CX19 = 0.000001, CR19 * CS19 )</f>
        <v>0</v>
      </c>
      <c r="DC19" s="76">
        <f t="shared" si="0"/>
        <v>0</v>
      </c>
      <c r="DD19" s="79">
        <v>1.0294842133333333</v>
      </c>
      <c r="DE19" s="76">
        <f t="shared" si="1"/>
        <v>0</v>
      </c>
      <c r="DF19" s="79">
        <v>1.18063329601791</v>
      </c>
      <c r="DG19" s="79">
        <f t="shared" si="2"/>
        <v>0</v>
      </c>
      <c r="DH19" s="100">
        <v>3.9699999999999999E-2</v>
      </c>
      <c r="DI19" s="79">
        <f t="shared" si="3"/>
        <v>0</v>
      </c>
      <c r="DJ19" s="90" t="s">
        <v>719</v>
      </c>
      <c r="DK19" s="76" t="str">
        <f t="shared" si="4"/>
        <v/>
      </c>
    </row>
    <row r="20" spans="1:115" s="90" customFormat="1">
      <c r="A20" s="90" t="s">
        <v>720</v>
      </c>
      <c r="B20" s="90" t="s">
        <v>381</v>
      </c>
      <c r="F20" s="90" t="s">
        <v>498</v>
      </c>
      <c r="G20" s="90" t="s">
        <v>570</v>
      </c>
      <c r="H20" s="90" t="s">
        <v>631</v>
      </c>
      <c r="I20" s="90" t="s">
        <v>614</v>
      </c>
      <c r="J20" s="90" t="s">
        <v>709</v>
      </c>
      <c r="K20" s="90" t="s">
        <v>721</v>
      </c>
      <c r="L20" s="90" t="s">
        <v>711</v>
      </c>
      <c r="M20" s="90" t="s">
        <v>712</v>
      </c>
      <c r="N20" s="90" t="s">
        <v>351</v>
      </c>
      <c r="O20" s="90" t="s">
        <v>713</v>
      </c>
      <c r="S20" s="90" t="s">
        <v>714</v>
      </c>
      <c r="Y20" s="90" t="s">
        <v>652</v>
      </c>
      <c r="Z20" s="78">
        <v>45648</v>
      </c>
      <c r="AA20" s="90" t="s">
        <v>356</v>
      </c>
      <c r="AB20" s="90" t="s">
        <v>715</v>
      </c>
      <c r="AC20" s="90">
        <v>536700</v>
      </c>
      <c r="AD20" s="90">
        <v>193200</v>
      </c>
      <c r="AG20" s="90" t="s">
        <v>716</v>
      </c>
      <c r="AV20" s="90" t="s">
        <v>478</v>
      </c>
      <c r="BS20" s="90" t="s">
        <v>478</v>
      </c>
      <c r="BT20" s="90" t="s">
        <v>717</v>
      </c>
      <c r="BU20" s="90" t="s">
        <v>658</v>
      </c>
      <c r="BX20" s="90">
        <v>200937</v>
      </c>
      <c r="BY20" s="90">
        <v>2636</v>
      </c>
      <c r="BZ20" s="90" t="s">
        <v>512</v>
      </c>
      <c r="CH20" s="90">
        <v>10</v>
      </c>
      <c r="CO20" s="91" t="s">
        <v>722</v>
      </c>
      <c r="CR20" s="94">
        <v>0</v>
      </c>
      <c r="CS20" s="90">
        <v>0</v>
      </c>
      <c r="CT20" s="90">
        <v>0</v>
      </c>
      <c r="CU20" s="98" t="s">
        <v>629</v>
      </c>
      <c r="CV20" s="90" t="s">
        <v>498</v>
      </c>
      <c r="CW20" s="90" t="s">
        <v>62</v>
      </c>
      <c r="CX20" s="93">
        <v>1</v>
      </c>
      <c r="CY20" s="82" t="s">
        <v>118</v>
      </c>
      <c r="CZ20" s="95">
        <v>46479</v>
      </c>
      <c r="DA20" s="76" cm="1">
        <f t="array" ref="DA20" xml:space="preserve"> _xlfn.IFS(CX20 = 1, CR20 * CS20 * 1000000, CX20 = 0.000001, CR20 * CS20 )</f>
        <v>0</v>
      </c>
      <c r="DC20" s="76">
        <f t="shared" si="0"/>
        <v>0</v>
      </c>
      <c r="DD20" s="79">
        <v>1.0294842133333333</v>
      </c>
      <c r="DE20" s="76">
        <f t="shared" si="1"/>
        <v>0</v>
      </c>
      <c r="DF20" s="79">
        <v>1.18063329601791</v>
      </c>
      <c r="DG20" s="79">
        <f t="shared" si="2"/>
        <v>0</v>
      </c>
      <c r="DH20" s="100">
        <v>3.9699999999999999E-2</v>
      </c>
      <c r="DI20" s="79">
        <f t="shared" si="3"/>
        <v>0</v>
      </c>
      <c r="DJ20" s="90" t="s">
        <v>723</v>
      </c>
      <c r="DK20" s="76" t="str">
        <f t="shared" si="4"/>
        <v/>
      </c>
    </row>
    <row r="21" spans="1:115" s="90" customFormat="1">
      <c r="A21" s="90" t="s">
        <v>724</v>
      </c>
      <c r="B21" s="90" t="s">
        <v>381</v>
      </c>
      <c r="F21" s="90" t="s">
        <v>344</v>
      </c>
      <c r="G21" s="90" t="s">
        <v>570</v>
      </c>
      <c r="H21" s="90" t="s">
        <v>570</v>
      </c>
      <c r="I21" s="90" t="s">
        <v>614</v>
      </c>
      <c r="J21" s="90" t="s">
        <v>137</v>
      </c>
      <c r="K21" s="90" t="s">
        <v>725</v>
      </c>
      <c r="L21" s="90" t="s">
        <v>726</v>
      </c>
      <c r="M21" s="90" t="s">
        <v>727</v>
      </c>
      <c r="N21" s="90" t="s">
        <v>351</v>
      </c>
      <c r="O21" s="90" t="s">
        <v>618</v>
      </c>
      <c r="S21" s="90" t="s">
        <v>353</v>
      </c>
      <c r="T21" s="90" t="s">
        <v>354</v>
      </c>
      <c r="Y21" s="90" t="s">
        <v>355</v>
      </c>
      <c r="Z21" s="78">
        <v>45648</v>
      </c>
      <c r="AA21" s="90" t="s">
        <v>356</v>
      </c>
      <c r="AB21" s="90" t="s">
        <v>728</v>
      </c>
      <c r="AC21" s="90">
        <v>504000</v>
      </c>
      <c r="AD21" s="90">
        <v>139400</v>
      </c>
      <c r="BI21" s="90">
        <v>13900</v>
      </c>
      <c r="BJ21" s="90">
        <v>2</v>
      </c>
      <c r="BK21" s="90">
        <v>0.4</v>
      </c>
      <c r="BL21" s="90" t="s">
        <v>628</v>
      </c>
      <c r="BM21" s="90">
        <v>4540</v>
      </c>
      <c r="BS21" s="90" t="s">
        <v>478</v>
      </c>
      <c r="CH21" s="90">
        <v>2.4</v>
      </c>
      <c r="CO21" s="91"/>
      <c r="CR21" s="94">
        <v>193</v>
      </c>
      <c r="CS21" s="97">
        <v>24800</v>
      </c>
      <c r="CT21" s="90">
        <v>0</v>
      </c>
      <c r="CU21" s="98">
        <v>0</v>
      </c>
      <c r="CV21" s="90" t="s">
        <v>360</v>
      </c>
      <c r="CW21" s="90" t="s">
        <v>621</v>
      </c>
      <c r="CX21" s="93">
        <v>9.9999999999999995E-7</v>
      </c>
      <c r="CY21" s="82" t="s">
        <v>118</v>
      </c>
      <c r="CZ21" s="95">
        <v>46749</v>
      </c>
      <c r="DA21" s="76" cm="1">
        <f t="array" ref="DA21" xml:space="preserve"> _xlfn.IFS(CX21 = 1, CR21 * CS21 * 1000000, CX21 = 0.000001, CR21 * CS21 )</f>
        <v>4786400</v>
      </c>
      <c r="DB21" s="147">
        <v>4535445.9007592741</v>
      </c>
      <c r="DC21" s="76">
        <f t="shared" si="0"/>
        <v>4535445.9007592741</v>
      </c>
      <c r="DD21" s="79">
        <v>1.0294842133333333</v>
      </c>
      <c r="DE21" s="76">
        <f t="shared" si="1"/>
        <v>4669169.9552590521</v>
      </c>
      <c r="DF21" s="79">
        <v>1.18063329601791</v>
      </c>
      <c r="DG21" s="79">
        <f t="shared" si="2"/>
        <v>5.5125775139452919</v>
      </c>
      <c r="DH21" s="100">
        <v>3.9699999999999999E-2</v>
      </c>
      <c r="DI21" s="79">
        <f t="shared" si="3"/>
        <v>1.8237443941969005E-2</v>
      </c>
      <c r="DK21" s="76" t="str">
        <f t="shared" si="4"/>
        <v>7TW200676</v>
      </c>
    </row>
    <row r="22" spans="1:115" s="90" customFormat="1">
      <c r="A22" s="90" t="s">
        <v>729</v>
      </c>
      <c r="B22" s="90" t="s">
        <v>381</v>
      </c>
      <c r="F22" s="90" t="s">
        <v>344</v>
      </c>
      <c r="G22" s="90" t="s">
        <v>570</v>
      </c>
      <c r="H22" s="90" t="s">
        <v>570</v>
      </c>
      <c r="I22" s="90" t="s">
        <v>614</v>
      </c>
      <c r="J22" s="90" t="s">
        <v>138</v>
      </c>
      <c r="K22" s="90" t="s">
        <v>730</v>
      </c>
      <c r="L22" s="90" t="s">
        <v>731</v>
      </c>
      <c r="M22" s="90" t="s">
        <v>732</v>
      </c>
      <c r="N22" s="90" t="s">
        <v>351</v>
      </c>
      <c r="O22" s="90" t="s">
        <v>733</v>
      </c>
      <c r="S22" s="90" t="s">
        <v>353</v>
      </c>
      <c r="T22" s="90" t="s">
        <v>354</v>
      </c>
      <c r="Y22" s="90" t="s">
        <v>355</v>
      </c>
      <c r="Z22" s="78">
        <v>45648</v>
      </c>
      <c r="AA22" s="90" t="s">
        <v>356</v>
      </c>
      <c r="AB22" s="90" t="s">
        <v>734</v>
      </c>
      <c r="AC22" s="90">
        <v>468400</v>
      </c>
      <c r="AD22" s="90">
        <v>214200</v>
      </c>
      <c r="BI22" s="90">
        <v>130</v>
      </c>
      <c r="BK22" s="90">
        <v>0.5</v>
      </c>
      <c r="BL22" s="90" t="s">
        <v>628</v>
      </c>
      <c r="BM22" s="90">
        <v>50</v>
      </c>
      <c r="BS22" s="90" t="s">
        <v>478</v>
      </c>
      <c r="CH22" s="90">
        <v>7.5</v>
      </c>
      <c r="CO22" s="91"/>
      <c r="CR22" s="94">
        <v>3286</v>
      </c>
      <c r="CS22" s="90">
        <v>200</v>
      </c>
      <c r="CT22" s="90">
        <v>0</v>
      </c>
      <c r="CU22" s="98">
        <v>0</v>
      </c>
      <c r="CV22" s="90" t="s">
        <v>360</v>
      </c>
      <c r="CW22" s="90" t="s">
        <v>621</v>
      </c>
      <c r="CX22" s="93">
        <v>9.9999999999999995E-7</v>
      </c>
      <c r="CY22" s="82" t="s">
        <v>118</v>
      </c>
      <c r="CZ22" s="95">
        <v>46295</v>
      </c>
      <c r="DA22" s="76" cm="1">
        <f t="array" ref="DA22" xml:space="preserve"> _xlfn.IFS(CX22 = 1, CR22 * CS22 * 1000000, CX22 = 0.000001, CR22 * CS22 )</f>
        <v>657200</v>
      </c>
      <c r="DB22" s="147">
        <v>622742.57186591078</v>
      </c>
      <c r="DC22" s="76">
        <f t="shared" si="0"/>
        <v>622742.57186591078</v>
      </c>
      <c r="DD22" s="79">
        <v>1.0294842133333333</v>
      </c>
      <c r="DE22" s="76">
        <f t="shared" si="1"/>
        <v>641103.64670655387</v>
      </c>
      <c r="DF22" s="79">
        <v>1.18063329601791</v>
      </c>
      <c r="DG22" s="79">
        <f t="shared" si="2"/>
        <v>0.75690831150026039</v>
      </c>
      <c r="DH22" s="100">
        <v>3.9699999999999999E-2</v>
      </c>
      <c r="DI22" s="79">
        <f t="shared" si="3"/>
        <v>2.5041049972133614E-3</v>
      </c>
      <c r="DK22" s="76" t="str">
        <f t="shared" si="4"/>
        <v>7TW200682</v>
      </c>
    </row>
    <row r="23" spans="1:115" s="90" customFormat="1">
      <c r="A23" s="90" t="s">
        <v>735</v>
      </c>
      <c r="B23" s="90" t="s">
        <v>381</v>
      </c>
      <c r="F23" s="90" t="s">
        <v>344</v>
      </c>
      <c r="G23" s="90" t="s">
        <v>570</v>
      </c>
      <c r="H23" s="90" t="s">
        <v>570</v>
      </c>
      <c r="I23" s="90" t="s">
        <v>614</v>
      </c>
      <c r="J23" s="90" t="s">
        <v>139</v>
      </c>
      <c r="K23" s="90" t="s">
        <v>736</v>
      </c>
      <c r="L23" s="90" t="s">
        <v>737</v>
      </c>
      <c r="M23" s="90" t="s">
        <v>738</v>
      </c>
      <c r="N23" s="90" t="s">
        <v>351</v>
      </c>
      <c r="O23" s="90" t="s">
        <v>618</v>
      </c>
      <c r="S23" s="90" t="s">
        <v>353</v>
      </c>
      <c r="T23" s="90" t="s">
        <v>354</v>
      </c>
      <c r="Y23" s="90" t="s">
        <v>355</v>
      </c>
      <c r="Z23" s="78">
        <v>45648</v>
      </c>
      <c r="AA23" s="90" t="s">
        <v>356</v>
      </c>
      <c r="AB23" s="90" t="s">
        <v>739</v>
      </c>
      <c r="AC23" s="90">
        <v>491200</v>
      </c>
      <c r="AD23" s="90">
        <v>144300</v>
      </c>
      <c r="BI23" s="90">
        <v>5570</v>
      </c>
      <c r="BK23" s="90">
        <v>1</v>
      </c>
      <c r="BL23" s="90" t="s">
        <v>628</v>
      </c>
      <c r="BM23" s="90">
        <v>1591</v>
      </c>
      <c r="BS23" s="90" t="s">
        <v>478</v>
      </c>
      <c r="CH23" s="90">
        <v>2.4</v>
      </c>
      <c r="CO23" s="91"/>
      <c r="CR23" s="94">
        <v>226</v>
      </c>
      <c r="CS23" s="90">
        <v>5800</v>
      </c>
      <c r="CT23" s="90">
        <v>0</v>
      </c>
      <c r="CU23" s="98" t="s">
        <v>629</v>
      </c>
      <c r="CV23" s="90" t="s">
        <v>360</v>
      </c>
      <c r="CW23" s="90" t="s">
        <v>621</v>
      </c>
      <c r="CX23" s="93">
        <v>9.9999999999999995E-7</v>
      </c>
      <c r="CY23" s="82" t="s">
        <v>118</v>
      </c>
      <c r="CZ23" s="95">
        <v>46153</v>
      </c>
      <c r="DA23" s="76" cm="1">
        <f t="array" ref="DA23" xml:space="preserve"> _xlfn.IFS(CX23 = 1, CR23 * CS23 * 1000000, CX23 = 0.000001, CR23 * CS23 )</f>
        <v>1310800</v>
      </c>
      <c r="DB23" s="147">
        <v>1242073.8940989589</v>
      </c>
      <c r="DC23" s="76">
        <f t="shared" si="0"/>
        <v>1242073.8940989589</v>
      </c>
      <c r="DD23" s="79">
        <v>1.0294842133333333</v>
      </c>
      <c r="DE23" s="76">
        <f t="shared" si="1"/>
        <v>1278695.4657683366</v>
      </c>
      <c r="DF23" s="79">
        <v>1.18063329601791</v>
      </c>
      <c r="DG23" s="79">
        <f t="shared" si="2"/>
        <v>1.5096704423532279</v>
      </c>
      <c r="DH23" s="100">
        <v>3.9699999999999999E-2</v>
      </c>
      <c r="DI23" s="79">
        <f t="shared" si="3"/>
        <v>4.9944930467852623E-3</v>
      </c>
      <c r="DK23" s="76" t="str">
        <f t="shared" si="4"/>
        <v>7TW200683</v>
      </c>
    </row>
    <row r="24" spans="1:115" s="90" customFormat="1">
      <c r="A24" s="90" t="s">
        <v>740</v>
      </c>
      <c r="B24" s="90" t="s">
        <v>381</v>
      </c>
      <c r="F24" s="90" t="s">
        <v>498</v>
      </c>
      <c r="G24" s="90" t="s">
        <v>570</v>
      </c>
      <c r="H24" s="90" t="s">
        <v>631</v>
      </c>
      <c r="I24" s="90" t="s">
        <v>614</v>
      </c>
      <c r="J24" s="90" t="s">
        <v>709</v>
      </c>
      <c r="K24" s="90" t="s">
        <v>741</v>
      </c>
      <c r="L24" s="90" t="s">
        <v>711</v>
      </c>
      <c r="M24" s="90" t="s">
        <v>712</v>
      </c>
      <c r="N24" s="90" t="s">
        <v>351</v>
      </c>
      <c r="O24" s="90" t="s">
        <v>713</v>
      </c>
      <c r="S24" s="90" t="s">
        <v>714</v>
      </c>
      <c r="Y24" s="90" t="s">
        <v>652</v>
      </c>
      <c r="Z24" s="78">
        <v>45648</v>
      </c>
      <c r="AA24" s="90" t="s">
        <v>356</v>
      </c>
      <c r="AB24" s="90" t="s">
        <v>715</v>
      </c>
      <c r="AC24" s="90">
        <v>537000</v>
      </c>
      <c r="AD24" s="90">
        <v>197900</v>
      </c>
      <c r="AG24" s="90" t="s">
        <v>716</v>
      </c>
      <c r="AV24" s="90" t="s">
        <v>478</v>
      </c>
      <c r="BS24" s="90" t="s">
        <v>478</v>
      </c>
      <c r="BT24" s="90" t="s">
        <v>717</v>
      </c>
      <c r="BU24" s="90" t="s">
        <v>658</v>
      </c>
      <c r="BX24" s="90">
        <v>200937</v>
      </c>
      <c r="BY24" s="90">
        <v>2636</v>
      </c>
      <c r="BZ24" s="90" t="s">
        <v>512</v>
      </c>
      <c r="CH24" s="90">
        <v>10</v>
      </c>
      <c r="CO24" s="91" t="s">
        <v>722</v>
      </c>
      <c r="CR24" s="94">
        <v>0</v>
      </c>
      <c r="CS24" s="90">
        <v>0</v>
      </c>
      <c r="CT24" s="90">
        <v>0</v>
      </c>
      <c r="CU24" s="98" t="s">
        <v>629</v>
      </c>
      <c r="CV24" s="90" t="s">
        <v>498</v>
      </c>
      <c r="CW24" s="90" t="s">
        <v>62</v>
      </c>
      <c r="CX24" s="93">
        <v>1</v>
      </c>
      <c r="CY24" s="82" t="s">
        <v>118</v>
      </c>
      <c r="CZ24" s="95">
        <v>46479</v>
      </c>
      <c r="DA24" s="76" cm="1">
        <f t="array" ref="DA24" xml:space="preserve"> _xlfn.IFS(CX24 = 1, CR24 * CS24 * 1000000, CX24 = 0.000001, CR24 * CS24 )</f>
        <v>0</v>
      </c>
      <c r="DC24" s="76">
        <f t="shared" si="0"/>
        <v>0</v>
      </c>
      <c r="DD24" s="79">
        <v>1.0294842133333333</v>
      </c>
      <c r="DE24" s="76">
        <f t="shared" si="1"/>
        <v>0</v>
      </c>
      <c r="DF24" s="79">
        <v>1.18063329601791</v>
      </c>
      <c r="DG24" s="79">
        <f t="shared" si="2"/>
        <v>0</v>
      </c>
      <c r="DH24" s="100">
        <v>3.9699999999999999E-2</v>
      </c>
      <c r="DI24" s="79">
        <f t="shared" si="3"/>
        <v>0</v>
      </c>
      <c r="DJ24" s="90" t="s">
        <v>742</v>
      </c>
      <c r="DK24" s="76" t="str">
        <f t="shared" si="4"/>
        <v/>
      </c>
    </row>
    <row r="25" spans="1:115" s="90" customFormat="1">
      <c r="A25" s="90" t="s">
        <v>743</v>
      </c>
      <c r="B25" s="90" t="s">
        <v>381</v>
      </c>
      <c r="F25" s="90" t="s">
        <v>498</v>
      </c>
      <c r="G25" s="90" t="s">
        <v>570</v>
      </c>
      <c r="H25" s="90" t="s">
        <v>631</v>
      </c>
      <c r="I25" s="90" t="s">
        <v>614</v>
      </c>
      <c r="J25" s="90" t="s">
        <v>709</v>
      </c>
      <c r="K25" s="90" t="s">
        <v>744</v>
      </c>
      <c r="L25" s="90" t="s">
        <v>711</v>
      </c>
      <c r="M25" s="90" t="s">
        <v>712</v>
      </c>
      <c r="N25" s="90" t="s">
        <v>351</v>
      </c>
      <c r="O25" s="90" t="s">
        <v>713</v>
      </c>
      <c r="S25" s="90" t="s">
        <v>714</v>
      </c>
      <c r="Y25" s="90" t="s">
        <v>652</v>
      </c>
      <c r="Z25" s="78">
        <v>45648</v>
      </c>
      <c r="AA25" s="90" t="s">
        <v>356</v>
      </c>
      <c r="AB25" s="90" t="s">
        <v>715</v>
      </c>
      <c r="AC25" s="90">
        <v>537300</v>
      </c>
      <c r="AD25" s="90">
        <v>198000</v>
      </c>
      <c r="AG25" s="90" t="s">
        <v>716</v>
      </c>
      <c r="AV25" s="90" t="s">
        <v>478</v>
      </c>
      <c r="BS25" s="90" t="s">
        <v>478</v>
      </c>
      <c r="BT25" s="90" t="s">
        <v>717</v>
      </c>
      <c r="BU25" s="90" t="s">
        <v>658</v>
      </c>
      <c r="BX25" s="90">
        <v>200937</v>
      </c>
      <c r="BY25" s="90">
        <v>2636</v>
      </c>
      <c r="BZ25" s="90" t="s">
        <v>512</v>
      </c>
      <c r="CH25" s="90">
        <v>10</v>
      </c>
      <c r="CO25" s="91" t="s">
        <v>722</v>
      </c>
      <c r="CR25" s="94">
        <v>0</v>
      </c>
      <c r="CS25" s="90">
        <v>0</v>
      </c>
      <c r="CT25" s="90">
        <v>0</v>
      </c>
      <c r="CU25" s="98" t="s">
        <v>629</v>
      </c>
      <c r="CV25" s="90" t="s">
        <v>498</v>
      </c>
      <c r="CW25" s="90" t="s">
        <v>62</v>
      </c>
      <c r="CX25" s="93">
        <v>1</v>
      </c>
      <c r="CY25" s="82" t="s">
        <v>118</v>
      </c>
      <c r="CZ25" s="95">
        <v>46479</v>
      </c>
      <c r="DA25" s="76" cm="1">
        <f t="array" ref="DA25" xml:space="preserve"> _xlfn.IFS(CX25 = 1, CR25 * CS25 * 1000000, CX25 = 0.000001, CR25 * CS25 )</f>
        <v>0</v>
      </c>
      <c r="DC25" s="76">
        <f t="shared" si="0"/>
        <v>0</v>
      </c>
      <c r="DD25" s="79">
        <v>1.0294842133333333</v>
      </c>
      <c r="DE25" s="76">
        <f t="shared" si="1"/>
        <v>0</v>
      </c>
      <c r="DF25" s="79">
        <v>1.18063329601791</v>
      </c>
      <c r="DG25" s="79">
        <f t="shared" si="2"/>
        <v>0</v>
      </c>
      <c r="DH25" s="100">
        <v>3.9699999999999999E-2</v>
      </c>
      <c r="DI25" s="79">
        <f t="shared" si="3"/>
        <v>0</v>
      </c>
      <c r="DJ25" s="90" t="s">
        <v>745</v>
      </c>
      <c r="DK25" s="76" t="str">
        <f t="shared" si="4"/>
        <v/>
      </c>
    </row>
    <row r="26" spans="1:115" s="90" customFormat="1">
      <c r="A26" s="90" t="s">
        <v>746</v>
      </c>
      <c r="B26" s="90" t="s">
        <v>381</v>
      </c>
      <c r="F26" s="90" t="s">
        <v>344</v>
      </c>
      <c r="G26" s="90" t="s">
        <v>570</v>
      </c>
      <c r="H26" s="90" t="s">
        <v>631</v>
      </c>
      <c r="I26" s="90" t="s">
        <v>614</v>
      </c>
      <c r="J26" s="90" t="s">
        <v>140</v>
      </c>
      <c r="K26" s="90" t="s">
        <v>747</v>
      </c>
      <c r="L26" s="90" t="s">
        <v>748</v>
      </c>
      <c r="M26" s="90" t="s">
        <v>749</v>
      </c>
      <c r="N26" s="90" t="s">
        <v>351</v>
      </c>
      <c r="O26" s="90" t="s">
        <v>695</v>
      </c>
      <c r="S26" s="90" t="s">
        <v>353</v>
      </c>
      <c r="T26" s="90" t="s">
        <v>354</v>
      </c>
      <c r="Y26" s="90" t="s">
        <v>355</v>
      </c>
      <c r="Z26" s="78">
        <v>45648</v>
      </c>
      <c r="AA26" s="90" t="s">
        <v>356</v>
      </c>
      <c r="AB26" s="90" t="s">
        <v>750</v>
      </c>
      <c r="AC26" s="90">
        <v>547820</v>
      </c>
      <c r="AD26" s="90">
        <v>200370</v>
      </c>
      <c r="BI26" s="90">
        <v>13002</v>
      </c>
      <c r="BJ26" s="90" t="s">
        <v>637</v>
      </c>
      <c r="BK26" s="90" t="s">
        <v>667</v>
      </c>
      <c r="BL26" s="90" t="s">
        <v>639</v>
      </c>
      <c r="BM26" s="90">
        <v>3210</v>
      </c>
      <c r="BN26" s="90" t="s">
        <v>541</v>
      </c>
      <c r="BS26" s="90" t="s">
        <v>478</v>
      </c>
      <c r="CH26" s="90">
        <v>2.5</v>
      </c>
      <c r="CM26" s="90" t="s">
        <v>513</v>
      </c>
      <c r="CO26" s="91" t="s">
        <v>697</v>
      </c>
      <c r="CR26" s="94">
        <v>438</v>
      </c>
      <c r="CS26" s="97">
        <v>17800</v>
      </c>
      <c r="CT26" s="90">
        <v>0</v>
      </c>
      <c r="CU26" s="98" t="s">
        <v>629</v>
      </c>
      <c r="CV26" s="90" t="s">
        <v>360</v>
      </c>
      <c r="CW26" s="90" t="s">
        <v>621</v>
      </c>
      <c r="CX26" s="93">
        <v>9.9999999999999995E-7</v>
      </c>
      <c r="CY26" s="82" t="s">
        <v>118</v>
      </c>
      <c r="CZ26" s="95">
        <v>46550</v>
      </c>
      <c r="DA26" s="76" cm="1">
        <f t="array" ref="DA26" xml:space="preserve"> _xlfn.IFS(CX26 = 1, CR26 * CS26 * 1000000, CX26 = 0.000001, CR26 * CS26 )</f>
        <v>7796400</v>
      </c>
      <c r="DB26" s="147">
        <v>7387629.6215693653</v>
      </c>
      <c r="DC26" s="76">
        <f t="shared" si="0"/>
        <v>7387629.6215693653</v>
      </c>
      <c r="DD26" s="79">
        <v>1.0294842133333333</v>
      </c>
      <c r="DE26" s="76">
        <f t="shared" si="1"/>
        <v>7605448.0693593686</v>
      </c>
      <c r="DF26" s="79">
        <v>1.18063329601791</v>
      </c>
      <c r="DG26" s="79">
        <f t="shared" si="2"/>
        <v>8.9792452218208023</v>
      </c>
      <c r="DH26" s="100">
        <v>3.9699999999999999E-2</v>
      </c>
      <c r="DI26" s="79">
        <f t="shared" si="3"/>
        <v>2.9706336275523822E-2</v>
      </c>
      <c r="DK26" s="76" t="str">
        <f t="shared" si="4"/>
        <v>7TW200100</v>
      </c>
    </row>
    <row r="27" spans="1:115" s="90" customFormat="1">
      <c r="A27" s="90" t="s">
        <v>751</v>
      </c>
      <c r="F27" s="90" t="s">
        <v>344</v>
      </c>
      <c r="G27" s="90" t="s">
        <v>570</v>
      </c>
      <c r="H27" s="90" t="s">
        <v>631</v>
      </c>
      <c r="I27" s="90" t="s">
        <v>614</v>
      </c>
      <c r="J27" s="90" t="s">
        <v>141</v>
      </c>
      <c r="K27" s="90" t="s">
        <v>747</v>
      </c>
      <c r="L27" s="90" t="s">
        <v>752</v>
      </c>
      <c r="M27" s="90" t="s">
        <v>753</v>
      </c>
      <c r="N27" s="90" t="s">
        <v>351</v>
      </c>
      <c r="O27" s="90" t="s">
        <v>695</v>
      </c>
      <c r="S27" s="90" t="s">
        <v>699</v>
      </c>
      <c r="T27" s="90" t="s">
        <v>354</v>
      </c>
      <c r="Y27" s="90" t="s">
        <v>355</v>
      </c>
      <c r="Z27" s="78">
        <v>46154</v>
      </c>
      <c r="AA27" s="90" t="s">
        <v>552</v>
      </c>
      <c r="AB27" s="90" t="s">
        <v>750</v>
      </c>
      <c r="AC27" s="90">
        <v>547820</v>
      </c>
      <c r="AD27" s="90">
        <v>200370</v>
      </c>
      <c r="BI27" s="90">
        <v>13002</v>
      </c>
      <c r="BK27" s="90">
        <v>2</v>
      </c>
      <c r="BL27" s="90" t="s">
        <v>700</v>
      </c>
      <c r="BM27" s="90">
        <v>3210</v>
      </c>
      <c r="CH27" s="90">
        <v>24.5</v>
      </c>
      <c r="CO27" s="91"/>
      <c r="CR27" s="94">
        <v>167</v>
      </c>
      <c r="CS27" s="97">
        <v>17800</v>
      </c>
      <c r="CT27" s="90">
        <v>0</v>
      </c>
      <c r="CU27" s="98" t="s">
        <v>629</v>
      </c>
      <c r="CV27" s="90" t="s">
        <v>360</v>
      </c>
      <c r="CW27" s="90" t="s">
        <v>621</v>
      </c>
      <c r="CX27" s="93">
        <v>9.9999999999999995E-7</v>
      </c>
      <c r="CY27" s="82" t="s">
        <v>118</v>
      </c>
      <c r="CZ27" s="95">
        <v>46154</v>
      </c>
      <c r="DA27" s="76" cm="1">
        <f t="array" ref="DA27" xml:space="preserve"> _xlfn.IFS(CX27 = 1, CR27 * CS27 * 1000000, CX27 = 0.000001, CR27 * CS27 )</f>
        <v>2972600</v>
      </c>
      <c r="DB27" s="147">
        <v>2816744.6274020183</v>
      </c>
      <c r="DC27" s="76">
        <f t="shared" si="0"/>
        <v>2816744.6274020183</v>
      </c>
      <c r="DD27" s="79">
        <v>1.0294842133333333</v>
      </c>
      <c r="DE27" s="76">
        <f t="shared" si="1"/>
        <v>2899794.1269018599</v>
      </c>
      <c r="DF27" s="79">
        <v>1.18063329601791</v>
      </c>
      <c r="DG27" s="79">
        <f t="shared" si="2"/>
        <v>3.4235934978175204</v>
      </c>
      <c r="DH27" s="100">
        <v>3.9699999999999999E-2</v>
      </c>
      <c r="DI27" s="79">
        <f t="shared" si="3"/>
        <v>1.1326388488612962E-2</v>
      </c>
      <c r="DK27" s="76" t="str">
        <f t="shared" si="4"/>
        <v>7TW200914</v>
      </c>
    </row>
    <row r="28" spans="1:115" s="90" customFormat="1">
      <c r="A28" s="90" t="s">
        <v>754</v>
      </c>
      <c r="B28" s="90" t="s">
        <v>381</v>
      </c>
      <c r="F28" s="90" t="s">
        <v>344</v>
      </c>
      <c r="G28" s="90" t="s">
        <v>570</v>
      </c>
      <c r="H28" s="90" t="s">
        <v>570</v>
      </c>
      <c r="I28" s="90" t="s">
        <v>614</v>
      </c>
      <c r="J28" s="90" t="s">
        <v>142</v>
      </c>
      <c r="K28" s="90" t="s">
        <v>755</v>
      </c>
      <c r="L28" s="90" t="s">
        <v>643</v>
      </c>
      <c r="M28" s="90" t="s">
        <v>644</v>
      </c>
      <c r="N28" s="90" t="s">
        <v>351</v>
      </c>
      <c r="O28" s="90" t="s">
        <v>618</v>
      </c>
      <c r="S28" s="90" t="s">
        <v>522</v>
      </c>
      <c r="T28" s="90" t="s">
        <v>354</v>
      </c>
      <c r="Y28" s="90" t="s">
        <v>355</v>
      </c>
      <c r="Z28" s="78">
        <v>45648</v>
      </c>
      <c r="AA28" s="90" t="s">
        <v>356</v>
      </c>
      <c r="AB28" s="90" t="s">
        <v>756</v>
      </c>
      <c r="AC28" s="90">
        <v>485500</v>
      </c>
      <c r="AD28" s="90">
        <v>148070</v>
      </c>
      <c r="BI28" s="90">
        <v>44600</v>
      </c>
      <c r="BJ28" s="90">
        <v>2</v>
      </c>
      <c r="BK28" s="90">
        <v>0.3</v>
      </c>
      <c r="BL28" s="90" t="s">
        <v>620</v>
      </c>
      <c r="BM28" s="90">
        <v>13300</v>
      </c>
      <c r="BS28" s="90" t="s">
        <v>478</v>
      </c>
      <c r="CH28" s="90">
        <v>2.4</v>
      </c>
      <c r="CO28" s="91"/>
      <c r="CR28" s="94">
        <v>147</v>
      </c>
      <c r="CS28" s="90">
        <v>50400</v>
      </c>
      <c r="CT28" s="90">
        <v>0</v>
      </c>
      <c r="CU28" s="98">
        <v>0</v>
      </c>
      <c r="CV28" s="90" t="s">
        <v>360</v>
      </c>
      <c r="CW28" s="90" t="s">
        <v>621</v>
      </c>
      <c r="CX28" s="93">
        <v>9.9999999999999995E-7</v>
      </c>
      <c r="CY28" s="82" t="s">
        <v>118</v>
      </c>
      <c r="CZ28" s="95">
        <v>46354</v>
      </c>
      <c r="DA28" s="76" cm="1">
        <f t="array" ref="DA28" xml:space="preserve"> _xlfn.IFS(CX28 = 1, CR28 * CS28 * 1000000, CX28 = 0.000001, CR28 * CS28 )</f>
        <v>7408800</v>
      </c>
      <c r="DB28" s="147">
        <v>7020351.7444311623</v>
      </c>
      <c r="DC28" s="76">
        <f t="shared" si="0"/>
        <v>7020351.7444311623</v>
      </c>
      <c r="DD28" s="79">
        <v>1.0294842133333333</v>
      </c>
      <c r="DE28" s="76">
        <f t="shared" si="1"/>
        <v>7227341.2929390091</v>
      </c>
      <c r="DF28" s="79">
        <v>1.18063329601791</v>
      </c>
      <c r="DG28" s="79">
        <f t="shared" si="2"/>
        <v>8.5328397721289253</v>
      </c>
      <c r="DH28" s="100">
        <v>3.9699999999999999E-2</v>
      </c>
      <c r="DI28" s="79">
        <f t="shared" si="3"/>
        <v>2.8229478246126528E-2</v>
      </c>
      <c r="DK28" s="76" t="str">
        <f t="shared" si="4"/>
        <v>7TW200760</v>
      </c>
    </row>
    <row r="29" spans="1:115" s="90" customFormat="1">
      <c r="A29" s="90" t="s">
        <v>757</v>
      </c>
      <c r="B29" s="90" t="s">
        <v>381</v>
      </c>
      <c r="F29" s="90" t="s">
        <v>344</v>
      </c>
      <c r="G29" s="90" t="s">
        <v>570</v>
      </c>
      <c r="H29" s="90" t="s">
        <v>570</v>
      </c>
      <c r="I29" s="90" t="s">
        <v>614</v>
      </c>
      <c r="J29" s="90" t="s">
        <v>143</v>
      </c>
      <c r="K29" s="90" t="s">
        <v>758</v>
      </c>
      <c r="L29" s="90" t="s">
        <v>759</v>
      </c>
      <c r="M29" s="90" t="s">
        <v>760</v>
      </c>
      <c r="N29" s="90" t="s">
        <v>351</v>
      </c>
      <c r="O29" s="90" t="s">
        <v>761</v>
      </c>
      <c r="S29" s="90" t="s">
        <v>522</v>
      </c>
      <c r="T29" s="90" t="s">
        <v>354</v>
      </c>
      <c r="Y29" s="90" t="s">
        <v>355</v>
      </c>
      <c r="Z29" s="78">
        <v>45648</v>
      </c>
      <c r="AA29" s="90" t="s">
        <v>356</v>
      </c>
      <c r="AB29" s="90" t="s">
        <v>762</v>
      </c>
      <c r="AC29" s="90">
        <v>480400</v>
      </c>
      <c r="AD29" s="90">
        <v>156400</v>
      </c>
      <c r="BI29" s="90">
        <v>45200</v>
      </c>
      <c r="BJ29" s="90">
        <v>2</v>
      </c>
      <c r="BK29" s="90">
        <v>0.3</v>
      </c>
      <c r="BL29" s="90" t="s">
        <v>707</v>
      </c>
      <c r="BM29" s="90">
        <v>12917</v>
      </c>
      <c r="BS29" s="90" t="s">
        <v>478</v>
      </c>
      <c r="CH29" s="90">
        <v>7</v>
      </c>
      <c r="CO29" s="91"/>
      <c r="CR29" s="94">
        <v>147</v>
      </c>
      <c r="CS29" s="90">
        <v>66400</v>
      </c>
      <c r="CT29" s="90">
        <v>0</v>
      </c>
      <c r="CU29" s="98">
        <v>0</v>
      </c>
      <c r="CV29" s="90" t="s">
        <v>360</v>
      </c>
      <c r="CW29" s="90" t="s">
        <v>621</v>
      </c>
      <c r="CX29" s="93">
        <v>9.9999999999999995E-7</v>
      </c>
      <c r="CY29" s="82" t="s">
        <v>118</v>
      </c>
      <c r="CZ29" s="95">
        <v>46721</v>
      </c>
      <c r="DA29" s="76" cm="1">
        <f t="array" ref="DA29" xml:space="preserve"> _xlfn.IFS(CX29 = 1, CR29 * CS29 * 1000000, CX29 = 0.000001, CR29 * CS29 )</f>
        <v>9760800</v>
      </c>
      <c r="DB29" s="147">
        <v>9249034.8379013725</v>
      </c>
      <c r="DC29" s="76">
        <f t="shared" si="0"/>
        <v>9249034.8379013725</v>
      </c>
      <c r="DD29" s="79">
        <v>1.0294842133333333</v>
      </c>
      <c r="DE29" s="76">
        <f t="shared" si="1"/>
        <v>9521735.354189489</v>
      </c>
      <c r="DF29" s="79">
        <v>1.18063329601791</v>
      </c>
      <c r="DG29" s="79">
        <f t="shared" si="2"/>
        <v>11.241677795026998</v>
      </c>
      <c r="DH29" s="100">
        <v>3.9699999999999999E-2</v>
      </c>
      <c r="DI29" s="79">
        <f t="shared" si="3"/>
        <v>3.7191217371880983E-2</v>
      </c>
      <c r="DK29" s="76" t="str">
        <f t="shared" si="4"/>
        <v>7TW200761</v>
      </c>
    </row>
    <row r="30" spans="1:115" s="90" customFormat="1">
      <c r="A30" s="90" t="s">
        <v>763</v>
      </c>
      <c r="B30" s="90" t="s">
        <v>381</v>
      </c>
      <c r="F30" s="90" t="s">
        <v>344</v>
      </c>
      <c r="G30" s="90" t="s">
        <v>570</v>
      </c>
      <c r="H30" s="90" t="s">
        <v>570</v>
      </c>
      <c r="I30" s="90" t="s">
        <v>614</v>
      </c>
      <c r="J30" s="90" t="s">
        <v>144</v>
      </c>
      <c r="K30" s="90" t="s">
        <v>764</v>
      </c>
      <c r="L30" s="90" t="s">
        <v>737</v>
      </c>
      <c r="M30" s="90" t="s">
        <v>738</v>
      </c>
      <c r="N30" s="90" t="s">
        <v>351</v>
      </c>
      <c r="O30" s="90" t="s">
        <v>618</v>
      </c>
      <c r="S30" s="90" t="s">
        <v>353</v>
      </c>
      <c r="T30" s="90" t="s">
        <v>354</v>
      </c>
      <c r="Y30" s="90" t="s">
        <v>355</v>
      </c>
      <c r="Z30" s="78">
        <v>45648</v>
      </c>
      <c r="AA30" s="90" t="s">
        <v>356</v>
      </c>
      <c r="AB30" s="90" t="s">
        <v>765</v>
      </c>
      <c r="AC30" s="90">
        <v>499400</v>
      </c>
      <c r="AD30" s="90">
        <v>145700</v>
      </c>
      <c r="BI30" s="90">
        <v>34000</v>
      </c>
      <c r="BJ30" s="90">
        <v>2</v>
      </c>
      <c r="BK30" s="90">
        <v>0.3</v>
      </c>
      <c r="BL30" s="90" t="s">
        <v>628</v>
      </c>
      <c r="BM30" s="90">
        <v>8749</v>
      </c>
      <c r="BS30" s="90" t="s">
        <v>478</v>
      </c>
      <c r="CH30" s="90">
        <v>2.4</v>
      </c>
      <c r="CO30" s="91"/>
      <c r="CR30" s="94">
        <v>147</v>
      </c>
      <c r="CS30" s="90">
        <v>37600</v>
      </c>
      <c r="CT30" s="90">
        <v>0</v>
      </c>
      <c r="CU30" s="98">
        <v>0</v>
      </c>
      <c r="CV30" s="90" t="s">
        <v>360</v>
      </c>
      <c r="CW30" s="90" t="s">
        <v>621</v>
      </c>
      <c r="CX30" s="93">
        <v>9.9999999999999995E-7</v>
      </c>
      <c r="CY30" s="82" t="s">
        <v>118</v>
      </c>
      <c r="CZ30" s="95">
        <v>46762</v>
      </c>
      <c r="DA30" s="76" cm="1">
        <f t="array" ref="DA30" xml:space="preserve"> _xlfn.IFS(CX30 = 1, CR30 * CS30 * 1000000, CX30 = 0.000001, CR30 * CS30 )</f>
        <v>5527200</v>
      </c>
      <c r="DB30" s="147">
        <v>5237405.2696549939</v>
      </c>
      <c r="DC30" s="76">
        <f t="shared" si="0"/>
        <v>5237405.2696549939</v>
      </c>
      <c r="DD30" s="79">
        <v>1.0294842133333333</v>
      </c>
      <c r="DE30" s="76">
        <f t="shared" si="1"/>
        <v>5391826.0439386256</v>
      </c>
      <c r="DF30" s="79">
        <v>1.18063329601791</v>
      </c>
      <c r="DG30" s="79">
        <f t="shared" si="2"/>
        <v>6.3657693538104674</v>
      </c>
      <c r="DH30" s="100">
        <v>3.9699999999999999E-2</v>
      </c>
      <c r="DI30" s="79">
        <f t="shared" si="3"/>
        <v>2.1060086945522961E-2</v>
      </c>
      <c r="DK30" s="76" t="str">
        <f t="shared" si="4"/>
        <v>7TW200687</v>
      </c>
    </row>
    <row r="31" spans="1:115" s="90" customFormat="1">
      <c r="A31" s="90" t="s">
        <v>766</v>
      </c>
      <c r="B31" s="90" t="s">
        <v>381</v>
      </c>
      <c r="F31" s="90" t="s">
        <v>344</v>
      </c>
      <c r="G31" s="90" t="s">
        <v>570</v>
      </c>
      <c r="H31" s="90" t="s">
        <v>570</v>
      </c>
      <c r="I31" s="90" t="s">
        <v>614</v>
      </c>
      <c r="J31" s="90" t="s">
        <v>145</v>
      </c>
      <c r="K31" s="90" t="s">
        <v>767</v>
      </c>
      <c r="L31" s="90" t="s">
        <v>768</v>
      </c>
      <c r="M31" s="90" t="s">
        <v>769</v>
      </c>
      <c r="N31" s="90" t="s">
        <v>351</v>
      </c>
      <c r="O31" s="90" t="s">
        <v>618</v>
      </c>
      <c r="S31" s="90" t="s">
        <v>353</v>
      </c>
      <c r="T31" s="90" t="s">
        <v>354</v>
      </c>
      <c r="Y31" s="90" t="s">
        <v>355</v>
      </c>
      <c r="Z31" s="78">
        <v>46112</v>
      </c>
      <c r="AA31" s="90" t="s">
        <v>356</v>
      </c>
      <c r="AB31" s="90" t="s">
        <v>770</v>
      </c>
      <c r="AC31" s="90">
        <v>500300</v>
      </c>
      <c r="AD31" s="90">
        <v>151600</v>
      </c>
      <c r="BI31" s="90">
        <v>95900</v>
      </c>
      <c r="BJ31" s="90">
        <v>2</v>
      </c>
      <c r="BK31" s="90">
        <v>0.25</v>
      </c>
      <c r="BL31" s="90" t="s">
        <v>628</v>
      </c>
      <c r="BM31" s="90">
        <v>26254</v>
      </c>
      <c r="BS31" s="90" t="s">
        <v>478</v>
      </c>
      <c r="CH31" s="90">
        <v>2.4</v>
      </c>
      <c r="CO31" s="91"/>
      <c r="CR31" s="94">
        <v>55</v>
      </c>
      <c r="CS31" s="90">
        <v>120500</v>
      </c>
      <c r="CT31" s="90">
        <v>0</v>
      </c>
      <c r="CU31" s="98">
        <v>0</v>
      </c>
      <c r="CV31" s="90" t="s">
        <v>360</v>
      </c>
      <c r="CW31" s="90" t="s">
        <v>621</v>
      </c>
      <c r="CX31" s="93">
        <v>9.9999999999999995E-7</v>
      </c>
      <c r="CY31" s="82" t="s">
        <v>118</v>
      </c>
      <c r="CZ31" s="95">
        <v>46387</v>
      </c>
      <c r="DA31" s="76" cm="1">
        <f t="array" ref="DA31" xml:space="preserve"> _xlfn.IFS(CX31 = 1, CR31 * CS31 * 1000000, CX31 = 0.000001, CR31 * CS31 )</f>
        <v>6627500</v>
      </c>
      <c r="DB31" s="147">
        <v>6280015.8171657389</v>
      </c>
      <c r="DC31" s="76">
        <f t="shared" si="0"/>
        <v>6280015.8171657389</v>
      </c>
      <c r="DD31" s="79">
        <v>1.0294842133333333</v>
      </c>
      <c r="DE31" s="76">
        <f t="shared" si="1"/>
        <v>6465177.1432557609</v>
      </c>
      <c r="DF31" s="79">
        <v>1.18063329601791</v>
      </c>
      <c r="DG31" s="79">
        <f t="shared" si="2"/>
        <v>7.6330033999817042</v>
      </c>
      <c r="DH31" s="100">
        <v>3.9699999999999999E-2</v>
      </c>
      <c r="DI31" s="79">
        <f t="shared" si="3"/>
        <v>2.5252519581606139E-2</v>
      </c>
      <c r="DK31" s="76" t="str">
        <f t="shared" si="4"/>
        <v>7TW200691</v>
      </c>
    </row>
    <row r="32" spans="1:115" s="90" customFormat="1">
      <c r="A32" s="90" t="s">
        <v>771</v>
      </c>
      <c r="B32" s="90" t="s">
        <v>381</v>
      </c>
      <c r="F32" s="90" t="s">
        <v>344</v>
      </c>
      <c r="G32" s="90" t="s">
        <v>570</v>
      </c>
      <c r="H32" s="90" t="s">
        <v>631</v>
      </c>
      <c r="I32" s="90" t="s">
        <v>614</v>
      </c>
      <c r="J32" s="90" t="s">
        <v>146</v>
      </c>
      <c r="K32" s="90" t="s">
        <v>772</v>
      </c>
      <c r="L32" s="90" t="s">
        <v>773</v>
      </c>
      <c r="M32" s="90" t="s">
        <v>774</v>
      </c>
      <c r="N32" s="90" t="s">
        <v>351</v>
      </c>
      <c r="O32" s="90" t="s">
        <v>635</v>
      </c>
      <c r="S32" s="90" t="s">
        <v>522</v>
      </c>
      <c r="T32" s="90" t="s">
        <v>354</v>
      </c>
      <c r="Y32" s="90" t="s">
        <v>355</v>
      </c>
      <c r="Z32" s="78">
        <v>45648</v>
      </c>
      <c r="AA32" s="90" t="s">
        <v>356</v>
      </c>
      <c r="AB32" s="90" t="s">
        <v>775</v>
      </c>
      <c r="AC32" s="90">
        <v>515100</v>
      </c>
      <c r="AD32" s="90">
        <v>214710</v>
      </c>
      <c r="BI32" s="90">
        <v>38400</v>
      </c>
      <c r="BJ32" s="90" t="s">
        <v>637</v>
      </c>
      <c r="BK32" s="90" t="s">
        <v>776</v>
      </c>
      <c r="BL32" s="90" t="s">
        <v>639</v>
      </c>
      <c r="BM32" s="90">
        <v>8043</v>
      </c>
      <c r="BN32" s="90" t="s">
        <v>541</v>
      </c>
      <c r="BS32" s="90" t="s">
        <v>478</v>
      </c>
      <c r="CH32" s="90">
        <v>10.9</v>
      </c>
      <c r="CM32" s="90" t="s">
        <v>513</v>
      </c>
      <c r="CO32" s="91" t="s">
        <v>777</v>
      </c>
      <c r="CR32" s="94">
        <v>147</v>
      </c>
      <c r="CS32" s="90">
        <v>40100</v>
      </c>
      <c r="CT32" s="90">
        <v>0</v>
      </c>
      <c r="CU32" s="98">
        <v>0</v>
      </c>
      <c r="CV32" s="90" t="s">
        <v>360</v>
      </c>
      <c r="CW32" s="90" t="s">
        <v>621</v>
      </c>
      <c r="CX32" s="93">
        <v>9.9999999999999995E-7</v>
      </c>
      <c r="CY32" s="82" t="s">
        <v>118</v>
      </c>
      <c r="CZ32" s="95">
        <v>46812</v>
      </c>
      <c r="DA32" s="76" cm="1">
        <f t="array" ref="DA32" xml:space="preserve"> _xlfn.IFS(CX32 = 1, CR32 * CS32 * 1000000, CX32 = 0.000001, CR32 * CS32 )</f>
        <v>5894700</v>
      </c>
      <c r="DB32" s="147">
        <v>5585637.0030097142</v>
      </c>
      <c r="DC32" s="76">
        <f t="shared" si="0"/>
        <v>5585637.0030097142</v>
      </c>
      <c r="DD32" s="79">
        <v>1.0294842133333333</v>
      </c>
      <c r="DE32" s="76">
        <f t="shared" si="1"/>
        <v>5750325.1160090128</v>
      </c>
      <c r="DF32" s="79">
        <v>1.18063329601791</v>
      </c>
      <c r="DG32" s="79">
        <f t="shared" si="2"/>
        <v>6.7890252948882912</v>
      </c>
      <c r="DH32" s="100">
        <v>3.9699999999999999E-2</v>
      </c>
      <c r="DI32" s="79">
        <f t="shared" si="3"/>
        <v>2.2460358683922096E-2</v>
      </c>
      <c r="DK32" s="76" t="str">
        <f t="shared" si="4"/>
        <v>7TW200104</v>
      </c>
    </row>
    <row r="33" spans="1:115" s="90" customFormat="1">
      <c r="A33" s="90" t="s">
        <v>778</v>
      </c>
      <c r="B33" s="90" t="s">
        <v>381</v>
      </c>
      <c r="F33" s="90" t="s">
        <v>344</v>
      </c>
      <c r="G33" s="90" t="s">
        <v>570</v>
      </c>
      <c r="H33" s="90" t="s">
        <v>570</v>
      </c>
      <c r="I33" s="90" t="s">
        <v>614</v>
      </c>
      <c r="J33" s="90" t="s">
        <v>147</v>
      </c>
      <c r="K33" s="90" t="s">
        <v>779</v>
      </c>
      <c r="L33" s="90" t="s">
        <v>780</v>
      </c>
      <c r="M33" s="90" t="s">
        <v>781</v>
      </c>
      <c r="N33" s="90" t="s">
        <v>351</v>
      </c>
      <c r="O33" s="90" t="s">
        <v>761</v>
      </c>
      <c r="S33" s="90" t="s">
        <v>522</v>
      </c>
      <c r="T33" s="90" t="s">
        <v>354</v>
      </c>
      <c r="Y33" s="90" t="s">
        <v>355</v>
      </c>
      <c r="Z33" s="78">
        <v>45648</v>
      </c>
      <c r="AA33" s="90" t="s">
        <v>356</v>
      </c>
      <c r="AB33" s="90" t="s">
        <v>782</v>
      </c>
      <c r="AC33" s="90">
        <v>476600</v>
      </c>
      <c r="AD33" s="90">
        <v>158000</v>
      </c>
      <c r="BI33" s="90">
        <v>21400</v>
      </c>
      <c r="BJ33" s="90">
        <v>1</v>
      </c>
      <c r="BK33" s="90">
        <v>0.25</v>
      </c>
      <c r="BL33" s="90" t="s">
        <v>628</v>
      </c>
      <c r="BM33" s="90">
        <v>6833</v>
      </c>
      <c r="BS33" s="90" t="s">
        <v>478</v>
      </c>
      <c r="CH33" s="90">
        <v>2.7</v>
      </c>
      <c r="CO33" s="91"/>
      <c r="CR33" s="94">
        <v>438</v>
      </c>
      <c r="CS33" s="90">
        <v>27900</v>
      </c>
      <c r="CT33" s="90">
        <v>0</v>
      </c>
      <c r="CU33" s="98">
        <v>0</v>
      </c>
      <c r="CV33" s="90" t="s">
        <v>360</v>
      </c>
      <c r="CW33" s="90" t="s">
        <v>621</v>
      </c>
      <c r="CX33" s="93">
        <v>9.9999999999999995E-7</v>
      </c>
      <c r="CY33" s="82" t="s">
        <v>118</v>
      </c>
      <c r="CZ33" s="95">
        <v>46313</v>
      </c>
      <c r="DA33" s="76" cm="1">
        <f t="array" ref="DA33" xml:space="preserve"> _xlfn.IFS(CX33 = 1, CR33 * CS33 * 1000000, CX33 = 0.000001, CR33 * CS33 )</f>
        <v>12220200</v>
      </c>
      <c r="DB33" s="147">
        <v>11579486.878751982</v>
      </c>
      <c r="DC33" s="76">
        <f t="shared" si="0"/>
        <v>11579486.878751982</v>
      </c>
      <c r="DD33" s="79">
        <v>1.0294842133333333</v>
      </c>
      <c r="DE33" s="76">
        <f t="shared" si="1"/>
        <v>11920898.940175639</v>
      </c>
      <c r="DF33" s="79">
        <v>1.18063329601791</v>
      </c>
      <c r="DG33" s="79">
        <f t="shared" si="2"/>
        <v>14.074210207235975</v>
      </c>
      <c r="DH33" s="100">
        <v>3.9699999999999999E-2</v>
      </c>
      <c r="DI33" s="79">
        <f t="shared" si="3"/>
        <v>4.6562178768939012E-2</v>
      </c>
      <c r="DK33" s="76" t="str">
        <f t="shared" si="4"/>
        <v>7TW200764</v>
      </c>
    </row>
    <row r="34" spans="1:115" s="90" customFormat="1">
      <c r="A34" s="90" t="s">
        <v>783</v>
      </c>
      <c r="B34" s="90" t="s">
        <v>381</v>
      </c>
      <c r="F34" s="90" t="s">
        <v>344</v>
      </c>
      <c r="G34" s="90" t="s">
        <v>570</v>
      </c>
      <c r="H34" s="90" t="s">
        <v>570</v>
      </c>
      <c r="I34" s="90" t="s">
        <v>614</v>
      </c>
      <c r="J34" s="90" t="s">
        <v>148</v>
      </c>
      <c r="K34" s="90" t="s">
        <v>784</v>
      </c>
      <c r="L34" s="90" t="s">
        <v>684</v>
      </c>
      <c r="M34" s="90" t="s">
        <v>685</v>
      </c>
      <c r="N34" s="90" t="s">
        <v>351</v>
      </c>
      <c r="O34" s="90" t="s">
        <v>618</v>
      </c>
      <c r="S34" s="90" t="s">
        <v>353</v>
      </c>
      <c r="T34" s="90" t="s">
        <v>354</v>
      </c>
      <c r="Y34" s="90" t="s">
        <v>355</v>
      </c>
      <c r="Z34" s="78">
        <v>45648</v>
      </c>
      <c r="AA34" s="90" t="s">
        <v>356</v>
      </c>
      <c r="AB34" s="90" t="s">
        <v>785</v>
      </c>
      <c r="AC34" s="90">
        <v>487900</v>
      </c>
      <c r="AD34" s="90">
        <v>132500</v>
      </c>
      <c r="BI34" s="90">
        <v>15500</v>
      </c>
      <c r="BJ34" s="90">
        <v>2</v>
      </c>
      <c r="BK34" s="90">
        <v>0.25</v>
      </c>
      <c r="BL34" s="90" t="s">
        <v>628</v>
      </c>
      <c r="BM34" s="90">
        <v>4296</v>
      </c>
      <c r="BS34" s="90" t="s">
        <v>478</v>
      </c>
      <c r="CH34" s="90">
        <v>2.4</v>
      </c>
      <c r="CO34" s="91"/>
      <c r="CR34" s="94">
        <v>438</v>
      </c>
      <c r="CS34" s="90">
        <v>17600</v>
      </c>
      <c r="CT34" s="90">
        <v>0</v>
      </c>
      <c r="CU34" s="98">
        <v>0</v>
      </c>
      <c r="CV34" s="90" t="s">
        <v>360</v>
      </c>
      <c r="CW34" s="90" t="s">
        <v>621</v>
      </c>
      <c r="CX34" s="93">
        <v>9.9999999999999995E-7</v>
      </c>
      <c r="CY34" s="82" t="s">
        <v>118</v>
      </c>
      <c r="CZ34" s="95">
        <v>46417</v>
      </c>
      <c r="DA34" s="76" cm="1">
        <f t="array" ref="DA34" xml:space="preserve"> _xlfn.IFS(CX34 = 1, CR34 * CS34 * 1000000, CX34 = 0.000001, CR34 * CS34 )</f>
        <v>7708800</v>
      </c>
      <c r="DB34" s="147">
        <v>7304622.5471697096</v>
      </c>
      <c r="DC34" s="76">
        <f t="shared" si="0"/>
        <v>7304622.5471697096</v>
      </c>
      <c r="DD34" s="79">
        <v>1.0294842133333333</v>
      </c>
      <c r="DE34" s="76">
        <f t="shared" si="1"/>
        <v>7519993.5966699375</v>
      </c>
      <c r="DF34" s="79">
        <v>1.18063329601791</v>
      </c>
      <c r="DG34" s="79">
        <f t="shared" si="2"/>
        <v>8.8783548260700069</v>
      </c>
      <c r="DH34" s="100">
        <v>3.9699999999999999E-2</v>
      </c>
      <c r="DI34" s="79">
        <f t="shared" si="3"/>
        <v>2.9372557216248273E-2</v>
      </c>
      <c r="DK34" s="76" t="str">
        <f t="shared" si="4"/>
        <v>7TW200693</v>
      </c>
    </row>
    <row r="35" spans="1:115" s="90" customFormat="1">
      <c r="A35" s="90" t="s">
        <v>786</v>
      </c>
      <c r="B35" s="90" t="s">
        <v>381</v>
      </c>
      <c r="F35" s="90" t="s">
        <v>344</v>
      </c>
      <c r="G35" s="90" t="s">
        <v>570</v>
      </c>
      <c r="H35" s="90" t="s">
        <v>631</v>
      </c>
      <c r="I35" s="90" t="s">
        <v>614</v>
      </c>
      <c r="J35" s="90" t="s">
        <v>149</v>
      </c>
      <c r="K35" s="90" t="s">
        <v>787</v>
      </c>
      <c r="L35" s="90" t="s">
        <v>773</v>
      </c>
      <c r="M35" s="90" t="s">
        <v>774</v>
      </c>
      <c r="N35" s="90" t="s">
        <v>351</v>
      </c>
      <c r="O35" s="90" t="s">
        <v>635</v>
      </c>
      <c r="S35" s="90" t="s">
        <v>522</v>
      </c>
      <c r="T35" s="90" t="s">
        <v>354</v>
      </c>
      <c r="Y35" s="90" t="s">
        <v>355</v>
      </c>
      <c r="Z35" s="78">
        <v>45648</v>
      </c>
      <c r="AA35" s="90" t="s">
        <v>356</v>
      </c>
      <c r="AB35" s="90" t="s">
        <v>788</v>
      </c>
      <c r="AC35" s="90">
        <v>523600</v>
      </c>
      <c r="AD35" s="90">
        <v>209700</v>
      </c>
      <c r="BI35" s="90">
        <v>22505</v>
      </c>
      <c r="BJ35" s="90" t="s">
        <v>637</v>
      </c>
      <c r="BK35" s="90" t="s">
        <v>789</v>
      </c>
      <c r="BL35" s="90" t="s">
        <v>639</v>
      </c>
      <c r="BM35" s="90">
        <v>4694</v>
      </c>
      <c r="BN35" s="90" t="s">
        <v>541</v>
      </c>
      <c r="BS35" s="90" t="s">
        <v>478</v>
      </c>
      <c r="CH35" s="90">
        <v>3.1</v>
      </c>
      <c r="CM35" s="90" t="s">
        <v>513</v>
      </c>
      <c r="CO35" s="91" t="s">
        <v>777</v>
      </c>
      <c r="CR35" s="94">
        <v>78</v>
      </c>
      <c r="CS35" s="90">
        <v>31800</v>
      </c>
      <c r="CT35" s="90">
        <v>0</v>
      </c>
      <c r="CU35" s="98">
        <v>0</v>
      </c>
      <c r="CV35" s="90" t="s">
        <v>360</v>
      </c>
      <c r="CW35" s="90" t="s">
        <v>621</v>
      </c>
      <c r="CX35" s="93">
        <v>9.9999999999999995E-7</v>
      </c>
      <c r="CY35" s="82" t="s">
        <v>118</v>
      </c>
      <c r="CZ35" s="95">
        <v>46196</v>
      </c>
      <c r="DA35" s="76" cm="1">
        <f t="array" ref="DA35" xml:space="preserve"> _xlfn.IFS(CX35 = 1, CR35 * CS35 * 1000000, CX35 = 0.000001, CR35 * CS35 )</f>
        <v>2480400</v>
      </c>
      <c r="DB35" s="147">
        <v>2350350.9970423086</v>
      </c>
      <c r="DC35" s="76">
        <f t="shared" si="0"/>
        <v>2350350.9970423086</v>
      </c>
      <c r="DD35" s="79">
        <v>1.0294842133333333</v>
      </c>
      <c r="DE35" s="76">
        <f t="shared" si="1"/>
        <v>2419649.2472473164</v>
      </c>
      <c r="DF35" s="79">
        <v>1.18063329601791</v>
      </c>
      <c r="DG35" s="79">
        <f t="shared" si="2"/>
        <v>2.8567184659848541</v>
      </c>
      <c r="DH35" s="100">
        <v>3.9699999999999999E-2</v>
      </c>
      <c r="DI35" s="79">
        <f t="shared" si="3"/>
        <v>9.4509769249665598E-3</v>
      </c>
      <c r="DK35" s="76" t="str">
        <f t="shared" si="4"/>
        <v>7TW200105</v>
      </c>
    </row>
    <row r="36" spans="1:115" s="90" customFormat="1">
      <c r="A36" s="90" t="s">
        <v>790</v>
      </c>
      <c r="B36" s="90" t="s">
        <v>381</v>
      </c>
      <c r="F36" s="90" t="s">
        <v>498</v>
      </c>
      <c r="G36" s="90" t="s">
        <v>570</v>
      </c>
      <c r="H36" s="90" t="s">
        <v>631</v>
      </c>
      <c r="I36" s="90" t="s">
        <v>614</v>
      </c>
      <c r="J36" s="90" t="s">
        <v>150</v>
      </c>
      <c r="K36" s="90" t="s">
        <v>791</v>
      </c>
      <c r="L36" s="90" t="s">
        <v>792</v>
      </c>
      <c r="M36" s="90" t="s">
        <v>793</v>
      </c>
      <c r="N36" s="90" t="s">
        <v>351</v>
      </c>
      <c r="O36" s="90" t="s">
        <v>673</v>
      </c>
      <c r="S36" s="90" t="s">
        <v>651</v>
      </c>
      <c r="U36" s="90" t="s">
        <v>794</v>
      </c>
      <c r="W36" s="90" t="s">
        <v>714</v>
      </c>
      <c r="Y36" s="90" t="s">
        <v>652</v>
      </c>
      <c r="Z36" s="78">
        <v>45648</v>
      </c>
      <c r="AA36" s="90" t="s">
        <v>356</v>
      </c>
      <c r="AB36" s="90" t="s">
        <v>795</v>
      </c>
      <c r="AC36" s="90">
        <v>495670</v>
      </c>
      <c r="AD36" s="90">
        <v>205530</v>
      </c>
      <c r="AG36" s="90" t="s">
        <v>796</v>
      </c>
      <c r="AP36" s="90" t="s">
        <v>797</v>
      </c>
      <c r="AQ36" s="90" t="s">
        <v>797</v>
      </c>
      <c r="AV36" s="90" t="s">
        <v>478</v>
      </c>
      <c r="BR36" s="90" t="s">
        <v>798</v>
      </c>
      <c r="BS36" s="90" t="s">
        <v>799</v>
      </c>
      <c r="BT36" s="90">
        <v>3</v>
      </c>
      <c r="BU36" s="90" t="s">
        <v>800</v>
      </c>
      <c r="BX36" s="90">
        <v>3327</v>
      </c>
      <c r="BY36" s="90">
        <v>9.09</v>
      </c>
      <c r="CA36" s="90">
        <v>3327</v>
      </c>
      <c r="CB36" s="90">
        <v>9.09</v>
      </c>
      <c r="CD36" s="90">
        <v>5.5</v>
      </c>
      <c r="CE36" s="90">
        <v>0</v>
      </c>
      <c r="CF36" s="90">
        <v>0</v>
      </c>
      <c r="CH36" s="90">
        <v>5</v>
      </c>
      <c r="CO36" s="91" t="s">
        <v>796</v>
      </c>
      <c r="CR36" s="94">
        <v>20.081499999999998</v>
      </c>
      <c r="CS36" s="90">
        <v>1</v>
      </c>
      <c r="CT36" s="90">
        <v>0</v>
      </c>
      <c r="CU36" s="98" t="s">
        <v>629</v>
      </c>
      <c r="CV36" s="90" t="s">
        <v>498</v>
      </c>
      <c r="CW36" s="90" t="s">
        <v>62</v>
      </c>
      <c r="CX36" s="93">
        <v>1</v>
      </c>
      <c r="CY36" s="82" t="s">
        <v>118</v>
      </c>
      <c r="CZ36" s="95">
        <v>46904</v>
      </c>
      <c r="DA36" s="76" cm="1">
        <f t="array" ref="DA36" xml:space="preserve"> _xlfn.IFS(CX36 = 1, CR36 * CS36 * 1000000, CX36 = 0.000001, CR36 * CS36 )</f>
        <v>20081500</v>
      </c>
      <c r="DC36" s="76">
        <f t="shared" si="0"/>
        <v>20081500</v>
      </c>
      <c r="DD36" s="79">
        <v>1.0294842133333333</v>
      </c>
      <c r="DE36" s="76">
        <f t="shared" si="1"/>
        <v>20673587.230053332</v>
      </c>
      <c r="DF36" s="79">
        <v>1.18063329601791</v>
      </c>
      <c r="DG36" s="79">
        <f t="shared" si="2"/>
        <v>24.407925431931641</v>
      </c>
      <c r="DH36" s="100">
        <v>3.9699999999999999E-2</v>
      </c>
      <c r="DI36" s="79">
        <f t="shared" si="3"/>
        <v>8.0749553303973848E-2</v>
      </c>
      <c r="DK36" s="76" t="str">
        <f t="shared" si="4"/>
        <v>7TW100044</v>
      </c>
    </row>
    <row r="37" spans="1:115" s="90" customFormat="1">
      <c r="A37" s="90" t="s">
        <v>801</v>
      </c>
      <c r="B37" s="90" t="s">
        <v>802</v>
      </c>
      <c r="F37" s="90" t="s">
        <v>344</v>
      </c>
      <c r="G37" s="90" t="s">
        <v>570</v>
      </c>
      <c r="H37" s="90" t="s">
        <v>570</v>
      </c>
      <c r="I37" s="90" t="s">
        <v>614</v>
      </c>
      <c r="J37" s="90" t="s">
        <v>151</v>
      </c>
      <c r="K37" s="90" t="s">
        <v>803</v>
      </c>
      <c r="L37" s="90" t="s">
        <v>804</v>
      </c>
      <c r="M37" s="90" t="s">
        <v>805</v>
      </c>
      <c r="N37" s="90" t="s">
        <v>351</v>
      </c>
      <c r="O37" s="90" t="s">
        <v>618</v>
      </c>
      <c r="S37" s="90" t="s">
        <v>353</v>
      </c>
      <c r="T37" s="90" t="s">
        <v>354</v>
      </c>
      <c r="Y37" s="90" t="s">
        <v>355</v>
      </c>
      <c r="Z37" s="78">
        <v>45648</v>
      </c>
      <c r="AA37" s="90" t="s">
        <v>356</v>
      </c>
      <c r="AB37" s="90" t="s">
        <v>806</v>
      </c>
      <c r="AC37" s="90">
        <v>496000</v>
      </c>
      <c r="AD37" s="90">
        <v>154200</v>
      </c>
      <c r="BI37" s="90">
        <v>15800</v>
      </c>
      <c r="BJ37" s="90">
        <v>2</v>
      </c>
      <c r="BK37" s="90">
        <v>0.3</v>
      </c>
      <c r="BL37" s="90" t="s">
        <v>807</v>
      </c>
      <c r="BM37" s="90">
        <v>6275</v>
      </c>
      <c r="BS37" s="90" t="s">
        <v>478</v>
      </c>
      <c r="CH37" s="90">
        <v>2</v>
      </c>
      <c r="CO37" s="91"/>
      <c r="CR37" s="94">
        <v>754</v>
      </c>
      <c r="CS37" s="90">
        <v>10500</v>
      </c>
      <c r="CT37" s="90">
        <v>0</v>
      </c>
      <c r="CU37" s="98">
        <v>0</v>
      </c>
      <c r="CV37" s="90" t="s">
        <v>360</v>
      </c>
      <c r="CW37" s="90" t="s">
        <v>621</v>
      </c>
      <c r="CX37" s="93">
        <v>9.9999999999999995E-7</v>
      </c>
      <c r="CY37" s="82" t="s">
        <v>118</v>
      </c>
      <c r="CZ37" s="95">
        <v>47182</v>
      </c>
      <c r="DA37" s="76" cm="1">
        <f t="array" ref="DA37" xml:space="preserve"> _xlfn.IFS(CX37 = 1, CR37 * CS37 * 1000000, CX37 = 0.000001, CR37 * CS37 )</f>
        <v>7917000</v>
      </c>
      <c r="DB37" s="147">
        <v>7501906.4842702607</v>
      </c>
      <c r="DC37" s="76">
        <f t="shared" si="0"/>
        <v>7501906.4842702607</v>
      </c>
      <c r="DD37" s="79">
        <v>1.0294842133333333</v>
      </c>
      <c r="DE37" s="76">
        <f t="shared" si="1"/>
        <v>7723094.2954592016</v>
      </c>
      <c r="DF37" s="79">
        <v>1.18063329601791</v>
      </c>
      <c r="DG37" s="79">
        <f t="shared" si="2"/>
        <v>9.1181422735051161</v>
      </c>
      <c r="DH37" s="100">
        <v>3.9699999999999999E-2</v>
      </c>
      <c r="DI37" s="79">
        <f t="shared" si="3"/>
        <v>3.0165854021512759E-2</v>
      </c>
      <c r="DK37" s="76" t="str">
        <f t="shared" si="4"/>
        <v>7TW300093</v>
      </c>
    </row>
    <row r="38" spans="1:115" s="90" customFormat="1">
      <c r="A38" s="90" t="s">
        <v>808</v>
      </c>
      <c r="B38" s="90" t="s">
        <v>381</v>
      </c>
      <c r="F38" s="90" t="s">
        <v>344</v>
      </c>
      <c r="G38" s="90" t="s">
        <v>570</v>
      </c>
      <c r="H38" s="90" t="s">
        <v>571</v>
      </c>
      <c r="I38" s="90" t="s">
        <v>614</v>
      </c>
      <c r="J38" s="90" t="s">
        <v>152</v>
      </c>
      <c r="K38" s="90" t="s">
        <v>809</v>
      </c>
      <c r="L38" s="90" t="s">
        <v>810</v>
      </c>
      <c r="M38" s="90" t="s">
        <v>811</v>
      </c>
      <c r="N38" s="90" t="s">
        <v>351</v>
      </c>
      <c r="O38" s="90" t="s">
        <v>812</v>
      </c>
      <c r="S38" s="90" t="s">
        <v>522</v>
      </c>
      <c r="T38" s="90" t="s">
        <v>354</v>
      </c>
      <c r="Y38" s="90" t="s">
        <v>355</v>
      </c>
      <c r="Z38" s="78">
        <v>45648</v>
      </c>
      <c r="AA38" s="90" t="s">
        <v>356</v>
      </c>
      <c r="AB38" s="90" t="s">
        <v>813</v>
      </c>
      <c r="AC38" s="90">
        <v>518800</v>
      </c>
      <c r="AD38" s="90">
        <v>144900</v>
      </c>
      <c r="BI38" s="90">
        <v>5989</v>
      </c>
      <c r="BK38" s="90" t="s">
        <v>814</v>
      </c>
      <c r="BL38" s="90" t="s">
        <v>815</v>
      </c>
      <c r="BM38" s="90">
        <v>1211</v>
      </c>
      <c r="BS38" s="90" t="s">
        <v>478</v>
      </c>
      <c r="CH38" s="90">
        <v>7</v>
      </c>
      <c r="CO38" s="91"/>
      <c r="CR38" s="94">
        <v>754</v>
      </c>
      <c r="CS38" s="90">
        <v>7200</v>
      </c>
      <c r="CT38" s="90">
        <v>0</v>
      </c>
      <c r="CU38" s="98" t="s">
        <v>629</v>
      </c>
      <c r="CV38" s="90" t="s">
        <v>360</v>
      </c>
      <c r="CW38" s="90" t="s">
        <v>621</v>
      </c>
      <c r="CX38" s="93">
        <v>9.9999999999999995E-7</v>
      </c>
      <c r="CY38" s="82" t="s">
        <v>118</v>
      </c>
      <c r="CZ38" s="95">
        <v>46399</v>
      </c>
      <c r="DA38" s="76" cm="1">
        <f t="array" ref="DA38" xml:space="preserve"> _xlfn.IFS(CX38 = 1, CR38 * CS38 * 1000000, CX38 = 0.000001, CR38 * CS38 )</f>
        <v>5428800</v>
      </c>
      <c r="DB38" s="147">
        <v>5144164.4463567501</v>
      </c>
      <c r="DC38" s="76">
        <f t="shared" si="0"/>
        <v>5144164.4463567501</v>
      </c>
      <c r="DD38" s="79">
        <v>1.0294842133333333</v>
      </c>
      <c r="DE38" s="76">
        <f t="shared" si="1"/>
        <v>5295836.0883148806</v>
      </c>
      <c r="DF38" s="79">
        <v>1.18063329601791</v>
      </c>
      <c r="DG38" s="79">
        <f t="shared" si="2"/>
        <v>6.2524404161177927</v>
      </c>
      <c r="DH38" s="100">
        <v>3.9699999999999999E-2</v>
      </c>
      <c r="DI38" s="79">
        <f t="shared" si="3"/>
        <v>2.0685157043323032E-2</v>
      </c>
      <c r="DK38" s="76" t="str">
        <f t="shared" si="4"/>
        <v>7TW200154</v>
      </c>
    </row>
    <row r="39" spans="1:115" s="90" customFormat="1">
      <c r="A39" s="90" t="s">
        <v>816</v>
      </c>
      <c r="B39" s="90" t="s">
        <v>381</v>
      </c>
      <c r="F39" s="90" t="s">
        <v>498</v>
      </c>
      <c r="G39" s="90" t="s">
        <v>570</v>
      </c>
      <c r="H39" s="90" t="s">
        <v>631</v>
      </c>
      <c r="I39" s="90" t="s">
        <v>614</v>
      </c>
      <c r="J39" s="90" t="s">
        <v>709</v>
      </c>
      <c r="K39" s="90" t="s">
        <v>817</v>
      </c>
      <c r="L39" s="90" t="s">
        <v>711</v>
      </c>
      <c r="M39" s="90" t="s">
        <v>712</v>
      </c>
      <c r="N39" s="90" t="s">
        <v>351</v>
      </c>
      <c r="O39" s="90" t="s">
        <v>713</v>
      </c>
      <c r="S39" s="90" t="s">
        <v>714</v>
      </c>
      <c r="Y39" s="90" t="s">
        <v>652</v>
      </c>
      <c r="Z39" s="78">
        <v>45648</v>
      </c>
      <c r="AA39" s="90" t="s">
        <v>356</v>
      </c>
      <c r="AB39" s="90" t="s">
        <v>715</v>
      </c>
      <c r="AC39" s="90">
        <v>536300</v>
      </c>
      <c r="AD39" s="90">
        <v>195200</v>
      </c>
      <c r="AG39" s="90" t="s">
        <v>716</v>
      </c>
      <c r="AV39" s="90" t="s">
        <v>478</v>
      </c>
      <c r="BS39" s="90" t="s">
        <v>478</v>
      </c>
      <c r="BT39" s="90" t="s">
        <v>717</v>
      </c>
      <c r="BU39" s="90" t="s">
        <v>658</v>
      </c>
      <c r="BX39" s="90">
        <v>200937</v>
      </c>
      <c r="BY39" s="90">
        <v>2636</v>
      </c>
      <c r="BZ39" s="90" t="s">
        <v>512</v>
      </c>
      <c r="CH39" s="90">
        <v>10</v>
      </c>
      <c r="CO39" s="91" t="s">
        <v>722</v>
      </c>
      <c r="CR39" s="94">
        <v>5.5940000000000003</v>
      </c>
      <c r="CS39" s="90">
        <v>1</v>
      </c>
      <c r="CT39" s="90">
        <v>0</v>
      </c>
      <c r="CU39" s="98" t="s">
        <v>629</v>
      </c>
      <c r="CV39" s="90" t="s">
        <v>498</v>
      </c>
      <c r="CW39" s="90" t="s">
        <v>62</v>
      </c>
      <c r="CX39" s="93">
        <v>1</v>
      </c>
      <c r="CY39" s="82" t="s">
        <v>118</v>
      </c>
      <c r="CZ39" s="95">
        <v>46479</v>
      </c>
      <c r="DA39" s="76" cm="1">
        <f t="array" ref="DA39" xml:space="preserve"> _xlfn.IFS(CX39 = 1, CR39 * CS39 * 1000000, CX39 = 0.000001, CR39 * CS39 )</f>
        <v>5594000</v>
      </c>
      <c r="DC39" s="76">
        <f t="shared" si="0"/>
        <v>5594000</v>
      </c>
      <c r="DD39" s="79">
        <v>1.0294842133333333</v>
      </c>
      <c r="DE39" s="76">
        <f t="shared" si="1"/>
        <v>5758934.6893866668</v>
      </c>
      <c r="DF39" s="79">
        <v>1.18063329601791</v>
      </c>
      <c r="DG39" s="79">
        <f t="shared" si="2"/>
        <v>6.7991900438824597</v>
      </c>
      <c r="DH39" s="100">
        <v>3.9699999999999999E-2</v>
      </c>
      <c r="DI39" s="79">
        <f t="shared" si="3"/>
        <v>2.2493987061844471E-2</v>
      </c>
      <c r="DJ39" s="90" t="s">
        <v>818</v>
      </c>
      <c r="DK39" s="76" t="str">
        <f t="shared" si="4"/>
        <v>7TW100021AoN group</v>
      </c>
    </row>
    <row r="40" spans="1:115" s="90" customFormat="1">
      <c r="A40" s="90" t="s">
        <v>819</v>
      </c>
      <c r="B40" s="90" t="s">
        <v>381</v>
      </c>
      <c r="F40" s="90" t="s">
        <v>344</v>
      </c>
      <c r="G40" s="90" t="s">
        <v>570</v>
      </c>
      <c r="H40" s="90" t="s">
        <v>570</v>
      </c>
      <c r="I40" s="90" t="s">
        <v>614</v>
      </c>
      <c r="J40" s="90" t="s">
        <v>154</v>
      </c>
      <c r="K40" s="90" t="s">
        <v>820</v>
      </c>
      <c r="L40" s="90" t="s">
        <v>821</v>
      </c>
      <c r="M40" s="90" t="s">
        <v>822</v>
      </c>
      <c r="N40" s="90" t="s">
        <v>351</v>
      </c>
      <c r="O40" s="90" t="s">
        <v>733</v>
      </c>
      <c r="S40" s="90" t="s">
        <v>353</v>
      </c>
      <c r="T40" s="90" t="s">
        <v>354</v>
      </c>
      <c r="Y40" s="90" t="s">
        <v>355</v>
      </c>
      <c r="Z40" s="78">
        <v>45648</v>
      </c>
      <c r="AA40" s="90" t="s">
        <v>356</v>
      </c>
      <c r="AB40" s="90" t="s">
        <v>823</v>
      </c>
      <c r="AC40" s="90">
        <v>470900</v>
      </c>
      <c r="AD40" s="90">
        <v>198200</v>
      </c>
      <c r="BI40" s="90">
        <v>400</v>
      </c>
      <c r="BK40" s="90">
        <v>1</v>
      </c>
      <c r="BL40" s="90" t="s">
        <v>628</v>
      </c>
      <c r="BM40" s="90">
        <v>117</v>
      </c>
      <c r="BS40" s="90" t="s">
        <v>478</v>
      </c>
      <c r="CH40" s="90">
        <v>6.3</v>
      </c>
      <c r="CO40" s="91"/>
      <c r="CR40" s="94">
        <v>3286</v>
      </c>
      <c r="CS40" s="90">
        <v>400</v>
      </c>
      <c r="CT40" s="90">
        <v>0</v>
      </c>
      <c r="CU40" s="98" t="s">
        <v>629</v>
      </c>
      <c r="CV40" s="90" t="s">
        <v>360</v>
      </c>
      <c r="CW40" s="90" t="s">
        <v>621</v>
      </c>
      <c r="CX40" s="93">
        <v>9.9999999999999995E-7</v>
      </c>
      <c r="CY40" s="82" t="s">
        <v>118</v>
      </c>
      <c r="CZ40" s="95">
        <v>46971</v>
      </c>
      <c r="DA40" s="76" cm="1">
        <f t="array" ref="DA40" xml:space="preserve"> _xlfn.IFS(CX40 = 1, CR40 * CS40 * 1000000, CX40 = 0.000001, CR40 * CS40 )</f>
        <v>1314400</v>
      </c>
      <c r="DB40" s="147">
        <v>1245485.1437318216</v>
      </c>
      <c r="DC40" s="76">
        <f t="shared" si="0"/>
        <v>1245485.1437318216</v>
      </c>
      <c r="DD40" s="79">
        <v>1.0294842133333333</v>
      </c>
      <c r="DE40" s="76">
        <f t="shared" si="1"/>
        <v>1282207.2934131077</v>
      </c>
      <c r="DF40" s="79">
        <v>1.18063329601791</v>
      </c>
      <c r="DG40" s="79">
        <f t="shared" si="2"/>
        <v>1.5138166230005208</v>
      </c>
      <c r="DH40" s="100">
        <v>3.9699999999999999E-2</v>
      </c>
      <c r="DI40" s="79">
        <f t="shared" si="3"/>
        <v>5.0082099944267228E-3</v>
      </c>
      <c r="DK40" s="76" t="str">
        <f t="shared" si="4"/>
        <v>7TW200700</v>
      </c>
    </row>
    <row r="41" spans="1:115" s="90" customFormat="1">
      <c r="A41" s="90" t="s">
        <v>824</v>
      </c>
      <c r="B41" s="90" t="s">
        <v>381</v>
      </c>
      <c r="F41" s="90" t="s">
        <v>344</v>
      </c>
      <c r="G41" s="90" t="s">
        <v>570</v>
      </c>
      <c r="H41" s="90" t="s">
        <v>631</v>
      </c>
      <c r="I41" s="90" t="s">
        <v>614</v>
      </c>
      <c r="J41" s="90" t="s">
        <v>155</v>
      </c>
      <c r="K41" s="90" t="s">
        <v>825</v>
      </c>
      <c r="L41" s="90" t="s">
        <v>773</v>
      </c>
      <c r="M41" s="90" t="s">
        <v>774</v>
      </c>
      <c r="N41" s="90" t="s">
        <v>351</v>
      </c>
      <c r="O41" s="90" t="s">
        <v>635</v>
      </c>
      <c r="S41" s="90" t="s">
        <v>522</v>
      </c>
      <c r="T41" s="90" t="s">
        <v>354</v>
      </c>
      <c r="Y41" s="90" t="s">
        <v>355</v>
      </c>
      <c r="Z41" s="78">
        <v>45648</v>
      </c>
      <c r="AA41" s="90" t="s">
        <v>356</v>
      </c>
      <c r="AB41" s="90" t="s">
        <v>826</v>
      </c>
      <c r="AC41" s="90">
        <v>512350</v>
      </c>
      <c r="AD41" s="90">
        <v>217840</v>
      </c>
      <c r="BI41" s="90">
        <v>174500</v>
      </c>
      <c r="BJ41" s="90" t="s">
        <v>637</v>
      </c>
      <c r="BK41" s="90" t="s">
        <v>667</v>
      </c>
      <c r="BL41" s="90" t="s">
        <v>639</v>
      </c>
      <c r="BM41" s="90">
        <v>44418</v>
      </c>
      <c r="BN41" s="90" t="s">
        <v>541</v>
      </c>
      <c r="BS41" s="90" t="s">
        <v>478</v>
      </c>
      <c r="CH41" s="90">
        <v>4.5</v>
      </c>
      <c r="CM41" s="90" t="s">
        <v>513</v>
      </c>
      <c r="CO41" s="91" t="s">
        <v>777</v>
      </c>
      <c r="CR41" s="94">
        <v>55</v>
      </c>
      <c r="CS41" s="90">
        <v>201600</v>
      </c>
      <c r="CT41" s="90">
        <v>0</v>
      </c>
      <c r="CU41" s="98">
        <v>0</v>
      </c>
      <c r="CV41" s="90" t="s">
        <v>360</v>
      </c>
      <c r="CW41" s="90" t="s">
        <v>621</v>
      </c>
      <c r="CX41" s="93">
        <v>9.9999999999999995E-7</v>
      </c>
      <c r="CY41" s="82" t="s">
        <v>118</v>
      </c>
      <c r="CZ41" s="95">
        <v>46965</v>
      </c>
      <c r="DA41" s="76" cm="1">
        <f t="array" ref="DA41" xml:space="preserve"> _xlfn.IFS(CX41 = 1, CR41 * CS41 * 1000000, CX41 = 0.000001, CR41 * CS41 )</f>
        <v>11088000</v>
      </c>
      <c r="DB41" s="147">
        <v>10506648.869216705</v>
      </c>
      <c r="DC41" s="76">
        <f t="shared" si="0"/>
        <v>10506648.869216705</v>
      </c>
      <c r="DD41" s="79">
        <v>1.0294842133333333</v>
      </c>
      <c r="DE41" s="76">
        <f t="shared" si="1"/>
        <v>10816429.145895114</v>
      </c>
      <c r="DF41" s="79">
        <v>1.18063329601791</v>
      </c>
      <c r="DG41" s="79">
        <f t="shared" si="2"/>
        <v>12.770236393662335</v>
      </c>
      <c r="DH41" s="100">
        <v>3.9699999999999999E-2</v>
      </c>
      <c r="DI41" s="79">
        <f t="shared" si="3"/>
        <v>4.2248198735699564E-2</v>
      </c>
      <c r="DK41" s="76" t="str">
        <f t="shared" si="4"/>
        <v>7TW200103</v>
      </c>
    </row>
    <row r="42" spans="1:115" s="90" customFormat="1">
      <c r="A42" s="90" t="s">
        <v>827</v>
      </c>
      <c r="B42" s="90" t="s">
        <v>381</v>
      </c>
      <c r="F42" s="90" t="s">
        <v>344</v>
      </c>
      <c r="G42" s="90" t="s">
        <v>570</v>
      </c>
      <c r="H42" s="90" t="s">
        <v>631</v>
      </c>
      <c r="I42" s="90" t="s">
        <v>614</v>
      </c>
      <c r="J42" s="90" t="s">
        <v>156</v>
      </c>
      <c r="K42" s="90" t="s">
        <v>828</v>
      </c>
      <c r="L42" s="90" t="s">
        <v>829</v>
      </c>
      <c r="M42" s="90" t="s">
        <v>830</v>
      </c>
      <c r="N42" s="90" t="s">
        <v>351</v>
      </c>
      <c r="O42" s="90" t="s">
        <v>673</v>
      </c>
      <c r="S42" s="90" t="s">
        <v>522</v>
      </c>
      <c r="T42" s="90" t="s">
        <v>354</v>
      </c>
      <c r="Y42" s="90" t="s">
        <v>355</v>
      </c>
      <c r="Z42" s="78">
        <v>45648</v>
      </c>
      <c r="AA42" s="90" t="s">
        <v>356</v>
      </c>
      <c r="AB42" s="90" t="s">
        <v>831</v>
      </c>
      <c r="AC42" s="90">
        <v>504200</v>
      </c>
      <c r="AD42" s="90">
        <v>191940</v>
      </c>
      <c r="BI42" s="90">
        <v>522780</v>
      </c>
      <c r="BJ42" s="90" t="s">
        <v>637</v>
      </c>
      <c r="BK42" s="90" t="s">
        <v>667</v>
      </c>
      <c r="BL42" s="90" t="s">
        <v>639</v>
      </c>
      <c r="BM42" s="90">
        <v>130000</v>
      </c>
      <c r="BN42" s="90" t="s">
        <v>541</v>
      </c>
      <c r="BS42" s="90" t="s">
        <v>478</v>
      </c>
      <c r="CH42" s="90">
        <v>12.042999999999999</v>
      </c>
      <c r="CM42" s="90" t="s">
        <v>513</v>
      </c>
      <c r="CO42" s="91" t="s">
        <v>675</v>
      </c>
      <c r="CR42" s="94">
        <v>55</v>
      </c>
      <c r="CS42" s="90">
        <v>575300</v>
      </c>
      <c r="CT42" s="90">
        <v>0</v>
      </c>
      <c r="CU42" s="98">
        <v>0</v>
      </c>
      <c r="CV42" s="90" t="s">
        <v>360</v>
      </c>
      <c r="CW42" s="90" t="s">
        <v>621</v>
      </c>
      <c r="CX42" s="93">
        <v>9.9999999999999995E-7</v>
      </c>
      <c r="CY42" s="82" t="s">
        <v>118</v>
      </c>
      <c r="CZ42" s="95">
        <v>47725</v>
      </c>
      <c r="DA42" s="76" cm="1">
        <f t="array" ref="DA42" xml:space="preserve"> _xlfn.IFS(CX42 = 1, CR42 * CS42 * 1000000, CX42 = 0.000001, CR42 * CS42 )</f>
        <v>31641500</v>
      </c>
      <c r="DB42" s="147">
        <v>29982515.349505804</v>
      </c>
      <c r="DC42" s="76">
        <f t="shared" si="0"/>
        <v>29982515.349505804</v>
      </c>
      <c r="DD42" s="79">
        <v>1.0294842133333333</v>
      </c>
      <c r="DE42" s="76">
        <f t="shared" si="1"/>
        <v>30866526.228340574</v>
      </c>
      <c r="DF42" s="79">
        <v>1.18063329601791</v>
      </c>
      <c r="DG42" s="79">
        <f t="shared" si="2"/>
        <v>36.442048597589</v>
      </c>
      <c r="DH42" s="100">
        <v>3.9699999999999999E-2</v>
      </c>
      <c r="DI42" s="79">
        <f t="shared" si="3"/>
        <v>0.12056244411035694</v>
      </c>
      <c r="DK42" s="76" t="str">
        <f t="shared" si="4"/>
        <v>7TW200123</v>
      </c>
    </row>
    <row r="43" spans="1:115" s="90" customFormat="1">
      <c r="A43" s="90" t="s">
        <v>832</v>
      </c>
      <c r="B43" s="90" t="s">
        <v>381</v>
      </c>
      <c r="F43" s="90" t="s">
        <v>344</v>
      </c>
      <c r="G43" s="90" t="s">
        <v>570</v>
      </c>
      <c r="H43" s="90" t="s">
        <v>570</v>
      </c>
      <c r="I43" s="90" t="s">
        <v>614</v>
      </c>
      <c r="J43" s="90" t="s">
        <v>157</v>
      </c>
      <c r="K43" s="90" t="s">
        <v>833</v>
      </c>
      <c r="L43" s="90" t="s">
        <v>834</v>
      </c>
      <c r="M43" s="90" t="s">
        <v>835</v>
      </c>
      <c r="N43" s="90" t="s">
        <v>351</v>
      </c>
      <c r="O43" s="90" t="s">
        <v>836</v>
      </c>
      <c r="S43" s="90" t="s">
        <v>353</v>
      </c>
      <c r="T43" s="90" t="s">
        <v>354</v>
      </c>
      <c r="Y43" s="90" t="s">
        <v>355</v>
      </c>
      <c r="Z43" s="78">
        <v>45648</v>
      </c>
      <c r="AA43" s="90" t="s">
        <v>356</v>
      </c>
      <c r="AB43" s="90" t="s">
        <v>837</v>
      </c>
      <c r="AC43" s="90">
        <v>464422</v>
      </c>
      <c r="AD43" s="90">
        <v>222548</v>
      </c>
      <c r="BI43" s="90">
        <v>2470</v>
      </c>
      <c r="BK43" s="90">
        <v>0.9</v>
      </c>
      <c r="BL43" s="90" t="s">
        <v>707</v>
      </c>
      <c r="BM43" s="90">
        <v>708</v>
      </c>
      <c r="BS43" s="90" t="s">
        <v>478</v>
      </c>
      <c r="CH43" s="90">
        <v>8</v>
      </c>
      <c r="CO43" s="91"/>
      <c r="CR43" s="94">
        <v>474</v>
      </c>
      <c r="CS43" s="90">
        <v>1800</v>
      </c>
      <c r="CT43" s="90">
        <v>0</v>
      </c>
      <c r="CU43" s="98" t="s">
        <v>629</v>
      </c>
      <c r="CV43" s="90" t="s">
        <v>360</v>
      </c>
      <c r="CW43" s="90" t="s">
        <v>621</v>
      </c>
      <c r="CX43" s="93">
        <v>9.9999999999999995E-7</v>
      </c>
      <c r="CY43" s="82" t="s">
        <v>118</v>
      </c>
      <c r="CZ43" s="95">
        <v>46379</v>
      </c>
      <c r="DA43" s="76" cm="1">
        <f t="array" ref="DA43" xml:space="preserve"> _xlfn.IFS(CX43 = 1, CR43 * CS43 * 1000000, CX43 = 0.000001, CR43 * CS43 )</f>
        <v>853200</v>
      </c>
      <c r="DB43" s="147">
        <v>808466.16298842826</v>
      </c>
      <c r="DC43" s="76">
        <f t="shared" si="0"/>
        <v>808466.16298842826</v>
      </c>
      <c r="DD43" s="79">
        <v>1.0294842133333333</v>
      </c>
      <c r="DE43" s="76">
        <f t="shared" si="1"/>
        <v>832303.15181076049</v>
      </c>
      <c r="DF43" s="79">
        <v>1.18063329601791</v>
      </c>
      <c r="DG43" s="79">
        <f t="shared" si="2"/>
        <v>0.98264481340843313</v>
      </c>
      <c r="DH43" s="100">
        <v>3.9699999999999999E-2</v>
      </c>
      <c r="DI43" s="79">
        <f t="shared" si="3"/>
        <v>3.2509165910262327E-3</v>
      </c>
      <c r="DK43" s="76" t="str">
        <f t="shared" si="4"/>
        <v>7TW200705</v>
      </c>
    </row>
    <row r="44" spans="1:115" s="90" customFormat="1">
      <c r="A44" s="90" t="s">
        <v>838</v>
      </c>
      <c r="B44" s="90" t="s">
        <v>381</v>
      </c>
      <c r="F44" s="90" t="s">
        <v>344</v>
      </c>
      <c r="G44" s="90" t="s">
        <v>570</v>
      </c>
      <c r="H44" s="90" t="s">
        <v>571</v>
      </c>
      <c r="I44" s="90" t="s">
        <v>614</v>
      </c>
      <c r="J44" s="90" t="s">
        <v>158</v>
      </c>
      <c r="K44" s="90" t="s">
        <v>839</v>
      </c>
      <c r="L44" s="90" t="s">
        <v>840</v>
      </c>
      <c r="M44" s="90" t="s">
        <v>841</v>
      </c>
      <c r="N44" s="90" t="s">
        <v>351</v>
      </c>
      <c r="O44" s="90" t="s">
        <v>842</v>
      </c>
      <c r="S44" s="90" t="s">
        <v>522</v>
      </c>
      <c r="T44" s="90" t="s">
        <v>354</v>
      </c>
      <c r="Y44" s="90" t="s">
        <v>355</v>
      </c>
      <c r="Z44" s="78">
        <v>45648</v>
      </c>
      <c r="AA44" s="90" t="s">
        <v>356</v>
      </c>
      <c r="AB44" s="90" t="s">
        <v>843</v>
      </c>
      <c r="AC44" s="90">
        <v>529770</v>
      </c>
      <c r="AD44" s="90">
        <v>152120</v>
      </c>
      <c r="BI44" s="90">
        <v>9260</v>
      </c>
      <c r="BK44" s="90" t="s">
        <v>844</v>
      </c>
      <c r="BL44" s="90" t="s">
        <v>845</v>
      </c>
      <c r="BM44" s="90">
        <v>2522</v>
      </c>
      <c r="BS44" s="90" t="s">
        <v>478</v>
      </c>
      <c r="CH44" s="90">
        <v>13.5</v>
      </c>
      <c r="CO44" s="91" t="s">
        <v>846</v>
      </c>
      <c r="CR44" s="94">
        <v>343</v>
      </c>
      <c r="CS44" s="90">
        <v>10100</v>
      </c>
      <c r="CT44" s="90">
        <v>0</v>
      </c>
      <c r="CU44" s="98" t="s">
        <v>629</v>
      </c>
      <c r="CV44" s="90" t="s">
        <v>360</v>
      </c>
      <c r="CW44" s="90" t="s">
        <v>621</v>
      </c>
      <c r="CX44" s="93">
        <v>9.9999999999999995E-7</v>
      </c>
      <c r="CY44" s="82" t="s">
        <v>118</v>
      </c>
      <c r="CZ44" s="95">
        <v>46852</v>
      </c>
      <c r="DA44" s="76" cm="1">
        <f t="array" ref="DA44" xml:space="preserve"> _xlfn.IFS(CX44 = 1, CR44 * CS44 * 1000000, CX44 = 0.000001, CR44 * CS44 )</f>
        <v>3464300</v>
      </c>
      <c r="DB44" s="147">
        <v>3282664.4730904968</v>
      </c>
      <c r="DC44" s="76">
        <f t="shared" si="0"/>
        <v>3282664.4730904968</v>
      </c>
      <c r="DD44" s="79">
        <v>1.0294842133333333</v>
      </c>
      <c r="DE44" s="76">
        <f t="shared" si="1"/>
        <v>3379451.252716851</v>
      </c>
      <c r="DF44" s="79">
        <v>1.18063329601791</v>
      </c>
      <c r="DG44" s="79">
        <f t="shared" si="2"/>
        <v>3.9898926712269507</v>
      </c>
      <c r="DH44" s="100">
        <v>3.9699999999999999E-2</v>
      </c>
      <c r="DI44" s="79">
        <f t="shared" si="3"/>
        <v>1.3199894920642495E-2</v>
      </c>
      <c r="DK44" s="76" t="str">
        <f t="shared" si="4"/>
        <v>7TW200155</v>
      </c>
    </row>
    <row r="45" spans="1:115" s="90" customFormat="1">
      <c r="A45" s="90" t="s">
        <v>847</v>
      </c>
      <c r="B45" s="90" t="s">
        <v>381</v>
      </c>
      <c r="F45" s="90" t="s">
        <v>344</v>
      </c>
      <c r="G45" s="90" t="s">
        <v>570</v>
      </c>
      <c r="H45" s="90" t="s">
        <v>631</v>
      </c>
      <c r="I45" s="90" t="s">
        <v>614</v>
      </c>
      <c r="J45" s="90" t="s">
        <v>159</v>
      </c>
      <c r="K45" s="90" t="s">
        <v>848</v>
      </c>
      <c r="L45" s="90" t="s">
        <v>748</v>
      </c>
      <c r="M45" s="90" t="s">
        <v>749</v>
      </c>
      <c r="N45" s="90" t="s">
        <v>351</v>
      </c>
      <c r="O45" s="90" t="s">
        <v>695</v>
      </c>
      <c r="S45" s="90" t="s">
        <v>353</v>
      </c>
      <c r="T45" s="90" t="s">
        <v>354</v>
      </c>
      <c r="Y45" s="90" t="s">
        <v>355</v>
      </c>
      <c r="Z45" s="78">
        <v>45648</v>
      </c>
      <c r="AA45" s="90" t="s">
        <v>356</v>
      </c>
      <c r="AB45" s="90" t="s">
        <v>849</v>
      </c>
      <c r="AC45" s="90">
        <v>549600</v>
      </c>
      <c r="AD45" s="90">
        <v>204600</v>
      </c>
      <c r="BI45" s="90">
        <v>4673</v>
      </c>
      <c r="BJ45" s="90" t="s">
        <v>637</v>
      </c>
      <c r="BK45" s="90" t="s">
        <v>667</v>
      </c>
      <c r="BL45" s="90" t="s">
        <v>639</v>
      </c>
      <c r="BM45" s="90">
        <v>1475</v>
      </c>
      <c r="BN45" s="90" t="s">
        <v>541</v>
      </c>
      <c r="BS45" s="90" t="s">
        <v>478</v>
      </c>
      <c r="CH45" s="90">
        <v>5.5</v>
      </c>
      <c r="CM45" s="90" t="s">
        <v>513</v>
      </c>
      <c r="CO45" s="91" t="s">
        <v>850</v>
      </c>
      <c r="CR45" s="94">
        <v>754</v>
      </c>
      <c r="CS45" s="90">
        <v>7900</v>
      </c>
      <c r="CT45" s="90">
        <v>0</v>
      </c>
      <c r="CU45" s="98" t="s">
        <v>629</v>
      </c>
      <c r="CV45" s="90" t="s">
        <v>360</v>
      </c>
      <c r="CW45" s="90" t="s">
        <v>621</v>
      </c>
      <c r="CX45" s="93">
        <v>9.9999999999999995E-7</v>
      </c>
      <c r="CY45" s="82" t="s">
        <v>118</v>
      </c>
      <c r="CZ45" s="95">
        <v>46405</v>
      </c>
      <c r="DA45" s="76" cm="1">
        <f t="array" ref="DA45" xml:space="preserve"> _xlfn.IFS(CX45 = 1, CR45 * CS45 * 1000000, CX45 = 0.000001, CR45 * CS45 )</f>
        <v>5956600</v>
      </c>
      <c r="DB45" s="147">
        <v>5644291.545308101</v>
      </c>
      <c r="DC45" s="76">
        <f t="shared" si="0"/>
        <v>5644291.545308101</v>
      </c>
      <c r="DD45" s="79">
        <v>1.0294842133333333</v>
      </c>
      <c r="DE45" s="76">
        <f t="shared" si="1"/>
        <v>5810709.0413454948</v>
      </c>
      <c r="DF45" s="79">
        <v>1.18063329601791</v>
      </c>
      <c r="DG45" s="79">
        <f t="shared" si="2"/>
        <v>6.8603165676848015</v>
      </c>
      <c r="DH45" s="100">
        <v>3.9699999999999999E-2</v>
      </c>
      <c r="DI45" s="79">
        <f t="shared" si="3"/>
        <v>2.2696213978090549E-2</v>
      </c>
      <c r="DK45" s="76" t="str">
        <f t="shared" si="4"/>
        <v>7TW200097</v>
      </c>
    </row>
    <row r="46" spans="1:115" s="90" customFormat="1">
      <c r="A46" s="90" t="s">
        <v>851</v>
      </c>
      <c r="B46" s="90" t="s">
        <v>381</v>
      </c>
      <c r="F46" s="90" t="s">
        <v>344</v>
      </c>
      <c r="G46" s="90" t="s">
        <v>570</v>
      </c>
      <c r="H46" s="90" t="s">
        <v>570</v>
      </c>
      <c r="I46" s="90" t="s">
        <v>614</v>
      </c>
      <c r="J46" s="90" t="s">
        <v>160</v>
      </c>
      <c r="K46" s="90" t="s">
        <v>852</v>
      </c>
      <c r="L46" s="90" t="s">
        <v>768</v>
      </c>
      <c r="M46" s="90" t="s">
        <v>769</v>
      </c>
      <c r="N46" s="90" t="s">
        <v>351</v>
      </c>
      <c r="O46" s="90" t="s">
        <v>618</v>
      </c>
      <c r="S46" s="90" t="s">
        <v>353</v>
      </c>
      <c r="T46" s="90" t="s">
        <v>354</v>
      </c>
      <c r="Y46" s="90" t="s">
        <v>355</v>
      </c>
      <c r="Z46" s="78">
        <v>45648</v>
      </c>
      <c r="AA46" s="90" t="s">
        <v>356</v>
      </c>
      <c r="AB46" s="90" t="s">
        <v>853</v>
      </c>
      <c r="AC46" s="90">
        <v>504500</v>
      </c>
      <c r="AD46" s="90">
        <v>157400</v>
      </c>
      <c r="BI46" s="90">
        <v>17000</v>
      </c>
      <c r="BJ46" s="90">
        <v>2</v>
      </c>
      <c r="BK46" s="90">
        <v>0.25</v>
      </c>
      <c r="BL46" s="90" t="s">
        <v>628</v>
      </c>
      <c r="BM46" s="90">
        <v>8296</v>
      </c>
      <c r="BS46" s="90" t="s">
        <v>478</v>
      </c>
      <c r="CH46" s="90">
        <v>2.4</v>
      </c>
      <c r="CO46" s="91"/>
      <c r="CR46" s="94">
        <v>438</v>
      </c>
      <c r="CS46" s="90">
        <v>24200</v>
      </c>
      <c r="CT46" s="90">
        <v>0</v>
      </c>
      <c r="CU46" s="98">
        <v>0</v>
      </c>
      <c r="CV46" s="90" t="s">
        <v>360</v>
      </c>
      <c r="CW46" s="90" t="s">
        <v>621</v>
      </c>
      <c r="CX46" s="93">
        <v>9.9999999999999995E-7</v>
      </c>
      <c r="CY46" s="82" t="s">
        <v>118</v>
      </c>
      <c r="CZ46" s="95">
        <v>46729</v>
      </c>
      <c r="DA46" s="76" cm="1">
        <f t="array" ref="DA46" xml:space="preserve"> _xlfn.IFS(CX46 = 1, CR46 * CS46 * 1000000, CX46 = 0.000001, CR46 * CS46 )</f>
        <v>10599600</v>
      </c>
      <c r="DB46" s="147">
        <v>10043856.002358351</v>
      </c>
      <c r="DC46" s="76">
        <f t="shared" si="0"/>
        <v>10043856.002358351</v>
      </c>
      <c r="DD46" s="79">
        <v>1.0294842133333333</v>
      </c>
      <c r="DE46" s="76">
        <f t="shared" si="1"/>
        <v>10339991.195421165</v>
      </c>
      <c r="DF46" s="79">
        <v>1.18063329601791</v>
      </c>
      <c r="DG46" s="79">
        <f t="shared" si="2"/>
        <v>12.207737885846258</v>
      </c>
      <c r="DH46" s="100">
        <v>3.9699999999999999E-2</v>
      </c>
      <c r="DI46" s="79">
        <f t="shared" si="3"/>
        <v>4.0387266172341375E-2</v>
      </c>
      <c r="DK46" s="76" t="str">
        <f t="shared" si="4"/>
        <v>7TW200712</v>
      </c>
    </row>
    <row r="47" spans="1:115" s="90" customFormat="1">
      <c r="A47" s="90" t="s">
        <v>854</v>
      </c>
      <c r="F47" s="90" t="s">
        <v>498</v>
      </c>
      <c r="G47" s="90" t="s">
        <v>570</v>
      </c>
      <c r="H47" s="90" t="s">
        <v>631</v>
      </c>
      <c r="I47" s="90" t="s">
        <v>614</v>
      </c>
      <c r="J47" s="90" t="s">
        <v>161</v>
      </c>
      <c r="K47" s="90" t="s">
        <v>855</v>
      </c>
      <c r="L47" s="90" t="s">
        <v>792</v>
      </c>
      <c r="M47" s="90" t="s">
        <v>793</v>
      </c>
      <c r="N47" s="90" t="s">
        <v>351</v>
      </c>
      <c r="O47" s="90" t="s">
        <v>673</v>
      </c>
      <c r="S47" s="90" t="s">
        <v>651</v>
      </c>
      <c r="U47" s="90" t="s">
        <v>856</v>
      </c>
      <c r="Y47" s="90" t="s">
        <v>857</v>
      </c>
      <c r="Z47" s="78">
        <v>45747</v>
      </c>
      <c r="AA47" s="90" t="s">
        <v>356</v>
      </c>
      <c r="AG47" s="90" t="s">
        <v>796</v>
      </c>
      <c r="AP47" s="90" t="s">
        <v>797</v>
      </c>
      <c r="AQ47" s="90" t="s">
        <v>797</v>
      </c>
      <c r="AV47" s="90" t="s">
        <v>478</v>
      </c>
      <c r="BS47" s="90" t="s">
        <v>478</v>
      </c>
      <c r="CH47" s="90">
        <v>5</v>
      </c>
      <c r="CO47" s="91" t="s">
        <v>796</v>
      </c>
      <c r="CR47" s="94">
        <v>20.081499999999998</v>
      </c>
      <c r="CS47" s="90">
        <v>1</v>
      </c>
      <c r="CT47" s="90">
        <v>0</v>
      </c>
      <c r="CU47" s="98" t="s">
        <v>629</v>
      </c>
      <c r="CV47" s="90" t="s">
        <v>498</v>
      </c>
      <c r="CW47" s="90" t="s">
        <v>62</v>
      </c>
      <c r="CX47" s="93">
        <v>1</v>
      </c>
      <c r="CY47" s="82" t="s">
        <v>118</v>
      </c>
      <c r="CZ47" s="95">
        <v>46566</v>
      </c>
      <c r="DA47" s="76" cm="1">
        <f t="array" ref="DA47" xml:space="preserve"> _xlfn.IFS(CX47 = 1, CR47 * CS47 * 1000000, CX47 = 0.000001, CR47 * CS47 )</f>
        <v>20081500</v>
      </c>
      <c r="DC47" s="76">
        <f t="shared" si="0"/>
        <v>20081500</v>
      </c>
      <c r="DD47" s="79">
        <v>1.0294842133333333</v>
      </c>
      <c r="DE47" s="76">
        <f t="shared" si="1"/>
        <v>20673587.230053332</v>
      </c>
      <c r="DF47" s="79">
        <v>1.18063329601791</v>
      </c>
      <c r="DG47" s="79">
        <f t="shared" si="2"/>
        <v>24.407925431931641</v>
      </c>
      <c r="DH47" s="100">
        <v>3.9699999999999999E-2</v>
      </c>
      <c r="DI47" s="79">
        <f t="shared" si="3"/>
        <v>8.0749553303973848E-2</v>
      </c>
      <c r="DK47" s="76" t="str">
        <f t="shared" si="4"/>
        <v>7TW100064</v>
      </c>
    </row>
    <row r="48" spans="1:115" s="90" customFormat="1">
      <c r="A48" s="90" t="s">
        <v>858</v>
      </c>
      <c r="F48" s="90" t="s">
        <v>498</v>
      </c>
      <c r="G48" s="90" t="s">
        <v>570</v>
      </c>
      <c r="H48" s="90" t="s">
        <v>631</v>
      </c>
      <c r="I48" s="90" t="s">
        <v>614</v>
      </c>
      <c r="J48" s="90" t="s">
        <v>162</v>
      </c>
      <c r="K48" s="90" t="s">
        <v>859</v>
      </c>
      <c r="L48" s="90" t="s">
        <v>711</v>
      </c>
      <c r="M48" s="90" t="s">
        <v>712</v>
      </c>
      <c r="N48" s="90" t="s">
        <v>351</v>
      </c>
      <c r="O48" s="90" t="s">
        <v>713</v>
      </c>
      <c r="S48" s="90" t="s">
        <v>651</v>
      </c>
      <c r="Y48" s="90" t="s">
        <v>857</v>
      </c>
      <c r="Z48" s="78">
        <v>45747</v>
      </c>
      <c r="AA48" s="90" t="s">
        <v>356</v>
      </c>
      <c r="AG48" s="90" t="s">
        <v>860</v>
      </c>
      <c r="AV48" s="90" t="s">
        <v>478</v>
      </c>
      <c r="BS48" s="90" t="s">
        <v>478</v>
      </c>
      <c r="CH48" s="90">
        <v>10</v>
      </c>
      <c r="CO48" s="91" t="s">
        <v>860</v>
      </c>
      <c r="CR48" s="94">
        <v>5.5940000000000003</v>
      </c>
      <c r="CS48" s="90">
        <v>1</v>
      </c>
      <c r="CT48" s="90">
        <v>0</v>
      </c>
      <c r="CU48" s="98" t="s">
        <v>629</v>
      </c>
      <c r="CV48" s="90" t="s">
        <v>498</v>
      </c>
      <c r="CW48" s="90" t="s">
        <v>62</v>
      </c>
      <c r="CX48" s="93">
        <v>1</v>
      </c>
      <c r="CY48" s="82" t="s">
        <v>118</v>
      </c>
      <c r="CZ48" s="95">
        <v>46479</v>
      </c>
      <c r="DA48" s="76" cm="1">
        <f t="array" ref="DA48" xml:space="preserve"> _xlfn.IFS(CX48 = 1, CR48 * CS48 * 1000000, CX48 = 0.000001, CR48 * CS48 )</f>
        <v>5594000</v>
      </c>
      <c r="DC48" s="76">
        <f t="shared" si="0"/>
        <v>5594000</v>
      </c>
      <c r="DD48" s="79">
        <v>1.0294842133333333</v>
      </c>
      <c r="DE48" s="76">
        <f t="shared" si="1"/>
        <v>5758934.6893866668</v>
      </c>
      <c r="DF48" s="79">
        <v>1.18063329601791</v>
      </c>
      <c r="DG48" s="79">
        <f t="shared" si="2"/>
        <v>6.7991900438824597</v>
      </c>
      <c r="DH48" s="100">
        <v>3.9699999999999999E-2</v>
      </c>
      <c r="DI48" s="79">
        <f t="shared" si="3"/>
        <v>2.2493987061844471E-2</v>
      </c>
      <c r="DK48" s="76" t="str">
        <f t="shared" si="4"/>
        <v>7TW100065</v>
      </c>
    </row>
    <row r="49" spans="1:115" s="90" customFormat="1">
      <c r="A49" s="90" t="s">
        <v>861</v>
      </c>
      <c r="B49" s="90" t="s">
        <v>381</v>
      </c>
      <c r="F49" s="90" t="s">
        <v>344</v>
      </c>
      <c r="G49" s="90" t="s">
        <v>570</v>
      </c>
      <c r="H49" s="90" t="s">
        <v>570</v>
      </c>
      <c r="I49" s="90" t="s">
        <v>614</v>
      </c>
      <c r="J49" s="90" t="s">
        <v>163</v>
      </c>
      <c r="K49" s="90" t="s">
        <v>862</v>
      </c>
      <c r="L49" s="90" t="s">
        <v>726</v>
      </c>
      <c r="M49" s="90" t="s">
        <v>727</v>
      </c>
      <c r="N49" s="90" t="s">
        <v>351</v>
      </c>
      <c r="O49" s="90" t="s">
        <v>618</v>
      </c>
      <c r="S49" s="90" t="s">
        <v>353</v>
      </c>
      <c r="T49" s="90" t="s">
        <v>354</v>
      </c>
      <c r="Y49" s="90" t="s">
        <v>355</v>
      </c>
      <c r="Z49" s="78">
        <v>45648</v>
      </c>
      <c r="AA49" s="90" t="s">
        <v>356</v>
      </c>
      <c r="AB49" s="90" t="s">
        <v>863</v>
      </c>
      <c r="AC49" s="90">
        <v>501800</v>
      </c>
      <c r="AD49" s="90">
        <v>143800</v>
      </c>
      <c r="BI49" s="90">
        <v>5350</v>
      </c>
      <c r="BK49" s="90">
        <v>0.7</v>
      </c>
      <c r="BL49" s="90" t="s">
        <v>628</v>
      </c>
      <c r="BM49" s="90">
        <v>2850</v>
      </c>
      <c r="BS49" s="90" t="s">
        <v>478</v>
      </c>
      <c r="CH49" s="90">
        <v>2.4</v>
      </c>
      <c r="CO49" s="91"/>
      <c r="CR49" s="94">
        <v>226</v>
      </c>
      <c r="CS49" s="90">
        <v>6000</v>
      </c>
      <c r="CT49" s="90">
        <v>0</v>
      </c>
      <c r="CU49" s="98">
        <v>0</v>
      </c>
      <c r="CV49" s="90" t="s">
        <v>360</v>
      </c>
      <c r="CW49" s="90" t="s">
        <v>621</v>
      </c>
      <c r="CX49" s="93">
        <v>9.9999999999999995E-7</v>
      </c>
      <c r="CY49" s="82" t="s">
        <v>118</v>
      </c>
      <c r="CZ49" s="95">
        <v>46215</v>
      </c>
      <c r="DA49" s="76" cm="1">
        <f t="array" ref="DA49" xml:space="preserve"> _xlfn.IFS(CX49 = 1, CR49 * CS49 * 1000000, CX49 = 0.000001, CR49 * CS49 )</f>
        <v>1356000</v>
      </c>
      <c r="DB49" s="147">
        <v>1284904.0283782333</v>
      </c>
      <c r="DC49" s="76">
        <f t="shared" si="0"/>
        <v>1284904.0283782333</v>
      </c>
      <c r="DD49" s="79">
        <v>1.0294842133333333</v>
      </c>
      <c r="DE49" s="76">
        <f t="shared" si="1"/>
        <v>1322788.4128637966</v>
      </c>
      <c r="DF49" s="79">
        <v>1.18063329601791</v>
      </c>
      <c r="DG49" s="79">
        <f t="shared" si="2"/>
        <v>1.561728043813684</v>
      </c>
      <c r="DH49" s="100">
        <v>3.9699999999999999E-2</v>
      </c>
      <c r="DI49" s="79">
        <f t="shared" si="3"/>
        <v>5.1667169449502717E-3</v>
      </c>
      <c r="DK49" s="76" t="str">
        <f t="shared" si="4"/>
        <v>7TW200714</v>
      </c>
    </row>
    <row r="50" spans="1:115" s="90" customFormat="1">
      <c r="A50" s="90" t="s">
        <v>864</v>
      </c>
      <c r="B50" s="90" t="s">
        <v>381</v>
      </c>
      <c r="F50" s="90" t="s">
        <v>344</v>
      </c>
      <c r="G50" s="90" t="s">
        <v>570</v>
      </c>
      <c r="H50" s="90" t="s">
        <v>570</v>
      </c>
      <c r="I50" s="90" t="s">
        <v>614</v>
      </c>
      <c r="J50" s="90" t="s">
        <v>164</v>
      </c>
      <c r="K50" s="90" t="s">
        <v>865</v>
      </c>
      <c r="L50" s="90" t="s">
        <v>866</v>
      </c>
      <c r="M50" s="90" t="s">
        <v>867</v>
      </c>
      <c r="N50" s="90" t="s">
        <v>351</v>
      </c>
      <c r="O50" s="90" t="s">
        <v>626</v>
      </c>
      <c r="S50" s="90" t="s">
        <v>353</v>
      </c>
      <c r="T50" s="90" t="s">
        <v>354</v>
      </c>
      <c r="Y50" s="90" t="s">
        <v>355</v>
      </c>
      <c r="Z50" s="78">
        <v>45648</v>
      </c>
      <c r="AA50" s="90" t="s">
        <v>356</v>
      </c>
      <c r="AB50" s="90" t="s">
        <v>868</v>
      </c>
      <c r="AC50" s="90">
        <v>439000</v>
      </c>
      <c r="AD50" s="90">
        <v>240800</v>
      </c>
      <c r="BI50" s="90">
        <v>1150</v>
      </c>
      <c r="BK50" s="90">
        <v>0.4</v>
      </c>
      <c r="BL50" s="90" t="s">
        <v>628</v>
      </c>
      <c r="BM50" s="90">
        <v>566</v>
      </c>
      <c r="BS50" s="90" t="s">
        <v>478</v>
      </c>
      <c r="CH50" s="90">
        <v>5</v>
      </c>
      <c r="CO50" s="91"/>
      <c r="CR50" s="94">
        <v>1370</v>
      </c>
      <c r="CS50" s="90">
        <v>1800</v>
      </c>
      <c r="CT50" s="90">
        <v>0</v>
      </c>
      <c r="CU50" s="98" t="s">
        <v>629</v>
      </c>
      <c r="CV50" s="90" t="s">
        <v>360</v>
      </c>
      <c r="CW50" s="90" t="s">
        <v>621</v>
      </c>
      <c r="CX50" s="93">
        <v>9.9999999999999995E-7</v>
      </c>
      <c r="CY50" s="82" t="s">
        <v>118</v>
      </c>
      <c r="CZ50" s="95">
        <v>45983</v>
      </c>
      <c r="DA50" s="76" cm="1">
        <f t="array" ref="DA50" xml:space="preserve"> _xlfn.IFS(CX50 = 1, CR50 * CS50 * 1000000, CX50 = 0.000001, CR50 * CS50 )</f>
        <v>2466000</v>
      </c>
      <c r="DB50" s="147">
        <v>2336705.998510858</v>
      </c>
      <c r="DC50" s="76">
        <f t="shared" si="0"/>
        <v>2336705.998510858</v>
      </c>
      <c r="DD50" s="79">
        <v>1.0294842133333333</v>
      </c>
      <c r="DE50" s="76">
        <f t="shared" si="1"/>
        <v>2405601.9366682316</v>
      </c>
      <c r="DF50" s="79">
        <v>1.18063329601791</v>
      </c>
      <c r="DG50" s="79">
        <f t="shared" si="2"/>
        <v>2.8401337433956821</v>
      </c>
      <c r="DH50" s="100">
        <v>3.9699999999999999E-2</v>
      </c>
      <c r="DI50" s="79">
        <f t="shared" si="3"/>
        <v>9.3961091344007142E-3</v>
      </c>
      <c r="DK50" s="76" t="str">
        <f t="shared" si="4"/>
        <v>7TW200716</v>
      </c>
    </row>
    <row r="51" spans="1:115" s="90" customFormat="1">
      <c r="A51" s="90" t="s">
        <v>869</v>
      </c>
      <c r="B51" s="90" t="s">
        <v>381</v>
      </c>
      <c r="F51" s="90" t="s">
        <v>344</v>
      </c>
      <c r="G51" s="90" t="s">
        <v>570</v>
      </c>
      <c r="H51" s="90" t="s">
        <v>570</v>
      </c>
      <c r="I51" s="90" t="s">
        <v>614</v>
      </c>
      <c r="J51" s="90" t="s">
        <v>165</v>
      </c>
      <c r="K51" s="90" t="s">
        <v>870</v>
      </c>
      <c r="L51" s="90" t="s">
        <v>871</v>
      </c>
      <c r="M51" s="90" t="s">
        <v>872</v>
      </c>
      <c r="N51" s="90" t="s">
        <v>351</v>
      </c>
      <c r="O51" s="90" t="s">
        <v>873</v>
      </c>
      <c r="S51" s="90" t="s">
        <v>353</v>
      </c>
      <c r="T51" s="90" t="s">
        <v>354</v>
      </c>
      <c r="Y51" s="90" t="s">
        <v>355</v>
      </c>
      <c r="Z51" s="78">
        <v>45648</v>
      </c>
      <c r="AA51" s="90" t="s">
        <v>356</v>
      </c>
      <c r="AB51" s="90" t="s">
        <v>874</v>
      </c>
      <c r="AC51" s="90">
        <v>439400</v>
      </c>
      <c r="AD51" s="90">
        <v>208400</v>
      </c>
      <c r="BI51" s="90">
        <v>300</v>
      </c>
      <c r="BK51" s="90">
        <v>2</v>
      </c>
      <c r="BL51" s="90" t="s">
        <v>628</v>
      </c>
      <c r="BM51" s="90">
        <v>82</v>
      </c>
      <c r="BS51" s="90" t="s">
        <v>478</v>
      </c>
      <c r="CH51" s="90">
        <v>5</v>
      </c>
      <c r="CO51" s="91"/>
      <c r="CR51" s="94">
        <v>3286</v>
      </c>
      <c r="CS51" s="90">
        <v>300</v>
      </c>
      <c r="CT51" s="90">
        <v>0</v>
      </c>
      <c r="CU51" s="98" t="s">
        <v>629</v>
      </c>
      <c r="CV51" s="90" t="s">
        <v>360</v>
      </c>
      <c r="CW51" s="90" t="s">
        <v>621</v>
      </c>
      <c r="CX51" s="93">
        <v>9.9999999999999995E-7</v>
      </c>
      <c r="CY51" s="82" t="s">
        <v>118</v>
      </c>
      <c r="CZ51" s="95">
        <v>46559</v>
      </c>
      <c r="DA51" s="76" cm="1">
        <f t="array" ref="DA51" xml:space="preserve"> _xlfn.IFS(CX51 = 1, CR51 * CS51 * 1000000, CX51 = 0.000001, CR51 * CS51 )</f>
        <v>985800</v>
      </c>
      <c r="DB51" s="147">
        <v>934113.85779886611</v>
      </c>
      <c r="DC51" s="76">
        <f t="shared" si="0"/>
        <v>934113.85779886611</v>
      </c>
      <c r="DD51" s="79">
        <v>1.0294842133333333</v>
      </c>
      <c r="DE51" s="76">
        <f t="shared" si="1"/>
        <v>961655.47005983081</v>
      </c>
      <c r="DF51" s="79">
        <v>1.18063329601791</v>
      </c>
      <c r="DG51" s="79">
        <f t="shared" si="2"/>
        <v>1.1353624672503906</v>
      </c>
      <c r="DH51" s="100">
        <v>3.9699999999999999E-2</v>
      </c>
      <c r="DI51" s="79">
        <f t="shared" si="3"/>
        <v>3.7561574958200421E-3</v>
      </c>
      <c r="DK51" s="76" t="str">
        <f t="shared" si="4"/>
        <v>7TW200720</v>
      </c>
    </row>
    <row r="52" spans="1:115" s="90" customFormat="1">
      <c r="A52" s="90" t="s">
        <v>875</v>
      </c>
      <c r="B52" s="90" t="s">
        <v>381</v>
      </c>
      <c r="F52" s="90" t="s">
        <v>344</v>
      </c>
      <c r="G52" s="90" t="s">
        <v>570</v>
      </c>
      <c r="H52" s="90" t="s">
        <v>631</v>
      </c>
      <c r="I52" s="90" t="s">
        <v>614</v>
      </c>
      <c r="J52" s="90" t="s">
        <v>166</v>
      </c>
      <c r="K52" s="90" t="s">
        <v>876</v>
      </c>
      <c r="L52" s="90" t="s">
        <v>877</v>
      </c>
      <c r="M52" s="90" t="s">
        <v>878</v>
      </c>
      <c r="N52" s="90" t="s">
        <v>351</v>
      </c>
      <c r="O52" s="90" t="s">
        <v>635</v>
      </c>
      <c r="S52" s="90" t="s">
        <v>353</v>
      </c>
      <c r="T52" s="90" t="s">
        <v>354</v>
      </c>
      <c r="Y52" s="90" t="s">
        <v>355</v>
      </c>
      <c r="Z52" s="78">
        <v>45648</v>
      </c>
      <c r="AA52" s="90" t="s">
        <v>356</v>
      </c>
      <c r="AB52" s="90" t="s">
        <v>879</v>
      </c>
      <c r="AC52" s="90">
        <v>539700</v>
      </c>
      <c r="AD52" s="90">
        <v>221760</v>
      </c>
      <c r="BI52" s="90">
        <v>4080</v>
      </c>
      <c r="BJ52" s="90" t="s">
        <v>637</v>
      </c>
      <c r="BK52" s="90" t="s">
        <v>690</v>
      </c>
      <c r="BL52" s="90" t="s">
        <v>639</v>
      </c>
      <c r="BM52" s="90">
        <v>977</v>
      </c>
      <c r="BN52" s="90" t="s">
        <v>541</v>
      </c>
      <c r="BS52" s="90" t="s">
        <v>478</v>
      </c>
      <c r="CH52" s="90">
        <v>8.6340000000000003</v>
      </c>
      <c r="CM52" s="90" t="s">
        <v>513</v>
      </c>
      <c r="CO52" s="91" t="s">
        <v>640</v>
      </c>
      <c r="CR52" s="94">
        <v>343</v>
      </c>
      <c r="CS52" s="90">
        <v>5100</v>
      </c>
      <c r="CT52" s="90">
        <v>0</v>
      </c>
      <c r="CU52" s="98" t="s">
        <v>629</v>
      </c>
      <c r="CV52" s="90" t="s">
        <v>360</v>
      </c>
      <c r="CW52" s="90" t="s">
        <v>621</v>
      </c>
      <c r="CX52" s="93">
        <v>9.9999999999999995E-7</v>
      </c>
      <c r="CY52" s="82" t="s">
        <v>118</v>
      </c>
      <c r="CZ52" s="95">
        <v>46909</v>
      </c>
      <c r="DA52" s="76" cm="1">
        <f t="array" ref="DA52" xml:space="preserve"> _xlfn.IFS(CX52 = 1, CR52 * CS52 * 1000000, CX52 = 0.000001, CR52 * CS52 )</f>
        <v>1749300</v>
      </c>
      <c r="DB52" s="147">
        <v>1657583.0507684688</v>
      </c>
      <c r="DC52" s="76">
        <f t="shared" si="0"/>
        <v>1657583.0507684688</v>
      </c>
      <c r="DD52" s="79">
        <v>1.0294842133333333</v>
      </c>
      <c r="DE52" s="76">
        <f t="shared" si="1"/>
        <v>1706455.5830550438</v>
      </c>
      <c r="DF52" s="79">
        <v>1.18063329601791</v>
      </c>
      <c r="DG52" s="79">
        <f t="shared" si="2"/>
        <v>2.0146982795304407</v>
      </c>
      <c r="DH52" s="100">
        <v>3.9699999999999999E-2</v>
      </c>
      <c r="DI52" s="79">
        <f t="shared" si="3"/>
        <v>6.6652934747798744E-3</v>
      </c>
      <c r="DK52" s="76" t="str">
        <f t="shared" si="4"/>
        <v>7TW200111</v>
      </c>
    </row>
    <row r="53" spans="1:115" s="90" customFormat="1">
      <c r="A53" s="90" t="s">
        <v>880</v>
      </c>
      <c r="B53" s="90" t="s">
        <v>381</v>
      </c>
      <c r="F53" s="90" t="s">
        <v>344</v>
      </c>
      <c r="G53" s="90" t="s">
        <v>570</v>
      </c>
      <c r="H53" s="90" t="s">
        <v>631</v>
      </c>
      <c r="I53" s="90" t="s">
        <v>614</v>
      </c>
      <c r="J53" s="90" t="s">
        <v>167</v>
      </c>
      <c r="K53" s="90" t="s">
        <v>881</v>
      </c>
      <c r="L53" s="90" t="s">
        <v>882</v>
      </c>
      <c r="M53" s="90" t="s">
        <v>749</v>
      </c>
      <c r="N53" s="90" t="s">
        <v>351</v>
      </c>
      <c r="O53" s="90" t="s">
        <v>695</v>
      </c>
      <c r="S53" s="90" t="s">
        <v>353</v>
      </c>
      <c r="T53" s="90" t="s">
        <v>354</v>
      </c>
      <c r="Y53" s="90" t="s">
        <v>355</v>
      </c>
      <c r="Z53" s="78">
        <v>45648</v>
      </c>
      <c r="AA53" s="90" t="s">
        <v>356</v>
      </c>
      <c r="AB53" s="90" t="s">
        <v>883</v>
      </c>
      <c r="AC53" s="90">
        <v>554600</v>
      </c>
      <c r="AD53" s="90">
        <v>199610</v>
      </c>
      <c r="BI53" s="90">
        <v>8340</v>
      </c>
      <c r="BJ53" s="90" t="s">
        <v>637</v>
      </c>
      <c r="BK53" s="90" t="s">
        <v>667</v>
      </c>
      <c r="BL53" s="90" t="s">
        <v>639</v>
      </c>
      <c r="BM53" s="90">
        <v>4210</v>
      </c>
      <c r="BN53" s="90" t="s">
        <v>541</v>
      </c>
      <c r="BS53" s="90" t="s">
        <v>478</v>
      </c>
      <c r="CH53" s="90">
        <v>9.1999999999999993</v>
      </c>
      <c r="CM53" s="90" t="s">
        <v>513</v>
      </c>
      <c r="CO53" s="91" t="s">
        <v>697</v>
      </c>
      <c r="CR53" s="94">
        <v>754</v>
      </c>
      <c r="CS53" s="90">
        <v>9800</v>
      </c>
      <c r="CT53" s="90">
        <v>0</v>
      </c>
      <c r="CU53" s="98" t="s">
        <v>629</v>
      </c>
      <c r="CV53" s="90" t="s">
        <v>360</v>
      </c>
      <c r="CW53" s="90" t="s">
        <v>621</v>
      </c>
      <c r="CX53" s="93">
        <v>9.9999999999999995E-7</v>
      </c>
      <c r="CY53" s="82" t="s">
        <v>118</v>
      </c>
      <c r="CZ53" s="95">
        <v>47161</v>
      </c>
      <c r="DA53" s="76" cm="1">
        <f t="array" ref="DA53" xml:space="preserve"> _xlfn.IFS(CX53 = 1, CR53 * CS53 * 1000000, CX53 = 0.000001, CR53 * CS53 )</f>
        <v>7389200</v>
      </c>
      <c r="DB53" s="147">
        <v>7001779.3853189098</v>
      </c>
      <c r="DC53" s="76">
        <f t="shared" si="0"/>
        <v>7001779.3853189098</v>
      </c>
      <c r="DD53" s="79">
        <v>1.0294842133333333</v>
      </c>
      <c r="DE53" s="76">
        <f t="shared" si="1"/>
        <v>7208221.3424285874</v>
      </c>
      <c r="DF53" s="79">
        <v>1.18063329601791</v>
      </c>
      <c r="DG53" s="79">
        <f t="shared" si="2"/>
        <v>8.5102661219381073</v>
      </c>
      <c r="DH53" s="100">
        <v>3.9699999999999999E-2</v>
      </c>
      <c r="DI53" s="79">
        <f t="shared" si="3"/>
        <v>2.8154797086745235E-2</v>
      </c>
      <c r="DK53" s="76" t="str">
        <f t="shared" si="4"/>
        <v>7TW200101</v>
      </c>
    </row>
    <row r="54" spans="1:115" s="90" customFormat="1">
      <c r="A54" s="90" t="s">
        <v>884</v>
      </c>
      <c r="B54" s="90" t="s">
        <v>381</v>
      </c>
      <c r="F54" s="90" t="s">
        <v>344</v>
      </c>
      <c r="G54" s="90" t="s">
        <v>570</v>
      </c>
      <c r="H54" s="90" t="s">
        <v>631</v>
      </c>
      <c r="I54" s="90" t="s">
        <v>614</v>
      </c>
      <c r="J54" s="90" t="s">
        <v>168</v>
      </c>
      <c r="K54" s="90" t="s">
        <v>885</v>
      </c>
      <c r="L54" s="90" t="s">
        <v>886</v>
      </c>
      <c r="M54" s="90" t="s">
        <v>887</v>
      </c>
      <c r="N54" s="90" t="s">
        <v>351</v>
      </c>
      <c r="O54" s="90" t="s">
        <v>635</v>
      </c>
      <c r="S54" s="90" t="s">
        <v>353</v>
      </c>
      <c r="T54" s="90" t="s">
        <v>354</v>
      </c>
      <c r="Y54" s="90" t="s">
        <v>355</v>
      </c>
      <c r="Z54" s="78">
        <v>45648</v>
      </c>
      <c r="AA54" s="90" t="s">
        <v>356</v>
      </c>
      <c r="AB54" s="90" t="s">
        <v>888</v>
      </c>
      <c r="AC54" s="90">
        <v>551300</v>
      </c>
      <c r="AD54" s="90">
        <v>224800</v>
      </c>
      <c r="BI54" s="90">
        <v>11048</v>
      </c>
      <c r="BJ54" s="90" t="s">
        <v>637</v>
      </c>
      <c r="BK54" s="90" t="s">
        <v>667</v>
      </c>
      <c r="BL54" s="90" t="s">
        <v>639</v>
      </c>
      <c r="BM54" s="90">
        <v>2650</v>
      </c>
      <c r="BN54" s="90" t="s">
        <v>541</v>
      </c>
      <c r="BS54" s="90" t="s">
        <v>478</v>
      </c>
      <c r="CH54" s="90">
        <v>6.8220000000000001</v>
      </c>
      <c r="CM54" s="90" t="s">
        <v>513</v>
      </c>
      <c r="CO54" s="91" t="s">
        <v>668</v>
      </c>
      <c r="CR54" s="94">
        <v>754</v>
      </c>
      <c r="CS54" s="90">
        <v>12200</v>
      </c>
      <c r="CT54" s="90">
        <v>0</v>
      </c>
      <c r="CU54" s="98" t="s">
        <v>629</v>
      </c>
      <c r="CV54" s="90" t="s">
        <v>360</v>
      </c>
      <c r="CW54" s="90" t="s">
        <v>621</v>
      </c>
      <c r="CX54" s="93">
        <v>9.9999999999999995E-7</v>
      </c>
      <c r="CY54" s="82" t="s">
        <v>118</v>
      </c>
      <c r="CZ54" s="95">
        <v>46194</v>
      </c>
      <c r="DA54" s="76" cm="1">
        <f t="array" ref="DA54" xml:space="preserve"> _xlfn.IFS(CX54 = 1, CR54 * CS54 * 1000000, CX54 = 0.000001, CR54 * CS54 )</f>
        <v>9198800</v>
      </c>
      <c r="DB54" s="147">
        <v>8716500.8674378265</v>
      </c>
      <c r="DC54" s="76">
        <f t="shared" si="0"/>
        <v>8716500.8674378265</v>
      </c>
      <c r="DD54" s="79">
        <v>1.0294842133333333</v>
      </c>
      <c r="DE54" s="76">
        <f t="shared" si="1"/>
        <v>8973500.0385335479</v>
      </c>
      <c r="DF54" s="79">
        <v>1.18063329601791</v>
      </c>
      <c r="DG54" s="79">
        <f t="shared" si="2"/>
        <v>10.594412927310705</v>
      </c>
      <c r="DH54" s="100">
        <v>3.9699999999999999E-2</v>
      </c>
      <c r="DI54" s="79">
        <f t="shared" si="3"/>
        <v>3.5049849434519581E-2</v>
      </c>
      <c r="DK54" s="76" t="str">
        <f t="shared" si="4"/>
        <v>7TW200114</v>
      </c>
    </row>
    <row r="55" spans="1:115" s="90" customFormat="1">
      <c r="A55" s="90" t="s">
        <v>889</v>
      </c>
      <c r="B55" s="90" t="s">
        <v>381</v>
      </c>
      <c r="F55" s="90" t="s">
        <v>344</v>
      </c>
      <c r="G55" s="90" t="s">
        <v>570</v>
      </c>
      <c r="H55" s="90" t="s">
        <v>570</v>
      </c>
      <c r="I55" s="90" t="s">
        <v>614</v>
      </c>
      <c r="J55" s="90" t="s">
        <v>169</v>
      </c>
      <c r="K55" s="90" t="s">
        <v>890</v>
      </c>
      <c r="L55" s="90" t="s">
        <v>871</v>
      </c>
      <c r="M55" s="90" t="s">
        <v>872</v>
      </c>
      <c r="N55" s="90" t="s">
        <v>351</v>
      </c>
      <c r="O55" s="90" t="s">
        <v>873</v>
      </c>
      <c r="S55" s="90" t="s">
        <v>353</v>
      </c>
      <c r="T55" s="90" t="s">
        <v>354</v>
      </c>
      <c r="Y55" s="90" t="s">
        <v>355</v>
      </c>
      <c r="Z55" s="78">
        <v>45648</v>
      </c>
      <c r="AA55" s="90" t="s">
        <v>356</v>
      </c>
      <c r="AB55" s="90" t="s">
        <v>891</v>
      </c>
      <c r="AC55" s="90">
        <v>442100</v>
      </c>
      <c r="AD55" s="90">
        <v>206000</v>
      </c>
      <c r="BI55" s="90">
        <v>340</v>
      </c>
      <c r="BK55" s="90">
        <v>0.6</v>
      </c>
      <c r="BL55" s="90" t="s">
        <v>628</v>
      </c>
      <c r="BM55" s="90">
        <v>760</v>
      </c>
      <c r="BS55" s="90" t="s">
        <v>478</v>
      </c>
      <c r="CH55" s="90">
        <v>5</v>
      </c>
      <c r="CO55" s="91"/>
      <c r="CR55" s="97">
        <v>1370</v>
      </c>
      <c r="CS55" s="90">
        <v>1700</v>
      </c>
      <c r="CT55" s="90">
        <v>0</v>
      </c>
      <c r="CU55" s="98" t="s">
        <v>629</v>
      </c>
      <c r="CV55" s="90" t="s">
        <v>360</v>
      </c>
      <c r="CW55" s="90" t="s">
        <v>621</v>
      </c>
      <c r="CX55" s="93">
        <v>9.9999999999999995E-7</v>
      </c>
      <c r="CY55" s="82" t="s">
        <v>118</v>
      </c>
      <c r="CZ55" s="95">
        <v>46579</v>
      </c>
      <c r="DA55" s="76" cm="1">
        <f t="array" ref="DA55" xml:space="preserve"> _xlfn.IFS(CX55 = 1, CR55 * CS55 * 1000000, CX55 = 0.000001, CR55 * CS55 )</f>
        <v>2329000</v>
      </c>
      <c r="DB55" s="147">
        <v>2206888.9985935884</v>
      </c>
      <c r="DC55" s="76">
        <f t="shared" si="0"/>
        <v>2206888.9985935884</v>
      </c>
      <c r="DD55" s="79">
        <v>1.0294842133333333</v>
      </c>
      <c r="DE55" s="76">
        <f t="shared" si="1"/>
        <v>2271957.384631108</v>
      </c>
      <c r="DF55" s="79">
        <v>1.18063329601791</v>
      </c>
      <c r="DG55" s="79">
        <f t="shared" si="2"/>
        <v>2.6823485354292558</v>
      </c>
      <c r="DH55" s="100">
        <v>3.9699999999999999E-2</v>
      </c>
      <c r="DI55" s="79">
        <f t="shared" si="3"/>
        <v>8.8741030713784547E-3</v>
      </c>
      <c r="DK55" s="76" t="str">
        <f t="shared" si="4"/>
        <v>7TW200723</v>
      </c>
    </row>
    <row r="56" spans="1:115" s="90" customFormat="1">
      <c r="A56" s="90" t="s">
        <v>892</v>
      </c>
      <c r="B56" s="90" t="s">
        <v>381</v>
      </c>
      <c r="F56" s="90" t="s">
        <v>344</v>
      </c>
      <c r="G56" s="90" t="s">
        <v>570</v>
      </c>
      <c r="H56" s="90" t="s">
        <v>570</v>
      </c>
      <c r="I56" s="90" t="s">
        <v>614</v>
      </c>
      <c r="J56" s="90" t="s">
        <v>170</v>
      </c>
      <c r="K56" s="90" t="s">
        <v>893</v>
      </c>
      <c r="L56" s="90" t="s">
        <v>894</v>
      </c>
      <c r="M56" s="90" t="s">
        <v>895</v>
      </c>
      <c r="N56" s="90" t="s">
        <v>351</v>
      </c>
      <c r="O56" s="90" t="s">
        <v>733</v>
      </c>
      <c r="S56" s="90" t="s">
        <v>353</v>
      </c>
      <c r="T56" s="90" t="s">
        <v>354</v>
      </c>
      <c r="Y56" s="90" t="s">
        <v>355</v>
      </c>
      <c r="Z56" s="78">
        <v>45648</v>
      </c>
      <c r="AA56" s="90" t="s">
        <v>356</v>
      </c>
      <c r="AB56" s="90" t="s">
        <v>896</v>
      </c>
      <c r="AC56" s="90">
        <v>468500</v>
      </c>
      <c r="AD56" s="90">
        <v>202500</v>
      </c>
      <c r="BI56" s="90">
        <v>1120</v>
      </c>
      <c r="BK56" s="90">
        <v>0.4</v>
      </c>
      <c r="BL56" s="90" t="s">
        <v>628</v>
      </c>
      <c r="BM56" s="90">
        <v>324</v>
      </c>
      <c r="BS56" s="90" t="s">
        <v>478</v>
      </c>
      <c r="CH56" s="90">
        <v>7.4</v>
      </c>
      <c r="CO56" s="91"/>
      <c r="CR56" s="94">
        <v>1370</v>
      </c>
      <c r="CS56" s="90">
        <v>1200</v>
      </c>
      <c r="CT56" s="90">
        <v>0</v>
      </c>
      <c r="CU56" s="98" t="s">
        <v>629</v>
      </c>
      <c r="CV56" s="90" t="s">
        <v>360</v>
      </c>
      <c r="CW56" s="90" t="s">
        <v>621</v>
      </c>
      <c r="CX56" s="93">
        <v>9.9999999999999995E-7</v>
      </c>
      <c r="CY56" s="82" t="s">
        <v>118</v>
      </c>
      <c r="CZ56" s="95">
        <v>46378</v>
      </c>
      <c r="DA56" s="76" cm="1">
        <f t="array" ref="DA56" xml:space="preserve"> _xlfn.IFS(CX56 = 1, CR56 * CS56 * 1000000, CX56 = 0.000001, CR56 * CS56 )</f>
        <v>1644000</v>
      </c>
      <c r="DB56" s="147">
        <v>1557803.9990072388</v>
      </c>
      <c r="DC56" s="76">
        <f t="shared" si="0"/>
        <v>1557803.9990072388</v>
      </c>
      <c r="DD56" s="79">
        <v>1.0294842133333333</v>
      </c>
      <c r="DE56" s="76">
        <f t="shared" si="1"/>
        <v>1603734.624445488</v>
      </c>
      <c r="DF56" s="79">
        <v>1.18063329601791</v>
      </c>
      <c r="DG56" s="79">
        <f t="shared" si="2"/>
        <v>1.8934224955971215</v>
      </c>
      <c r="DH56" s="100">
        <v>3.9699999999999999E-2</v>
      </c>
      <c r="DI56" s="79">
        <f t="shared" si="3"/>
        <v>6.2640727562671443E-3</v>
      </c>
      <c r="DK56" s="76" t="str">
        <f t="shared" si="4"/>
        <v>7TW200724</v>
      </c>
    </row>
    <row r="57" spans="1:115" s="90" customFormat="1">
      <c r="A57" s="90" t="s">
        <v>897</v>
      </c>
      <c r="B57" s="90" t="s">
        <v>381</v>
      </c>
      <c r="F57" s="90" t="s">
        <v>344</v>
      </c>
      <c r="G57" s="90" t="s">
        <v>570</v>
      </c>
      <c r="H57" s="90" t="s">
        <v>631</v>
      </c>
      <c r="I57" s="90" t="s">
        <v>614</v>
      </c>
      <c r="J57" s="90" t="s">
        <v>171</v>
      </c>
      <c r="K57" s="90" t="s">
        <v>898</v>
      </c>
      <c r="L57" s="90" t="s">
        <v>752</v>
      </c>
      <c r="M57" s="90" t="s">
        <v>749</v>
      </c>
      <c r="N57" s="90" t="s">
        <v>351</v>
      </c>
      <c r="O57" s="90" t="s">
        <v>695</v>
      </c>
      <c r="S57" s="90" t="s">
        <v>353</v>
      </c>
      <c r="T57" s="90" t="s">
        <v>354</v>
      </c>
      <c r="Y57" s="90" t="s">
        <v>355</v>
      </c>
      <c r="Z57" s="78">
        <v>45648</v>
      </c>
      <c r="AA57" s="90" t="s">
        <v>356</v>
      </c>
      <c r="AB57" s="90" t="s">
        <v>899</v>
      </c>
      <c r="AC57" s="90">
        <v>547800</v>
      </c>
      <c r="AD57" s="90">
        <v>298000</v>
      </c>
      <c r="BI57" s="90">
        <v>4064</v>
      </c>
      <c r="BJ57" s="90" t="s">
        <v>637</v>
      </c>
      <c r="BK57" s="90" t="s">
        <v>667</v>
      </c>
      <c r="BL57" s="90" t="s">
        <v>639</v>
      </c>
      <c r="BM57" s="90">
        <v>3440</v>
      </c>
      <c r="BN57" s="90" t="s">
        <v>541</v>
      </c>
      <c r="BS57" s="90" t="s">
        <v>478</v>
      </c>
      <c r="CH57" s="90">
        <v>0.2</v>
      </c>
      <c r="CM57" s="90" t="s">
        <v>513</v>
      </c>
      <c r="CO57" s="91" t="s">
        <v>900</v>
      </c>
      <c r="CR57" s="94">
        <v>1500</v>
      </c>
      <c r="CS57" s="90">
        <v>5000</v>
      </c>
      <c r="CT57" s="90">
        <v>0</v>
      </c>
      <c r="CU57" s="98" t="s">
        <v>629</v>
      </c>
      <c r="CV57" s="90" t="s">
        <v>360</v>
      </c>
      <c r="CW57" s="90" t="s">
        <v>621</v>
      </c>
      <c r="CX57" s="93">
        <v>9.9999999999999995E-7</v>
      </c>
      <c r="CY57" s="82" t="s">
        <v>118</v>
      </c>
      <c r="CZ57" s="95">
        <v>46222</v>
      </c>
      <c r="DA57" s="76" cm="1">
        <f t="array" ref="DA57" xml:space="preserve"> _xlfn.IFS(CX57 = 1, CR57 * CS57 * 1000000, CX57 = 0.000001, CR57 * CS57 )</f>
        <v>7500000</v>
      </c>
      <c r="DB57" s="147">
        <v>7106770.0684636803</v>
      </c>
      <c r="DC57" s="76">
        <f t="shared" si="0"/>
        <v>7106770.0684636803</v>
      </c>
      <c r="DD57" s="79">
        <v>1.0294842133333333</v>
      </c>
      <c r="DE57" s="76">
        <f t="shared" si="1"/>
        <v>7316307.5932732113</v>
      </c>
      <c r="DF57" s="79">
        <v>1.18063329601791</v>
      </c>
      <c r="DG57" s="79">
        <f t="shared" si="2"/>
        <v>8.6378763485270138</v>
      </c>
      <c r="DH57" s="100">
        <v>3.9699999999999999E-2</v>
      </c>
      <c r="DI57" s="79">
        <f t="shared" si="3"/>
        <v>2.8576974253043536E-2</v>
      </c>
      <c r="DK57" s="76" t="str">
        <f t="shared" si="4"/>
        <v>7TW200102</v>
      </c>
    </row>
    <row r="58" spans="1:115" s="90" customFormat="1">
      <c r="A58" s="90" t="s">
        <v>901</v>
      </c>
      <c r="B58" s="90" t="s">
        <v>381</v>
      </c>
      <c r="F58" s="90" t="s">
        <v>344</v>
      </c>
      <c r="G58" s="90" t="s">
        <v>570</v>
      </c>
      <c r="H58" s="90" t="s">
        <v>631</v>
      </c>
      <c r="I58" s="90" t="s">
        <v>614</v>
      </c>
      <c r="J58" s="90" t="s">
        <v>172</v>
      </c>
      <c r="K58" s="90" t="s">
        <v>902</v>
      </c>
      <c r="L58" s="90" t="s">
        <v>748</v>
      </c>
      <c r="M58" s="90" t="s">
        <v>749</v>
      </c>
      <c r="N58" s="90" t="s">
        <v>351</v>
      </c>
      <c r="O58" s="90" t="s">
        <v>695</v>
      </c>
      <c r="S58" s="90" t="s">
        <v>353</v>
      </c>
      <c r="T58" s="90" t="s">
        <v>354</v>
      </c>
      <c r="Y58" s="90" t="s">
        <v>355</v>
      </c>
      <c r="Z58" s="78">
        <v>45648</v>
      </c>
      <c r="AA58" s="90" t="s">
        <v>356</v>
      </c>
      <c r="AB58" s="90" t="s">
        <v>903</v>
      </c>
      <c r="AC58" s="90">
        <v>547700</v>
      </c>
      <c r="AD58" s="90">
        <v>105000</v>
      </c>
      <c r="BI58" s="90">
        <v>950</v>
      </c>
      <c r="BJ58" s="90" t="s">
        <v>637</v>
      </c>
      <c r="BK58" s="90" t="s">
        <v>667</v>
      </c>
      <c r="BL58" s="90" t="s">
        <v>639</v>
      </c>
      <c r="BM58" s="90">
        <v>242</v>
      </c>
      <c r="BN58" s="90" t="s">
        <v>541</v>
      </c>
      <c r="BS58" s="90" t="s">
        <v>478</v>
      </c>
      <c r="CH58" s="90">
        <v>6.5</v>
      </c>
      <c r="CM58" s="90" t="s">
        <v>513</v>
      </c>
      <c r="CO58" s="91" t="s">
        <v>697</v>
      </c>
      <c r="CR58" s="94">
        <v>3415</v>
      </c>
      <c r="CS58" s="90">
        <v>1400</v>
      </c>
      <c r="CT58" s="90">
        <v>0</v>
      </c>
      <c r="CU58" s="98" t="s">
        <v>629</v>
      </c>
      <c r="CV58" s="90" t="s">
        <v>360</v>
      </c>
      <c r="CW58" s="90" t="s">
        <v>621</v>
      </c>
      <c r="CX58" s="93">
        <v>9.9999999999999995E-7</v>
      </c>
      <c r="CY58" s="82" t="s">
        <v>118</v>
      </c>
      <c r="CZ58" s="95">
        <v>46410</v>
      </c>
      <c r="DA58" s="76" cm="1">
        <f t="array" ref="DA58" xml:space="preserve"> _xlfn.IFS(CX58 = 1, CR58 * CS58 * 1000000, CX58 = 0.000001, CR58 * CS58 )</f>
        <v>4781000</v>
      </c>
      <c r="DB58" s="147">
        <v>4530329.026309981</v>
      </c>
      <c r="DC58" s="76">
        <f t="shared" si="0"/>
        <v>4530329.026309981</v>
      </c>
      <c r="DD58" s="79">
        <v>1.0294842133333333</v>
      </c>
      <c r="DE58" s="76">
        <f t="shared" si="1"/>
        <v>4663902.2137918966</v>
      </c>
      <c r="DF58" s="79">
        <v>1.18063329601791</v>
      </c>
      <c r="DG58" s="79">
        <f t="shared" si="2"/>
        <v>5.5063582429743541</v>
      </c>
      <c r="DH58" s="100">
        <v>3.9699999999999999E-2</v>
      </c>
      <c r="DI58" s="79">
        <f t="shared" si="3"/>
        <v>1.8216868520506819E-2</v>
      </c>
      <c r="DK58" s="76" t="str">
        <f t="shared" si="4"/>
        <v>7TW200098</v>
      </c>
    </row>
    <row r="59" spans="1:115" s="90" customFormat="1">
      <c r="A59" s="90" t="s">
        <v>904</v>
      </c>
      <c r="B59" s="90" t="s">
        <v>802</v>
      </c>
      <c r="F59" s="90" t="s">
        <v>498</v>
      </c>
      <c r="G59" s="90" t="s">
        <v>570</v>
      </c>
      <c r="H59" s="90" t="s">
        <v>571</v>
      </c>
      <c r="I59" s="90" t="s">
        <v>614</v>
      </c>
      <c r="J59" s="90" t="s">
        <v>173</v>
      </c>
      <c r="K59" s="90" t="s">
        <v>905</v>
      </c>
      <c r="L59" s="90" t="s">
        <v>648</v>
      </c>
      <c r="M59" s="90" t="s">
        <v>649</v>
      </c>
      <c r="N59" s="90" t="s">
        <v>351</v>
      </c>
      <c r="O59" s="90" t="s">
        <v>650</v>
      </c>
      <c r="S59" s="90" t="s">
        <v>651</v>
      </c>
      <c r="Y59" s="90" t="s">
        <v>857</v>
      </c>
      <c r="Z59" s="78">
        <v>45648</v>
      </c>
      <c r="AA59" s="90" t="s">
        <v>356</v>
      </c>
      <c r="AB59" s="90" t="s">
        <v>906</v>
      </c>
      <c r="AC59" s="90">
        <v>546695</v>
      </c>
      <c r="AD59" s="90">
        <v>166819</v>
      </c>
      <c r="AG59" s="90" t="s">
        <v>907</v>
      </c>
      <c r="BR59" s="90" t="s">
        <v>655</v>
      </c>
      <c r="BS59" s="90" t="s">
        <v>656</v>
      </c>
      <c r="BT59" s="90" t="s">
        <v>908</v>
      </c>
      <c r="BU59" s="90" t="s">
        <v>658</v>
      </c>
      <c r="CH59" s="90">
        <v>1.37</v>
      </c>
      <c r="CO59" s="91"/>
      <c r="CR59" s="94">
        <v>6.2816000000000001</v>
      </c>
      <c r="CS59" s="90">
        <v>1</v>
      </c>
      <c r="CT59" s="90">
        <v>0</v>
      </c>
      <c r="CU59" s="98" t="s">
        <v>629</v>
      </c>
      <c r="CV59" s="90" t="s">
        <v>498</v>
      </c>
      <c r="CW59" s="90" t="s">
        <v>62</v>
      </c>
      <c r="CX59" s="93">
        <v>1</v>
      </c>
      <c r="CY59" s="82" t="s">
        <v>118</v>
      </c>
      <c r="CZ59" s="95">
        <v>46460</v>
      </c>
      <c r="DA59" s="76" cm="1">
        <f t="array" ref="DA59" xml:space="preserve"> _xlfn.IFS(CX59 = 1, CR59 * CS59 * 1000000, CX59 = 0.000001, CR59 * CS59 )</f>
        <v>6281600</v>
      </c>
      <c r="DC59" s="76">
        <f t="shared" si="0"/>
        <v>6281600</v>
      </c>
      <c r="DD59" s="79">
        <v>1.0294842133333333</v>
      </c>
      <c r="DE59" s="76">
        <f t="shared" si="1"/>
        <v>6466808.0344746662</v>
      </c>
      <c r="DF59" s="79">
        <v>1.18063329601791</v>
      </c>
      <c r="DG59" s="79">
        <f t="shared" si="2"/>
        <v>7.6349288844569267</v>
      </c>
      <c r="DH59" s="100">
        <v>3.9699999999999999E-2</v>
      </c>
      <c r="DI59" s="79">
        <f t="shared" si="3"/>
        <v>2.5258889726078333E-2</v>
      </c>
      <c r="DK59" s="76" t="str">
        <f t="shared" si="4"/>
        <v>7TW300092</v>
      </c>
    </row>
    <row r="60" spans="1:115" s="90" customFormat="1">
      <c r="A60" s="90" t="s">
        <v>909</v>
      </c>
      <c r="B60" s="90" t="s">
        <v>381</v>
      </c>
      <c r="F60" s="90" t="s">
        <v>498</v>
      </c>
      <c r="G60" s="90" t="s">
        <v>570</v>
      </c>
      <c r="H60" s="90" t="s">
        <v>571</v>
      </c>
      <c r="I60" s="90" t="s">
        <v>614</v>
      </c>
      <c r="J60" s="90" t="s">
        <v>174</v>
      </c>
      <c r="K60" s="90" t="s">
        <v>910</v>
      </c>
      <c r="L60" s="90" t="s">
        <v>911</v>
      </c>
      <c r="M60" s="90" t="s">
        <v>912</v>
      </c>
      <c r="N60" s="90" t="s">
        <v>351</v>
      </c>
      <c r="O60" s="90" t="s">
        <v>913</v>
      </c>
      <c r="S60" s="90" t="s">
        <v>651</v>
      </c>
      <c r="Y60" s="90" t="s">
        <v>857</v>
      </c>
      <c r="Z60" s="78">
        <v>45648</v>
      </c>
      <c r="AA60" s="90" t="s">
        <v>356</v>
      </c>
      <c r="AB60" s="90" t="s">
        <v>914</v>
      </c>
      <c r="AC60" s="90">
        <v>548965</v>
      </c>
      <c r="AD60" s="90">
        <v>155677</v>
      </c>
      <c r="AG60" s="90" t="s">
        <v>915</v>
      </c>
      <c r="AV60" s="90" t="s">
        <v>478</v>
      </c>
      <c r="BR60" s="90" t="s">
        <v>916</v>
      </c>
      <c r="BS60" s="90" t="s">
        <v>917</v>
      </c>
      <c r="BT60" s="90" t="s">
        <v>657</v>
      </c>
      <c r="BU60" s="90" t="s">
        <v>658</v>
      </c>
      <c r="CH60" s="90">
        <v>2.15</v>
      </c>
      <c r="CO60" s="91"/>
      <c r="CR60" s="94">
        <v>6.2816000000000001</v>
      </c>
      <c r="CS60" s="90">
        <v>1</v>
      </c>
      <c r="CT60" s="90">
        <v>0</v>
      </c>
      <c r="CU60" s="98" t="s">
        <v>629</v>
      </c>
      <c r="CV60" s="90" t="s">
        <v>498</v>
      </c>
      <c r="CW60" s="90" t="s">
        <v>62</v>
      </c>
      <c r="CX60" s="93">
        <v>1</v>
      </c>
      <c r="CY60" s="82" t="s">
        <v>118</v>
      </c>
      <c r="CZ60" s="95">
        <v>46460</v>
      </c>
      <c r="DA60" s="76" cm="1">
        <f t="array" ref="DA60" xml:space="preserve"> _xlfn.IFS(CX60 = 1, CR60 * CS60 * 1000000, CX60 = 0.000001, CR60 * CS60 )</f>
        <v>6281600</v>
      </c>
      <c r="DC60" s="76">
        <f t="shared" si="0"/>
        <v>6281600</v>
      </c>
      <c r="DD60" s="79">
        <v>1.0294842133333333</v>
      </c>
      <c r="DE60" s="76">
        <f t="shared" si="1"/>
        <v>6466808.0344746662</v>
      </c>
      <c r="DF60" s="79">
        <v>1.18063329601791</v>
      </c>
      <c r="DG60" s="79">
        <f t="shared" si="2"/>
        <v>7.6349288844569267</v>
      </c>
      <c r="DH60" s="100">
        <v>3.9699999999999999E-2</v>
      </c>
      <c r="DI60" s="79">
        <f t="shared" si="3"/>
        <v>2.5258889726078333E-2</v>
      </c>
      <c r="DK60" s="76" t="str">
        <f t="shared" si="4"/>
        <v>7TW100009</v>
      </c>
    </row>
    <row r="61" spans="1:115" s="90" customFormat="1">
      <c r="A61" s="90" t="s">
        <v>918</v>
      </c>
      <c r="B61" s="90" t="s">
        <v>381</v>
      </c>
      <c r="F61" s="90" t="s">
        <v>498</v>
      </c>
      <c r="G61" s="90" t="s">
        <v>570</v>
      </c>
      <c r="H61" s="90" t="s">
        <v>571</v>
      </c>
      <c r="I61" s="90" t="s">
        <v>614</v>
      </c>
      <c r="J61" s="90" t="s">
        <v>175</v>
      </c>
      <c r="K61" s="90" t="s">
        <v>919</v>
      </c>
      <c r="L61" s="90" t="s">
        <v>911</v>
      </c>
      <c r="M61" s="90" t="s">
        <v>912</v>
      </c>
      <c r="N61" s="90" t="s">
        <v>351</v>
      </c>
      <c r="O61" s="90" t="s">
        <v>913</v>
      </c>
      <c r="S61" s="90" t="s">
        <v>651</v>
      </c>
      <c r="Y61" s="90" t="s">
        <v>857</v>
      </c>
      <c r="Z61" s="78">
        <v>45648</v>
      </c>
      <c r="AA61" s="90" t="s">
        <v>356</v>
      </c>
      <c r="AB61" s="90" t="s">
        <v>920</v>
      </c>
      <c r="AC61" s="90">
        <v>542869</v>
      </c>
      <c r="AD61" s="90">
        <v>155809</v>
      </c>
      <c r="AG61" s="90" t="s">
        <v>915</v>
      </c>
      <c r="AV61" s="90" t="s">
        <v>478</v>
      </c>
      <c r="BR61" s="90" t="s">
        <v>655</v>
      </c>
      <c r="BS61" s="90" t="s">
        <v>656</v>
      </c>
      <c r="BT61" s="90" t="s">
        <v>657</v>
      </c>
      <c r="BU61" s="90" t="s">
        <v>658</v>
      </c>
      <c r="CH61" s="90">
        <v>2.15</v>
      </c>
      <c r="CO61" s="91"/>
      <c r="CR61" s="94">
        <v>6.2816000000000001</v>
      </c>
      <c r="CS61" s="90">
        <v>1</v>
      </c>
      <c r="CT61" s="90">
        <v>0</v>
      </c>
      <c r="CU61" s="98" t="s">
        <v>629</v>
      </c>
      <c r="CV61" s="90" t="s">
        <v>498</v>
      </c>
      <c r="CW61" s="90" t="s">
        <v>62</v>
      </c>
      <c r="CX61" s="93">
        <v>1</v>
      </c>
      <c r="CY61" s="82" t="s">
        <v>118</v>
      </c>
      <c r="CZ61" s="95">
        <v>46460</v>
      </c>
      <c r="DA61" s="76" cm="1">
        <f t="array" ref="DA61" xml:space="preserve"> _xlfn.IFS(CX61 = 1, CR61 * CS61 * 1000000, CX61 = 0.000001, CR61 * CS61 )</f>
        <v>6281600</v>
      </c>
      <c r="DC61" s="76">
        <f t="shared" si="0"/>
        <v>6281600</v>
      </c>
      <c r="DD61" s="79">
        <v>1.0294842133333333</v>
      </c>
      <c r="DE61" s="76">
        <f t="shared" si="1"/>
        <v>6466808.0344746662</v>
      </c>
      <c r="DF61" s="79">
        <v>1.18063329601791</v>
      </c>
      <c r="DG61" s="79">
        <f t="shared" si="2"/>
        <v>7.6349288844569267</v>
      </c>
      <c r="DH61" s="100">
        <v>3.9699999999999999E-2</v>
      </c>
      <c r="DI61" s="79">
        <f t="shared" si="3"/>
        <v>2.5258889726078333E-2</v>
      </c>
      <c r="DK61" s="76" t="str">
        <f t="shared" si="4"/>
        <v>7TW100081</v>
      </c>
    </row>
    <row r="62" spans="1:115" s="90" customFormat="1">
      <c r="A62" s="90" t="s">
        <v>921</v>
      </c>
      <c r="B62" s="90" t="s">
        <v>381</v>
      </c>
      <c r="F62" s="90" t="s">
        <v>344</v>
      </c>
      <c r="G62" s="90" t="s">
        <v>570</v>
      </c>
      <c r="H62" s="90" t="s">
        <v>570</v>
      </c>
      <c r="I62" s="90" t="s">
        <v>614</v>
      </c>
      <c r="J62" s="90" t="s">
        <v>176</v>
      </c>
      <c r="K62" s="90" t="s">
        <v>922</v>
      </c>
      <c r="L62" s="90" t="s">
        <v>923</v>
      </c>
      <c r="M62" s="90" t="s">
        <v>924</v>
      </c>
      <c r="N62" s="90" t="s">
        <v>351</v>
      </c>
      <c r="O62" s="90" t="s">
        <v>733</v>
      </c>
      <c r="S62" s="90" t="s">
        <v>353</v>
      </c>
      <c r="T62" s="90" t="s">
        <v>354</v>
      </c>
      <c r="Y62" s="90" t="s">
        <v>355</v>
      </c>
      <c r="Z62" s="78">
        <v>45648</v>
      </c>
      <c r="AA62" s="90" t="s">
        <v>356</v>
      </c>
      <c r="AB62" s="90" t="s">
        <v>925</v>
      </c>
      <c r="AC62" s="90">
        <v>474870</v>
      </c>
      <c r="AD62" s="90">
        <v>217900</v>
      </c>
      <c r="BI62" s="90">
        <v>3450</v>
      </c>
      <c r="BK62" s="90">
        <v>0.5</v>
      </c>
      <c r="BL62" s="90" t="s">
        <v>628</v>
      </c>
      <c r="BM62" s="90">
        <v>680</v>
      </c>
      <c r="BS62" s="90" t="s">
        <v>478</v>
      </c>
      <c r="CH62" s="90">
        <v>6.8</v>
      </c>
      <c r="CO62" s="91"/>
      <c r="CR62" s="94">
        <v>474</v>
      </c>
      <c r="CS62" s="90">
        <v>3800</v>
      </c>
      <c r="CT62" s="90">
        <v>0</v>
      </c>
      <c r="CU62" s="98" t="s">
        <v>629</v>
      </c>
      <c r="CV62" s="90" t="s">
        <v>360</v>
      </c>
      <c r="CW62" s="90" t="s">
        <v>621</v>
      </c>
      <c r="CX62" s="93">
        <v>9.9999999999999995E-7</v>
      </c>
      <c r="CY62" s="82" t="s">
        <v>118</v>
      </c>
      <c r="CZ62" s="95">
        <v>46183</v>
      </c>
      <c r="DA62" s="76" cm="1">
        <f t="array" ref="DA62" xml:space="preserve"> _xlfn.IFS(CX62 = 1, CR62 * CS62 * 1000000, CX62 = 0.000001, CR62 * CS62 )</f>
        <v>1801200</v>
      </c>
      <c r="DB62" s="147">
        <v>1706761.8996422375</v>
      </c>
      <c r="DC62" s="76">
        <f t="shared" si="0"/>
        <v>1706761.8996422375</v>
      </c>
      <c r="DD62" s="79">
        <v>1.0294842133333333</v>
      </c>
      <c r="DE62" s="76">
        <f t="shared" si="1"/>
        <v>1757084.4316004943</v>
      </c>
      <c r="DF62" s="79">
        <v>1.18063329601791</v>
      </c>
      <c r="DG62" s="79">
        <f t="shared" si="2"/>
        <v>2.0744723838622474</v>
      </c>
      <c r="DH62" s="100">
        <v>3.9699999999999999E-2</v>
      </c>
      <c r="DI62" s="79">
        <f t="shared" si="3"/>
        <v>6.8630461366109355E-3</v>
      </c>
      <c r="DK62" s="76" t="str">
        <f t="shared" si="4"/>
        <v>7TW200726</v>
      </c>
    </row>
    <row r="63" spans="1:115" s="90" customFormat="1">
      <c r="A63" s="90" t="s">
        <v>926</v>
      </c>
      <c r="B63" s="90" t="s">
        <v>381</v>
      </c>
      <c r="F63" s="90" t="s">
        <v>344</v>
      </c>
      <c r="G63" s="90" t="s">
        <v>570</v>
      </c>
      <c r="H63" s="90" t="s">
        <v>570</v>
      </c>
      <c r="I63" s="90" t="s">
        <v>614</v>
      </c>
      <c r="J63" s="90" t="s">
        <v>177</v>
      </c>
      <c r="K63" s="90" t="s">
        <v>927</v>
      </c>
      <c r="L63" s="90" t="s">
        <v>928</v>
      </c>
      <c r="M63" s="90" t="s">
        <v>929</v>
      </c>
      <c r="N63" s="90" t="s">
        <v>351</v>
      </c>
      <c r="O63" s="90" t="s">
        <v>733</v>
      </c>
      <c r="S63" s="90" t="s">
        <v>353</v>
      </c>
      <c r="T63" s="90" t="s">
        <v>354</v>
      </c>
      <c r="Y63" s="90" t="s">
        <v>355</v>
      </c>
      <c r="Z63" s="78">
        <v>45648</v>
      </c>
      <c r="AA63" s="90" t="s">
        <v>356</v>
      </c>
      <c r="AB63" s="90" t="s">
        <v>930</v>
      </c>
      <c r="AC63" s="90">
        <v>467400</v>
      </c>
      <c r="AD63" s="90">
        <v>195400</v>
      </c>
      <c r="BI63" s="90">
        <v>2790</v>
      </c>
      <c r="BK63" s="90">
        <v>0.6</v>
      </c>
      <c r="BL63" s="90" t="s">
        <v>628</v>
      </c>
      <c r="BM63" s="90">
        <v>2000</v>
      </c>
      <c r="BS63" s="90" t="s">
        <v>478</v>
      </c>
      <c r="CH63" s="90">
        <v>9.6</v>
      </c>
      <c r="CO63" s="91"/>
      <c r="CR63" s="94">
        <v>474</v>
      </c>
      <c r="CS63" s="90">
        <v>3100</v>
      </c>
      <c r="CT63" s="90">
        <v>0</v>
      </c>
      <c r="CU63" s="98" t="s">
        <v>629</v>
      </c>
      <c r="CV63" s="90" t="s">
        <v>360</v>
      </c>
      <c r="CW63" s="90" t="s">
        <v>621</v>
      </c>
      <c r="CX63" s="93">
        <v>9.9999999999999995E-7</v>
      </c>
      <c r="CY63" s="82" t="s">
        <v>118</v>
      </c>
      <c r="CZ63" s="95">
        <v>46249</v>
      </c>
      <c r="DA63" s="76" cm="1">
        <f t="array" ref="DA63" xml:space="preserve"> _xlfn.IFS(CX63 = 1, CR63 * CS63 * 1000000, CX63 = 0.000001, CR63 * CS63 )</f>
        <v>1469400</v>
      </c>
      <c r="DB63" s="147">
        <v>1392358.3918134042</v>
      </c>
      <c r="DC63" s="76">
        <f t="shared" si="0"/>
        <v>1392358.3918134042</v>
      </c>
      <c r="DD63" s="79">
        <v>1.0294842133333333</v>
      </c>
      <c r="DE63" s="76">
        <f t="shared" si="1"/>
        <v>1433410.9836740873</v>
      </c>
      <c r="DF63" s="79">
        <v>1.18063329601791</v>
      </c>
      <c r="DG63" s="79">
        <f t="shared" si="2"/>
        <v>1.6923327342034122</v>
      </c>
      <c r="DH63" s="100">
        <v>3.9699999999999999E-2</v>
      </c>
      <c r="DI63" s="79">
        <f t="shared" si="3"/>
        <v>5.5988007956562884E-3</v>
      </c>
      <c r="DK63" s="76" t="str">
        <f t="shared" si="4"/>
        <v>7TW200729</v>
      </c>
    </row>
    <row r="64" spans="1:115" s="90" customFormat="1">
      <c r="A64" s="90" t="s">
        <v>931</v>
      </c>
      <c r="B64" s="90" t="s">
        <v>381</v>
      </c>
      <c r="F64" s="90" t="s">
        <v>344</v>
      </c>
      <c r="G64" s="90" t="s">
        <v>570</v>
      </c>
      <c r="H64" s="90" t="s">
        <v>631</v>
      </c>
      <c r="I64" s="90" t="s">
        <v>614</v>
      </c>
      <c r="J64" s="90" t="s">
        <v>178</v>
      </c>
      <c r="K64" s="90" t="s">
        <v>932</v>
      </c>
      <c r="L64" s="90" t="s">
        <v>933</v>
      </c>
      <c r="M64" s="90" t="s">
        <v>934</v>
      </c>
      <c r="N64" s="90" t="s">
        <v>351</v>
      </c>
      <c r="O64" s="90" t="s">
        <v>635</v>
      </c>
      <c r="S64" s="90" t="s">
        <v>353</v>
      </c>
      <c r="T64" s="90" t="s">
        <v>354</v>
      </c>
      <c r="Y64" s="90" t="s">
        <v>355</v>
      </c>
      <c r="Z64" s="78">
        <v>45648</v>
      </c>
      <c r="AA64" s="90" t="s">
        <v>356</v>
      </c>
      <c r="AB64" s="90" t="s">
        <v>935</v>
      </c>
      <c r="AC64" s="90">
        <v>527570</v>
      </c>
      <c r="AD64" s="90">
        <v>229600</v>
      </c>
      <c r="BI64" s="90">
        <v>878</v>
      </c>
      <c r="BJ64" s="90" t="s">
        <v>637</v>
      </c>
      <c r="BK64" s="90" t="s">
        <v>690</v>
      </c>
      <c r="BL64" s="90" t="s">
        <v>639</v>
      </c>
      <c r="BM64" s="90">
        <v>244</v>
      </c>
      <c r="BN64" s="90" t="s">
        <v>541</v>
      </c>
      <c r="BS64" s="90" t="s">
        <v>478</v>
      </c>
      <c r="CH64" s="90">
        <v>27.588000000000001</v>
      </c>
      <c r="CM64" s="90" t="s">
        <v>513</v>
      </c>
      <c r="CO64" s="91" t="s">
        <v>936</v>
      </c>
      <c r="CR64" s="94">
        <v>2060</v>
      </c>
      <c r="CS64" s="90">
        <v>900</v>
      </c>
      <c r="CT64" s="90">
        <v>0</v>
      </c>
      <c r="CU64" s="98" t="s">
        <v>629</v>
      </c>
      <c r="CV64" s="90" t="s">
        <v>360</v>
      </c>
      <c r="CW64" s="90" t="s">
        <v>621</v>
      </c>
      <c r="CX64" s="93">
        <v>9.9999999999999995E-7</v>
      </c>
      <c r="CY64" s="82" t="s">
        <v>118</v>
      </c>
      <c r="CZ64" s="95">
        <v>46559</v>
      </c>
      <c r="DA64" s="76" cm="1">
        <f t="array" ref="DA64" xml:space="preserve"> _xlfn.IFS(CX64 = 1, CR64 * CS64 * 1000000, CX64 = 0.000001, CR64 * CS64 )</f>
        <v>1854000</v>
      </c>
      <c r="DB64" s="147">
        <v>1756793.5609242218</v>
      </c>
      <c r="DC64" s="76">
        <f t="shared" si="0"/>
        <v>1756793.5609242218</v>
      </c>
      <c r="DD64" s="79">
        <v>1.0294842133333333</v>
      </c>
      <c r="DE64" s="76">
        <f t="shared" si="1"/>
        <v>1808591.2370571378</v>
      </c>
      <c r="DF64" s="79">
        <v>1.18063329601791</v>
      </c>
      <c r="DG64" s="79">
        <f t="shared" si="2"/>
        <v>2.1352830333558779</v>
      </c>
      <c r="DH64" s="100">
        <v>3.9699999999999999E-2</v>
      </c>
      <c r="DI64" s="79">
        <f t="shared" si="3"/>
        <v>7.0642280353523622E-3</v>
      </c>
      <c r="DK64" s="76" t="str">
        <f t="shared" si="4"/>
        <v>7TW200106</v>
      </c>
    </row>
    <row r="65" spans="1:115" s="90" customFormat="1">
      <c r="A65" s="90" t="s">
        <v>937</v>
      </c>
      <c r="B65" s="90" t="s">
        <v>381</v>
      </c>
      <c r="F65" s="90" t="s">
        <v>344</v>
      </c>
      <c r="G65" s="90" t="s">
        <v>570</v>
      </c>
      <c r="H65" s="90" t="s">
        <v>570</v>
      </c>
      <c r="I65" s="90" t="s">
        <v>614</v>
      </c>
      <c r="J65" s="90" t="s">
        <v>179</v>
      </c>
      <c r="K65" s="90" t="s">
        <v>938</v>
      </c>
      <c r="L65" s="90" t="s">
        <v>939</v>
      </c>
      <c r="M65" s="90" t="s">
        <v>940</v>
      </c>
      <c r="N65" s="90" t="s">
        <v>351</v>
      </c>
      <c r="O65" s="90" t="s">
        <v>836</v>
      </c>
      <c r="S65" s="90" t="s">
        <v>353</v>
      </c>
      <c r="T65" s="90" t="s">
        <v>354</v>
      </c>
      <c r="Y65" s="90" t="s">
        <v>355</v>
      </c>
      <c r="Z65" s="78">
        <v>45648</v>
      </c>
      <c r="AA65" s="90" t="s">
        <v>356</v>
      </c>
      <c r="AB65" s="90" t="s">
        <v>941</v>
      </c>
      <c r="AC65" s="90">
        <v>453600</v>
      </c>
      <c r="AD65" s="90">
        <v>217400</v>
      </c>
      <c r="BI65" s="90">
        <v>530</v>
      </c>
      <c r="BK65" s="90">
        <v>0.8</v>
      </c>
      <c r="BL65" s="90" t="s">
        <v>628</v>
      </c>
      <c r="BM65" s="90">
        <v>243</v>
      </c>
      <c r="BS65" s="90" t="s">
        <v>478</v>
      </c>
      <c r="CH65" s="90">
        <v>4.0999999999999996</v>
      </c>
      <c r="CO65" s="91"/>
      <c r="CR65" s="94">
        <v>1945</v>
      </c>
      <c r="CS65" s="90">
        <v>600</v>
      </c>
      <c r="CT65" s="90">
        <v>0</v>
      </c>
      <c r="CU65" s="98" t="s">
        <v>629</v>
      </c>
      <c r="CV65" s="90" t="s">
        <v>360</v>
      </c>
      <c r="CW65" s="90" t="s">
        <v>621</v>
      </c>
      <c r="CX65" s="93">
        <v>9.9999999999999995E-7</v>
      </c>
      <c r="CY65" s="82" t="s">
        <v>118</v>
      </c>
      <c r="CZ65" s="95">
        <v>46264</v>
      </c>
      <c r="DA65" s="76" cm="1">
        <f t="array" ref="DA65" xml:space="preserve"> _xlfn.IFS(CX65 = 1, CR65 * CS65 * 1000000, CX65 = 0.000001, CR65 * CS65 )</f>
        <v>1167000</v>
      </c>
      <c r="DB65" s="147">
        <v>1105813.4226529486</v>
      </c>
      <c r="DC65" s="76">
        <f t="shared" si="0"/>
        <v>1105813.4226529486</v>
      </c>
      <c r="DD65" s="79">
        <v>1.0294842133333333</v>
      </c>
      <c r="DE65" s="76">
        <f t="shared" si="1"/>
        <v>1138417.4615133116</v>
      </c>
      <c r="DF65" s="79">
        <v>1.18063329601791</v>
      </c>
      <c r="DG65" s="79">
        <f t="shared" si="2"/>
        <v>1.3440535598308032</v>
      </c>
      <c r="DH65" s="100">
        <v>3.9699999999999999E-2</v>
      </c>
      <c r="DI65" s="79">
        <f t="shared" si="3"/>
        <v>4.4465771937735737E-3</v>
      </c>
      <c r="DK65" s="76" t="str">
        <f t="shared" si="4"/>
        <v>7TW200731</v>
      </c>
    </row>
    <row r="66" spans="1:115" s="90" customFormat="1">
      <c r="A66" s="90" t="s">
        <v>942</v>
      </c>
      <c r="B66" s="90" t="s">
        <v>381</v>
      </c>
      <c r="F66" s="90" t="s">
        <v>344</v>
      </c>
      <c r="G66" s="90" t="s">
        <v>570</v>
      </c>
      <c r="H66" s="90" t="s">
        <v>570</v>
      </c>
      <c r="I66" s="90" t="s">
        <v>614</v>
      </c>
      <c r="J66" s="90" t="s">
        <v>180</v>
      </c>
      <c r="K66" s="90" t="s">
        <v>943</v>
      </c>
      <c r="L66" s="90" t="s">
        <v>768</v>
      </c>
      <c r="M66" s="90" t="s">
        <v>769</v>
      </c>
      <c r="N66" s="90" t="s">
        <v>351</v>
      </c>
      <c r="O66" s="90" t="s">
        <v>618</v>
      </c>
      <c r="S66" s="90" t="s">
        <v>353</v>
      </c>
      <c r="T66" s="90" t="s">
        <v>354</v>
      </c>
      <c r="Y66" s="90" t="s">
        <v>355</v>
      </c>
      <c r="Z66" s="78">
        <v>45648</v>
      </c>
      <c r="AA66" s="90" t="s">
        <v>356</v>
      </c>
      <c r="AB66" s="90" t="s">
        <v>944</v>
      </c>
      <c r="AC66" s="90">
        <v>506000</v>
      </c>
      <c r="AD66" s="90">
        <v>159900</v>
      </c>
      <c r="BI66" s="90">
        <v>25500</v>
      </c>
      <c r="BJ66" s="90">
        <v>2</v>
      </c>
      <c r="BK66" s="90">
        <v>0.25</v>
      </c>
      <c r="BL66" s="90" t="s">
        <v>628</v>
      </c>
      <c r="BM66" s="90">
        <v>6782</v>
      </c>
      <c r="BS66" s="90" t="s">
        <v>478</v>
      </c>
      <c r="CH66" s="90">
        <v>2.4</v>
      </c>
      <c r="CO66" s="91"/>
      <c r="CR66" s="94">
        <v>438</v>
      </c>
      <c r="CS66" s="90">
        <v>27300</v>
      </c>
      <c r="CT66" s="90">
        <v>0</v>
      </c>
      <c r="CU66" s="98">
        <v>0</v>
      </c>
      <c r="CV66" s="90" t="s">
        <v>360</v>
      </c>
      <c r="CW66" s="90" t="s">
        <v>621</v>
      </c>
      <c r="CX66" s="93">
        <v>9.9999999999999995E-7</v>
      </c>
      <c r="CY66" s="82" t="s">
        <v>118</v>
      </c>
      <c r="CZ66" s="95">
        <v>46669</v>
      </c>
      <c r="DA66" s="76" cm="1">
        <f t="array" ref="DA66" xml:space="preserve"> _xlfn.IFS(CX66 = 1, CR66 * CS66 * 1000000, CX66 = 0.000001, CR66 * CS66 )</f>
        <v>11957400</v>
      </c>
      <c r="DB66" s="147">
        <v>11330465.655553015</v>
      </c>
      <c r="DC66" s="76">
        <f t="shared" si="0"/>
        <v>11330465.655553015</v>
      </c>
      <c r="DD66" s="79">
        <v>1.0294842133333333</v>
      </c>
      <c r="DE66" s="76">
        <f t="shared" si="1"/>
        <v>11664535.522107346</v>
      </c>
      <c r="DF66" s="79">
        <v>1.18063329601791</v>
      </c>
      <c r="DG66" s="79">
        <f t="shared" si="2"/>
        <v>13.771539019983587</v>
      </c>
      <c r="DH66" s="100">
        <v>3.9699999999999999E-2</v>
      </c>
      <c r="DI66" s="79">
        <f t="shared" si="3"/>
        <v>4.5560841591112365E-2</v>
      </c>
      <c r="DK66" s="76" t="str">
        <f t="shared" si="4"/>
        <v>7TW200733</v>
      </c>
    </row>
    <row r="67" spans="1:115" s="90" customFormat="1">
      <c r="A67" s="90" t="s">
        <v>945</v>
      </c>
      <c r="B67" s="90" t="s">
        <v>381</v>
      </c>
      <c r="F67" s="90" t="s">
        <v>344</v>
      </c>
      <c r="G67" s="90" t="s">
        <v>570</v>
      </c>
      <c r="H67" s="90" t="s">
        <v>570</v>
      </c>
      <c r="I67" s="90" t="s">
        <v>614</v>
      </c>
      <c r="J67" s="90" t="s">
        <v>181</v>
      </c>
      <c r="K67" s="90" t="s">
        <v>946</v>
      </c>
      <c r="L67" s="90" t="s">
        <v>768</v>
      </c>
      <c r="M67" s="90" t="s">
        <v>769</v>
      </c>
      <c r="N67" s="90" t="s">
        <v>351</v>
      </c>
      <c r="O67" s="90" t="s">
        <v>618</v>
      </c>
      <c r="S67" s="90" t="s">
        <v>353</v>
      </c>
      <c r="T67" s="90" t="s">
        <v>354</v>
      </c>
      <c r="Y67" s="90" t="s">
        <v>355</v>
      </c>
      <c r="Z67" s="78">
        <v>45648</v>
      </c>
      <c r="AA67" s="90" t="s">
        <v>356</v>
      </c>
      <c r="AB67" s="90" t="s">
        <v>947</v>
      </c>
      <c r="AC67" s="90">
        <v>503200</v>
      </c>
      <c r="AD67" s="90">
        <v>157400</v>
      </c>
      <c r="BI67" s="90">
        <v>78300</v>
      </c>
      <c r="BJ67" s="90">
        <v>2</v>
      </c>
      <c r="BK67" s="90">
        <v>0.25</v>
      </c>
      <c r="BL67" s="90" t="s">
        <v>628</v>
      </c>
      <c r="BM67" s="90">
        <v>19394</v>
      </c>
      <c r="BS67" s="90" t="s">
        <v>478</v>
      </c>
      <c r="CH67" s="90">
        <v>2.4</v>
      </c>
      <c r="CO67" s="91"/>
      <c r="CR67" s="94">
        <v>55</v>
      </c>
      <c r="CS67" s="90">
        <v>90100</v>
      </c>
      <c r="CT67" s="90">
        <v>0</v>
      </c>
      <c r="CU67" s="98">
        <v>0</v>
      </c>
      <c r="CV67" s="90" t="s">
        <v>360</v>
      </c>
      <c r="CW67" s="90" t="s">
        <v>621</v>
      </c>
      <c r="CX67" s="93">
        <v>9.9999999999999995E-7</v>
      </c>
      <c r="CY67" s="82" t="s">
        <v>118</v>
      </c>
      <c r="CZ67" s="95">
        <v>46680</v>
      </c>
      <c r="DA67" s="76" cm="1">
        <f t="array" ref="DA67" xml:space="preserve"> _xlfn.IFS(CX67 = 1, CR67 * CS67 * 1000000, CX67 = 0.000001, CR67 * CS67 )</f>
        <v>4955500</v>
      </c>
      <c r="DB67" s="147">
        <v>4695679.8765695691</v>
      </c>
      <c r="DC67" s="76">
        <f t="shared" si="0"/>
        <v>4695679.8765695691</v>
      </c>
      <c r="DD67" s="79">
        <v>1.0294842133333333</v>
      </c>
      <c r="DE67" s="76">
        <f t="shared" si="1"/>
        <v>4834128.3037953861</v>
      </c>
      <c r="DF67" s="79">
        <v>1.18063329601791</v>
      </c>
      <c r="DG67" s="79">
        <f t="shared" si="2"/>
        <v>5.7073328326834147</v>
      </c>
      <c r="DH67" s="100">
        <v>3.9699999999999999E-2</v>
      </c>
      <c r="DI67" s="79">
        <f t="shared" si="3"/>
        <v>1.8881759454794297E-2</v>
      </c>
      <c r="DK67" s="76" t="str">
        <f t="shared" si="4"/>
        <v>7TW200734</v>
      </c>
    </row>
    <row r="68" spans="1:115" s="90" customFormat="1">
      <c r="A68" s="90" t="s">
        <v>948</v>
      </c>
      <c r="B68" s="90" t="s">
        <v>381</v>
      </c>
      <c r="F68" s="90" t="s">
        <v>344</v>
      </c>
      <c r="G68" s="90" t="s">
        <v>570</v>
      </c>
      <c r="H68" s="90" t="s">
        <v>571</v>
      </c>
      <c r="I68" s="90" t="s">
        <v>614</v>
      </c>
      <c r="J68" s="90" t="s">
        <v>182</v>
      </c>
      <c r="K68" s="90" t="s">
        <v>949</v>
      </c>
      <c r="L68" s="90" t="s">
        <v>950</v>
      </c>
      <c r="M68" s="90" t="s">
        <v>951</v>
      </c>
      <c r="N68" s="90" t="s">
        <v>351</v>
      </c>
      <c r="O68" s="90" t="s">
        <v>842</v>
      </c>
      <c r="S68" s="90" t="s">
        <v>522</v>
      </c>
      <c r="T68" s="90" t="s">
        <v>354</v>
      </c>
      <c r="Y68" s="90" t="s">
        <v>355</v>
      </c>
      <c r="Z68" s="78">
        <v>45648</v>
      </c>
      <c r="AA68" s="90" t="s">
        <v>356</v>
      </c>
      <c r="AB68" s="90" t="s">
        <v>952</v>
      </c>
      <c r="AC68" s="90">
        <v>530500</v>
      </c>
      <c r="AD68" s="90">
        <v>143800</v>
      </c>
      <c r="BI68" s="90">
        <v>10774</v>
      </c>
      <c r="BK68" s="90" t="s">
        <v>953</v>
      </c>
      <c r="BL68" s="90" t="s">
        <v>543</v>
      </c>
      <c r="BM68" s="90">
        <v>1596</v>
      </c>
      <c r="BS68" s="90" t="s">
        <v>478</v>
      </c>
      <c r="CH68" s="90">
        <v>4.0999999999999996</v>
      </c>
      <c r="CO68" s="91"/>
      <c r="CR68" s="94">
        <v>754</v>
      </c>
      <c r="CS68" s="90">
        <v>11100</v>
      </c>
      <c r="CT68" s="90">
        <v>0</v>
      </c>
      <c r="CU68" s="98">
        <v>0</v>
      </c>
      <c r="CV68" s="90" t="s">
        <v>360</v>
      </c>
      <c r="CW68" s="90" t="s">
        <v>621</v>
      </c>
      <c r="CX68" s="93">
        <v>9.9999999999999995E-7</v>
      </c>
      <c r="CY68" s="82" t="s">
        <v>118</v>
      </c>
      <c r="CZ68" s="95">
        <v>45754</v>
      </c>
      <c r="DA68" s="76" cm="1">
        <f t="array" ref="DA68" xml:space="preserve"> _xlfn.IFS(CX68 = 1, CR68 * CS68 * 1000000, CX68 = 0.000001, CR68 * CS68 )</f>
        <v>8369400</v>
      </c>
      <c r="DB68" s="147">
        <v>7930586.8547999896</v>
      </c>
      <c r="DC68" s="76">
        <f t="shared" si="0"/>
        <v>7930586.8547999896</v>
      </c>
      <c r="DD68" s="79">
        <v>1.0294842133333333</v>
      </c>
      <c r="DE68" s="76">
        <f t="shared" si="1"/>
        <v>8164413.9694854412</v>
      </c>
      <c r="DF68" s="79">
        <v>1.18063329601791</v>
      </c>
      <c r="DG68" s="79">
        <f t="shared" si="2"/>
        <v>9.6391789748482655</v>
      </c>
      <c r="DH68" s="100">
        <v>3.9699999999999999E-2</v>
      </c>
      <c r="DI68" s="79">
        <f t="shared" si="3"/>
        <v>3.1889617108456343E-2</v>
      </c>
      <c r="DK68" s="76" t="str">
        <f t="shared" si="4"/>
        <v>7TW200156</v>
      </c>
    </row>
    <row r="69" spans="1:115">
      <c r="A69" s="90" t="s">
        <v>954</v>
      </c>
      <c r="B69" s="90" t="s">
        <v>381</v>
      </c>
      <c r="C69" s="90"/>
      <c r="D69" s="90"/>
      <c r="E69" s="90"/>
      <c r="F69" s="90" t="s">
        <v>344</v>
      </c>
      <c r="G69" s="90" t="s">
        <v>570</v>
      </c>
      <c r="H69" s="90" t="s">
        <v>570</v>
      </c>
      <c r="I69" s="90" t="s">
        <v>614</v>
      </c>
      <c r="J69" s="90" t="s">
        <v>183</v>
      </c>
      <c r="K69" s="90" t="s">
        <v>955</v>
      </c>
      <c r="L69" s="90" t="s">
        <v>956</v>
      </c>
      <c r="M69" s="90" t="s">
        <v>957</v>
      </c>
      <c r="N69" s="90" t="s">
        <v>351</v>
      </c>
      <c r="O69" s="90" t="s">
        <v>958</v>
      </c>
      <c r="P69" s="90"/>
      <c r="Q69" s="90"/>
      <c r="R69" s="90"/>
      <c r="S69" s="90" t="s">
        <v>353</v>
      </c>
      <c r="T69" s="90" t="s">
        <v>959</v>
      </c>
      <c r="U69" s="90"/>
      <c r="V69" s="90"/>
      <c r="W69" s="90"/>
      <c r="X69" s="90"/>
      <c r="Y69" s="90" t="s">
        <v>355</v>
      </c>
      <c r="Z69" s="78">
        <v>45648</v>
      </c>
      <c r="AA69" s="90" t="s">
        <v>356</v>
      </c>
      <c r="AB69" s="90" t="s">
        <v>960</v>
      </c>
      <c r="AC69" s="90">
        <v>440200</v>
      </c>
      <c r="AD69" s="90">
        <v>197400</v>
      </c>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v>3040</v>
      </c>
      <c r="BJ69" s="90">
        <v>7</v>
      </c>
      <c r="BK69" s="90">
        <v>3</v>
      </c>
      <c r="BL69" s="90"/>
      <c r="BM69" s="90">
        <v>633</v>
      </c>
      <c r="BN69" s="90"/>
      <c r="BO69" s="90"/>
      <c r="BP69" s="90"/>
      <c r="BQ69" s="90"/>
      <c r="BR69" s="90"/>
      <c r="BS69" s="90" t="s">
        <v>478</v>
      </c>
      <c r="BT69" s="90"/>
      <c r="BU69" s="90"/>
      <c r="BV69" s="90"/>
      <c r="BW69" s="90"/>
      <c r="BX69" s="90"/>
      <c r="BY69" s="90"/>
      <c r="BZ69" s="90"/>
      <c r="CA69" s="90"/>
      <c r="CB69" s="90"/>
      <c r="CC69" s="90"/>
      <c r="CD69" s="90"/>
      <c r="CE69" s="90"/>
      <c r="CF69" s="90"/>
      <c r="CG69" s="90"/>
      <c r="CH69" s="90">
        <v>2</v>
      </c>
      <c r="CI69" s="90"/>
      <c r="CJ69" s="90"/>
      <c r="CK69" s="90"/>
      <c r="CL69" s="90"/>
      <c r="CM69" s="90"/>
      <c r="CN69" s="90"/>
      <c r="CO69" s="91"/>
      <c r="CP69" s="90"/>
      <c r="CQ69" s="90"/>
      <c r="CR69" s="94">
        <v>2.9510000000000001</v>
      </c>
      <c r="CS69" s="90">
        <v>1</v>
      </c>
      <c r="CT69" s="90">
        <v>0</v>
      </c>
      <c r="CU69" s="98" t="s">
        <v>629</v>
      </c>
      <c r="CV69" s="90" t="s">
        <v>360</v>
      </c>
      <c r="CW69" s="90" t="s">
        <v>62</v>
      </c>
      <c r="CX69" s="93">
        <v>1</v>
      </c>
      <c r="CY69" s="82" t="s">
        <v>118</v>
      </c>
      <c r="CZ69" s="95">
        <v>46417</v>
      </c>
      <c r="DA69" s="76" cm="1">
        <f t="array" ref="DA69" xml:space="preserve"> _xlfn.IFS(CX69 = 1, CR69 * CS69 * 1000000, CX69 = 0.000001, CR69 * CS69 )</f>
        <v>2951000</v>
      </c>
      <c r="DB69" s="147">
        <v>2796277.1296048425</v>
      </c>
      <c r="DC69" s="76">
        <f t="shared" ref="DC69:DC70" si="5">IF( DB69 = "", DA69, DB69)</f>
        <v>2796277.1296048425</v>
      </c>
      <c r="DD69" s="79">
        <v>1.0294842133333333</v>
      </c>
      <c r="DE69" s="76">
        <f t="shared" ref="DE69:DE70" si="6" xml:space="preserve"> DC69 * DD69</f>
        <v>2878723.1610332327</v>
      </c>
      <c r="DF69" s="79">
        <v>1.18063329601791</v>
      </c>
      <c r="DG69" s="79">
        <f t="shared" ref="DG69:DG70" si="7" xml:space="preserve"> ( DE69 * DF69 ) / 1000000</f>
        <v>3.3987164139337622</v>
      </c>
      <c r="DH69" s="100">
        <v>3.9699999999999999E-2</v>
      </c>
      <c r="DI69" s="79">
        <f t="shared" ref="DI69:DI70" si="8" xml:space="preserve"> ( DG69 * DH69 ) / 12</f>
        <v>1.1244086802764196E-2</v>
      </c>
      <c r="DJ69" s="90"/>
      <c r="DK69" s="76" t="str">
        <f t="shared" ref="DK69:DK70" si="9">IF(DJ69="",J69,IF(DJ69="AoN5","7TW100021AoN group",""))</f>
        <v>7TW200698</v>
      </c>
    </row>
    <row r="70" spans="1:115">
      <c r="A70" s="90" t="s">
        <v>961</v>
      </c>
      <c r="B70" s="90" t="s">
        <v>381</v>
      </c>
      <c r="C70" s="90"/>
      <c r="D70" s="90"/>
      <c r="E70" s="90"/>
      <c r="F70" s="90" t="s">
        <v>344</v>
      </c>
      <c r="G70" s="90" t="s">
        <v>570</v>
      </c>
      <c r="H70" s="90" t="s">
        <v>570</v>
      </c>
      <c r="I70" s="90" t="s">
        <v>614</v>
      </c>
      <c r="J70" s="90" t="s">
        <v>184</v>
      </c>
      <c r="K70" s="90" t="s">
        <v>962</v>
      </c>
      <c r="L70" s="90" t="s">
        <v>963</v>
      </c>
      <c r="M70" s="90" t="s">
        <v>964</v>
      </c>
      <c r="N70" s="90" t="s">
        <v>351</v>
      </c>
      <c r="O70" s="90" t="s">
        <v>733</v>
      </c>
      <c r="P70" s="90"/>
      <c r="Q70" s="90"/>
      <c r="R70" s="90"/>
      <c r="S70" s="90" t="s">
        <v>353</v>
      </c>
      <c r="T70" s="90" t="s">
        <v>354</v>
      </c>
      <c r="U70" s="90"/>
      <c r="V70" s="90"/>
      <c r="W70" s="90"/>
      <c r="X70" s="90"/>
      <c r="Y70" s="90" t="s">
        <v>355</v>
      </c>
      <c r="Z70" s="78">
        <v>45648</v>
      </c>
      <c r="AA70" s="90" t="s">
        <v>356</v>
      </c>
      <c r="AB70" s="90" t="s">
        <v>965</v>
      </c>
      <c r="AC70" s="90">
        <v>486400</v>
      </c>
      <c r="AD70" s="90">
        <v>218700</v>
      </c>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v>1410</v>
      </c>
      <c r="BJ70" s="90"/>
      <c r="BK70" s="90">
        <v>0.7</v>
      </c>
      <c r="BL70" s="90" t="s">
        <v>628</v>
      </c>
      <c r="BM70" s="90">
        <v>538</v>
      </c>
      <c r="BN70" s="90"/>
      <c r="BO70" s="90"/>
      <c r="BP70" s="90"/>
      <c r="BQ70" s="90"/>
      <c r="BR70" s="90"/>
      <c r="BS70" s="90" t="s">
        <v>478</v>
      </c>
      <c r="BT70" s="90"/>
      <c r="BU70" s="90"/>
      <c r="BV70" s="90"/>
      <c r="BW70" s="90"/>
      <c r="BX70" s="90"/>
      <c r="BY70" s="90"/>
      <c r="BZ70" s="90"/>
      <c r="CA70" s="90"/>
      <c r="CB70" s="90"/>
      <c r="CC70" s="90"/>
      <c r="CD70" s="90"/>
      <c r="CE70" s="90"/>
      <c r="CF70" s="90"/>
      <c r="CG70" s="90"/>
      <c r="CH70" s="90">
        <v>10</v>
      </c>
      <c r="CI70" s="90"/>
      <c r="CJ70" s="90"/>
      <c r="CK70" s="90"/>
      <c r="CL70" s="90"/>
      <c r="CM70" s="90"/>
      <c r="CN70" s="90"/>
      <c r="CO70" s="91"/>
      <c r="CP70" s="90"/>
      <c r="CQ70" s="90"/>
      <c r="CR70" s="94">
        <v>794</v>
      </c>
      <c r="CS70" s="90">
        <v>1800</v>
      </c>
      <c r="CT70" s="90">
        <v>0</v>
      </c>
      <c r="CU70" s="98" t="s">
        <v>629</v>
      </c>
      <c r="CV70" s="90" t="s">
        <v>360</v>
      </c>
      <c r="CW70" s="90" t="s">
        <v>621</v>
      </c>
      <c r="CX70" s="93">
        <v>9.9999999999999995E-7</v>
      </c>
      <c r="CY70" s="82" t="s">
        <v>118</v>
      </c>
      <c r="CZ70" s="95">
        <v>45885</v>
      </c>
      <c r="DA70" s="76" cm="1">
        <f t="array" ref="DA70" xml:space="preserve"> _xlfn.IFS(CX70 = 1, CR70 * CS70 * 1000000, CX70 = 0.000001, CR70 * CS70 )</f>
        <v>1429200</v>
      </c>
      <c r="DB70" s="147">
        <v>1354266.1042464389</v>
      </c>
      <c r="DC70" s="76">
        <f t="shared" si="5"/>
        <v>1354266.1042464389</v>
      </c>
      <c r="DD70" s="79">
        <v>1.0294842133333333</v>
      </c>
      <c r="DE70" s="76">
        <f t="shared" si="6"/>
        <v>1394195.5749741432</v>
      </c>
      <c r="DF70" s="79">
        <v>1.18063329601791</v>
      </c>
      <c r="DG70" s="79">
        <f t="shared" si="7"/>
        <v>1.6460337169753079</v>
      </c>
      <c r="DH70" s="100">
        <v>3.9699999999999999E-2</v>
      </c>
      <c r="DI70" s="79">
        <f t="shared" si="8"/>
        <v>5.445628213659977E-3</v>
      </c>
      <c r="DJ70" s="90"/>
      <c r="DK70" s="76" t="str">
        <f t="shared" si="9"/>
        <v>7TW200732</v>
      </c>
    </row>
    <row r="72" spans="1:115">
      <c r="DA72" s="148"/>
      <c r="DB72" s="149"/>
      <c r="DC72" s="148"/>
      <c r="DE72" s="148"/>
    </row>
    <row r="73" spans="1:115">
      <c r="DE73" s="148"/>
    </row>
    <row r="74" spans="1:115">
      <c r="DE74" s="148"/>
    </row>
  </sheetData>
  <autoFilter ref="A4:DF67" xr:uid="{00000000-0001-0000-0700-000000000000}"/>
  <mergeCells count="1">
    <mergeCell ref="S2:T2"/>
  </mergeCells>
  <phoneticPr fontId="50" type="noConversion"/>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5AD90-2EA3-444B-BA40-50045747AE4E}">
  <sheetPr codeName="Sheet23"/>
  <dimension ref="A1:DK14"/>
  <sheetViews>
    <sheetView showGridLines="0" topLeftCell="CY1" zoomScale="80" zoomScaleNormal="80" workbookViewId="0">
      <pane ySplit="4" topLeftCell="A5" activePane="bottomLeft" state="frozen"/>
      <selection pane="bottomLeft" activeCell="DD15" sqref="DD15"/>
      <selection activeCell="B42" sqref="B42"/>
    </sheetView>
  </sheetViews>
  <sheetFormatPr defaultColWidth="9" defaultRowHeight="22.15" outlineLevelCol="2"/>
  <cols>
    <col min="1" max="1" width="16" style="15" customWidth="1"/>
    <col min="2" max="2" width="0" style="15" hidden="1" customWidth="1" outlineLevel="1"/>
    <col min="3" max="3" width="11.42578125" style="15" hidden="1" customWidth="1" outlineLevel="1"/>
    <col min="4" max="7" width="0"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0" style="15" hidden="1" customWidth="1" outlineLevel="2"/>
    <col min="72" max="72" width="9.140625" style="15" hidden="1" customWidth="1" outlineLevel="2"/>
    <col min="73" max="75" width="0" style="15" hidden="1" customWidth="1" outlineLevel="2"/>
    <col min="76" max="77" width="9.140625" style="15" hidden="1" customWidth="1" outlineLevel="2"/>
    <col min="78" max="78" width="0" style="15" hidden="1" customWidth="1" outlineLevel="2"/>
    <col min="79" max="80" width="9.140625" style="15" hidden="1" customWidth="1" outlineLevel="2"/>
    <col min="81" max="81" width="0" style="15" hidden="1" customWidth="1" outlineLevel="2"/>
    <col min="82" max="84" width="9.140625" style="15" hidden="1" customWidth="1" outlineLevel="2"/>
    <col min="85" max="85" width="0"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2.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55"/>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90" customFormat="1" ht="22.5" thickTop="1">
      <c r="A5" s="90" t="s">
        <v>966</v>
      </c>
      <c r="B5" s="90" t="s">
        <v>381</v>
      </c>
      <c r="F5" s="90" t="s">
        <v>344</v>
      </c>
      <c r="G5" s="90" t="s">
        <v>967</v>
      </c>
      <c r="H5" s="90" t="s">
        <v>968</v>
      </c>
      <c r="I5" s="90" t="s">
        <v>207</v>
      </c>
      <c r="J5" s="90" t="s">
        <v>191</v>
      </c>
      <c r="K5" s="90" t="s">
        <v>969</v>
      </c>
      <c r="L5" s="90" t="s">
        <v>970</v>
      </c>
      <c r="M5" s="90" t="s">
        <v>971</v>
      </c>
      <c r="N5" s="90" t="s">
        <v>351</v>
      </c>
      <c r="O5" s="90" t="s">
        <v>972</v>
      </c>
      <c r="S5" s="90" t="s">
        <v>699</v>
      </c>
      <c r="T5" s="90" t="s">
        <v>354</v>
      </c>
      <c r="Y5" s="90" t="s">
        <v>355</v>
      </c>
      <c r="Z5" s="78">
        <v>46154</v>
      </c>
      <c r="AA5" s="90" t="s">
        <v>356</v>
      </c>
      <c r="AB5" s="90" t="s">
        <v>973</v>
      </c>
      <c r="AC5" s="90">
        <v>389600</v>
      </c>
      <c r="AD5" s="90">
        <v>399710</v>
      </c>
      <c r="BI5" s="90">
        <v>21576</v>
      </c>
      <c r="BK5" s="90">
        <v>2</v>
      </c>
      <c r="BL5" s="90" t="s">
        <v>974</v>
      </c>
      <c r="BM5" s="90">
        <v>6180</v>
      </c>
      <c r="BS5" s="90" t="s">
        <v>478</v>
      </c>
      <c r="CH5" s="90">
        <v>10.1</v>
      </c>
      <c r="CM5" s="90" t="s">
        <v>513</v>
      </c>
      <c r="CO5" s="91" t="s">
        <v>975</v>
      </c>
      <c r="CR5" s="94">
        <v>156</v>
      </c>
      <c r="CS5" s="90">
        <v>21412</v>
      </c>
      <c r="CT5" s="90">
        <v>0</v>
      </c>
      <c r="CU5" s="90">
        <v>1</v>
      </c>
      <c r="CV5" s="90" t="s">
        <v>360</v>
      </c>
      <c r="CW5" s="90" t="s">
        <v>976</v>
      </c>
      <c r="CX5" s="93">
        <v>9.9999999999999995E-7</v>
      </c>
      <c r="CY5" s="82" t="s">
        <v>190</v>
      </c>
      <c r="CZ5" s="150">
        <v>46154</v>
      </c>
      <c r="DA5" s="76" cm="1">
        <f t="array" ref="DA5" xml:space="preserve"> _xlfn.IFS(CX5 = 1, CR5 * CS5 * 1000000, CX5 = 0.000001, CR5 * CS5 )</f>
        <v>3340272</v>
      </c>
      <c r="DC5" s="76">
        <f t="shared" ref="DC5:DC13" si="0">IF( DB5 = "", DA5, DB5)</f>
        <v>3340272</v>
      </c>
      <c r="DD5" s="79">
        <v>1.0294842133333333</v>
      </c>
      <c r="DE5" s="76">
        <f t="shared" ref="DE5:DE13" si="1" xml:space="preserve"> DC5 * DD5</f>
        <v>3438757.29223936</v>
      </c>
      <c r="DF5" s="79">
        <v>1.18063329601791</v>
      </c>
      <c r="DG5" s="79">
        <f t="shared" ref="DG5:DG13" si="2" xml:space="preserve"> ( DE5 * DF5 ) / 1000000</f>
        <v>4.0599113561421794</v>
      </c>
      <c r="DH5" s="100">
        <v>3.9699999999999999E-2</v>
      </c>
      <c r="DI5" s="79">
        <f t="shared" ref="DI5:DI13" si="3" xml:space="preserve"> ( DG5 * DH5 ) / 12</f>
        <v>1.3431540069903708E-2</v>
      </c>
      <c r="DK5" s="76" t="str">
        <f t="shared" ref="DK5:DK13" si="4">IF(DJ5="",J5,IF(DJ5="AoN5","7TW100021AoN group",""))</f>
        <v>7UU200519</v>
      </c>
    </row>
    <row r="6" spans="1:115" s="90" customFormat="1">
      <c r="A6" s="90" t="s">
        <v>977</v>
      </c>
      <c r="B6" s="90" t="s">
        <v>381</v>
      </c>
      <c r="F6" s="90" t="s">
        <v>344</v>
      </c>
      <c r="G6" s="90" t="s">
        <v>967</v>
      </c>
      <c r="H6" s="90" t="s">
        <v>968</v>
      </c>
      <c r="I6" s="90" t="s">
        <v>207</v>
      </c>
      <c r="J6" s="90" t="s">
        <v>192</v>
      </c>
      <c r="K6" s="90" t="s">
        <v>978</v>
      </c>
      <c r="L6" s="90" t="s">
        <v>979</v>
      </c>
      <c r="M6" s="90" t="s">
        <v>980</v>
      </c>
      <c r="N6" s="90" t="s">
        <v>351</v>
      </c>
      <c r="O6" s="90" t="s">
        <v>981</v>
      </c>
      <c r="S6" s="90" t="s">
        <v>699</v>
      </c>
      <c r="T6" s="90" t="s">
        <v>354</v>
      </c>
      <c r="Y6" s="90" t="s">
        <v>355</v>
      </c>
      <c r="Z6" s="78">
        <v>46154</v>
      </c>
      <c r="AA6" s="90" t="s">
        <v>356</v>
      </c>
      <c r="AB6" s="90" t="s">
        <v>982</v>
      </c>
      <c r="AC6" s="90">
        <v>399930</v>
      </c>
      <c r="AD6" s="90">
        <v>394160</v>
      </c>
      <c r="BI6" s="90">
        <v>35994</v>
      </c>
      <c r="BK6" s="90">
        <v>2</v>
      </c>
      <c r="BL6" s="90" t="s">
        <v>974</v>
      </c>
      <c r="BM6" s="90">
        <v>14800</v>
      </c>
      <c r="BS6" s="90" t="s">
        <v>478</v>
      </c>
      <c r="CH6" s="90">
        <v>14.3</v>
      </c>
      <c r="CM6" s="90" t="s">
        <v>513</v>
      </c>
      <c r="CN6" s="90" t="s">
        <v>983</v>
      </c>
      <c r="CO6" s="91" t="s">
        <v>984</v>
      </c>
      <c r="CR6" s="94">
        <v>36</v>
      </c>
      <c r="CS6" s="90">
        <v>35994</v>
      </c>
      <c r="CT6" s="90">
        <v>0</v>
      </c>
      <c r="CU6" s="90">
        <v>1</v>
      </c>
      <c r="CV6" s="90" t="s">
        <v>360</v>
      </c>
      <c r="CW6" s="90" t="s">
        <v>976</v>
      </c>
      <c r="CX6" s="93">
        <v>9.9999999999999995E-7</v>
      </c>
      <c r="CY6" s="82" t="s">
        <v>190</v>
      </c>
      <c r="CZ6" s="150">
        <v>46154</v>
      </c>
      <c r="DA6" s="76" cm="1">
        <f t="array" ref="DA6" xml:space="preserve"> _xlfn.IFS(CX6 = 1, CR6 * CS6 * 1000000, CX6 = 0.000001, CR6 * CS6 )</f>
        <v>1295784</v>
      </c>
      <c r="DC6" s="76">
        <f t="shared" si="0"/>
        <v>1295784</v>
      </c>
      <c r="DD6" s="79">
        <v>1.0294842133333333</v>
      </c>
      <c r="DE6" s="76">
        <f t="shared" si="1"/>
        <v>1333989.17188992</v>
      </c>
      <c r="DF6" s="79">
        <v>1.18063329601791</v>
      </c>
      <c r="DG6" s="79">
        <f t="shared" si="2"/>
        <v>1.5749520328605986</v>
      </c>
      <c r="DH6" s="100">
        <v>3.9699999999999999E-2</v>
      </c>
      <c r="DI6" s="79">
        <f t="shared" si="3"/>
        <v>5.2104663087138127E-3</v>
      </c>
      <c r="DK6" s="76" t="str">
        <f t="shared" si="4"/>
        <v>7UU200517</v>
      </c>
    </row>
    <row r="7" spans="1:115" s="90" customFormat="1">
      <c r="A7" s="90" t="s">
        <v>985</v>
      </c>
      <c r="B7" s="90" t="s">
        <v>381</v>
      </c>
      <c r="F7" s="90" t="s">
        <v>344</v>
      </c>
      <c r="G7" s="90" t="s">
        <v>967</v>
      </c>
      <c r="H7" s="90" t="s">
        <v>968</v>
      </c>
      <c r="I7" s="90" t="s">
        <v>207</v>
      </c>
      <c r="J7" s="90" t="s">
        <v>193</v>
      </c>
      <c r="K7" s="90" t="s">
        <v>986</v>
      </c>
      <c r="L7" s="90" t="s">
        <v>987</v>
      </c>
      <c r="M7" s="90" t="s">
        <v>988</v>
      </c>
      <c r="N7" s="90" t="s">
        <v>351</v>
      </c>
      <c r="O7" s="90" t="s">
        <v>981</v>
      </c>
      <c r="S7" s="90" t="s">
        <v>699</v>
      </c>
      <c r="T7" s="90" t="s">
        <v>354</v>
      </c>
      <c r="Y7" s="90" t="s">
        <v>355</v>
      </c>
      <c r="Z7" s="78">
        <v>46154</v>
      </c>
      <c r="AA7" s="90" t="s">
        <v>356</v>
      </c>
      <c r="AB7" s="90" t="s">
        <v>989</v>
      </c>
      <c r="AC7" s="90">
        <v>393120</v>
      </c>
      <c r="AD7" s="90">
        <v>389440</v>
      </c>
      <c r="BI7" s="90">
        <v>47299</v>
      </c>
      <c r="BK7" s="90">
        <v>2</v>
      </c>
      <c r="BL7" s="90" t="s">
        <v>974</v>
      </c>
      <c r="BM7" s="90">
        <v>14660</v>
      </c>
      <c r="BS7" s="90" t="s">
        <v>478</v>
      </c>
      <c r="CH7" s="90">
        <v>6.5</v>
      </c>
      <c r="CM7" s="90" t="s">
        <v>513</v>
      </c>
      <c r="CN7" s="90" t="s">
        <v>983</v>
      </c>
      <c r="CO7" s="91" t="s">
        <v>984</v>
      </c>
      <c r="CR7" s="94">
        <v>36</v>
      </c>
      <c r="CS7" s="90">
        <v>46662</v>
      </c>
      <c r="CT7" s="90">
        <v>0</v>
      </c>
      <c r="CU7" s="90">
        <v>1</v>
      </c>
      <c r="CV7" s="90" t="s">
        <v>360</v>
      </c>
      <c r="CW7" s="90" t="s">
        <v>976</v>
      </c>
      <c r="CX7" s="93">
        <v>9.9999999999999995E-7</v>
      </c>
      <c r="CY7" s="82" t="s">
        <v>190</v>
      </c>
      <c r="CZ7" s="150">
        <v>46154</v>
      </c>
      <c r="DA7" s="76" cm="1">
        <f t="array" ref="DA7" xml:space="preserve"> _xlfn.IFS(CX7 = 1, CR7 * CS7 * 1000000, CX7 = 0.000001, CR7 * CS7 )</f>
        <v>1679832</v>
      </c>
      <c r="DC7" s="76">
        <f t="shared" si="0"/>
        <v>1679832</v>
      </c>
      <c r="DD7" s="79">
        <v>1.0294842133333333</v>
      </c>
      <c r="DE7" s="76">
        <f t="shared" si="1"/>
        <v>1729360.52505216</v>
      </c>
      <c r="DF7" s="79">
        <v>1.18063329601791</v>
      </c>
      <c r="DG7" s="79">
        <f t="shared" si="2"/>
        <v>2.0417406166955954</v>
      </c>
      <c r="DH7" s="100">
        <v>3.9699999999999999E-2</v>
      </c>
      <c r="DI7" s="79">
        <f t="shared" si="3"/>
        <v>6.7547585402345954E-3</v>
      </c>
      <c r="DK7" s="76" t="str">
        <f t="shared" si="4"/>
        <v>7UU200516</v>
      </c>
    </row>
    <row r="8" spans="1:115" s="90" customFormat="1">
      <c r="A8" s="90" t="s">
        <v>990</v>
      </c>
      <c r="B8" s="90" t="s">
        <v>381</v>
      </c>
      <c r="F8" s="90" t="s">
        <v>344</v>
      </c>
      <c r="G8" s="90" t="s">
        <v>967</v>
      </c>
      <c r="H8" s="90" t="s">
        <v>968</v>
      </c>
      <c r="I8" s="90" t="s">
        <v>207</v>
      </c>
      <c r="J8" s="90" t="s">
        <v>194</v>
      </c>
      <c r="K8" s="90" t="s">
        <v>991</v>
      </c>
      <c r="L8" s="90" t="s">
        <v>992</v>
      </c>
      <c r="M8" s="90" t="s">
        <v>993</v>
      </c>
      <c r="N8" s="90" t="s">
        <v>351</v>
      </c>
      <c r="O8" s="90" t="s">
        <v>994</v>
      </c>
      <c r="S8" s="90" t="s">
        <v>699</v>
      </c>
      <c r="T8" s="90" t="s">
        <v>354</v>
      </c>
      <c r="Y8" s="90" t="s">
        <v>355</v>
      </c>
      <c r="Z8" s="78">
        <v>46154</v>
      </c>
      <c r="AA8" s="90" t="s">
        <v>356</v>
      </c>
      <c r="AB8" s="90" t="s">
        <v>995</v>
      </c>
      <c r="AC8" s="90">
        <v>376780</v>
      </c>
      <c r="AD8" s="90">
        <v>380040</v>
      </c>
      <c r="BI8" s="90">
        <v>14178</v>
      </c>
      <c r="BK8" s="90">
        <v>2</v>
      </c>
      <c r="BL8" s="90" t="s">
        <v>974</v>
      </c>
      <c r="BM8" s="90">
        <v>4000</v>
      </c>
      <c r="BS8" s="90" t="s">
        <v>478</v>
      </c>
      <c r="CH8" s="90">
        <v>5.5</v>
      </c>
      <c r="CM8" s="90" t="s">
        <v>513</v>
      </c>
      <c r="CN8" s="90" t="s">
        <v>983</v>
      </c>
      <c r="CO8" s="91" t="s">
        <v>996</v>
      </c>
      <c r="CR8" s="94">
        <v>156</v>
      </c>
      <c r="CS8" s="90">
        <v>14178</v>
      </c>
      <c r="CT8" s="90">
        <v>0</v>
      </c>
      <c r="CU8" s="90">
        <v>1</v>
      </c>
      <c r="CV8" s="90" t="s">
        <v>360</v>
      </c>
      <c r="CW8" s="90" t="s">
        <v>976</v>
      </c>
      <c r="CX8" s="93">
        <v>9.9999999999999995E-7</v>
      </c>
      <c r="CY8" s="82" t="s">
        <v>190</v>
      </c>
      <c r="CZ8" s="150">
        <v>46154</v>
      </c>
      <c r="DA8" s="76" cm="1">
        <f t="array" ref="DA8" xml:space="preserve"> _xlfn.IFS(CX8 = 1, CR8 * CS8 * 1000000, CX8 = 0.000001, CR8 * CS8 )</f>
        <v>2211768</v>
      </c>
      <c r="DC8" s="76">
        <f t="shared" si="0"/>
        <v>2211768</v>
      </c>
      <c r="DD8" s="79">
        <v>1.0294842133333333</v>
      </c>
      <c r="DE8" s="76">
        <f t="shared" si="1"/>
        <v>2276980.2395558399</v>
      </c>
      <c r="DF8" s="79">
        <v>1.18063329601791</v>
      </c>
      <c r="DG8" s="79">
        <f t="shared" si="2"/>
        <v>2.6882786851944616</v>
      </c>
      <c r="DH8" s="100">
        <v>3.9699999999999999E-2</v>
      </c>
      <c r="DI8" s="79">
        <f t="shared" si="3"/>
        <v>8.8937219835183434E-3</v>
      </c>
      <c r="DK8" s="76" t="str">
        <f t="shared" si="4"/>
        <v>7UU200513</v>
      </c>
    </row>
    <row r="9" spans="1:115" s="90" customFormat="1">
      <c r="A9" s="90" t="s">
        <v>997</v>
      </c>
      <c r="B9" s="90" t="s">
        <v>381</v>
      </c>
      <c r="F9" s="90" t="s">
        <v>344</v>
      </c>
      <c r="G9" s="90" t="s">
        <v>967</v>
      </c>
      <c r="H9" s="90" t="s">
        <v>968</v>
      </c>
      <c r="I9" s="90" t="s">
        <v>207</v>
      </c>
      <c r="J9" s="90" t="s">
        <v>195</v>
      </c>
      <c r="K9" s="90" t="s">
        <v>998</v>
      </c>
      <c r="L9" s="90" t="s">
        <v>999</v>
      </c>
      <c r="M9" s="90" t="s">
        <v>1000</v>
      </c>
      <c r="N9" s="90" t="s">
        <v>351</v>
      </c>
      <c r="O9" s="90" t="s">
        <v>994</v>
      </c>
      <c r="S9" s="90" t="s">
        <v>699</v>
      </c>
      <c r="T9" s="90" t="s">
        <v>354</v>
      </c>
      <c r="Y9" s="90" t="s">
        <v>355</v>
      </c>
      <c r="Z9" s="78">
        <v>46154</v>
      </c>
      <c r="AA9" s="90" t="s">
        <v>356</v>
      </c>
      <c r="AB9" s="90" t="s">
        <v>1001</v>
      </c>
      <c r="AC9" s="90">
        <v>389340</v>
      </c>
      <c r="AD9" s="90">
        <v>378690</v>
      </c>
      <c r="BI9" s="90">
        <v>74029</v>
      </c>
      <c r="BK9" s="90">
        <v>2</v>
      </c>
      <c r="BL9" s="90" t="s">
        <v>974</v>
      </c>
      <c r="BM9" s="90">
        <v>28500</v>
      </c>
      <c r="BS9" s="90" t="s">
        <v>478</v>
      </c>
      <c r="CH9" s="90">
        <v>10.1</v>
      </c>
      <c r="CM9" s="90" t="s">
        <v>513</v>
      </c>
      <c r="CN9" s="90" t="s">
        <v>983</v>
      </c>
      <c r="CO9" s="91" t="s">
        <v>996</v>
      </c>
      <c r="CR9" s="94">
        <v>36</v>
      </c>
      <c r="CS9" s="90">
        <v>74029</v>
      </c>
      <c r="CT9" s="90">
        <v>0</v>
      </c>
      <c r="CU9" s="90">
        <v>1</v>
      </c>
      <c r="CV9" s="90" t="s">
        <v>360</v>
      </c>
      <c r="CW9" s="90" t="s">
        <v>976</v>
      </c>
      <c r="CX9" s="93">
        <v>9.9999999999999995E-7</v>
      </c>
      <c r="CY9" s="82" t="s">
        <v>190</v>
      </c>
      <c r="CZ9" s="150">
        <v>46154</v>
      </c>
      <c r="DA9" s="76" cm="1">
        <f t="array" ref="DA9" xml:space="preserve"> _xlfn.IFS(CX9 = 1, CR9 * CS9 * 1000000, CX9 = 0.000001, CR9 * CS9 )</f>
        <v>2665044</v>
      </c>
      <c r="DC9" s="76">
        <f t="shared" si="0"/>
        <v>2665044</v>
      </c>
      <c r="DD9" s="79">
        <v>1.0294842133333333</v>
      </c>
      <c r="DE9" s="76">
        <f t="shared" si="1"/>
        <v>2743620.7258387199</v>
      </c>
      <c r="DF9" s="79">
        <v>1.18063329601791</v>
      </c>
      <c r="DG9" s="79">
        <f t="shared" si="2"/>
        <v>3.2392099805700183</v>
      </c>
      <c r="DH9" s="100">
        <v>3.9699999999999999E-2</v>
      </c>
      <c r="DI9" s="79">
        <f t="shared" si="3"/>
        <v>1.0716386352385809E-2</v>
      </c>
      <c r="DK9" s="76" t="str">
        <f t="shared" si="4"/>
        <v>7UU200512</v>
      </c>
    </row>
    <row r="10" spans="1:115" s="90" customFormat="1">
      <c r="A10" s="90" t="s">
        <v>1002</v>
      </c>
      <c r="B10" s="90" t="s">
        <v>381</v>
      </c>
      <c r="F10" s="90" t="s">
        <v>344</v>
      </c>
      <c r="G10" s="90" t="s">
        <v>967</v>
      </c>
      <c r="H10" s="90" t="s">
        <v>968</v>
      </c>
      <c r="I10" s="90" t="s">
        <v>207</v>
      </c>
      <c r="J10" s="90" t="s">
        <v>196</v>
      </c>
      <c r="K10" s="90" t="s">
        <v>1003</v>
      </c>
      <c r="L10" s="90" t="s">
        <v>1004</v>
      </c>
      <c r="M10" s="90" t="s">
        <v>1005</v>
      </c>
      <c r="N10" s="90" t="s">
        <v>351</v>
      </c>
      <c r="O10" s="90" t="s">
        <v>972</v>
      </c>
      <c r="S10" s="90" t="s">
        <v>699</v>
      </c>
      <c r="T10" s="90" t="s">
        <v>354</v>
      </c>
      <c r="Y10" s="90" t="s">
        <v>355</v>
      </c>
      <c r="Z10" s="78">
        <v>46154</v>
      </c>
      <c r="AA10" s="90" t="s">
        <v>356</v>
      </c>
      <c r="AB10" s="90" t="s">
        <v>1006</v>
      </c>
      <c r="AC10" s="90">
        <v>389250</v>
      </c>
      <c r="AD10" s="90">
        <v>404310</v>
      </c>
      <c r="BI10" s="90">
        <v>161356</v>
      </c>
      <c r="BK10" s="90">
        <v>1</v>
      </c>
      <c r="BL10" s="90" t="s">
        <v>1007</v>
      </c>
      <c r="BM10" s="90">
        <v>56400</v>
      </c>
      <c r="BS10" s="90" t="s">
        <v>478</v>
      </c>
      <c r="CH10" s="90">
        <v>5.7</v>
      </c>
      <c r="CM10" s="90" t="s">
        <v>513</v>
      </c>
      <c r="CO10" s="91" t="s">
        <v>975</v>
      </c>
      <c r="CR10" s="94">
        <v>36</v>
      </c>
      <c r="CS10" s="90">
        <v>161356</v>
      </c>
      <c r="CT10" s="90">
        <v>0</v>
      </c>
      <c r="CU10" s="90">
        <v>1</v>
      </c>
      <c r="CV10" s="90" t="s">
        <v>360</v>
      </c>
      <c r="CW10" s="90" t="s">
        <v>976</v>
      </c>
      <c r="CX10" s="93">
        <v>9.9999999999999995E-7</v>
      </c>
      <c r="CY10" s="82" t="s">
        <v>190</v>
      </c>
      <c r="CZ10" s="150">
        <v>46154</v>
      </c>
      <c r="DA10" s="76" cm="1">
        <f t="array" ref="DA10" xml:space="preserve"> _xlfn.IFS(CX10 = 1, CR10 * CS10 * 1000000, CX10 = 0.000001, CR10 * CS10 )</f>
        <v>5808816</v>
      </c>
      <c r="DC10" s="76">
        <f t="shared" si="0"/>
        <v>5808816</v>
      </c>
      <c r="DD10" s="79">
        <v>1.0294842133333333</v>
      </c>
      <c r="DE10" s="76">
        <f t="shared" si="1"/>
        <v>5980084.37015808</v>
      </c>
      <c r="DF10" s="79">
        <v>1.18063329601791</v>
      </c>
      <c r="DG10" s="79">
        <f t="shared" si="2"/>
        <v>7.0602867204049211</v>
      </c>
      <c r="DH10" s="100">
        <v>3.9699999999999999E-2</v>
      </c>
      <c r="DI10" s="79">
        <f t="shared" si="3"/>
        <v>2.3357781900006282E-2</v>
      </c>
      <c r="DK10" s="76" t="str">
        <f t="shared" si="4"/>
        <v>7UU200520</v>
      </c>
    </row>
    <row r="11" spans="1:115" s="90" customFormat="1">
      <c r="A11" s="90" t="s">
        <v>1008</v>
      </c>
      <c r="B11" s="90" t="s">
        <v>381</v>
      </c>
      <c r="F11" s="90" t="s">
        <v>344</v>
      </c>
      <c r="G11" s="90" t="s">
        <v>967</v>
      </c>
      <c r="H11" s="90" t="s">
        <v>968</v>
      </c>
      <c r="I11" s="90" t="s">
        <v>207</v>
      </c>
      <c r="J11" s="90" t="s">
        <v>197</v>
      </c>
      <c r="K11" s="90" t="s">
        <v>1009</v>
      </c>
      <c r="L11" s="90" t="s">
        <v>1010</v>
      </c>
      <c r="M11" s="90" t="s">
        <v>1011</v>
      </c>
      <c r="N11" s="90" t="s">
        <v>351</v>
      </c>
      <c r="O11" s="90" t="s">
        <v>1012</v>
      </c>
      <c r="S11" s="90" t="s">
        <v>699</v>
      </c>
      <c r="T11" s="90" t="s">
        <v>354</v>
      </c>
      <c r="Y11" s="90" t="s">
        <v>355</v>
      </c>
      <c r="Z11" s="78">
        <v>46154</v>
      </c>
      <c r="AA11" s="90" t="s">
        <v>356</v>
      </c>
      <c r="AB11" s="90" t="s">
        <v>1013</v>
      </c>
      <c r="AC11" s="90">
        <v>353730</v>
      </c>
      <c r="AD11" s="90">
        <v>395890</v>
      </c>
      <c r="BI11" s="90">
        <v>137563</v>
      </c>
      <c r="BK11" s="90">
        <v>1</v>
      </c>
      <c r="BL11" s="90" t="s">
        <v>1014</v>
      </c>
      <c r="BM11" s="90">
        <v>47670</v>
      </c>
      <c r="BS11" s="90" t="s">
        <v>478</v>
      </c>
      <c r="CH11" s="90">
        <v>12.4</v>
      </c>
      <c r="CM11" s="90" t="s">
        <v>513</v>
      </c>
      <c r="CO11" s="91" t="s">
        <v>1015</v>
      </c>
      <c r="CR11" s="94">
        <v>36</v>
      </c>
      <c r="CS11" s="90">
        <v>131610</v>
      </c>
      <c r="CT11" s="90">
        <v>0</v>
      </c>
      <c r="CU11" s="90">
        <v>1</v>
      </c>
      <c r="CV11" s="90" t="s">
        <v>360</v>
      </c>
      <c r="CW11" s="90" t="s">
        <v>976</v>
      </c>
      <c r="CX11" s="93">
        <v>9.9999999999999995E-7</v>
      </c>
      <c r="CY11" s="82" t="s">
        <v>190</v>
      </c>
      <c r="CZ11" s="150">
        <v>46154</v>
      </c>
      <c r="DA11" s="76" cm="1">
        <f t="array" ref="DA11" xml:space="preserve"> _xlfn.IFS(CX11 = 1, CR11 * CS11 * 1000000, CX11 = 0.000001, CR11 * CS11 )</f>
        <v>4737960</v>
      </c>
      <c r="DC11" s="76">
        <f t="shared" si="0"/>
        <v>4737960</v>
      </c>
      <c r="DD11" s="79">
        <v>1.0294842133333333</v>
      </c>
      <c r="DE11" s="76">
        <f t="shared" si="1"/>
        <v>4877655.0234047994</v>
      </c>
      <c r="DF11" s="79">
        <v>1.18063329601791</v>
      </c>
      <c r="DG11" s="79">
        <f t="shared" si="2"/>
        <v>5.7587219271207246</v>
      </c>
      <c r="DH11" s="100">
        <v>3.9699999999999999E-2</v>
      </c>
      <c r="DI11" s="79">
        <f t="shared" si="3"/>
        <v>1.9051771708891063E-2</v>
      </c>
      <c r="DK11" s="76" t="str">
        <f t="shared" si="4"/>
        <v>7UU200521</v>
      </c>
    </row>
    <row r="12" spans="1:115" s="90" customFormat="1">
      <c r="A12" s="90" t="s">
        <v>1016</v>
      </c>
      <c r="B12" s="90" t="s">
        <v>381</v>
      </c>
      <c r="F12" s="90" t="s">
        <v>344</v>
      </c>
      <c r="G12" s="90" t="s">
        <v>967</v>
      </c>
      <c r="H12" s="90" t="s">
        <v>968</v>
      </c>
      <c r="I12" s="90" t="s">
        <v>207</v>
      </c>
      <c r="J12" s="90" t="s">
        <v>198</v>
      </c>
      <c r="K12" s="90" t="s">
        <v>1017</v>
      </c>
      <c r="L12" s="90" t="s">
        <v>1018</v>
      </c>
      <c r="M12" s="90" t="s">
        <v>1019</v>
      </c>
      <c r="N12" s="90" t="s">
        <v>351</v>
      </c>
      <c r="O12" s="90" t="s">
        <v>981</v>
      </c>
      <c r="S12" s="90" t="s">
        <v>699</v>
      </c>
      <c r="T12" s="90" t="s">
        <v>354</v>
      </c>
      <c r="Y12" s="90" t="s">
        <v>355</v>
      </c>
      <c r="Z12" s="78">
        <v>46154</v>
      </c>
      <c r="AA12" s="90" t="s">
        <v>356</v>
      </c>
      <c r="AB12" s="90" t="s">
        <v>1020</v>
      </c>
      <c r="AC12" s="90" t="s">
        <v>1021</v>
      </c>
      <c r="AD12" s="90">
        <v>383220</v>
      </c>
      <c r="BI12" s="90">
        <v>15495</v>
      </c>
      <c r="BK12" s="90">
        <v>2</v>
      </c>
      <c r="BL12" s="90" t="s">
        <v>974</v>
      </c>
      <c r="BM12" s="90">
        <v>7960</v>
      </c>
      <c r="BS12" s="90" t="s">
        <v>478</v>
      </c>
      <c r="CH12" s="90">
        <v>10</v>
      </c>
      <c r="CM12" s="90" t="s">
        <v>513</v>
      </c>
      <c r="CN12" s="90" t="s">
        <v>983</v>
      </c>
      <c r="CO12" s="91" t="s">
        <v>1022</v>
      </c>
      <c r="CR12" s="94">
        <v>36</v>
      </c>
      <c r="CS12" s="90">
        <v>38483</v>
      </c>
      <c r="CT12" s="90">
        <v>0</v>
      </c>
      <c r="CU12" s="90">
        <v>1</v>
      </c>
      <c r="CV12" s="90" t="s">
        <v>360</v>
      </c>
      <c r="CW12" s="90" t="s">
        <v>976</v>
      </c>
      <c r="CX12" s="93">
        <v>9.9999999999999995E-7</v>
      </c>
      <c r="CY12" s="82" t="s">
        <v>190</v>
      </c>
      <c r="CZ12" s="150">
        <v>46154</v>
      </c>
      <c r="DA12" s="76" cm="1">
        <f t="array" ref="DA12" xml:space="preserve"> _xlfn.IFS(CX12 = 1, CR12 * CS12 * 1000000, CX12 = 0.000001, CR12 * CS12 )</f>
        <v>1385388</v>
      </c>
      <c r="DC12" s="76">
        <f t="shared" si="0"/>
        <v>1385388</v>
      </c>
      <c r="DD12" s="79">
        <v>1.0294842133333333</v>
      </c>
      <c r="DE12" s="76">
        <f t="shared" si="1"/>
        <v>1426235.07534144</v>
      </c>
      <c r="DF12" s="79">
        <v>1.18063329601791</v>
      </c>
      <c r="DG12" s="79">
        <f t="shared" si="2"/>
        <v>1.6838606178967166</v>
      </c>
      <c r="DH12" s="100">
        <v>3.9699999999999999E-2</v>
      </c>
      <c r="DI12" s="79">
        <f t="shared" si="3"/>
        <v>5.570772210874971E-3</v>
      </c>
      <c r="DK12" s="76" t="str">
        <f t="shared" si="4"/>
        <v>7UU200518</v>
      </c>
    </row>
    <row r="13" spans="1:115" s="90" customFormat="1">
      <c r="A13" s="90" t="s">
        <v>1023</v>
      </c>
      <c r="B13" s="90" t="s">
        <v>381</v>
      </c>
      <c r="F13" s="90" t="s">
        <v>344</v>
      </c>
      <c r="G13" s="90" t="s">
        <v>967</v>
      </c>
      <c r="H13" s="90" t="s">
        <v>968</v>
      </c>
      <c r="I13" s="90" t="s">
        <v>207</v>
      </c>
      <c r="J13" s="90" t="s">
        <v>199</v>
      </c>
      <c r="K13" s="90" t="s">
        <v>1024</v>
      </c>
      <c r="L13" s="90" t="s">
        <v>1025</v>
      </c>
      <c r="M13" s="90" t="s">
        <v>1026</v>
      </c>
      <c r="N13" s="90" t="s">
        <v>351</v>
      </c>
      <c r="O13" s="90" t="s">
        <v>994</v>
      </c>
      <c r="S13" s="90" t="s">
        <v>699</v>
      </c>
      <c r="T13" s="90" t="s">
        <v>354</v>
      </c>
      <c r="Y13" s="90" t="s">
        <v>355</v>
      </c>
      <c r="Z13" s="78">
        <v>46154</v>
      </c>
      <c r="AA13" s="90" t="s">
        <v>356</v>
      </c>
      <c r="AB13" s="90" t="s">
        <v>1027</v>
      </c>
      <c r="AC13" s="90">
        <v>384129</v>
      </c>
      <c r="AD13" s="90">
        <v>382335</v>
      </c>
      <c r="BI13" s="90">
        <v>23711</v>
      </c>
      <c r="BK13" s="90">
        <v>2</v>
      </c>
      <c r="BL13" s="90" t="s">
        <v>974</v>
      </c>
      <c r="BM13" s="90">
        <v>9000</v>
      </c>
      <c r="BS13" s="90" t="s">
        <v>478</v>
      </c>
      <c r="CH13" s="90">
        <v>27.7</v>
      </c>
      <c r="CM13" s="90" t="s">
        <v>513</v>
      </c>
      <c r="CN13" s="90" t="s">
        <v>983</v>
      </c>
      <c r="CO13" s="91" t="s">
        <v>996</v>
      </c>
      <c r="CR13" s="94">
        <v>156</v>
      </c>
      <c r="CS13" s="90">
        <v>23711</v>
      </c>
      <c r="CT13" s="90">
        <v>0</v>
      </c>
      <c r="CU13" s="90">
        <v>1</v>
      </c>
      <c r="CV13" s="90" t="s">
        <v>360</v>
      </c>
      <c r="CW13" s="90" t="s">
        <v>976</v>
      </c>
      <c r="CX13" s="93">
        <v>9.9999999999999995E-7</v>
      </c>
      <c r="CY13" s="82" t="s">
        <v>190</v>
      </c>
      <c r="CZ13" s="150">
        <v>46154</v>
      </c>
      <c r="DA13" s="76" cm="1">
        <f t="array" ref="DA13" xml:space="preserve"> _xlfn.IFS(CX13 = 1, CR13 * CS13 * 1000000, CX13 = 0.000001, CR13 * CS13 )</f>
        <v>3698916</v>
      </c>
      <c r="DC13" s="76">
        <f t="shared" si="0"/>
        <v>3698916</v>
      </c>
      <c r="DD13" s="79">
        <v>1.0294842133333333</v>
      </c>
      <c r="DE13" s="76">
        <f t="shared" si="1"/>
        <v>3807975.6284460798</v>
      </c>
      <c r="DF13" s="79">
        <v>1.18063329601791</v>
      </c>
      <c r="DG13" s="79">
        <f t="shared" si="2"/>
        <v>4.4958228173681674</v>
      </c>
      <c r="DH13" s="100">
        <v>3.9699999999999999E-2</v>
      </c>
      <c r="DI13" s="79">
        <f t="shared" si="3"/>
        <v>1.4873680487459686E-2</v>
      </c>
      <c r="DK13" s="76" t="str">
        <f t="shared" si="4"/>
        <v>7UU200515</v>
      </c>
    </row>
    <row r="14" spans="1:115">
      <c r="DC14" s="90"/>
      <c r="DD14" s="90"/>
      <c r="DE14" s="90"/>
      <c r="DG14" s="90"/>
    </row>
  </sheetData>
  <autoFilter ref="A4:DE13" xr:uid="{00000000-0001-0000-0700-000000000000}"/>
  <mergeCells count="1">
    <mergeCell ref="S2:T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AFE63-66EA-4309-A5BE-30187A9DB458}">
  <sheetPr codeName="Sheet24"/>
  <dimension ref="A1:DK7"/>
  <sheetViews>
    <sheetView showGridLines="0" topLeftCell="CX1" zoomScale="80" zoomScaleNormal="80" workbookViewId="0">
      <pane ySplit="4" topLeftCell="A5" activePane="bottomLeft" state="frozen"/>
      <selection pane="bottomLeft" activeCell="DI5" sqref="DI5"/>
      <selection activeCell="B42" sqref="B42"/>
    </sheetView>
  </sheetViews>
  <sheetFormatPr defaultColWidth="9" defaultRowHeight="22.15" outlineLevelCol="2"/>
  <cols>
    <col min="1" max="1" width="16" style="15" customWidth="1"/>
    <col min="2" max="2" width="0" style="15" hidden="1" customWidth="1" outlineLevel="1"/>
    <col min="3" max="3" width="11.42578125" style="15" hidden="1" customWidth="1" outlineLevel="1"/>
    <col min="4" max="7" width="0"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0" style="15" hidden="1" customWidth="1" outlineLevel="2"/>
    <col min="72" max="72" width="9.140625" style="15" hidden="1" customWidth="1" outlineLevel="2"/>
    <col min="73" max="75" width="0" style="15" hidden="1" customWidth="1" outlineLevel="2"/>
    <col min="76" max="77" width="9.140625" style="15" hidden="1" customWidth="1" outlineLevel="2"/>
    <col min="78" max="78" width="0" style="15" hidden="1" customWidth="1" outlineLevel="2"/>
    <col min="79" max="80" width="9.140625" style="15" hidden="1" customWidth="1" outlineLevel="2"/>
    <col min="81" max="81" width="0" style="15" hidden="1" customWidth="1" outlineLevel="2"/>
    <col min="82" max="84" width="9.140625" style="15" hidden="1" customWidth="1" outlineLevel="2"/>
    <col min="85" max="85" width="0"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2.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55"/>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90" customFormat="1" ht="22.5" thickTop="1">
      <c r="A5" s="90" t="s">
        <v>1028</v>
      </c>
      <c r="B5" s="90" t="s">
        <v>381</v>
      </c>
      <c r="F5" s="90" t="s">
        <v>344</v>
      </c>
      <c r="G5" s="90" t="s">
        <v>1029</v>
      </c>
      <c r="H5" s="90" t="s">
        <v>1030</v>
      </c>
      <c r="I5" s="90" t="s">
        <v>1031</v>
      </c>
      <c r="J5" s="90" t="s">
        <v>201</v>
      </c>
      <c r="K5" s="90" t="s">
        <v>1032</v>
      </c>
      <c r="L5" s="90" t="s">
        <v>1033</v>
      </c>
      <c r="M5" s="90" t="s">
        <v>1034</v>
      </c>
      <c r="N5" s="90" t="s">
        <v>351</v>
      </c>
      <c r="O5" s="90" t="s">
        <v>1035</v>
      </c>
      <c r="S5" s="90" t="s">
        <v>353</v>
      </c>
      <c r="T5" s="90" t="s">
        <v>354</v>
      </c>
      <c r="Y5" s="90" t="s">
        <v>355</v>
      </c>
      <c r="Z5" s="78">
        <v>46378</v>
      </c>
      <c r="AA5" s="90" t="s">
        <v>356</v>
      </c>
      <c r="AB5" s="90" t="s">
        <v>1036</v>
      </c>
      <c r="AC5" s="90">
        <v>350180</v>
      </c>
      <c r="AD5" s="90">
        <v>160000</v>
      </c>
      <c r="AV5" s="90" t="s">
        <v>478</v>
      </c>
      <c r="BI5" s="90">
        <v>968</v>
      </c>
      <c r="BJ5" s="90" t="s">
        <v>1037</v>
      </c>
      <c r="BK5" s="90">
        <v>0.5</v>
      </c>
      <c r="BL5" s="90" t="s">
        <v>1038</v>
      </c>
      <c r="BM5" s="90">
        <v>425</v>
      </c>
      <c r="BS5" s="90" t="s">
        <v>478</v>
      </c>
      <c r="CH5" s="90">
        <v>6.73</v>
      </c>
      <c r="CO5" s="91"/>
      <c r="CR5" s="94">
        <v>0.64576719999999999</v>
      </c>
      <c r="CS5" s="90">
        <v>1</v>
      </c>
      <c r="CT5" s="90" t="s">
        <v>1039</v>
      </c>
      <c r="CU5" s="90">
        <v>1</v>
      </c>
      <c r="CV5" s="90" t="s">
        <v>360</v>
      </c>
      <c r="CW5" s="90" t="s">
        <v>62</v>
      </c>
      <c r="CX5" s="93">
        <v>1</v>
      </c>
      <c r="CY5" s="82" t="s">
        <v>200</v>
      </c>
      <c r="CZ5" s="150">
        <v>46378</v>
      </c>
      <c r="DA5" s="76" cm="1">
        <f t="array" ref="DA5" xml:space="preserve"> _xlfn.IFS(CX5 = 1, CR5 * CS5 * 1000000, CX5 = 0.000001, CR5 * CS5 )</f>
        <v>645767.19999999995</v>
      </c>
      <c r="DC5" s="76">
        <f t="shared" ref="DC5" si="0">IF( DB5 = "", DA5, DB5)</f>
        <v>645767.19999999995</v>
      </c>
      <c r="DD5" s="79">
        <v>1.0294842133333333</v>
      </c>
      <c r="DE5" s="76">
        <f xml:space="preserve"> DC5 * DD5</f>
        <v>664807.13788846927</v>
      </c>
      <c r="DF5" s="79">
        <v>1.18063329601791</v>
      </c>
      <c r="DG5" s="79">
        <f xml:space="preserve"> ( DE5 * DF5 ) / 1000000</f>
        <v>0.78489344242149661</v>
      </c>
      <c r="DH5" s="100">
        <v>3.9699999999999999E-2</v>
      </c>
      <c r="DI5" s="79">
        <f t="shared" ref="DI5" si="1" xml:space="preserve"> ( DG5 * DH5 ) / 12</f>
        <v>2.5966891386777846E-3</v>
      </c>
      <c r="DK5" s="76" t="str">
        <f t="shared" ref="DK5" si="2">IF(DJ5="",J5,_xlfn.CONCAT(J5,DJ5))</f>
        <v>7WW200093</v>
      </c>
    </row>
    <row r="6" spans="1:115" s="90" customFormat="1">
      <c r="CO6" s="91"/>
    </row>
    <row r="7" spans="1:115">
      <c r="DC7" s="90"/>
      <c r="DD7" s="90"/>
      <c r="DE7" s="90"/>
      <c r="DG7" s="90"/>
    </row>
  </sheetData>
  <autoFilter ref="A4:DE5" xr:uid="{00000000-0001-0000-0700-000000000000}"/>
  <mergeCells count="1">
    <mergeCell ref="S2:T2"/>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D047D-8C82-4204-B9B0-1A0A2645B1DA}">
  <sheetPr codeName="Sheet25"/>
  <dimension ref="A1:DK19"/>
  <sheetViews>
    <sheetView showGridLines="0" topLeftCell="CY1" zoomScale="80" zoomScaleNormal="80" workbookViewId="0">
      <pane ySplit="4" topLeftCell="A5" activePane="bottomLeft" state="frozen"/>
      <selection pane="bottomLeft" activeCell="DG5" sqref="DG5:DG18"/>
      <selection activeCell="B42" sqref="B42"/>
    </sheetView>
  </sheetViews>
  <sheetFormatPr defaultColWidth="9" defaultRowHeight="22.15" outlineLevelCol="2"/>
  <cols>
    <col min="1" max="1" width="16" style="15" customWidth="1"/>
    <col min="2" max="2" width="0" style="15" hidden="1" customWidth="1" outlineLevel="1"/>
    <col min="3" max="3" width="11.42578125" style="15" hidden="1" customWidth="1" outlineLevel="1"/>
    <col min="4" max="7" width="0"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9" style="15" hidden="1" customWidth="1" outlineLevel="2"/>
    <col min="72" max="72" width="9.140625" style="15" hidden="1" customWidth="1" outlineLevel="2"/>
    <col min="73" max="75" width="9" style="15" hidden="1" customWidth="1" outlineLevel="2"/>
    <col min="76" max="77" width="9.140625" style="15" hidden="1" customWidth="1" outlineLevel="2"/>
    <col min="78" max="78" width="9" style="15" hidden="1" customWidth="1" outlineLevel="2"/>
    <col min="79" max="80" width="9.140625" style="15" hidden="1" customWidth="1" outlineLevel="2"/>
    <col min="81" max="81" width="9" style="15" hidden="1" customWidth="1" outlineLevel="2"/>
    <col min="82" max="84" width="9.140625" style="15" hidden="1" customWidth="1" outlineLevel="2"/>
    <col min="85" max="85" width="9"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2.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55"/>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55" t="s">
        <v>342</v>
      </c>
    </row>
    <row r="5" spans="1:115" s="90" customFormat="1" ht="22.5" thickTop="1">
      <c r="A5" s="90" t="s">
        <v>1040</v>
      </c>
      <c r="B5" s="90" t="s">
        <v>381</v>
      </c>
      <c r="C5" s="90" t="s">
        <v>1041</v>
      </c>
      <c r="F5" s="90" t="s">
        <v>344</v>
      </c>
      <c r="G5" s="90" t="s">
        <v>1042</v>
      </c>
      <c r="H5" s="90" t="s">
        <v>1043</v>
      </c>
      <c r="I5" s="90" t="s">
        <v>1044</v>
      </c>
      <c r="J5" s="90" t="s">
        <v>203</v>
      </c>
      <c r="K5" s="90" t="s">
        <v>1045</v>
      </c>
      <c r="L5" s="90" t="s">
        <v>1046</v>
      </c>
      <c r="M5" s="90" t="s">
        <v>1047</v>
      </c>
      <c r="N5" s="90" t="s">
        <v>351</v>
      </c>
      <c r="O5" s="90" t="s">
        <v>1048</v>
      </c>
      <c r="S5" s="90" t="s">
        <v>522</v>
      </c>
      <c r="T5" s="90" t="s">
        <v>354</v>
      </c>
      <c r="Y5" s="90" t="s">
        <v>355</v>
      </c>
      <c r="Z5" s="78">
        <v>45648</v>
      </c>
      <c r="AA5" s="90" t="s">
        <v>356</v>
      </c>
      <c r="AB5" s="90" t="s">
        <v>1049</v>
      </c>
      <c r="AC5" s="90">
        <v>439820</v>
      </c>
      <c r="AD5" s="90">
        <v>366810</v>
      </c>
      <c r="BI5" s="90">
        <v>11012</v>
      </c>
      <c r="BK5" s="90" t="s">
        <v>1050</v>
      </c>
      <c r="BL5" s="90" t="s">
        <v>1051</v>
      </c>
      <c r="BM5" s="90" t="s">
        <v>1052</v>
      </c>
      <c r="BO5" s="90" t="s">
        <v>1053</v>
      </c>
      <c r="BS5" s="90" t="s">
        <v>478</v>
      </c>
      <c r="CG5" s="90" t="s">
        <v>541</v>
      </c>
      <c r="CH5" s="90">
        <v>7.9</v>
      </c>
      <c r="CO5" s="91" t="s">
        <v>1054</v>
      </c>
      <c r="CP5" s="90" t="s">
        <v>1055</v>
      </c>
      <c r="CR5" s="90">
        <v>778365</v>
      </c>
      <c r="CS5" s="90">
        <v>10.223000000000001</v>
      </c>
      <c r="CT5" s="90">
        <v>0</v>
      </c>
      <c r="CU5" s="90">
        <v>1</v>
      </c>
      <c r="CV5" s="90" t="s">
        <v>360</v>
      </c>
      <c r="CW5" s="90" t="s">
        <v>1056</v>
      </c>
      <c r="CX5" s="151">
        <v>9.9999999999999995E-7</v>
      </c>
      <c r="CY5" s="82" t="s">
        <v>202</v>
      </c>
      <c r="CZ5" s="152">
        <v>46378</v>
      </c>
      <c r="DA5" s="76" cm="1">
        <f t="array" ref="DA5" xml:space="preserve"> _xlfn.IFS(CX5 = 1, CR5 * CS5 * 1000000, CX5 = 0.000001, CR5 * CS5 )</f>
        <v>7957225.3950000005</v>
      </c>
      <c r="DC5" s="76">
        <f t="shared" ref="DC5:DC8" si="0">IF( DB5 = "", DA5, DB5)</f>
        <v>7957225.3950000005</v>
      </c>
      <c r="DD5" s="79">
        <v>1.0315244799999999</v>
      </c>
      <c r="DE5" s="76">
        <f t="shared" ref="DE5:DE8" si="1" xml:space="preserve"> DC5 * DD5</f>
        <v>8208072.7878201688</v>
      </c>
      <c r="DF5" s="79">
        <v>1.18063329601791</v>
      </c>
      <c r="DG5" s="79">
        <f t="shared" ref="DG5:DG8" si="2" xml:space="preserve"> ( DE5 * DF5 ) / 1000000</f>
        <v>9.6907240294390409</v>
      </c>
      <c r="DH5" s="100">
        <v>3.9699999999999999E-2</v>
      </c>
      <c r="DI5" s="79">
        <f t="shared" ref="DI5:DI8" si="3" xml:space="preserve"> ( DG5 * DH5 ) / 12</f>
        <v>3.2060145330727492E-2</v>
      </c>
      <c r="DK5" s="76" t="str">
        <f t="shared" ref="DK5:DK8" si="4">IF(DJ5="",J5,IF(DJ5="AoN5","7TW100021AoN group",""))</f>
        <v>7YW100129</v>
      </c>
    </row>
    <row r="6" spans="1:115" s="90" customFormat="1">
      <c r="A6" s="90" t="s">
        <v>1057</v>
      </c>
      <c r="B6" s="90" t="s">
        <v>802</v>
      </c>
      <c r="F6" s="90" t="s">
        <v>344</v>
      </c>
      <c r="G6" s="90" t="s">
        <v>1042</v>
      </c>
      <c r="H6" s="90" t="s">
        <v>1043</v>
      </c>
      <c r="I6" s="90" t="s">
        <v>1044</v>
      </c>
      <c r="J6" s="90" t="s">
        <v>204</v>
      </c>
      <c r="K6" s="90" t="s">
        <v>1058</v>
      </c>
      <c r="L6" s="90" t="s">
        <v>1059</v>
      </c>
      <c r="M6" s="90" t="s">
        <v>1060</v>
      </c>
      <c r="N6" s="90" t="s">
        <v>351</v>
      </c>
      <c r="O6" s="90" t="s">
        <v>1061</v>
      </c>
      <c r="S6" s="90" t="s">
        <v>353</v>
      </c>
      <c r="T6" s="90" t="s">
        <v>959</v>
      </c>
      <c r="Y6" s="90" t="s">
        <v>1062</v>
      </c>
      <c r="Z6" s="78">
        <v>45648</v>
      </c>
      <c r="AA6" s="90" t="s">
        <v>356</v>
      </c>
      <c r="AB6" s="90" t="s">
        <v>1063</v>
      </c>
      <c r="AC6" s="90">
        <v>424670</v>
      </c>
      <c r="AD6" s="90">
        <v>433540</v>
      </c>
      <c r="BO6" s="90" t="s">
        <v>1064</v>
      </c>
      <c r="CH6" s="90">
        <v>2.74</v>
      </c>
      <c r="CO6" s="91" t="s">
        <v>1065</v>
      </c>
      <c r="CP6" s="90" t="s">
        <v>1055</v>
      </c>
      <c r="CR6" s="90">
        <v>590</v>
      </c>
      <c r="CS6" s="90">
        <v>5000</v>
      </c>
      <c r="CT6" s="90">
        <v>0</v>
      </c>
      <c r="CU6" s="90">
        <v>1</v>
      </c>
      <c r="CV6" s="90" t="s">
        <v>360</v>
      </c>
      <c r="CW6" s="90" t="s">
        <v>1066</v>
      </c>
      <c r="CX6" s="151">
        <v>9.9999999999999995E-7</v>
      </c>
      <c r="CY6" s="82" t="s">
        <v>202</v>
      </c>
      <c r="CZ6" s="152">
        <v>46477</v>
      </c>
      <c r="DA6" s="76" cm="1">
        <f t="array" ref="DA6" xml:space="preserve"> _xlfn.IFS(CX6 = 1, CR6 * CS6 * 1000000, CX6 = 0.000001, CR6 * CS6 )</f>
        <v>2950000</v>
      </c>
      <c r="DC6" s="76">
        <f t="shared" si="0"/>
        <v>2950000</v>
      </c>
      <c r="DD6" s="79">
        <v>1.0315244799999999</v>
      </c>
      <c r="DE6" s="76">
        <f t="shared" si="1"/>
        <v>3042997.2159999995</v>
      </c>
      <c r="DF6" s="79">
        <v>1.18063329601791</v>
      </c>
      <c r="DG6" s="79">
        <f t="shared" si="2"/>
        <v>3.5926638328994032</v>
      </c>
      <c r="DH6" s="100">
        <v>3.9699999999999999E-2</v>
      </c>
      <c r="DI6" s="79">
        <f t="shared" si="3"/>
        <v>1.188572951384219E-2</v>
      </c>
      <c r="DK6" s="76" t="str">
        <f t="shared" si="4"/>
        <v>7YW200641</v>
      </c>
    </row>
    <row r="7" spans="1:115" s="90" customFormat="1">
      <c r="A7" s="90" t="s">
        <v>1067</v>
      </c>
      <c r="B7" s="90" t="s">
        <v>802</v>
      </c>
      <c r="F7" s="90" t="s">
        <v>344</v>
      </c>
      <c r="G7" s="90" t="s">
        <v>1042</v>
      </c>
      <c r="H7" s="90" t="s">
        <v>1043</v>
      </c>
      <c r="I7" s="90" t="s">
        <v>1044</v>
      </c>
      <c r="J7" s="90" t="s">
        <v>205</v>
      </c>
      <c r="K7" s="90" t="s">
        <v>1068</v>
      </c>
      <c r="L7" s="90" t="s">
        <v>1059</v>
      </c>
      <c r="M7" s="90" t="s">
        <v>1060</v>
      </c>
      <c r="N7" s="90" t="s">
        <v>351</v>
      </c>
      <c r="O7" s="90" t="s">
        <v>1061</v>
      </c>
      <c r="S7" s="90" t="s">
        <v>353</v>
      </c>
      <c r="T7" s="90" t="s">
        <v>959</v>
      </c>
      <c r="Y7" s="90" t="s">
        <v>1062</v>
      </c>
      <c r="Z7" s="78">
        <v>45648</v>
      </c>
      <c r="AA7" s="90" t="s">
        <v>356</v>
      </c>
      <c r="AB7" s="90" t="s">
        <v>1069</v>
      </c>
      <c r="AC7" s="90">
        <v>423660</v>
      </c>
      <c r="AD7" s="90">
        <v>433150</v>
      </c>
      <c r="BO7" s="90" t="s">
        <v>1070</v>
      </c>
      <c r="CH7" s="90">
        <v>2.74</v>
      </c>
      <c r="CO7" s="91" t="s">
        <v>1071</v>
      </c>
      <c r="CP7" s="90" t="s">
        <v>1055</v>
      </c>
      <c r="CR7" s="90">
        <v>590</v>
      </c>
      <c r="CS7" s="90">
        <v>25000</v>
      </c>
      <c r="CT7" s="90">
        <v>0</v>
      </c>
      <c r="CU7" s="90">
        <v>1</v>
      </c>
      <c r="CV7" s="90" t="s">
        <v>360</v>
      </c>
      <c r="CW7" s="90" t="s">
        <v>1066</v>
      </c>
      <c r="CX7" s="151">
        <v>9.9999999999999995E-7</v>
      </c>
      <c r="CY7" s="82" t="s">
        <v>202</v>
      </c>
      <c r="CZ7" s="152">
        <v>46477</v>
      </c>
      <c r="DA7" s="76" cm="1">
        <f t="array" ref="DA7" xml:space="preserve"> _xlfn.IFS(CX7 = 1, CR7 * CS7 * 1000000, CX7 = 0.000001, CR7 * CS7 )</f>
        <v>14750000</v>
      </c>
      <c r="DC7" s="76">
        <f t="shared" si="0"/>
        <v>14750000</v>
      </c>
      <c r="DD7" s="79">
        <v>1.0315244799999999</v>
      </c>
      <c r="DE7" s="76">
        <f t="shared" si="1"/>
        <v>15214986.079999998</v>
      </c>
      <c r="DF7" s="79">
        <v>1.18063329601791</v>
      </c>
      <c r="DG7" s="79">
        <f t="shared" si="2"/>
        <v>17.963319164497019</v>
      </c>
      <c r="DH7" s="100">
        <v>3.9699999999999999E-2</v>
      </c>
      <c r="DI7" s="79">
        <f t="shared" si="3"/>
        <v>5.9428647569210964E-2</v>
      </c>
      <c r="DK7" s="76" t="str">
        <f t="shared" si="4"/>
        <v>7YW300068</v>
      </c>
    </row>
    <row r="8" spans="1:115" s="90" customFormat="1">
      <c r="A8" s="90" t="s">
        <v>1072</v>
      </c>
      <c r="B8" s="90" t="s">
        <v>802</v>
      </c>
      <c r="F8" s="90" t="s">
        <v>344</v>
      </c>
      <c r="G8" s="90" t="s">
        <v>1042</v>
      </c>
      <c r="H8" s="90" t="s">
        <v>1043</v>
      </c>
      <c r="I8" s="90" t="s">
        <v>1044</v>
      </c>
      <c r="J8" s="90" t="s">
        <v>206</v>
      </c>
      <c r="K8" s="90" t="s">
        <v>1073</v>
      </c>
      <c r="L8" s="90" t="s">
        <v>1059</v>
      </c>
      <c r="M8" s="90" t="s">
        <v>1060</v>
      </c>
      <c r="N8" s="90" t="s">
        <v>351</v>
      </c>
      <c r="O8" s="90" t="s">
        <v>1061</v>
      </c>
      <c r="S8" s="90" t="s">
        <v>353</v>
      </c>
      <c r="T8" s="90" t="s">
        <v>959</v>
      </c>
      <c r="Y8" s="90" t="s">
        <v>1062</v>
      </c>
      <c r="Z8" s="78">
        <v>45648</v>
      </c>
      <c r="AA8" s="90" t="s">
        <v>356</v>
      </c>
      <c r="AB8" s="90" t="s">
        <v>1074</v>
      </c>
      <c r="AC8" s="90">
        <v>420740</v>
      </c>
      <c r="AD8" s="90">
        <v>432870</v>
      </c>
      <c r="BO8" s="90" t="s">
        <v>1075</v>
      </c>
      <c r="CH8" s="90">
        <v>2.74</v>
      </c>
      <c r="CO8" s="91" t="s">
        <v>1076</v>
      </c>
      <c r="CP8" s="90" t="s">
        <v>1055</v>
      </c>
      <c r="CR8" s="90">
        <v>590</v>
      </c>
      <c r="CS8" s="90">
        <v>7500</v>
      </c>
      <c r="CT8" s="90">
        <v>0</v>
      </c>
      <c r="CU8" s="90">
        <v>1</v>
      </c>
      <c r="CV8" s="90" t="s">
        <v>360</v>
      </c>
      <c r="CW8" s="90" t="s">
        <v>1066</v>
      </c>
      <c r="CX8" s="151">
        <v>9.9999999999999995E-7</v>
      </c>
      <c r="CY8" s="82" t="s">
        <v>202</v>
      </c>
      <c r="CZ8" s="152">
        <v>46013</v>
      </c>
      <c r="DA8" s="76" cm="1">
        <f t="array" ref="DA8" xml:space="preserve"> _xlfn.IFS(CX8 = 1, CR8 * CS8 * 1000000, CX8 = 0.000001, CR8 * CS8 )</f>
        <v>4425000</v>
      </c>
      <c r="DC8" s="76">
        <f t="shared" si="0"/>
        <v>4425000</v>
      </c>
      <c r="DD8" s="79">
        <v>1.0315244799999999</v>
      </c>
      <c r="DE8" s="76">
        <f t="shared" si="1"/>
        <v>4564495.8239999991</v>
      </c>
      <c r="DF8" s="79">
        <v>1.18063329601791</v>
      </c>
      <c r="DG8" s="79">
        <f t="shared" si="2"/>
        <v>5.388995749349105</v>
      </c>
      <c r="DH8" s="100">
        <v>3.9699999999999999E-2</v>
      </c>
      <c r="DI8" s="79">
        <f t="shared" si="3"/>
        <v>1.7828594270763286E-2</v>
      </c>
      <c r="DK8" s="76" t="str">
        <f t="shared" si="4"/>
        <v>7YW300070</v>
      </c>
    </row>
    <row r="9" spans="1:115" s="90" customFormat="1">
      <c r="Z9" s="78"/>
      <c r="CO9" s="91"/>
      <c r="CS9" s="94"/>
      <c r="CX9" s="93"/>
      <c r="CY9" s="82"/>
      <c r="CZ9" s="99"/>
      <c r="DA9" s="76"/>
      <c r="DC9" s="76"/>
      <c r="DD9" s="79"/>
      <c r="DE9" s="76"/>
      <c r="DF9" s="79"/>
      <c r="DG9" s="100"/>
      <c r="DH9" s="100"/>
      <c r="DI9" s="79"/>
      <c r="DK9" s="76"/>
    </row>
    <row r="10" spans="1:115" s="90" customFormat="1">
      <c r="Z10" s="78"/>
      <c r="CO10" s="91"/>
      <c r="CS10" s="94"/>
      <c r="CX10" s="93"/>
      <c r="CY10" s="82"/>
      <c r="CZ10" s="99"/>
      <c r="DA10" s="76"/>
      <c r="DC10" s="76"/>
      <c r="DD10" s="79"/>
      <c r="DE10" s="76"/>
      <c r="DF10" s="79"/>
      <c r="DG10" s="100"/>
      <c r="DH10" s="100"/>
      <c r="DI10" s="79"/>
      <c r="DK10" s="76"/>
    </row>
    <row r="11" spans="1:115" s="90" customFormat="1">
      <c r="Z11" s="78"/>
      <c r="CO11" s="91"/>
      <c r="CS11" s="94"/>
      <c r="CX11" s="93"/>
      <c r="CY11" s="82"/>
      <c r="CZ11" s="99"/>
      <c r="DA11" s="76"/>
      <c r="DC11" s="76"/>
      <c r="DD11" s="79"/>
      <c r="DE11" s="76"/>
      <c r="DF11" s="79"/>
      <c r="DG11" s="100"/>
      <c r="DH11" s="100"/>
      <c r="DI11" s="79"/>
      <c r="DK11" s="76"/>
    </row>
    <row r="12" spans="1:115" s="90" customFormat="1">
      <c r="Z12" s="78"/>
      <c r="CO12" s="91"/>
      <c r="CX12" s="93"/>
      <c r="CY12" s="82"/>
      <c r="CZ12" s="99"/>
      <c r="DA12" s="76"/>
      <c r="DC12" s="76"/>
      <c r="DD12" s="79"/>
      <c r="DE12" s="76"/>
      <c r="DF12" s="100"/>
      <c r="DG12" s="100"/>
      <c r="DH12" s="100"/>
      <c r="DI12" s="79"/>
      <c r="DK12" s="76"/>
    </row>
    <row r="13" spans="1:115" s="90" customFormat="1">
      <c r="Z13" s="78"/>
      <c r="CO13" s="91"/>
      <c r="CX13" s="93"/>
      <c r="CY13" s="82"/>
      <c r="DA13" s="76"/>
      <c r="DC13" s="76"/>
      <c r="DD13" s="79"/>
      <c r="DE13" s="76"/>
      <c r="DF13" s="79"/>
      <c r="DG13" s="100"/>
      <c r="DH13" s="100"/>
      <c r="DI13" s="79"/>
      <c r="DK13" s="76"/>
    </row>
    <row r="14" spans="1:115" s="90" customFormat="1">
      <c r="Z14" s="78"/>
      <c r="CO14" s="91"/>
      <c r="CX14" s="93"/>
      <c r="CY14" s="82"/>
      <c r="DA14" s="76"/>
      <c r="DC14" s="76"/>
      <c r="DD14" s="79"/>
      <c r="DE14" s="76"/>
      <c r="DF14" s="79"/>
      <c r="DG14" s="100"/>
      <c r="DH14" s="100"/>
      <c r="DI14" s="79"/>
      <c r="DK14" s="76"/>
    </row>
    <row r="15" spans="1:115" s="90" customFormat="1">
      <c r="Z15" s="78"/>
      <c r="CO15" s="91"/>
      <c r="CX15" s="93"/>
      <c r="CY15" s="82"/>
      <c r="DA15" s="76"/>
      <c r="DC15" s="76"/>
      <c r="DD15" s="79"/>
      <c r="DE15" s="76"/>
      <c r="DF15" s="79"/>
      <c r="DG15" s="100"/>
      <c r="DH15" s="100"/>
      <c r="DI15" s="79"/>
      <c r="DK15" s="76"/>
    </row>
    <row r="16" spans="1:115" s="90" customFormat="1">
      <c r="Z16" s="78"/>
      <c r="CO16" s="91"/>
      <c r="CX16" s="93"/>
      <c r="CY16" s="82"/>
      <c r="DA16" s="76"/>
      <c r="DC16" s="76"/>
      <c r="DD16" s="79"/>
      <c r="DE16" s="76"/>
      <c r="DF16" s="79"/>
      <c r="DG16" s="100"/>
      <c r="DH16" s="100"/>
      <c r="DI16" s="79"/>
      <c r="DK16" s="76"/>
    </row>
    <row r="17" spans="26:115" s="90" customFormat="1">
      <c r="Z17" s="78"/>
      <c r="CO17" s="91"/>
      <c r="CX17" s="93"/>
      <c r="CY17" s="82"/>
      <c r="DA17" s="76"/>
      <c r="DC17" s="76"/>
      <c r="DD17" s="79"/>
      <c r="DE17" s="76"/>
      <c r="DF17" s="79"/>
      <c r="DG17" s="100"/>
      <c r="DH17" s="100"/>
      <c r="DI17" s="79"/>
      <c r="DK17" s="76"/>
    </row>
    <row r="18" spans="26:115" s="90" customFormat="1">
      <c r="CO18" s="91"/>
    </row>
    <row r="19" spans="26:115">
      <c r="DC19" s="90"/>
      <c r="DD19" s="90"/>
      <c r="DE19" s="90"/>
      <c r="DG19" s="90"/>
    </row>
  </sheetData>
  <autoFilter ref="A4:DE18" xr:uid="{00000000-0001-0000-0700-000000000000}"/>
  <mergeCells count="1">
    <mergeCell ref="S2:T2"/>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6F41-7FA5-4545-A1E1-A015711A666D}">
  <sheetPr codeName="Sheet18"/>
  <dimension ref="A1:DK133"/>
  <sheetViews>
    <sheetView showGridLines="0" topLeftCell="CX1" zoomScale="80" zoomScaleNormal="80" workbookViewId="0">
      <selection activeCell="DF1" sqref="DF1"/>
    </sheetView>
  </sheetViews>
  <sheetFormatPr defaultColWidth="9" defaultRowHeight="22.15" outlineLevelCol="2"/>
  <cols>
    <col min="1" max="1" width="16" style="15" customWidth="1"/>
    <col min="2" max="2" width="9" style="15" hidden="1" customWidth="1" outlineLevel="1"/>
    <col min="3" max="3" width="11.42578125" style="15" hidden="1" customWidth="1" outlineLevel="1"/>
    <col min="4" max="7" width="9" style="15" hidden="1" customWidth="1" outlineLevel="1"/>
    <col min="8" max="8" width="14.140625" style="15" hidden="1" customWidth="1" outlineLevel="1"/>
    <col min="9" max="9" width="29" style="15" customWidth="1" collapsed="1"/>
    <col min="10" max="10" width="14.7109375" style="15" bestFit="1" customWidth="1"/>
    <col min="11" max="11" width="28.7109375" style="15" customWidth="1"/>
    <col min="12" max="12" width="12.85546875" style="15" hidden="1" customWidth="1" outlineLevel="1"/>
    <col min="13" max="13" width="12.140625" style="15" hidden="1" customWidth="1" outlineLevel="1"/>
    <col min="14" max="18" width="9" style="15" hidden="1" customWidth="1" outlineLevel="1"/>
    <col min="19" max="19" width="13.140625" style="15" hidden="1" customWidth="1" outlineLevel="1"/>
    <col min="20" max="24" width="9" style="15" hidden="1" customWidth="1" outlineLevel="1"/>
    <col min="25" max="25" width="10.5703125" style="15" hidden="1" customWidth="1" outlineLevel="1"/>
    <col min="26" max="26" width="13.5703125" style="15" hidden="1" customWidth="1" outlineLevel="1"/>
    <col min="27" max="27" width="9" style="15" hidden="1" customWidth="1" outlineLevel="1"/>
    <col min="28" max="29" width="9.140625" style="15" hidden="1" customWidth="1" outlineLevel="1"/>
    <col min="30" max="30" width="11" style="15" hidden="1" customWidth="1" outlineLevel="1"/>
    <col min="31" max="60" width="9" style="15" hidden="1" customWidth="1" outlineLevel="2"/>
    <col min="61" max="61" width="12.7109375" style="15" hidden="1" customWidth="1" outlineLevel="1" collapsed="1"/>
    <col min="62" max="63" width="9.140625" style="15" hidden="1" customWidth="1" outlineLevel="1"/>
    <col min="64" max="64" width="19.42578125" style="15" hidden="1" customWidth="1" outlineLevel="1"/>
    <col min="65" max="65" width="9.140625" style="15" hidden="1" customWidth="1" outlineLevel="1"/>
    <col min="66" max="68" width="9" style="15" hidden="1" customWidth="1" outlineLevel="1"/>
    <col min="69" max="71" width="9" style="15" hidden="1" customWidth="1" outlineLevel="2"/>
    <col min="72" max="72" width="9.140625" style="15" hidden="1" customWidth="1" outlineLevel="2"/>
    <col min="73" max="75" width="9" style="15" hidden="1" customWidth="1" outlineLevel="2"/>
    <col min="76" max="77" width="9.140625" style="15" hidden="1" customWidth="1" outlineLevel="2"/>
    <col min="78" max="78" width="9" style="15" hidden="1" customWidth="1" outlineLevel="2"/>
    <col min="79" max="80" width="9.140625" style="15" hidden="1" customWidth="1" outlineLevel="2"/>
    <col min="81" max="81" width="9" style="15" hidden="1" customWidth="1" outlineLevel="2"/>
    <col min="82" max="84" width="9.140625" style="15" hidden="1" customWidth="1" outlineLevel="2"/>
    <col min="85" max="85" width="9" style="15" hidden="1" customWidth="1" outlineLevel="2"/>
    <col min="86" max="86" width="9.140625" style="15" hidden="1" customWidth="1" outlineLevel="1" collapsed="1"/>
    <col min="87" max="92" width="9" style="15" hidden="1" customWidth="1" outlineLevel="1"/>
    <col min="93" max="93" width="10.5703125" style="101" hidden="1" customWidth="1" outlineLevel="1"/>
    <col min="94" max="94" width="11.85546875" style="15" hidden="1" customWidth="1" outlineLevel="1"/>
    <col min="95" max="95" width="13" style="15" hidden="1" customWidth="1" outlineLevel="1"/>
    <col min="96" max="96" width="12.85546875" style="15" bestFit="1" customWidth="1" collapsed="1"/>
    <col min="97" max="97" width="12.42578125" style="15" customWidth="1"/>
    <col min="98" max="98" width="10.5703125" style="15" customWidth="1"/>
    <col min="99" max="99" width="24.7109375" style="15" customWidth="1"/>
    <col min="100" max="100" width="9" style="15"/>
    <col min="101" max="101" width="14" style="15" customWidth="1"/>
    <col min="102" max="102" width="13.140625" style="15" customWidth="1"/>
    <col min="103" max="103" width="12.85546875" style="15" customWidth="1"/>
    <col min="104" max="104" width="29" style="15" customWidth="1"/>
    <col min="105" max="105" width="13.85546875" style="15" bestFit="1" customWidth="1"/>
    <col min="106" max="106" width="14.85546875" style="15" customWidth="1"/>
    <col min="107" max="109" width="17.5703125" style="15" customWidth="1"/>
    <col min="110" max="110" width="13.7109375" style="15" customWidth="1"/>
    <col min="111" max="111" width="20.85546875" style="15" customWidth="1"/>
    <col min="112" max="112" width="11.7109375" style="15" customWidth="1"/>
    <col min="113" max="113" width="14" style="15" customWidth="1"/>
    <col min="114" max="114" width="13.42578125" style="15" customWidth="1"/>
    <col min="115" max="115" width="18.5703125" style="15" customWidth="1"/>
    <col min="116" max="16384" width="9" style="15"/>
  </cols>
  <sheetData>
    <row r="1" spans="1:115" ht="28.9" thickBot="1">
      <c r="A1" s="11" t="s">
        <v>219</v>
      </c>
      <c r="B1" s="11"/>
      <c r="C1" s="11"/>
      <c r="D1" s="11"/>
      <c r="E1" s="11"/>
      <c r="F1" s="156"/>
      <c r="G1" s="156"/>
      <c r="H1" s="12" t="s">
        <v>220</v>
      </c>
      <c r="I1" s="13"/>
      <c r="J1" s="14"/>
      <c r="K1" s="157"/>
      <c r="L1" s="156"/>
      <c r="M1" s="157"/>
      <c r="N1" s="156"/>
      <c r="O1" s="158"/>
      <c r="P1" s="158"/>
      <c r="Q1" s="158"/>
      <c r="R1" s="158"/>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9"/>
      <c r="BD1" s="156"/>
      <c r="BE1" s="156"/>
      <c r="BF1" s="156"/>
      <c r="BG1" s="156"/>
      <c r="BH1" s="156"/>
      <c r="BI1" s="156"/>
      <c r="BJ1" s="156"/>
      <c r="BK1" s="156"/>
      <c r="BL1" s="156"/>
      <c r="BM1" s="156"/>
      <c r="BN1" s="156"/>
      <c r="BO1" s="156"/>
      <c r="BP1" s="156"/>
      <c r="BQ1" s="156"/>
      <c r="BR1" s="156"/>
      <c r="BS1" s="156"/>
      <c r="BT1" s="157"/>
      <c r="BU1" s="156"/>
      <c r="BV1" s="156"/>
      <c r="BW1" s="156"/>
      <c r="BX1" s="156"/>
      <c r="BY1" s="156"/>
      <c r="BZ1" s="156"/>
      <c r="CA1" s="156"/>
      <c r="CB1" s="156"/>
      <c r="CC1" s="156"/>
      <c r="CD1" s="156"/>
      <c r="CE1" s="156"/>
      <c r="CF1" s="156"/>
      <c r="CG1" s="156"/>
      <c r="CH1" s="156"/>
      <c r="CI1" s="156"/>
      <c r="CJ1" s="156"/>
      <c r="CK1" s="156"/>
      <c r="CL1" s="156"/>
      <c r="CM1" s="156"/>
      <c r="CN1" s="156"/>
      <c r="CO1" s="160"/>
      <c r="CP1" s="156"/>
      <c r="CQ1" s="13"/>
    </row>
    <row r="2" spans="1:115" ht="22.5" thickBot="1">
      <c r="A2" s="16"/>
      <c r="B2" s="16"/>
      <c r="C2" s="16"/>
      <c r="D2" s="16"/>
      <c r="E2" s="16"/>
      <c r="F2" s="17"/>
      <c r="G2" s="17"/>
      <c r="H2" s="17"/>
      <c r="I2" s="17"/>
      <c r="J2" s="18"/>
      <c r="K2" s="17"/>
      <c r="L2" s="18"/>
      <c r="M2" s="19"/>
      <c r="N2" s="18"/>
      <c r="O2" s="20"/>
      <c r="P2" s="20"/>
      <c r="Q2" s="20"/>
      <c r="R2" s="20"/>
      <c r="S2" s="172"/>
      <c r="T2" s="173"/>
      <c r="U2" s="22"/>
      <c r="V2" s="21"/>
      <c r="W2" s="21"/>
      <c r="X2" s="21"/>
      <c r="Y2" s="23"/>
      <c r="Z2" s="21"/>
      <c r="AA2" s="21"/>
      <c r="AB2" s="18"/>
      <c r="AC2" s="18"/>
      <c r="AD2" s="18"/>
      <c r="AE2" s="21"/>
      <c r="AF2" s="21"/>
      <c r="AG2" s="24"/>
      <c r="AH2" s="24"/>
      <c r="AI2" s="25" t="s">
        <v>221</v>
      </c>
      <c r="AJ2" s="26"/>
      <c r="AK2" s="26"/>
      <c r="AL2" s="26"/>
      <c r="AM2" s="26"/>
      <c r="AN2" s="26"/>
      <c r="AO2" s="26"/>
      <c r="AP2" s="26"/>
      <c r="AQ2" s="26"/>
      <c r="AR2" s="26"/>
      <c r="AS2" s="26"/>
      <c r="AT2" s="26"/>
      <c r="AU2" s="26"/>
      <c r="AV2" s="26"/>
      <c r="AW2" s="26"/>
      <c r="AX2" s="26"/>
      <c r="AY2" s="26"/>
      <c r="AZ2" s="27"/>
      <c r="BA2" s="17"/>
      <c r="BB2" s="17"/>
      <c r="BC2" s="18"/>
      <c r="BD2" s="18"/>
      <c r="BE2" s="18"/>
      <c r="BF2" s="18"/>
      <c r="BG2" s="18"/>
      <c r="BH2" s="18"/>
      <c r="BI2" s="18"/>
      <c r="BJ2" s="17"/>
      <c r="BK2" s="17"/>
      <c r="BL2" s="17"/>
      <c r="BM2" s="17"/>
      <c r="BN2" s="17"/>
      <c r="BO2" s="17"/>
      <c r="BP2" s="17"/>
      <c r="BQ2" s="17"/>
      <c r="BR2" s="17"/>
      <c r="BS2" s="28"/>
      <c r="BT2" s="29"/>
      <c r="BU2" s="30"/>
      <c r="BV2" s="17"/>
      <c r="BW2" s="17"/>
      <c r="BX2" s="17"/>
      <c r="BY2" s="17"/>
      <c r="BZ2" s="17"/>
      <c r="CA2" s="17"/>
      <c r="CB2" s="17"/>
      <c r="CC2" s="17"/>
      <c r="CD2" s="17"/>
      <c r="CE2" s="17"/>
      <c r="CF2" s="17"/>
      <c r="CG2" s="17"/>
      <c r="CH2" s="18"/>
      <c r="CI2" s="18"/>
      <c r="CJ2" s="18"/>
      <c r="CK2" s="18"/>
      <c r="CL2" s="18"/>
      <c r="CM2" s="17"/>
      <c r="CN2" s="18"/>
      <c r="CO2" s="31"/>
      <c r="CP2" s="18"/>
      <c r="CQ2" s="13"/>
      <c r="CR2" s="32"/>
      <c r="CZ2" s="33"/>
      <c r="DA2" s="33"/>
      <c r="DB2" s="33"/>
      <c r="DC2" s="33"/>
      <c r="DD2" s="33"/>
      <c r="DE2" s="33"/>
      <c r="DF2" s="33"/>
      <c r="DG2" s="34"/>
      <c r="DH2" s="105"/>
      <c r="DI2" s="105"/>
      <c r="DJ2" s="105"/>
      <c r="DK2" s="105"/>
    </row>
    <row r="3" spans="1:115" ht="23.25" thickTop="1" thickBot="1">
      <c r="A3" s="156" t="s">
        <v>222</v>
      </c>
      <c r="B3" s="156"/>
      <c r="C3" s="156"/>
      <c r="D3" s="161"/>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6"/>
      <c r="AI3" s="37" t="s">
        <v>223</v>
      </c>
      <c r="AJ3" s="38"/>
      <c r="AK3" s="38"/>
      <c r="AL3" s="38"/>
      <c r="AM3" s="39"/>
      <c r="AN3" s="40" t="s">
        <v>224</v>
      </c>
      <c r="AO3" s="41"/>
      <c r="AP3" s="37" t="s">
        <v>225</v>
      </c>
      <c r="AQ3" s="38"/>
      <c r="AR3" s="38"/>
      <c r="AS3" s="38"/>
      <c r="AT3" s="38"/>
      <c r="AU3" s="38"/>
      <c r="AV3" s="38"/>
      <c r="AW3" s="38"/>
      <c r="AX3" s="37" t="s">
        <v>226</v>
      </c>
      <c r="AY3" s="39"/>
      <c r="AZ3" s="42" t="s">
        <v>227</v>
      </c>
      <c r="BA3" s="43" t="s">
        <v>228</v>
      </c>
      <c r="BB3" s="44"/>
      <c r="BC3" s="44"/>
      <c r="BD3" s="44"/>
      <c r="BE3" s="44"/>
      <c r="BF3" s="44"/>
      <c r="BG3" s="44"/>
      <c r="BH3" s="44"/>
      <c r="BI3" s="44"/>
      <c r="BJ3" s="44"/>
      <c r="BK3" s="44"/>
      <c r="BL3" s="44"/>
      <c r="BM3" s="44"/>
      <c r="BN3" s="44"/>
      <c r="BO3" s="44"/>
      <c r="BP3" s="45"/>
      <c r="BQ3" s="46"/>
      <c r="BR3" s="47"/>
      <c r="BS3" s="47"/>
      <c r="BT3" s="47"/>
      <c r="BU3" s="47"/>
      <c r="BV3" s="47"/>
      <c r="BW3" s="47"/>
      <c r="BX3" s="48" t="s">
        <v>229</v>
      </c>
      <c r="BY3" s="47"/>
      <c r="BZ3" s="47"/>
      <c r="CA3" s="47"/>
      <c r="CB3" s="47"/>
      <c r="CC3" s="47"/>
      <c r="CD3" s="47"/>
      <c r="CE3" s="47"/>
      <c r="CF3" s="47"/>
      <c r="CG3" s="47"/>
      <c r="CH3" s="49" t="s">
        <v>230</v>
      </c>
      <c r="CI3" s="50"/>
      <c r="CJ3" s="50"/>
      <c r="CK3" s="50"/>
      <c r="CL3" s="50"/>
      <c r="CM3" s="50"/>
      <c r="CN3" s="51"/>
      <c r="CO3" s="162"/>
      <c r="CP3" s="163"/>
      <c r="CQ3" s="13"/>
      <c r="CR3" s="52" t="s">
        <v>231</v>
      </c>
      <c r="CS3" s="53"/>
      <c r="CT3" s="53"/>
      <c r="CU3" s="53"/>
      <c r="CV3" s="54"/>
      <c r="CW3" s="54"/>
      <c r="CX3" s="54"/>
      <c r="CY3" s="54"/>
      <c r="CZ3" s="54"/>
      <c r="DA3" s="54"/>
      <c r="DB3" s="54"/>
      <c r="DC3" s="54"/>
      <c r="DD3" s="54"/>
      <c r="DE3" s="54"/>
      <c r="DF3" s="54"/>
      <c r="DG3" s="55"/>
      <c r="DH3" s="55"/>
      <c r="DI3" s="55"/>
      <c r="DJ3" s="55"/>
      <c r="DK3" s="106"/>
    </row>
    <row r="4" spans="1:115" ht="180.75" thickBot="1">
      <c r="A4" s="56" t="s">
        <v>232</v>
      </c>
      <c r="B4" s="57" t="s">
        <v>233</v>
      </c>
      <c r="C4" s="57" t="s">
        <v>234</v>
      </c>
      <c r="D4" s="57" t="s">
        <v>235</v>
      </c>
      <c r="E4" s="57" t="s">
        <v>236</v>
      </c>
      <c r="F4" s="58" t="s">
        <v>237</v>
      </c>
      <c r="G4" s="58" t="s">
        <v>238</v>
      </c>
      <c r="H4" s="58" t="s">
        <v>239</v>
      </c>
      <c r="I4" s="59" t="s">
        <v>240</v>
      </c>
      <c r="J4" s="58" t="s">
        <v>241</v>
      </c>
      <c r="K4" s="58" t="s">
        <v>242</v>
      </c>
      <c r="L4" s="58" t="s">
        <v>243</v>
      </c>
      <c r="M4" s="58" t="s">
        <v>244</v>
      </c>
      <c r="N4" s="58" t="s">
        <v>245</v>
      </c>
      <c r="O4" s="58" t="s">
        <v>246</v>
      </c>
      <c r="P4" s="58" t="s">
        <v>247</v>
      </c>
      <c r="Q4" s="58" t="s">
        <v>247</v>
      </c>
      <c r="R4" s="58" t="s">
        <v>247</v>
      </c>
      <c r="S4" s="60" t="s">
        <v>248</v>
      </c>
      <c r="T4" s="61" t="s">
        <v>249</v>
      </c>
      <c r="U4" s="61" t="s">
        <v>250</v>
      </c>
      <c r="V4" s="61" t="s">
        <v>251</v>
      </c>
      <c r="W4" s="61" t="s">
        <v>252</v>
      </c>
      <c r="X4" s="61" t="s">
        <v>253</v>
      </c>
      <c r="Y4" s="58" t="s">
        <v>254</v>
      </c>
      <c r="Z4" s="62" t="s">
        <v>255</v>
      </c>
      <c r="AA4" s="59" t="s">
        <v>256</v>
      </c>
      <c r="AB4" s="58" t="s">
        <v>257</v>
      </c>
      <c r="AC4" s="58" t="s">
        <v>258</v>
      </c>
      <c r="AD4" s="58" t="s">
        <v>259</v>
      </c>
      <c r="AE4" s="58" t="s">
        <v>260</v>
      </c>
      <c r="AF4" s="58" t="s">
        <v>261</v>
      </c>
      <c r="AG4" s="58" t="s">
        <v>262</v>
      </c>
      <c r="AH4" s="58" t="s">
        <v>263</v>
      </c>
      <c r="AI4" s="63" t="s">
        <v>264</v>
      </c>
      <c r="AJ4" s="63" t="s">
        <v>265</v>
      </c>
      <c r="AK4" s="63" t="s">
        <v>266</v>
      </c>
      <c r="AL4" s="63" t="s">
        <v>267</v>
      </c>
      <c r="AM4" s="63" t="s">
        <v>268</v>
      </c>
      <c r="AN4" s="63" t="s">
        <v>269</v>
      </c>
      <c r="AO4" s="63" t="s">
        <v>270</v>
      </c>
      <c r="AP4" s="63" t="s">
        <v>271</v>
      </c>
      <c r="AQ4" s="63" t="s">
        <v>272</v>
      </c>
      <c r="AR4" s="63" t="s">
        <v>273</v>
      </c>
      <c r="AS4" s="63" t="s">
        <v>274</v>
      </c>
      <c r="AT4" s="63" t="s">
        <v>275</v>
      </c>
      <c r="AU4" s="63" t="s">
        <v>276</v>
      </c>
      <c r="AV4" s="63" t="s">
        <v>277</v>
      </c>
      <c r="AW4" s="63" t="s">
        <v>278</v>
      </c>
      <c r="AX4" s="63" t="s">
        <v>279</v>
      </c>
      <c r="AY4" s="63" t="s">
        <v>280</v>
      </c>
      <c r="AZ4" s="63" t="s">
        <v>281</v>
      </c>
      <c r="BA4" s="64" t="s">
        <v>282</v>
      </c>
      <c r="BB4" s="64" t="s">
        <v>283</v>
      </c>
      <c r="BC4" s="65" t="s">
        <v>284</v>
      </c>
      <c r="BD4" s="64" t="s">
        <v>285</v>
      </c>
      <c r="BE4" s="64" t="s">
        <v>286</v>
      </c>
      <c r="BF4" s="64" t="s">
        <v>287</v>
      </c>
      <c r="BG4" s="64" t="s">
        <v>288</v>
      </c>
      <c r="BH4" s="64" t="s">
        <v>289</v>
      </c>
      <c r="BI4" s="64" t="s">
        <v>290</v>
      </c>
      <c r="BJ4" s="64" t="s">
        <v>291</v>
      </c>
      <c r="BK4" s="64" t="s">
        <v>292</v>
      </c>
      <c r="BL4" s="64" t="s">
        <v>293</v>
      </c>
      <c r="BM4" s="64" t="s">
        <v>294</v>
      </c>
      <c r="BN4" s="64" t="s">
        <v>295</v>
      </c>
      <c r="BO4" s="64" t="s">
        <v>296</v>
      </c>
      <c r="BP4" s="64" t="s">
        <v>297</v>
      </c>
      <c r="BQ4" s="66" t="s">
        <v>298</v>
      </c>
      <c r="BR4" s="66" t="s">
        <v>299</v>
      </c>
      <c r="BS4" s="66" t="s">
        <v>300</v>
      </c>
      <c r="BT4" s="66" t="s">
        <v>301</v>
      </c>
      <c r="BU4" s="66" t="s">
        <v>302</v>
      </c>
      <c r="BV4" s="66" t="s">
        <v>303</v>
      </c>
      <c r="BW4" s="66" t="s">
        <v>304</v>
      </c>
      <c r="BX4" s="67" t="s">
        <v>305</v>
      </c>
      <c r="BY4" s="67" t="s">
        <v>306</v>
      </c>
      <c r="BZ4" s="66" t="s">
        <v>307</v>
      </c>
      <c r="CA4" s="68" t="s">
        <v>308</v>
      </c>
      <c r="CB4" s="68" t="s">
        <v>309</v>
      </c>
      <c r="CC4" s="68" t="s">
        <v>310</v>
      </c>
      <c r="CD4" s="67" t="s">
        <v>311</v>
      </c>
      <c r="CE4" s="67" t="s">
        <v>312</v>
      </c>
      <c r="CF4" s="67" t="s">
        <v>313</v>
      </c>
      <c r="CG4" s="67" t="s">
        <v>314</v>
      </c>
      <c r="CH4" s="69" t="s">
        <v>315</v>
      </c>
      <c r="CI4" s="69" t="s">
        <v>316</v>
      </c>
      <c r="CJ4" s="69" t="s">
        <v>317</v>
      </c>
      <c r="CK4" s="69" t="s">
        <v>318</v>
      </c>
      <c r="CL4" s="69" t="s">
        <v>319</v>
      </c>
      <c r="CM4" s="70" t="s">
        <v>320</v>
      </c>
      <c r="CN4" s="70" t="s">
        <v>321</v>
      </c>
      <c r="CO4" s="71" t="s">
        <v>322</v>
      </c>
      <c r="CP4" s="72" t="s">
        <v>323</v>
      </c>
      <c r="CQ4" s="72" t="s">
        <v>324</v>
      </c>
      <c r="CR4" s="73" t="s">
        <v>325</v>
      </c>
      <c r="CS4" s="73" t="s">
        <v>326</v>
      </c>
      <c r="CT4" s="73" t="s">
        <v>327</v>
      </c>
      <c r="CU4" s="73" t="s">
        <v>328</v>
      </c>
      <c r="CV4" s="73" t="s">
        <v>329</v>
      </c>
      <c r="CW4" s="73" t="s">
        <v>59</v>
      </c>
      <c r="CX4" s="73" t="s">
        <v>330</v>
      </c>
      <c r="CY4" s="73" t="s">
        <v>41</v>
      </c>
      <c r="CZ4" s="73" t="s">
        <v>331</v>
      </c>
      <c r="DA4" s="73" t="s">
        <v>332</v>
      </c>
      <c r="DB4" s="73" t="s">
        <v>333</v>
      </c>
      <c r="DC4" s="73" t="s">
        <v>334</v>
      </c>
      <c r="DD4" s="73" t="s">
        <v>335</v>
      </c>
      <c r="DE4" s="73" t="s">
        <v>336</v>
      </c>
      <c r="DF4" s="73" t="s">
        <v>337</v>
      </c>
      <c r="DG4" s="55" t="s">
        <v>338</v>
      </c>
      <c r="DH4" s="55" t="s">
        <v>339</v>
      </c>
      <c r="DI4" s="55" t="s">
        <v>340</v>
      </c>
      <c r="DJ4" s="55" t="s">
        <v>341</v>
      </c>
      <c r="DK4" s="106" t="s">
        <v>342</v>
      </c>
    </row>
    <row r="5" spans="1:115" s="76" customFormat="1" ht="22.5" thickTop="1">
      <c r="A5" s="74" t="s">
        <v>343</v>
      </c>
      <c r="B5" s="75"/>
      <c r="C5" s="74"/>
      <c r="D5" s="74"/>
      <c r="E5" s="74"/>
      <c r="F5" s="74" t="s">
        <v>344</v>
      </c>
      <c r="G5" s="74" t="s">
        <v>345</v>
      </c>
      <c r="H5" s="74" t="s">
        <v>346</v>
      </c>
      <c r="I5" s="74" t="s">
        <v>347</v>
      </c>
      <c r="J5" s="74" t="s">
        <v>61</v>
      </c>
      <c r="K5" s="74" t="s">
        <v>348</v>
      </c>
      <c r="L5" s="74" t="s">
        <v>349</v>
      </c>
      <c r="M5" s="74" t="s">
        <v>350</v>
      </c>
      <c r="N5" s="74" t="s">
        <v>351</v>
      </c>
      <c r="O5" s="74" t="s">
        <v>352</v>
      </c>
      <c r="P5" s="74"/>
      <c r="Q5" s="74"/>
      <c r="R5" s="74"/>
      <c r="S5" s="76" t="s">
        <v>353</v>
      </c>
      <c r="T5" s="74" t="s">
        <v>354</v>
      </c>
      <c r="U5" s="74"/>
      <c r="V5" s="74"/>
      <c r="W5" s="74"/>
      <c r="X5" s="74"/>
      <c r="Y5" s="77" t="s">
        <v>355</v>
      </c>
      <c r="Z5" s="78">
        <v>45648</v>
      </c>
      <c r="AA5" s="74" t="s">
        <v>356</v>
      </c>
      <c r="AB5" s="74" t="s">
        <v>357</v>
      </c>
      <c r="AC5" s="74">
        <v>477360</v>
      </c>
      <c r="AD5" s="74">
        <v>236670</v>
      </c>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v>114</v>
      </c>
      <c r="BJ5" s="74"/>
      <c r="BK5" s="74">
        <v>2.5</v>
      </c>
      <c r="BL5" s="74" t="s">
        <v>358</v>
      </c>
      <c r="BM5" s="74">
        <v>30</v>
      </c>
      <c r="BN5" s="74"/>
      <c r="BO5" s="74"/>
      <c r="BP5" s="74"/>
      <c r="BQ5" s="74"/>
      <c r="BR5" s="74"/>
      <c r="BS5" s="74"/>
      <c r="BT5" s="74"/>
      <c r="BU5" s="74"/>
      <c r="BV5" s="74"/>
      <c r="BW5" s="74"/>
      <c r="BX5" s="74"/>
      <c r="BY5" s="74"/>
      <c r="BZ5" s="74"/>
      <c r="CA5" s="74"/>
      <c r="CB5" s="74"/>
      <c r="CC5" s="74"/>
      <c r="CD5" s="74"/>
      <c r="CE5" s="74"/>
      <c r="CF5" s="74"/>
      <c r="CG5" s="74"/>
      <c r="CH5" s="74">
        <v>1</v>
      </c>
      <c r="CI5" s="74"/>
      <c r="CJ5" s="74"/>
      <c r="CK5" s="74"/>
      <c r="CL5" s="74"/>
      <c r="CM5" s="74"/>
      <c r="CN5" s="77"/>
      <c r="CO5" s="74" t="s">
        <v>359</v>
      </c>
      <c r="CP5" s="74"/>
      <c r="CQ5" s="74"/>
      <c r="CR5" s="79">
        <v>1.133</v>
      </c>
      <c r="CS5" s="80">
        <v>1</v>
      </c>
      <c r="CT5" s="76">
        <v>0</v>
      </c>
      <c r="CU5" s="80">
        <v>1</v>
      </c>
      <c r="CV5" s="80" t="s">
        <v>360</v>
      </c>
      <c r="CW5" s="80" t="s">
        <v>62</v>
      </c>
      <c r="CX5" s="81">
        <v>1</v>
      </c>
      <c r="CY5" s="82" t="s">
        <v>42</v>
      </c>
      <c r="CZ5" s="150">
        <v>46477</v>
      </c>
      <c r="DA5" s="76" cm="1">
        <f t="array" ref="DA5" xml:space="preserve"> _xlfn.IFS(CX5 = 1, CR5 * CS5 * 1000000, CX5 = 0.000001, CR5 * CS5 )</f>
        <v>1133000</v>
      </c>
      <c r="DC5" s="76">
        <f>IF( DB5 = "", DA5, DB5)</f>
        <v>1133000</v>
      </c>
      <c r="DD5" s="79">
        <v>1.0315244799999999</v>
      </c>
      <c r="DE5" s="76">
        <f xml:space="preserve"> DC5 * DD5</f>
        <v>1168717.2358399997</v>
      </c>
      <c r="DF5" s="79">
        <v>1.18063329601791</v>
      </c>
      <c r="DG5" s="79">
        <f xml:space="preserve"> ( DE5 * DF5 ) / 1000000</f>
        <v>1.37982648226272</v>
      </c>
      <c r="DH5" s="100">
        <v>3.9699999999999999E-2</v>
      </c>
      <c r="DI5" s="79">
        <f xml:space="preserve"> ( DG5 * DH5 ) / 12</f>
        <v>4.564925945485832E-3</v>
      </c>
      <c r="DK5" s="76" t="str">
        <f>IF(DJ5="",J5,IF(DJ5="AoN5","7TW100021AoN group",""))</f>
        <v>7AW200058</v>
      </c>
    </row>
    <row r="6" spans="1:115" s="76" customFormat="1">
      <c r="A6" s="74" t="s">
        <v>361</v>
      </c>
      <c r="B6" s="75"/>
      <c r="C6" s="74"/>
      <c r="D6" s="74"/>
      <c r="E6" s="74"/>
      <c r="F6" s="74" t="s">
        <v>344</v>
      </c>
      <c r="G6" s="74" t="s">
        <v>345</v>
      </c>
      <c r="H6" s="74" t="s">
        <v>346</v>
      </c>
      <c r="I6" s="74" t="s">
        <v>347</v>
      </c>
      <c r="J6" s="74" t="s">
        <v>63</v>
      </c>
      <c r="K6" s="74" t="s">
        <v>362</v>
      </c>
      <c r="L6" s="74" t="s">
        <v>363</v>
      </c>
      <c r="M6" s="74" t="s">
        <v>364</v>
      </c>
      <c r="N6" s="74" t="s">
        <v>351</v>
      </c>
      <c r="O6" s="74" t="s">
        <v>352</v>
      </c>
      <c r="P6" s="74"/>
      <c r="Q6" s="74"/>
      <c r="R6" s="74"/>
      <c r="S6" s="76" t="s">
        <v>353</v>
      </c>
      <c r="T6" s="74" t="s">
        <v>354</v>
      </c>
      <c r="U6" s="74"/>
      <c r="V6" s="74"/>
      <c r="W6" s="74"/>
      <c r="X6" s="74"/>
      <c r="Y6" s="77" t="s">
        <v>355</v>
      </c>
      <c r="Z6" s="78">
        <v>45648</v>
      </c>
      <c r="AA6" s="74" t="s">
        <v>356</v>
      </c>
      <c r="AB6" s="74" t="s">
        <v>365</v>
      </c>
      <c r="AC6" s="74">
        <v>462890</v>
      </c>
      <c r="AD6" s="74">
        <v>249780</v>
      </c>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v>1219</v>
      </c>
      <c r="BJ6" s="74"/>
      <c r="BK6" s="74">
        <v>1</v>
      </c>
      <c r="BL6" s="74" t="s">
        <v>358</v>
      </c>
      <c r="BM6" s="74">
        <v>200</v>
      </c>
      <c r="BN6" s="74"/>
      <c r="BO6" s="74"/>
      <c r="BP6" s="74"/>
      <c r="BQ6" s="74"/>
      <c r="BR6" s="74"/>
      <c r="BS6" s="74"/>
      <c r="BT6" s="74"/>
      <c r="BU6" s="74"/>
      <c r="BV6" s="74"/>
      <c r="BW6" s="74"/>
      <c r="BX6" s="74"/>
      <c r="BY6" s="74"/>
      <c r="BZ6" s="74"/>
      <c r="CA6" s="74"/>
      <c r="CB6" s="74"/>
      <c r="CC6" s="74"/>
      <c r="CD6" s="74"/>
      <c r="CE6" s="74"/>
      <c r="CF6" s="74"/>
      <c r="CG6" s="74"/>
      <c r="CH6" s="74">
        <v>4.5</v>
      </c>
      <c r="CI6" s="74"/>
      <c r="CJ6" s="74"/>
      <c r="CK6" s="74"/>
      <c r="CL6" s="74"/>
      <c r="CM6" s="74"/>
      <c r="CN6" s="74"/>
      <c r="CO6" s="74" t="s">
        <v>366</v>
      </c>
      <c r="CP6" s="74"/>
      <c r="CQ6" s="74"/>
      <c r="CR6" s="79">
        <v>0.09</v>
      </c>
      <c r="CS6" s="80">
        <v>1</v>
      </c>
      <c r="CT6" s="76">
        <v>0</v>
      </c>
      <c r="CU6" s="80">
        <v>1</v>
      </c>
      <c r="CV6" s="80" t="s">
        <v>360</v>
      </c>
      <c r="CW6" s="80" t="s">
        <v>62</v>
      </c>
      <c r="CX6" s="81">
        <v>1</v>
      </c>
      <c r="CY6" s="82" t="s">
        <v>42</v>
      </c>
      <c r="CZ6" s="150">
        <v>46477</v>
      </c>
      <c r="DA6" s="76" cm="1">
        <f t="array" ref="DA6" xml:space="preserve"> _xlfn.IFS(CX6 = 1, CR6 * CS6 * 1000000, CX6 = 0.000001, CR6 * CS6 )</f>
        <v>90000</v>
      </c>
      <c r="DC6" s="76">
        <f t="shared" ref="DC6:DC69" si="0">IF( DB6 = "", DA6, DB6)</f>
        <v>90000</v>
      </c>
      <c r="DD6" s="79">
        <v>1.0315244799999999</v>
      </c>
      <c r="DE6" s="76">
        <f t="shared" ref="DE6:DE51" si="1" xml:space="preserve"> DC6 * DD6</f>
        <v>92837.203199999989</v>
      </c>
      <c r="DF6" s="79">
        <v>1.18063329601791</v>
      </c>
      <c r="DG6" s="79">
        <f t="shared" ref="DG6:DG69" si="2" xml:space="preserve"> ( DE6 * DF6 ) / 1000000</f>
        <v>0.10960669320710045</v>
      </c>
      <c r="DH6" s="100">
        <v>3.9699999999999999E-2</v>
      </c>
      <c r="DI6" s="79">
        <f xml:space="preserve"> ( DG6 * DH6 ) / 12</f>
        <v>3.6261547669349067E-4</v>
      </c>
      <c r="DK6" s="76" t="str">
        <f t="shared" ref="DK6:DK69" si="3">IF(DJ6="",J6,IF(DJ6="AoN5","7TW100021AoN group",""))</f>
        <v>7AW200061</v>
      </c>
    </row>
    <row r="7" spans="1:115" s="76" customFormat="1">
      <c r="A7" s="74" t="s">
        <v>367</v>
      </c>
      <c r="B7" s="75"/>
      <c r="C7" s="74"/>
      <c r="D7" s="74"/>
      <c r="E7" s="74"/>
      <c r="F7" s="74" t="s">
        <v>344</v>
      </c>
      <c r="G7" s="74" t="s">
        <v>345</v>
      </c>
      <c r="H7" s="74" t="s">
        <v>346</v>
      </c>
      <c r="I7" s="74" t="s">
        <v>347</v>
      </c>
      <c r="J7" s="74" t="s">
        <v>64</v>
      </c>
      <c r="K7" s="74" t="s">
        <v>368</v>
      </c>
      <c r="L7" s="74" t="s">
        <v>369</v>
      </c>
      <c r="M7" s="74" t="s">
        <v>370</v>
      </c>
      <c r="N7" s="74" t="s">
        <v>351</v>
      </c>
      <c r="O7" s="74" t="s">
        <v>371</v>
      </c>
      <c r="P7" s="74"/>
      <c r="Q7" s="74"/>
      <c r="R7" s="74"/>
      <c r="S7" s="76" t="s">
        <v>353</v>
      </c>
      <c r="T7" s="74" t="s">
        <v>354</v>
      </c>
      <c r="U7" s="74"/>
      <c r="V7" s="74"/>
      <c r="W7" s="74"/>
      <c r="X7" s="74"/>
      <c r="Y7" s="77" t="s">
        <v>355</v>
      </c>
      <c r="Z7" s="78">
        <v>45648</v>
      </c>
      <c r="AA7" s="74" t="s">
        <v>356</v>
      </c>
      <c r="AB7" s="74" t="s">
        <v>372</v>
      </c>
      <c r="AC7" s="74">
        <v>591100</v>
      </c>
      <c r="AD7" s="74">
        <v>308700</v>
      </c>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7">
        <v>525</v>
      </c>
      <c r="BJ7" s="77"/>
      <c r="BK7" s="77">
        <v>1</v>
      </c>
      <c r="BL7" s="74" t="s">
        <v>358</v>
      </c>
      <c r="BM7" s="74">
        <v>80</v>
      </c>
      <c r="BN7" s="74"/>
      <c r="BO7" s="74"/>
      <c r="BP7" s="74"/>
      <c r="BQ7" s="74"/>
      <c r="BR7" s="74"/>
      <c r="BS7" s="74"/>
      <c r="BT7" s="74"/>
      <c r="BU7" s="74"/>
      <c r="BV7" s="74"/>
      <c r="BW7" s="74"/>
      <c r="BX7" s="74"/>
      <c r="BY7" s="74"/>
      <c r="BZ7" s="74"/>
      <c r="CA7" s="74"/>
      <c r="CB7" s="74"/>
      <c r="CC7" s="74"/>
      <c r="CD7" s="74"/>
      <c r="CE7" s="74"/>
      <c r="CF7" s="74"/>
      <c r="CG7" s="74"/>
      <c r="CH7" s="74">
        <v>3.9</v>
      </c>
      <c r="CI7" s="74"/>
      <c r="CJ7" s="74"/>
      <c r="CK7" s="74"/>
      <c r="CL7" s="74"/>
      <c r="CM7" s="74"/>
      <c r="CN7" s="74"/>
      <c r="CO7" s="74" t="s">
        <v>373</v>
      </c>
      <c r="CP7" s="74"/>
      <c r="CQ7" s="74"/>
      <c r="CR7" s="79">
        <v>0.222</v>
      </c>
      <c r="CS7" s="80">
        <v>1</v>
      </c>
      <c r="CT7" s="76">
        <v>0</v>
      </c>
      <c r="CU7" s="80">
        <v>1</v>
      </c>
      <c r="CV7" s="80" t="s">
        <v>360</v>
      </c>
      <c r="CW7" s="80" t="s">
        <v>62</v>
      </c>
      <c r="CX7" s="81">
        <v>1</v>
      </c>
      <c r="CY7" s="82" t="s">
        <v>42</v>
      </c>
      <c r="CZ7" s="150">
        <v>46477</v>
      </c>
      <c r="DA7" s="76" cm="1">
        <f t="array" ref="DA7" xml:space="preserve"> _xlfn.IFS(CX7 = 1, CR7 * CS7 * 1000000, CX7 = 0.000001, CR7 * CS7 )</f>
        <v>222000</v>
      </c>
      <c r="DC7" s="76">
        <f t="shared" si="0"/>
        <v>222000</v>
      </c>
      <c r="DD7" s="79">
        <v>1.0315244799999999</v>
      </c>
      <c r="DE7" s="76">
        <f t="shared" si="1"/>
        <v>228998.43455999997</v>
      </c>
      <c r="DF7" s="79">
        <v>1.18063329601791</v>
      </c>
      <c r="DG7" s="79">
        <f t="shared" si="2"/>
        <v>0.27036317657751446</v>
      </c>
      <c r="DH7" s="100">
        <v>3.9699999999999999E-2</v>
      </c>
      <c r="DI7" s="79">
        <f xml:space="preserve"> ( DG7 * DH7 ) / 12</f>
        <v>8.9445150917727694E-4</v>
      </c>
      <c r="DK7" s="76" t="str">
        <f t="shared" si="3"/>
        <v>7AW200064</v>
      </c>
    </row>
    <row r="8" spans="1:115" s="76" customFormat="1">
      <c r="A8" s="74" t="s">
        <v>374</v>
      </c>
      <c r="B8" s="75"/>
      <c r="C8" s="74"/>
      <c r="D8" s="74"/>
      <c r="E8" s="74"/>
      <c r="F8" s="74" t="s">
        <v>344</v>
      </c>
      <c r="G8" s="74" t="s">
        <v>345</v>
      </c>
      <c r="H8" s="74" t="s">
        <v>346</v>
      </c>
      <c r="I8" s="74" t="s">
        <v>347</v>
      </c>
      <c r="J8" s="74" t="s">
        <v>65</v>
      </c>
      <c r="K8" s="74" t="s">
        <v>375</v>
      </c>
      <c r="L8" s="74" t="s">
        <v>376</v>
      </c>
      <c r="M8" s="74" t="s">
        <v>377</v>
      </c>
      <c r="N8" s="74" t="s">
        <v>351</v>
      </c>
      <c r="O8" s="74" t="s">
        <v>352</v>
      </c>
      <c r="P8" s="74"/>
      <c r="Q8" s="74"/>
      <c r="R8" s="74"/>
      <c r="S8" s="76" t="s">
        <v>353</v>
      </c>
      <c r="T8" s="74" t="s">
        <v>354</v>
      </c>
      <c r="U8" s="74"/>
      <c r="V8" s="74"/>
      <c r="W8" s="74"/>
      <c r="X8" s="74"/>
      <c r="Y8" s="77" t="s">
        <v>355</v>
      </c>
      <c r="Z8" s="78">
        <v>45648</v>
      </c>
      <c r="AA8" s="74" t="s">
        <v>356</v>
      </c>
      <c r="AB8" s="74" t="s">
        <v>378</v>
      </c>
      <c r="AC8" s="74">
        <v>479500</v>
      </c>
      <c r="AD8" s="74">
        <v>243400</v>
      </c>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v>1029</v>
      </c>
      <c r="BJ8" s="74"/>
      <c r="BK8" s="74">
        <v>1</v>
      </c>
      <c r="BL8" s="74" t="s">
        <v>358</v>
      </c>
      <c r="BM8" s="74">
        <v>151</v>
      </c>
      <c r="BN8" s="74"/>
      <c r="BO8" s="74"/>
      <c r="BP8" s="74"/>
      <c r="BQ8" s="74"/>
      <c r="BR8" s="74"/>
      <c r="BS8" s="74"/>
      <c r="BT8" s="74"/>
      <c r="BU8" s="74"/>
      <c r="BV8" s="74"/>
      <c r="BW8" s="74"/>
      <c r="BX8" s="74"/>
      <c r="BY8" s="74"/>
      <c r="BZ8" s="74"/>
      <c r="CA8" s="74"/>
      <c r="CB8" s="74"/>
      <c r="CC8" s="74"/>
      <c r="CD8" s="74"/>
      <c r="CE8" s="74"/>
      <c r="CF8" s="74"/>
      <c r="CG8" s="74"/>
      <c r="CH8" s="74">
        <v>1.7</v>
      </c>
      <c r="CI8" s="74"/>
      <c r="CJ8" s="74"/>
      <c r="CK8" s="74"/>
      <c r="CL8" s="74"/>
      <c r="CM8" s="74"/>
      <c r="CN8" s="74"/>
      <c r="CO8" s="74" t="s">
        <v>379</v>
      </c>
      <c r="CP8" s="74"/>
      <c r="CR8" s="79">
        <v>0.09</v>
      </c>
      <c r="CS8" s="84">
        <v>1</v>
      </c>
      <c r="CT8" s="76">
        <v>0</v>
      </c>
      <c r="CU8" s="84">
        <v>1</v>
      </c>
      <c r="CV8" s="80" t="s">
        <v>360</v>
      </c>
      <c r="CW8" s="85" t="s">
        <v>62</v>
      </c>
      <c r="CX8" s="81">
        <v>1</v>
      </c>
      <c r="CY8" s="82" t="s">
        <v>42</v>
      </c>
      <c r="CZ8" s="150">
        <v>46477</v>
      </c>
      <c r="DA8" s="76" cm="1">
        <f t="array" ref="DA8" xml:space="preserve"> _xlfn.IFS(CX8 = 1, CR8 * CS8 * 1000000, CX8 = 0.000001, CR8 * CS8 )</f>
        <v>90000</v>
      </c>
      <c r="DC8" s="76">
        <f t="shared" si="0"/>
        <v>90000</v>
      </c>
      <c r="DD8" s="79">
        <v>1.0315244799999999</v>
      </c>
      <c r="DE8" s="76">
        <f t="shared" si="1"/>
        <v>92837.203199999989</v>
      </c>
      <c r="DF8" s="79">
        <v>1.18063329601791</v>
      </c>
      <c r="DG8" s="79">
        <f t="shared" si="2"/>
        <v>0.10960669320710045</v>
      </c>
      <c r="DH8" s="100">
        <v>3.9699999999999999E-2</v>
      </c>
      <c r="DI8" s="79">
        <f xml:space="preserve"> ( DG8 * DH8 ) / 12</f>
        <v>3.6261547669349067E-4</v>
      </c>
      <c r="DK8" s="76" t="str">
        <f t="shared" si="3"/>
        <v>7AW200068</v>
      </c>
    </row>
    <row r="9" spans="1:115" s="76" customFormat="1">
      <c r="A9" s="74" t="s">
        <v>380</v>
      </c>
      <c r="B9" s="74" t="s">
        <v>381</v>
      </c>
      <c r="C9" s="74"/>
      <c r="D9" s="74"/>
      <c r="E9" s="74"/>
      <c r="F9" s="74" t="s">
        <v>344</v>
      </c>
      <c r="G9" s="74" t="s">
        <v>345</v>
      </c>
      <c r="H9" s="74" t="s">
        <v>346</v>
      </c>
      <c r="I9" s="74" t="s">
        <v>347</v>
      </c>
      <c r="J9" s="74" t="s">
        <v>66</v>
      </c>
      <c r="K9" s="74" t="s">
        <v>382</v>
      </c>
      <c r="L9" s="74" t="s">
        <v>383</v>
      </c>
      <c r="M9" s="74" t="s">
        <v>384</v>
      </c>
      <c r="N9" s="74" t="s">
        <v>351</v>
      </c>
      <c r="O9" s="74" t="s">
        <v>385</v>
      </c>
      <c r="P9" s="74"/>
      <c r="Q9" s="74"/>
      <c r="R9" s="74"/>
      <c r="S9" s="76" t="s">
        <v>353</v>
      </c>
      <c r="T9" s="74" t="s">
        <v>354</v>
      </c>
      <c r="U9" s="74"/>
      <c r="V9" s="74"/>
      <c r="W9" s="74"/>
      <c r="X9" s="74"/>
      <c r="Y9" s="77" t="s">
        <v>355</v>
      </c>
      <c r="Z9" s="78">
        <v>45648</v>
      </c>
      <c r="AA9" s="74" t="s">
        <v>356</v>
      </c>
      <c r="AB9" s="74" t="s">
        <v>386</v>
      </c>
      <c r="AC9" s="74">
        <v>547040</v>
      </c>
      <c r="AD9" s="74">
        <v>240290</v>
      </c>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v>863</v>
      </c>
      <c r="BJ9" s="74"/>
      <c r="BK9" s="74">
        <v>1</v>
      </c>
      <c r="BL9" s="74" t="s">
        <v>358</v>
      </c>
      <c r="BM9" s="74">
        <v>268</v>
      </c>
      <c r="BN9" s="74"/>
      <c r="BO9" s="74"/>
      <c r="BP9" s="74"/>
      <c r="BQ9" s="74"/>
      <c r="BR9" s="74"/>
      <c r="BS9" s="74"/>
      <c r="BT9" s="74"/>
      <c r="BU9" s="74"/>
      <c r="BV9" s="74"/>
      <c r="BW9" s="74"/>
      <c r="BX9" s="74"/>
      <c r="BY9" s="74"/>
      <c r="BZ9" s="74"/>
      <c r="CA9" s="74"/>
      <c r="CB9" s="74"/>
      <c r="CC9" s="74"/>
      <c r="CD9" s="74"/>
      <c r="CE9" s="74"/>
      <c r="CF9" s="74"/>
      <c r="CG9" s="74"/>
      <c r="CH9" s="74">
        <v>5.0999999999999996</v>
      </c>
      <c r="CI9" s="74"/>
      <c r="CJ9" s="74"/>
      <c r="CK9" s="74"/>
      <c r="CL9" s="74"/>
      <c r="CM9" s="74"/>
      <c r="CN9" s="74"/>
      <c r="CO9" s="74" t="s">
        <v>387</v>
      </c>
      <c r="CP9" s="74"/>
      <c r="CR9" s="79">
        <v>0.22500000000000001</v>
      </c>
      <c r="CS9" s="84">
        <v>1</v>
      </c>
      <c r="CT9" s="76">
        <v>0</v>
      </c>
      <c r="CU9" s="84">
        <v>1</v>
      </c>
      <c r="CV9" s="80" t="s">
        <v>360</v>
      </c>
      <c r="CW9" s="85" t="s">
        <v>62</v>
      </c>
      <c r="CX9" s="81">
        <v>1</v>
      </c>
      <c r="CY9" s="82" t="s">
        <v>42</v>
      </c>
      <c r="CZ9" s="150">
        <v>46477</v>
      </c>
      <c r="DA9" s="76" cm="1">
        <f t="array" ref="DA9" xml:space="preserve"> _xlfn.IFS(CX9 = 1, CR9 * CS9 * 1000000, CX9 = 0.000001, CR9 * CS9 )</f>
        <v>225000</v>
      </c>
      <c r="DC9" s="76">
        <f t="shared" si="0"/>
        <v>225000</v>
      </c>
      <c r="DD9" s="79">
        <v>1.0315244799999999</v>
      </c>
      <c r="DE9" s="76">
        <f t="shared" si="1"/>
        <v>232093.00799999997</v>
      </c>
      <c r="DF9" s="79">
        <v>1.18063329601791</v>
      </c>
      <c r="DG9" s="79">
        <f t="shared" si="2"/>
        <v>0.27401673301775115</v>
      </c>
      <c r="DH9" s="100">
        <v>3.9699999999999999E-2</v>
      </c>
      <c r="DI9" s="79">
        <f xml:space="preserve"> ( DG9 * DH9 ) / 12</f>
        <v>9.0653869173372675E-4</v>
      </c>
      <c r="DK9" s="76" t="str">
        <f t="shared" si="3"/>
        <v>7AW200077</v>
      </c>
    </row>
    <row r="10" spans="1:115" s="76" customFormat="1">
      <c r="A10" s="74" t="s">
        <v>388</v>
      </c>
      <c r="B10" s="74" t="s">
        <v>381</v>
      </c>
      <c r="C10" s="74"/>
      <c r="D10" s="74"/>
      <c r="E10" s="74"/>
      <c r="F10" s="74" t="s">
        <v>344</v>
      </c>
      <c r="G10" s="74" t="s">
        <v>345</v>
      </c>
      <c r="H10" s="74" t="s">
        <v>346</v>
      </c>
      <c r="I10" s="74" t="s">
        <v>347</v>
      </c>
      <c r="J10" s="74" t="s">
        <v>67</v>
      </c>
      <c r="K10" s="74" t="s">
        <v>389</v>
      </c>
      <c r="L10" s="74" t="s">
        <v>390</v>
      </c>
      <c r="M10" s="74" t="s">
        <v>391</v>
      </c>
      <c r="N10" s="74" t="s">
        <v>351</v>
      </c>
      <c r="O10" s="74" t="s">
        <v>392</v>
      </c>
      <c r="P10" s="74"/>
      <c r="Q10" s="74"/>
      <c r="R10" s="74"/>
      <c r="S10" s="76" t="s">
        <v>353</v>
      </c>
      <c r="T10" s="74" t="s">
        <v>354</v>
      </c>
      <c r="U10" s="74"/>
      <c r="V10" s="74"/>
      <c r="W10" s="74"/>
      <c r="X10" s="74"/>
      <c r="Y10" s="77" t="s">
        <v>355</v>
      </c>
      <c r="Z10" s="78">
        <v>45648</v>
      </c>
      <c r="AA10" s="74" t="s">
        <v>356</v>
      </c>
      <c r="AB10" s="74" t="s">
        <v>393</v>
      </c>
      <c r="AC10" s="74">
        <v>571200</v>
      </c>
      <c r="AD10" s="74">
        <v>258500</v>
      </c>
      <c r="AE10" s="74"/>
      <c r="AF10" s="74"/>
      <c r="AG10" s="74"/>
      <c r="AH10" s="74"/>
      <c r="AI10" s="74"/>
      <c r="AJ10" s="74"/>
      <c r="AK10" s="74"/>
      <c r="AL10" s="74"/>
      <c r="AM10" s="74"/>
      <c r="AN10" s="74"/>
      <c r="AO10" s="74"/>
      <c r="AP10" s="74"/>
      <c r="AQ10" s="74"/>
      <c r="AR10" s="74"/>
      <c r="AS10" s="86"/>
      <c r="AT10" s="86"/>
      <c r="AU10" s="86"/>
      <c r="AV10" s="86"/>
      <c r="AW10" s="86"/>
      <c r="AX10" s="86"/>
      <c r="AY10" s="86"/>
      <c r="AZ10" s="86"/>
      <c r="BA10" s="86"/>
      <c r="BC10" s="86"/>
      <c r="BD10" s="86"/>
      <c r="BE10" s="86"/>
      <c r="BF10" s="86"/>
      <c r="BG10" s="86"/>
      <c r="BH10" s="86"/>
      <c r="BI10" s="86">
        <v>402</v>
      </c>
      <c r="BJ10" s="86"/>
      <c r="BK10" s="86">
        <v>1</v>
      </c>
      <c r="BL10" s="86" t="s">
        <v>358</v>
      </c>
      <c r="BM10" s="86">
        <v>85</v>
      </c>
      <c r="BN10" s="86"/>
      <c r="BO10" s="86"/>
      <c r="BP10" s="86"/>
      <c r="BQ10" s="86"/>
      <c r="BR10" s="86"/>
      <c r="BS10" s="86"/>
      <c r="BT10" s="86"/>
      <c r="BU10" s="86"/>
      <c r="BV10" s="86"/>
      <c r="BW10" s="74"/>
      <c r="BX10" s="74"/>
      <c r="BY10" s="74"/>
      <c r="BZ10" s="74"/>
      <c r="CA10" s="74"/>
      <c r="CB10" s="74"/>
      <c r="CC10" s="74"/>
      <c r="CD10" s="74"/>
      <c r="CE10" s="74"/>
      <c r="CF10" s="74"/>
      <c r="CG10" s="74"/>
      <c r="CH10" s="86">
        <v>6.1</v>
      </c>
      <c r="CI10" s="86"/>
      <c r="CJ10" s="86"/>
      <c r="CK10" s="86"/>
      <c r="CL10" s="86"/>
      <c r="CM10" s="86"/>
      <c r="CN10" s="86"/>
      <c r="CO10" s="86" t="s">
        <v>394</v>
      </c>
      <c r="CP10" s="86"/>
      <c r="CQ10" s="86"/>
      <c r="CR10" s="79">
        <v>1.5820000000000001</v>
      </c>
      <c r="CS10" s="80">
        <v>1</v>
      </c>
      <c r="CT10" s="76">
        <v>0</v>
      </c>
      <c r="CU10" s="84">
        <v>1</v>
      </c>
      <c r="CV10" s="80" t="s">
        <v>360</v>
      </c>
      <c r="CW10" s="87" t="s">
        <v>62</v>
      </c>
      <c r="CX10" s="81">
        <v>1</v>
      </c>
      <c r="CY10" s="82" t="s">
        <v>42</v>
      </c>
      <c r="CZ10" s="150">
        <v>46477</v>
      </c>
      <c r="DA10" s="76" cm="1">
        <f t="array" ref="DA10" xml:space="preserve"> _xlfn.IFS(CX10 = 1, CR10 * CS10 * 1000000, CX10 = 0.000001, CR10 * CS10 )</f>
        <v>1582000</v>
      </c>
      <c r="DC10" s="76">
        <f t="shared" si="0"/>
        <v>1582000</v>
      </c>
      <c r="DD10" s="79">
        <v>1.0315244799999999</v>
      </c>
      <c r="DE10" s="76">
        <f t="shared" si="1"/>
        <v>1631871.7273599997</v>
      </c>
      <c r="DF10" s="79">
        <v>1.18063329601791</v>
      </c>
      <c r="DG10" s="79">
        <f t="shared" si="2"/>
        <v>1.9266420961514767</v>
      </c>
      <c r="DH10" s="100">
        <v>3.9699999999999999E-2</v>
      </c>
      <c r="DI10" s="79">
        <f t="shared" ref="DI10:DI73" si="4" xml:space="preserve"> ( DG10 * DH10 ) / 12</f>
        <v>6.3739742681011352E-3</v>
      </c>
      <c r="DK10" s="76" t="str">
        <f t="shared" si="3"/>
        <v>7AW200091</v>
      </c>
    </row>
    <row r="11" spans="1:115" s="76" customFormat="1">
      <c r="A11" s="74" t="s">
        <v>395</v>
      </c>
      <c r="B11" s="74" t="s">
        <v>381</v>
      </c>
      <c r="C11" s="74"/>
      <c r="D11" s="74"/>
      <c r="E11" s="74"/>
      <c r="F11" s="74" t="s">
        <v>344</v>
      </c>
      <c r="G11" s="74" t="s">
        <v>345</v>
      </c>
      <c r="H11" s="74" t="s">
        <v>346</v>
      </c>
      <c r="I11" s="74" t="s">
        <v>347</v>
      </c>
      <c r="J11" s="74" t="s">
        <v>68</v>
      </c>
      <c r="K11" s="74" t="s">
        <v>396</v>
      </c>
      <c r="L11" s="74" t="s">
        <v>397</v>
      </c>
      <c r="M11" s="74" t="s">
        <v>398</v>
      </c>
      <c r="N11" s="74" t="s">
        <v>351</v>
      </c>
      <c r="O11" s="74" t="s">
        <v>399</v>
      </c>
      <c r="P11" s="74"/>
      <c r="Q11" s="74"/>
      <c r="R11" s="74"/>
      <c r="S11" s="76" t="s">
        <v>353</v>
      </c>
      <c r="T11" s="74" t="s">
        <v>354</v>
      </c>
      <c r="U11" s="74"/>
      <c r="V11" s="74"/>
      <c r="W11" s="74"/>
      <c r="X11" s="74"/>
      <c r="Y11" s="77" t="s">
        <v>355</v>
      </c>
      <c r="Z11" s="78">
        <v>45648</v>
      </c>
      <c r="AA11" s="74" t="s">
        <v>356</v>
      </c>
      <c r="AB11" s="74" t="s">
        <v>400</v>
      </c>
      <c r="AC11" s="74">
        <v>552300</v>
      </c>
      <c r="AD11" s="74">
        <v>234580</v>
      </c>
      <c r="AE11" s="74"/>
      <c r="AF11" s="74"/>
      <c r="AG11" s="74"/>
      <c r="AH11" s="74"/>
      <c r="AI11" s="74"/>
      <c r="AJ11" s="74"/>
      <c r="AK11" s="74"/>
      <c r="AL11" s="74"/>
      <c r="AM11" s="74"/>
      <c r="AN11" s="74"/>
      <c r="AO11" s="74"/>
      <c r="AP11" s="74"/>
      <c r="AQ11" s="74"/>
      <c r="AR11" s="74"/>
      <c r="AS11" s="86"/>
      <c r="AT11" s="86"/>
      <c r="AU11" s="86"/>
      <c r="AV11" s="86"/>
      <c r="AW11" s="86"/>
      <c r="AX11" s="86"/>
      <c r="AY11" s="86"/>
      <c r="AZ11" s="86"/>
      <c r="BA11" s="86"/>
      <c r="BC11" s="86"/>
      <c r="BD11" s="86"/>
      <c r="BE11" s="86"/>
      <c r="BF11" s="86"/>
      <c r="BG11" s="86"/>
      <c r="BH11" s="86"/>
      <c r="BI11" s="86">
        <v>2765</v>
      </c>
      <c r="BJ11" s="86"/>
      <c r="BK11" s="86">
        <v>1</v>
      </c>
      <c r="BL11" s="86" t="s">
        <v>358</v>
      </c>
      <c r="BM11" s="86">
        <v>650</v>
      </c>
      <c r="BN11" s="86"/>
      <c r="BO11" s="86"/>
      <c r="BP11" s="86"/>
      <c r="BQ11" s="86"/>
      <c r="BR11" s="86"/>
      <c r="BS11" s="86"/>
      <c r="BT11" s="86"/>
      <c r="BU11" s="86"/>
      <c r="BV11" s="86"/>
      <c r="BW11" s="74"/>
      <c r="BX11" s="74"/>
      <c r="BY11" s="74"/>
      <c r="BZ11" s="74"/>
      <c r="CA11" s="74"/>
      <c r="CB11" s="74"/>
      <c r="CC11" s="74"/>
      <c r="CD11" s="74"/>
      <c r="CE11" s="74"/>
      <c r="CF11" s="74"/>
      <c r="CG11" s="74"/>
      <c r="CH11" s="86">
        <v>5</v>
      </c>
      <c r="CI11" s="86"/>
      <c r="CJ11" s="86"/>
      <c r="CK11" s="86"/>
      <c r="CL11" s="86"/>
      <c r="CM11" s="86"/>
      <c r="CN11" s="86"/>
      <c r="CO11" s="86" t="s">
        <v>401</v>
      </c>
      <c r="CP11" s="86"/>
      <c r="CQ11" s="86"/>
      <c r="CR11" s="79">
        <v>0.09</v>
      </c>
      <c r="CS11" s="80">
        <v>1</v>
      </c>
      <c r="CT11" s="76">
        <v>0</v>
      </c>
      <c r="CU11" s="84">
        <v>1</v>
      </c>
      <c r="CV11" s="80" t="s">
        <v>360</v>
      </c>
      <c r="CW11" s="87" t="s">
        <v>62</v>
      </c>
      <c r="CX11" s="81">
        <v>1</v>
      </c>
      <c r="CY11" s="82" t="s">
        <v>42</v>
      </c>
      <c r="CZ11" s="150">
        <v>46477</v>
      </c>
      <c r="DA11" s="76" cm="1">
        <f t="array" ref="DA11" xml:space="preserve"> _xlfn.IFS(CX11 = 1, CR11 * CS11 * 1000000, CX11 = 0.000001, CR11 * CS11 )</f>
        <v>90000</v>
      </c>
      <c r="DC11" s="76">
        <f t="shared" si="0"/>
        <v>90000</v>
      </c>
      <c r="DD11" s="79">
        <v>1.0315244799999999</v>
      </c>
      <c r="DE11" s="76">
        <f t="shared" si="1"/>
        <v>92837.203199999989</v>
      </c>
      <c r="DF11" s="79">
        <v>1.18063329601791</v>
      </c>
      <c r="DG11" s="79">
        <f t="shared" si="2"/>
        <v>0.10960669320710045</v>
      </c>
      <c r="DH11" s="100">
        <v>3.9699999999999999E-2</v>
      </c>
      <c r="DI11" s="79">
        <f t="shared" si="4"/>
        <v>3.6261547669349067E-4</v>
      </c>
      <c r="DK11" s="76" t="str">
        <f t="shared" si="3"/>
        <v>7AW200095</v>
      </c>
    </row>
    <row r="12" spans="1:115" s="76" customFormat="1">
      <c r="A12" s="74" t="s">
        <v>402</v>
      </c>
      <c r="B12" s="74" t="s">
        <v>381</v>
      </c>
      <c r="C12" s="74"/>
      <c r="D12" s="74"/>
      <c r="E12" s="74"/>
      <c r="F12" s="74" t="s">
        <v>344</v>
      </c>
      <c r="G12" s="74" t="s">
        <v>345</v>
      </c>
      <c r="H12" s="74" t="s">
        <v>346</v>
      </c>
      <c r="I12" s="74" t="s">
        <v>347</v>
      </c>
      <c r="J12" s="74" t="s">
        <v>69</v>
      </c>
      <c r="K12" s="74" t="s">
        <v>403</v>
      </c>
      <c r="L12" s="74" t="s">
        <v>404</v>
      </c>
      <c r="M12" s="74" t="s">
        <v>405</v>
      </c>
      <c r="N12" s="74" t="s">
        <v>351</v>
      </c>
      <c r="O12" s="74" t="s">
        <v>406</v>
      </c>
      <c r="P12" s="74"/>
      <c r="Q12" s="74"/>
      <c r="R12" s="74"/>
      <c r="S12" s="76" t="s">
        <v>353</v>
      </c>
      <c r="T12" s="74" t="s">
        <v>354</v>
      </c>
      <c r="U12" s="74"/>
      <c r="V12" s="74"/>
      <c r="W12" s="74"/>
      <c r="X12" s="74"/>
      <c r="Y12" s="77" t="s">
        <v>355</v>
      </c>
      <c r="Z12" s="78">
        <v>45648</v>
      </c>
      <c r="AA12" s="74" t="s">
        <v>356</v>
      </c>
      <c r="AB12" s="74" t="s">
        <v>407</v>
      </c>
      <c r="AC12" s="74">
        <v>489500</v>
      </c>
      <c r="AD12" s="74">
        <v>252300</v>
      </c>
      <c r="AE12" s="74"/>
      <c r="AF12" s="74"/>
      <c r="AG12" s="74"/>
      <c r="AH12" s="74"/>
      <c r="AI12" s="74"/>
      <c r="AJ12" s="74"/>
      <c r="AK12" s="74"/>
      <c r="AL12" s="74"/>
      <c r="AM12" s="74"/>
      <c r="AN12" s="74"/>
      <c r="AO12" s="74"/>
      <c r="AP12" s="74"/>
      <c r="AQ12" s="74"/>
      <c r="AR12" s="74"/>
      <c r="AS12" s="86"/>
      <c r="AT12" s="86"/>
      <c r="AU12" s="86"/>
      <c r="AV12" s="86"/>
      <c r="AW12" s="86"/>
      <c r="AX12" s="86"/>
      <c r="AY12" s="86"/>
      <c r="AZ12" s="86"/>
      <c r="BA12" s="86"/>
      <c r="BC12" s="86"/>
      <c r="BD12" s="86"/>
      <c r="BE12" s="86"/>
      <c r="BF12" s="86"/>
      <c r="BG12" s="86"/>
      <c r="BH12" s="86"/>
      <c r="BI12" s="86">
        <v>8640</v>
      </c>
      <c r="BJ12" s="86"/>
      <c r="BK12" s="86">
        <v>1</v>
      </c>
      <c r="BL12" s="86" t="s">
        <v>358</v>
      </c>
      <c r="BM12" s="86">
        <v>1822</v>
      </c>
      <c r="BN12" s="86"/>
      <c r="BO12" s="86"/>
      <c r="BP12" s="86"/>
      <c r="BQ12" s="86"/>
      <c r="BR12" s="86"/>
      <c r="BS12" s="86"/>
      <c r="BT12" s="86"/>
      <c r="BU12" s="86"/>
      <c r="BV12" s="86"/>
      <c r="BW12" s="74"/>
      <c r="BX12" s="74"/>
      <c r="BY12" s="74"/>
      <c r="BZ12" s="74"/>
      <c r="CA12" s="74"/>
      <c r="CB12" s="74"/>
      <c r="CC12" s="74"/>
      <c r="CD12" s="74"/>
      <c r="CE12" s="74"/>
      <c r="CF12" s="74"/>
      <c r="CG12" s="74"/>
      <c r="CH12" s="86">
        <v>15.8</v>
      </c>
      <c r="CI12" s="86"/>
      <c r="CJ12" s="86"/>
      <c r="CK12" s="86"/>
      <c r="CL12" s="86"/>
      <c r="CM12" s="86"/>
      <c r="CN12" s="86"/>
      <c r="CO12" s="86" t="s">
        <v>408</v>
      </c>
      <c r="CP12" s="86"/>
      <c r="CQ12" s="86"/>
      <c r="CR12" s="79">
        <v>0.09</v>
      </c>
      <c r="CS12" s="80">
        <v>1</v>
      </c>
      <c r="CT12" s="76">
        <v>0</v>
      </c>
      <c r="CU12" s="84">
        <v>1</v>
      </c>
      <c r="CV12" s="80" t="s">
        <v>360</v>
      </c>
      <c r="CW12" s="87" t="s">
        <v>62</v>
      </c>
      <c r="CX12" s="81">
        <v>1</v>
      </c>
      <c r="CY12" s="82" t="s">
        <v>42</v>
      </c>
      <c r="CZ12" s="150">
        <v>46477</v>
      </c>
      <c r="DA12" s="76" cm="1">
        <f t="array" ref="DA12" xml:space="preserve"> _xlfn.IFS(CX12 = 1, CR12 * CS12 * 1000000, CX12 = 0.000001, CR12 * CS12 )</f>
        <v>90000</v>
      </c>
      <c r="DC12" s="76">
        <f t="shared" si="0"/>
        <v>90000</v>
      </c>
      <c r="DD12" s="79">
        <v>1.0315244799999999</v>
      </c>
      <c r="DE12" s="76">
        <f t="shared" si="1"/>
        <v>92837.203199999989</v>
      </c>
      <c r="DF12" s="79">
        <v>1.18063329601791</v>
      </c>
      <c r="DG12" s="79">
        <f t="shared" si="2"/>
        <v>0.10960669320710045</v>
      </c>
      <c r="DH12" s="100">
        <v>3.9699999999999999E-2</v>
      </c>
      <c r="DI12" s="79">
        <f t="shared" si="4"/>
        <v>3.6261547669349067E-4</v>
      </c>
      <c r="DK12" s="76" t="str">
        <f t="shared" si="3"/>
        <v>7AW200100</v>
      </c>
    </row>
    <row r="13" spans="1:115" s="76" customFormat="1">
      <c r="A13" s="76" t="s">
        <v>409</v>
      </c>
      <c r="B13" s="76" t="s">
        <v>381</v>
      </c>
      <c r="F13" s="76" t="s">
        <v>344</v>
      </c>
      <c r="G13" s="76" t="s">
        <v>345</v>
      </c>
      <c r="H13" s="76" t="s">
        <v>346</v>
      </c>
      <c r="I13" s="76" t="s">
        <v>347</v>
      </c>
      <c r="J13" s="76" t="s">
        <v>70</v>
      </c>
      <c r="K13" s="76" t="s">
        <v>410</v>
      </c>
      <c r="L13" s="76" t="s">
        <v>411</v>
      </c>
      <c r="M13" s="76" t="s">
        <v>412</v>
      </c>
      <c r="N13" s="76" t="s">
        <v>351</v>
      </c>
      <c r="O13" s="76" t="s">
        <v>399</v>
      </c>
      <c r="S13" s="76" t="s">
        <v>353</v>
      </c>
      <c r="T13" s="76" t="s">
        <v>354</v>
      </c>
      <c r="Y13" s="76" t="s">
        <v>355</v>
      </c>
      <c r="Z13" s="78">
        <v>45648</v>
      </c>
      <c r="AA13" s="76" t="s">
        <v>356</v>
      </c>
      <c r="AB13" s="76" t="s">
        <v>413</v>
      </c>
      <c r="AC13" s="76">
        <v>552000</v>
      </c>
      <c r="AD13" s="76">
        <v>231200</v>
      </c>
      <c r="BI13" s="76">
        <v>466</v>
      </c>
      <c r="BK13" s="76">
        <v>1</v>
      </c>
      <c r="BL13" s="76" t="s">
        <v>358</v>
      </c>
      <c r="BM13" s="76">
        <v>130</v>
      </c>
      <c r="CH13" s="76">
        <v>4</v>
      </c>
      <c r="CO13" s="88" t="s">
        <v>414</v>
      </c>
      <c r="CR13" s="79">
        <v>0.157</v>
      </c>
      <c r="CS13" s="76">
        <v>1</v>
      </c>
      <c r="CT13" s="76">
        <v>0</v>
      </c>
      <c r="CU13" s="76">
        <v>1</v>
      </c>
      <c r="CV13" s="76" t="s">
        <v>360</v>
      </c>
      <c r="CW13" s="76" t="s">
        <v>62</v>
      </c>
      <c r="CX13" s="89">
        <v>1</v>
      </c>
      <c r="CY13" s="82" t="s">
        <v>42</v>
      </c>
      <c r="CZ13" s="150">
        <v>46477</v>
      </c>
      <c r="DA13" s="76" cm="1">
        <f t="array" ref="DA13" xml:space="preserve"> _xlfn.IFS(CX13 = 1, CR13 * CS13 * 1000000, CX13 = 0.000001, CR13 * CS13 )</f>
        <v>157000</v>
      </c>
      <c r="DC13" s="76">
        <f t="shared" si="0"/>
        <v>157000</v>
      </c>
      <c r="DD13" s="79">
        <v>1.0315244799999999</v>
      </c>
      <c r="DE13" s="76">
        <f t="shared" si="1"/>
        <v>161949.34335999997</v>
      </c>
      <c r="DF13" s="79">
        <v>1.18063329601791</v>
      </c>
      <c r="DG13" s="79">
        <f t="shared" si="2"/>
        <v>0.191202787039053</v>
      </c>
      <c r="DH13" s="100">
        <v>3.9699999999999999E-2</v>
      </c>
      <c r="DI13" s="79">
        <f t="shared" si="4"/>
        <v>6.3256255378753366E-4</v>
      </c>
      <c r="DK13" s="76" t="str">
        <f t="shared" si="3"/>
        <v>7AW200105</v>
      </c>
    </row>
    <row r="14" spans="1:115" s="76" customFormat="1">
      <c r="A14" s="76" t="s">
        <v>415</v>
      </c>
      <c r="B14" s="76" t="s">
        <v>381</v>
      </c>
      <c r="F14" s="76" t="s">
        <v>344</v>
      </c>
      <c r="G14" s="76" t="s">
        <v>345</v>
      </c>
      <c r="H14" s="76" t="s">
        <v>346</v>
      </c>
      <c r="I14" s="76" t="s">
        <v>347</v>
      </c>
      <c r="J14" s="76" t="s">
        <v>71</v>
      </c>
      <c r="K14" s="76" t="s">
        <v>416</v>
      </c>
      <c r="L14" s="76" t="s">
        <v>417</v>
      </c>
      <c r="M14" s="76" t="s">
        <v>418</v>
      </c>
      <c r="N14" s="76" t="s">
        <v>351</v>
      </c>
      <c r="O14" s="76" t="s">
        <v>399</v>
      </c>
      <c r="S14" s="76" t="s">
        <v>353</v>
      </c>
      <c r="T14" s="76" t="s">
        <v>354</v>
      </c>
      <c r="Y14" s="76" t="s">
        <v>355</v>
      </c>
      <c r="Z14" s="78">
        <v>45648</v>
      </c>
      <c r="AA14" s="76" t="s">
        <v>356</v>
      </c>
      <c r="AB14" s="76" t="s">
        <v>419</v>
      </c>
      <c r="AC14" s="76">
        <v>561600</v>
      </c>
      <c r="AD14" s="76">
        <v>243800</v>
      </c>
      <c r="BI14" s="76">
        <v>733</v>
      </c>
      <c r="BK14" s="76">
        <v>1</v>
      </c>
      <c r="BL14" s="76" t="s">
        <v>358</v>
      </c>
      <c r="BM14" s="76">
        <v>238</v>
      </c>
      <c r="CH14" s="76">
        <v>9.5</v>
      </c>
      <c r="CO14" s="88" t="s">
        <v>420</v>
      </c>
      <c r="CR14" s="79">
        <v>0.22500000000000001</v>
      </c>
      <c r="CS14" s="76">
        <v>1</v>
      </c>
      <c r="CT14" s="76">
        <v>0</v>
      </c>
      <c r="CU14" s="76">
        <v>1</v>
      </c>
      <c r="CV14" s="76" t="s">
        <v>360</v>
      </c>
      <c r="CW14" s="76" t="s">
        <v>62</v>
      </c>
      <c r="CX14" s="89">
        <v>1</v>
      </c>
      <c r="CY14" s="82" t="s">
        <v>42</v>
      </c>
      <c r="CZ14" s="150">
        <v>46477</v>
      </c>
      <c r="DA14" s="76" cm="1">
        <f t="array" ref="DA14" xml:space="preserve"> _xlfn.IFS(CX14 = 1, CR14 * CS14 * 1000000, CX14 = 0.000001, CR14 * CS14 )</f>
        <v>225000</v>
      </c>
      <c r="DC14" s="76">
        <f t="shared" si="0"/>
        <v>225000</v>
      </c>
      <c r="DD14" s="79">
        <v>1.0315244799999999</v>
      </c>
      <c r="DE14" s="76">
        <f t="shared" si="1"/>
        <v>232093.00799999997</v>
      </c>
      <c r="DF14" s="79">
        <v>1.18063329601791</v>
      </c>
      <c r="DG14" s="79">
        <f t="shared" si="2"/>
        <v>0.27401673301775115</v>
      </c>
      <c r="DH14" s="100">
        <v>3.9699999999999999E-2</v>
      </c>
      <c r="DI14" s="79">
        <f t="shared" si="4"/>
        <v>9.0653869173372675E-4</v>
      </c>
      <c r="DK14" s="76" t="str">
        <f t="shared" si="3"/>
        <v>7AW200109</v>
      </c>
    </row>
    <row r="15" spans="1:115" s="76" customFormat="1">
      <c r="A15" s="76" t="s">
        <v>421</v>
      </c>
      <c r="B15" s="76" t="s">
        <v>381</v>
      </c>
      <c r="F15" s="76" t="s">
        <v>344</v>
      </c>
      <c r="G15" s="76" t="s">
        <v>345</v>
      </c>
      <c r="H15" s="76" t="s">
        <v>346</v>
      </c>
      <c r="I15" s="76" t="s">
        <v>347</v>
      </c>
      <c r="J15" s="76" t="s">
        <v>72</v>
      </c>
      <c r="K15" s="76" t="s">
        <v>422</v>
      </c>
      <c r="L15" s="76" t="s">
        <v>423</v>
      </c>
      <c r="M15" s="76" t="s">
        <v>424</v>
      </c>
      <c r="N15" s="76" t="s">
        <v>351</v>
      </c>
      <c r="O15" s="76" t="s">
        <v>406</v>
      </c>
      <c r="S15" s="76" t="s">
        <v>353</v>
      </c>
      <c r="T15" s="76" t="s">
        <v>354</v>
      </c>
      <c r="Y15" s="76" t="s">
        <v>355</v>
      </c>
      <c r="Z15" s="78">
        <v>45648</v>
      </c>
      <c r="AA15" s="76" t="s">
        <v>356</v>
      </c>
      <c r="AB15" s="76" t="s">
        <v>425</v>
      </c>
      <c r="AC15" s="76">
        <v>484750</v>
      </c>
      <c r="AD15" s="76">
        <v>248780</v>
      </c>
      <c r="BI15" s="76">
        <v>745</v>
      </c>
      <c r="BK15" s="76">
        <v>1</v>
      </c>
      <c r="BL15" s="76" t="s">
        <v>358</v>
      </c>
      <c r="BM15" s="76">
        <v>160</v>
      </c>
      <c r="CH15" s="76">
        <v>0.75</v>
      </c>
      <c r="CO15" s="88" t="s">
        <v>426</v>
      </c>
      <c r="CR15" s="79">
        <v>0.22500000000000001</v>
      </c>
      <c r="CS15" s="76">
        <v>1</v>
      </c>
      <c r="CT15" s="76">
        <v>0</v>
      </c>
      <c r="CU15" s="76">
        <v>1</v>
      </c>
      <c r="CV15" s="76" t="s">
        <v>360</v>
      </c>
      <c r="CW15" s="76" t="s">
        <v>62</v>
      </c>
      <c r="CX15" s="89">
        <v>1</v>
      </c>
      <c r="CY15" s="82" t="s">
        <v>42</v>
      </c>
      <c r="CZ15" s="150">
        <v>46477</v>
      </c>
      <c r="DA15" s="76" cm="1">
        <f t="array" ref="DA15" xml:space="preserve"> _xlfn.IFS(CX15 = 1, CR15 * CS15 * 1000000, CX15 = 0.000001, CR15 * CS15 )</f>
        <v>225000</v>
      </c>
      <c r="DC15" s="76">
        <f t="shared" si="0"/>
        <v>225000</v>
      </c>
      <c r="DD15" s="79">
        <v>1.0315244799999999</v>
      </c>
      <c r="DE15" s="76">
        <f t="shared" si="1"/>
        <v>232093.00799999997</v>
      </c>
      <c r="DF15" s="79">
        <v>1.18063329601791</v>
      </c>
      <c r="DG15" s="79">
        <f t="shared" si="2"/>
        <v>0.27401673301775115</v>
      </c>
      <c r="DH15" s="100">
        <v>3.9699999999999999E-2</v>
      </c>
      <c r="DI15" s="79">
        <f t="shared" si="4"/>
        <v>9.0653869173372675E-4</v>
      </c>
      <c r="DK15" s="76" t="str">
        <f t="shared" si="3"/>
        <v>7AW200116</v>
      </c>
    </row>
    <row r="16" spans="1:115" s="76" customFormat="1">
      <c r="A16" s="76" t="s">
        <v>427</v>
      </c>
      <c r="B16" s="76" t="s">
        <v>381</v>
      </c>
      <c r="F16" s="76" t="s">
        <v>344</v>
      </c>
      <c r="G16" s="76" t="s">
        <v>345</v>
      </c>
      <c r="H16" s="76" t="s">
        <v>346</v>
      </c>
      <c r="I16" s="76" t="s">
        <v>347</v>
      </c>
      <c r="J16" s="76" t="s">
        <v>73</v>
      </c>
      <c r="K16" s="76" t="s">
        <v>428</v>
      </c>
      <c r="L16" s="76" t="s">
        <v>429</v>
      </c>
      <c r="M16" s="76" t="s">
        <v>430</v>
      </c>
      <c r="N16" s="76" t="s">
        <v>351</v>
      </c>
      <c r="O16" s="76" t="s">
        <v>431</v>
      </c>
      <c r="S16" s="76" t="s">
        <v>353</v>
      </c>
      <c r="T16" s="76" t="s">
        <v>354</v>
      </c>
      <c r="Y16" s="76" t="s">
        <v>355</v>
      </c>
      <c r="Z16" s="78">
        <v>45648</v>
      </c>
      <c r="AA16" s="76" t="s">
        <v>356</v>
      </c>
      <c r="AB16" s="76" t="s">
        <v>432</v>
      </c>
      <c r="AC16" s="76">
        <v>523300</v>
      </c>
      <c r="AD16" s="76">
        <v>244420</v>
      </c>
      <c r="BI16" s="76">
        <v>572</v>
      </c>
      <c r="BK16" s="76">
        <v>1</v>
      </c>
      <c r="BL16" s="76" t="s">
        <v>358</v>
      </c>
      <c r="BM16" s="76">
        <v>140</v>
      </c>
      <c r="CH16" s="76">
        <v>5.9</v>
      </c>
      <c r="CO16" s="88" t="s">
        <v>433</v>
      </c>
      <c r="CR16" s="79">
        <v>0.222</v>
      </c>
      <c r="CS16" s="76">
        <v>1</v>
      </c>
      <c r="CT16" s="76">
        <v>0</v>
      </c>
      <c r="CU16" s="76">
        <v>1</v>
      </c>
      <c r="CV16" s="76" t="s">
        <v>360</v>
      </c>
      <c r="CW16" s="76" t="s">
        <v>62</v>
      </c>
      <c r="CX16" s="89">
        <v>1</v>
      </c>
      <c r="CY16" s="82" t="s">
        <v>42</v>
      </c>
      <c r="CZ16" s="150">
        <v>46477</v>
      </c>
      <c r="DA16" s="76" cm="1">
        <f t="array" ref="DA16" xml:space="preserve"> _xlfn.IFS(CX16 = 1, CR16 * CS16 * 1000000, CX16 = 0.000001, CR16 * CS16 )</f>
        <v>222000</v>
      </c>
      <c r="DC16" s="76">
        <f t="shared" si="0"/>
        <v>222000</v>
      </c>
      <c r="DD16" s="79">
        <v>1.0315244799999999</v>
      </c>
      <c r="DE16" s="76">
        <f t="shared" si="1"/>
        <v>228998.43455999997</v>
      </c>
      <c r="DF16" s="79">
        <v>1.18063329601791</v>
      </c>
      <c r="DG16" s="79">
        <f t="shared" si="2"/>
        <v>0.27036317657751446</v>
      </c>
      <c r="DH16" s="100">
        <v>3.9699999999999999E-2</v>
      </c>
      <c r="DI16" s="79">
        <f t="shared" si="4"/>
        <v>8.9445150917727694E-4</v>
      </c>
      <c r="DK16" s="76" t="str">
        <f t="shared" si="3"/>
        <v>7AW200167</v>
      </c>
    </row>
    <row r="17" spans="1:115" s="76" customFormat="1">
      <c r="A17" s="76" t="s">
        <v>434</v>
      </c>
      <c r="B17" s="76" t="s">
        <v>381</v>
      </c>
      <c r="F17" s="76" t="s">
        <v>344</v>
      </c>
      <c r="G17" s="76" t="s">
        <v>345</v>
      </c>
      <c r="H17" s="76" t="s">
        <v>346</v>
      </c>
      <c r="I17" s="76" t="s">
        <v>347</v>
      </c>
      <c r="J17" s="76" t="s">
        <v>74</v>
      </c>
      <c r="K17" s="76" t="s">
        <v>435</v>
      </c>
      <c r="L17" s="76" t="s">
        <v>436</v>
      </c>
      <c r="M17" s="76" t="s">
        <v>437</v>
      </c>
      <c r="N17" s="76" t="s">
        <v>351</v>
      </c>
      <c r="O17" s="76" t="s">
        <v>438</v>
      </c>
      <c r="S17" s="76" t="s">
        <v>353</v>
      </c>
      <c r="T17" s="76" t="s">
        <v>354</v>
      </c>
      <c r="Y17" s="76" t="s">
        <v>355</v>
      </c>
      <c r="Z17" s="78">
        <v>45648</v>
      </c>
      <c r="AA17" s="76" t="s">
        <v>356</v>
      </c>
      <c r="AB17" s="76" t="s">
        <v>439</v>
      </c>
      <c r="AC17" s="76">
        <v>602300</v>
      </c>
      <c r="AD17" s="76">
        <v>297800</v>
      </c>
      <c r="BI17" s="76">
        <v>471</v>
      </c>
      <c r="BK17" s="76">
        <v>1.5</v>
      </c>
      <c r="BL17" s="76" t="s">
        <v>358</v>
      </c>
      <c r="BM17" s="76">
        <v>194</v>
      </c>
      <c r="CH17" s="76">
        <v>4</v>
      </c>
      <c r="CO17" s="88" t="s">
        <v>440</v>
      </c>
      <c r="CR17" s="79">
        <v>0.22500000000000001</v>
      </c>
      <c r="CS17" s="76">
        <v>1</v>
      </c>
      <c r="CT17" s="76">
        <v>0</v>
      </c>
      <c r="CU17" s="76">
        <v>1</v>
      </c>
      <c r="CV17" s="76" t="s">
        <v>360</v>
      </c>
      <c r="CW17" s="76" t="s">
        <v>62</v>
      </c>
      <c r="CX17" s="89">
        <v>1</v>
      </c>
      <c r="CY17" s="82" t="s">
        <v>42</v>
      </c>
      <c r="CZ17" s="150">
        <v>46477</v>
      </c>
      <c r="DA17" s="76" cm="1">
        <f t="array" ref="DA17" xml:space="preserve"> _xlfn.IFS(CX17 = 1, CR17 * CS17 * 1000000, CX17 = 0.000001, CR17 * CS17 )</f>
        <v>225000</v>
      </c>
      <c r="DC17" s="76">
        <f t="shared" si="0"/>
        <v>225000</v>
      </c>
      <c r="DD17" s="79">
        <v>1.0315244799999999</v>
      </c>
      <c r="DE17" s="76">
        <f t="shared" si="1"/>
        <v>232093.00799999997</v>
      </c>
      <c r="DF17" s="79">
        <v>1.18063329601791</v>
      </c>
      <c r="DG17" s="79">
        <f t="shared" si="2"/>
        <v>0.27401673301775115</v>
      </c>
      <c r="DH17" s="100">
        <v>3.9699999999999999E-2</v>
      </c>
      <c r="DI17" s="79">
        <f t="shared" si="4"/>
        <v>9.0653869173372675E-4</v>
      </c>
      <c r="DK17" s="76" t="str">
        <f t="shared" si="3"/>
        <v>7AW200172</v>
      </c>
    </row>
    <row r="18" spans="1:115" s="76" customFormat="1">
      <c r="A18" s="76" t="s">
        <v>441</v>
      </c>
      <c r="B18" s="76" t="s">
        <v>381</v>
      </c>
      <c r="F18" s="76" t="s">
        <v>344</v>
      </c>
      <c r="G18" s="76" t="s">
        <v>345</v>
      </c>
      <c r="H18" s="76" t="s">
        <v>346</v>
      </c>
      <c r="I18" s="76" t="s">
        <v>347</v>
      </c>
      <c r="J18" s="76" t="s">
        <v>75</v>
      </c>
      <c r="K18" s="76" t="s">
        <v>442</v>
      </c>
      <c r="L18" s="76" t="s">
        <v>443</v>
      </c>
      <c r="M18" s="76" t="s">
        <v>444</v>
      </c>
      <c r="N18" s="76" t="s">
        <v>351</v>
      </c>
      <c r="O18" s="76" t="s">
        <v>438</v>
      </c>
      <c r="S18" s="76" t="s">
        <v>353</v>
      </c>
      <c r="T18" s="76" t="s">
        <v>354</v>
      </c>
      <c r="Y18" s="76" t="s">
        <v>355</v>
      </c>
      <c r="Z18" s="78">
        <v>45648</v>
      </c>
      <c r="AA18" s="76" t="s">
        <v>356</v>
      </c>
      <c r="AB18" s="76" t="s">
        <v>445</v>
      </c>
      <c r="AC18" s="76">
        <v>606120</v>
      </c>
      <c r="AD18" s="76">
        <v>290450</v>
      </c>
      <c r="BI18" s="76">
        <v>2914</v>
      </c>
      <c r="BK18" s="76">
        <v>1</v>
      </c>
      <c r="BL18" s="76" t="s">
        <v>358</v>
      </c>
      <c r="BM18" s="76">
        <v>550</v>
      </c>
      <c r="CH18" s="76">
        <v>10</v>
      </c>
      <c r="CO18" s="88" t="s">
        <v>446</v>
      </c>
      <c r="CR18" s="79">
        <v>0.09</v>
      </c>
      <c r="CS18" s="76">
        <v>1</v>
      </c>
      <c r="CT18" s="76">
        <v>0</v>
      </c>
      <c r="CU18" s="76">
        <v>1</v>
      </c>
      <c r="CV18" s="76" t="s">
        <v>360</v>
      </c>
      <c r="CW18" s="76" t="s">
        <v>62</v>
      </c>
      <c r="CX18" s="89">
        <v>1</v>
      </c>
      <c r="CY18" s="82" t="s">
        <v>42</v>
      </c>
      <c r="CZ18" s="150">
        <v>46477</v>
      </c>
      <c r="DA18" s="76" cm="1">
        <f t="array" ref="DA18" xml:space="preserve"> _xlfn.IFS(CX18 = 1, CR18 * CS18 * 1000000, CX18 = 0.000001, CR18 * CS18 )</f>
        <v>90000</v>
      </c>
      <c r="DC18" s="76">
        <f t="shared" si="0"/>
        <v>90000</v>
      </c>
      <c r="DD18" s="79">
        <v>1.0315244799999999</v>
      </c>
      <c r="DE18" s="76">
        <f t="shared" si="1"/>
        <v>92837.203199999989</v>
      </c>
      <c r="DF18" s="79">
        <v>1.18063329601791</v>
      </c>
      <c r="DG18" s="79">
        <f t="shared" si="2"/>
        <v>0.10960669320710045</v>
      </c>
      <c r="DH18" s="100">
        <v>3.9699999999999999E-2</v>
      </c>
      <c r="DI18" s="79">
        <f t="shared" si="4"/>
        <v>3.6261547669349067E-4</v>
      </c>
      <c r="DK18" s="76" t="str">
        <f t="shared" si="3"/>
        <v>7AW200178</v>
      </c>
    </row>
    <row r="19" spans="1:115" s="76" customFormat="1">
      <c r="A19" s="76" t="s">
        <v>447</v>
      </c>
      <c r="B19" s="76" t="s">
        <v>381</v>
      </c>
      <c r="F19" s="76" t="s">
        <v>344</v>
      </c>
      <c r="G19" s="76" t="s">
        <v>345</v>
      </c>
      <c r="H19" s="76" t="s">
        <v>346</v>
      </c>
      <c r="I19" s="76" t="s">
        <v>347</v>
      </c>
      <c r="J19" s="76" t="s">
        <v>76</v>
      </c>
      <c r="K19" s="76" t="s">
        <v>448</v>
      </c>
      <c r="L19" s="76" t="s">
        <v>449</v>
      </c>
      <c r="M19" s="76" t="s">
        <v>450</v>
      </c>
      <c r="N19" s="76" t="s">
        <v>351</v>
      </c>
      <c r="O19" s="76" t="s">
        <v>451</v>
      </c>
      <c r="S19" s="76" t="s">
        <v>353</v>
      </c>
      <c r="T19" s="76" t="s">
        <v>354</v>
      </c>
      <c r="Y19" s="76" t="s">
        <v>355</v>
      </c>
      <c r="Z19" s="78">
        <v>45648</v>
      </c>
      <c r="AA19" s="76" t="s">
        <v>356</v>
      </c>
      <c r="AB19" s="76" t="s">
        <v>452</v>
      </c>
      <c r="AC19" s="76">
        <v>632360</v>
      </c>
      <c r="AD19" s="76">
        <v>253680</v>
      </c>
      <c r="BI19" s="76">
        <v>2342</v>
      </c>
      <c r="BK19" s="76">
        <v>1</v>
      </c>
      <c r="BL19" s="76" t="s">
        <v>358</v>
      </c>
      <c r="BM19" s="76">
        <v>645.5</v>
      </c>
      <c r="CH19" s="76">
        <v>5.5</v>
      </c>
      <c r="CO19" s="88" t="s">
        <v>453</v>
      </c>
      <c r="CR19" s="79">
        <v>0.09</v>
      </c>
      <c r="CS19" s="76">
        <v>1</v>
      </c>
      <c r="CT19" s="76">
        <v>0</v>
      </c>
      <c r="CU19" s="76">
        <v>1</v>
      </c>
      <c r="CV19" s="76" t="s">
        <v>360</v>
      </c>
      <c r="CW19" s="76" t="s">
        <v>62</v>
      </c>
      <c r="CX19" s="89">
        <v>1</v>
      </c>
      <c r="CY19" s="82" t="s">
        <v>42</v>
      </c>
      <c r="CZ19" s="150">
        <v>46477</v>
      </c>
      <c r="DA19" s="76" cm="1">
        <f t="array" ref="DA19" xml:space="preserve"> _xlfn.IFS(CX19 = 1, CR19 * CS19 * 1000000, CX19 = 0.000001, CR19 * CS19 )</f>
        <v>90000</v>
      </c>
      <c r="DC19" s="76">
        <f t="shared" si="0"/>
        <v>90000</v>
      </c>
      <c r="DD19" s="79">
        <v>1.0315244799999999</v>
      </c>
      <c r="DE19" s="76">
        <f t="shared" si="1"/>
        <v>92837.203199999989</v>
      </c>
      <c r="DF19" s="79">
        <v>1.18063329601791</v>
      </c>
      <c r="DG19" s="79">
        <f t="shared" si="2"/>
        <v>0.10960669320710045</v>
      </c>
      <c r="DH19" s="100">
        <v>3.9699999999999999E-2</v>
      </c>
      <c r="DI19" s="79">
        <f t="shared" si="4"/>
        <v>3.6261547669349067E-4</v>
      </c>
      <c r="DK19" s="76" t="str">
        <f t="shared" si="3"/>
        <v>7AW200206</v>
      </c>
    </row>
    <row r="20" spans="1:115" s="76" customFormat="1">
      <c r="A20" s="76" t="s">
        <v>454</v>
      </c>
      <c r="B20" s="76" t="s">
        <v>381</v>
      </c>
      <c r="F20" s="76" t="s">
        <v>344</v>
      </c>
      <c r="G20" s="76" t="s">
        <v>345</v>
      </c>
      <c r="H20" s="76" t="s">
        <v>346</v>
      </c>
      <c r="I20" s="76" t="s">
        <v>347</v>
      </c>
      <c r="J20" s="76" t="s">
        <v>77</v>
      </c>
      <c r="K20" s="76" t="s">
        <v>455</v>
      </c>
      <c r="L20" s="76" t="s">
        <v>456</v>
      </c>
      <c r="M20" s="76" t="s">
        <v>457</v>
      </c>
      <c r="N20" s="76" t="s">
        <v>351</v>
      </c>
      <c r="O20" s="76" t="s">
        <v>458</v>
      </c>
      <c r="S20" s="76" t="s">
        <v>353</v>
      </c>
      <c r="T20" s="76" t="s">
        <v>354</v>
      </c>
      <c r="Y20" s="76" t="s">
        <v>355</v>
      </c>
      <c r="Z20" s="78">
        <v>45648</v>
      </c>
      <c r="AA20" s="76" t="s">
        <v>356</v>
      </c>
      <c r="AB20" s="76" t="s">
        <v>459</v>
      </c>
      <c r="AC20" s="76">
        <v>575450</v>
      </c>
      <c r="AD20" s="76">
        <v>239530</v>
      </c>
      <c r="BI20" s="76">
        <v>452</v>
      </c>
      <c r="BK20" s="76">
        <v>1</v>
      </c>
      <c r="BL20" s="76" t="s">
        <v>358</v>
      </c>
      <c r="BM20" s="76">
        <v>102</v>
      </c>
      <c r="CH20" s="76">
        <v>8.5</v>
      </c>
      <c r="CO20" s="88" t="s">
        <v>460</v>
      </c>
      <c r="CR20" s="79">
        <v>0.157</v>
      </c>
      <c r="CS20" s="76">
        <v>1</v>
      </c>
      <c r="CT20" s="76">
        <v>0</v>
      </c>
      <c r="CU20" s="76">
        <v>1</v>
      </c>
      <c r="CV20" s="76" t="s">
        <v>360</v>
      </c>
      <c r="CW20" s="76" t="s">
        <v>62</v>
      </c>
      <c r="CX20" s="89">
        <v>1</v>
      </c>
      <c r="CY20" s="82" t="s">
        <v>42</v>
      </c>
      <c r="CZ20" s="150">
        <v>46477</v>
      </c>
      <c r="DA20" s="76" cm="1">
        <f t="array" ref="DA20" xml:space="preserve"> _xlfn.IFS(CX20 = 1, CR20 * CS20 * 1000000, CX20 = 0.000001, CR20 * CS20 )</f>
        <v>157000</v>
      </c>
      <c r="DC20" s="76">
        <f t="shared" si="0"/>
        <v>157000</v>
      </c>
      <c r="DD20" s="79">
        <v>1.0315244799999999</v>
      </c>
      <c r="DE20" s="76">
        <f t="shared" si="1"/>
        <v>161949.34335999997</v>
      </c>
      <c r="DF20" s="79">
        <v>1.18063329601791</v>
      </c>
      <c r="DG20" s="79">
        <f t="shared" si="2"/>
        <v>0.191202787039053</v>
      </c>
      <c r="DH20" s="100">
        <v>3.9699999999999999E-2</v>
      </c>
      <c r="DI20" s="79">
        <f t="shared" si="4"/>
        <v>6.3256255378753366E-4</v>
      </c>
      <c r="DK20" s="76" t="str">
        <f t="shared" si="3"/>
        <v>7AW200209</v>
      </c>
    </row>
    <row r="21" spans="1:115" s="76" customFormat="1">
      <c r="A21" s="76" t="s">
        <v>461</v>
      </c>
      <c r="B21" s="76" t="s">
        <v>381</v>
      </c>
      <c r="F21" s="76" t="s">
        <v>344</v>
      </c>
      <c r="G21" s="76" t="s">
        <v>345</v>
      </c>
      <c r="H21" s="76" t="s">
        <v>346</v>
      </c>
      <c r="I21" s="76" t="s">
        <v>347</v>
      </c>
      <c r="J21" s="76" t="s">
        <v>78</v>
      </c>
      <c r="K21" s="76" t="s">
        <v>462</v>
      </c>
      <c r="L21" s="76" t="s">
        <v>463</v>
      </c>
      <c r="M21" s="76" t="s">
        <v>464</v>
      </c>
      <c r="N21" s="76" t="s">
        <v>465</v>
      </c>
      <c r="O21" s="76" t="s">
        <v>466</v>
      </c>
      <c r="S21" s="76" t="s">
        <v>353</v>
      </c>
      <c r="T21" s="76" t="s">
        <v>354</v>
      </c>
      <c r="Y21" s="76" t="s">
        <v>355</v>
      </c>
      <c r="Z21" s="78">
        <v>45648</v>
      </c>
      <c r="AA21" s="76" t="s">
        <v>356</v>
      </c>
      <c r="AB21" s="76" t="s">
        <v>467</v>
      </c>
      <c r="AC21" s="76">
        <v>570780</v>
      </c>
      <c r="AD21" s="76">
        <v>245960</v>
      </c>
      <c r="BI21" s="76">
        <v>2241</v>
      </c>
      <c r="BK21" s="76">
        <v>1</v>
      </c>
      <c r="BL21" s="76" t="s">
        <v>358</v>
      </c>
      <c r="BM21" s="76">
        <v>600</v>
      </c>
      <c r="CH21" s="76">
        <v>2.5</v>
      </c>
      <c r="CO21" s="88" t="s">
        <v>468</v>
      </c>
      <c r="CR21" s="79">
        <v>0.09</v>
      </c>
      <c r="CS21" s="76">
        <v>1</v>
      </c>
      <c r="CT21" s="76">
        <v>0</v>
      </c>
      <c r="CU21" s="76">
        <v>1</v>
      </c>
      <c r="CV21" s="76" t="s">
        <v>360</v>
      </c>
      <c r="CW21" s="76" t="s">
        <v>62</v>
      </c>
      <c r="CX21" s="89">
        <v>1</v>
      </c>
      <c r="CY21" s="82" t="s">
        <v>42</v>
      </c>
      <c r="CZ21" s="150">
        <v>46477</v>
      </c>
      <c r="DA21" s="76" cm="1">
        <f t="array" ref="DA21" xml:space="preserve"> _xlfn.IFS(CX21 = 1, CR21 * CS21 * 1000000, CX21 = 0.000001, CR21 * CS21 )</f>
        <v>90000</v>
      </c>
      <c r="DC21" s="76">
        <f t="shared" si="0"/>
        <v>90000</v>
      </c>
      <c r="DD21" s="79">
        <v>1.0315244799999999</v>
      </c>
      <c r="DE21" s="76">
        <f t="shared" si="1"/>
        <v>92837.203199999989</v>
      </c>
      <c r="DF21" s="79">
        <v>1.18063329601791</v>
      </c>
      <c r="DG21" s="79">
        <f t="shared" si="2"/>
        <v>0.10960669320710045</v>
      </c>
      <c r="DH21" s="100">
        <v>3.9699999999999999E-2</v>
      </c>
      <c r="DI21" s="79">
        <f t="shared" si="4"/>
        <v>3.6261547669349067E-4</v>
      </c>
      <c r="DK21" s="76" t="str">
        <f t="shared" si="3"/>
        <v>7AW201933</v>
      </c>
    </row>
    <row r="22" spans="1:115" s="76" customFormat="1">
      <c r="A22" s="76" t="s">
        <v>469</v>
      </c>
      <c r="B22" s="76" t="s">
        <v>381</v>
      </c>
      <c r="F22" s="76" t="s">
        <v>344</v>
      </c>
      <c r="G22" s="76" t="s">
        <v>345</v>
      </c>
      <c r="H22" s="76" t="s">
        <v>470</v>
      </c>
      <c r="I22" s="76" t="s">
        <v>347</v>
      </c>
      <c r="J22" s="76" t="s">
        <v>79</v>
      </c>
      <c r="K22" s="76" t="s">
        <v>471</v>
      </c>
      <c r="L22" s="76" t="s">
        <v>472</v>
      </c>
      <c r="M22" s="76" t="s">
        <v>473</v>
      </c>
      <c r="N22" s="76" t="s">
        <v>351</v>
      </c>
      <c r="O22" s="76" t="s">
        <v>474</v>
      </c>
      <c r="S22" s="76" t="s">
        <v>353</v>
      </c>
      <c r="T22" s="76" t="s">
        <v>354</v>
      </c>
      <c r="Y22" s="76" t="s">
        <v>355</v>
      </c>
      <c r="Z22" s="78">
        <v>45648</v>
      </c>
      <c r="AA22" s="76" t="s">
        <v>356</v>
      </c>
      <c r="AB22" s="76" t="s">
        <v>475</v>
      </c>
      <c r="AC22" s="76">
        <v>493100</v>
      </c>
      <c r="AD22" s="76">
        <v>330700</v>
      </c>
      <c r="BI22" s="76">
        <v>369</v>
      </c>
      <c r="BK22" s="76" t="s">
        <v>476</v>
      </c>
      <c r="BL22" s="76" t="s">
        <v>477</v>
      </c>
      <c r="BM22" s="76">
        <v>100</v>
      </c>
      <c r="BS22" s="76" t="s">
        <v>478</v>
      </c>
      <c r="CH22" s="76">
        <v>6.97</v>
      </c>
      <c r="CO22" s="88" t="s">
        <v>479</v>
      </c>
      <c r="CR22" s="79">
        <v>0.159</v>
      </c>
      <c r="CS22" s="76">
        <v>1</v>
      </c>
      <c r="CT22" s="76">
        <v>0</v>
      </c>
      <c r="CU22" s="76">
        <v>1</v>
      </c>
      <c r="CV22" s="76" t="s">
        <v>360</v>
      </c>
      <c r="CW22" s="76" t="s">
        <v>62</v>
      </c>
      <c r="CX22" s="89">
        <v>1</v>
      </c>
      <c r="CY22" s="82" t="s">
        <v>42</v>
      </c>
      <c r="CZ22" s="150">
        <v>46477</v>
      </c>
      <c r="DA22" s="76" cm="1">
        <f t="array" ref="DA22" xml:space="preserve"> _xlfn.IFS(CX22 = 1, CR22 * CS22 * 1000000, CX22 = 0.000001, CR22 * CS22 )</f>
        <v>159000</v>
      </c>
      <c r="DC22" s="76">
        <f t="shared" si="0"/>
        <v>159000</v>
      </c>
      <c r="DD22" s="79">
        <v>1.0315244799999999</v>
      </c>
      <c r="DE22" s="76">
        <f t="shared" si="1"/>
        <v>164012.39231999998</v>
      </c>
      <c r="DF22" s="79">
        <v>1.18063329601791</v>
      </c>
      <c r="DG22" s="79">
        <f t="shared" si="2"/>
        <v>0.19363849133254413</v>
      </c>
      <c r="DH22" s="100">
        <v>3.9699999999999999E-2</v>
      </c>
      <c r="DI22" s="79">
        <f t="shared" si="4"/>
        <v>6.4062067549183353E-4</v>
      </c>
      <c r="DK22" s="76" t="str">
        <f t="shared" si="3"/>
        <v>7AW202034</v>
      </c>
    </row>
    <row r="23" spans="1:115" s="76" customFormat="1">
      <c r="A23" s="76" t="s">
        <v>480</v>
      </c>
      <c r="B23" s="76" t="s">
        <v>381</v>
      </c>
      <c r="F23" s="76" t="s">
        <v>344</v>
      </c>
      <c r="G23" s="76" t="s">
        <v>345</v>
      </c>
      <c r="H23" s="76" t="s">
        <v>470</v>
      </c>
      <c r="I23" s="76" t="s">
        <v>347</v>
      </c>
      <c r="J23" s="76" t="s">
        <v>80</v>
      </c>
      <c r="K23" s="76" t="s">
        <v>481</v>
      </c>
      <c r="L23" s="76" t="s">
        <v>482</v>
      </c>
      <c r="M23" s="76" t="s">
        <v>483</v>
      </c>
      <c r="N23" s="76" t="s">
        <v>351</v>
      </c>
      <c r="O23" s="76" t="s">
        <v>474</v>
      </c>
      <c r="S23" s="76" t="s">
        <v>353</v>
      </c>
      <c r="T23" s="76" t="s">
        <v>354</v>
      </c>
      <c r="Y23" s="76" t="s">
        <v>355</v>
      </c>
      <c r="Z23" s="78">
        <v>45648</v>
      </c>
      <c r="AA23" s="76" t="s">
        <v>356</v>
      </c>
      <c r="AB23" s="76" t="s">
        <v>484</v>
      </c>
      <c r="AC23" s="76">
        <v>498110</v>
      </c>
      <c r="AD23" s="76">
        <v>357740</v>
      </c>
      <c r="BI23" s="76">
        <v>2749</v>
      </c>
      <c r="BK23" s="76" t="s">
        <v>476</v>
      </c>
      <c r="BL23" s="76" t="s">
        <v>477</v>
      </c>
      <c r="BM23" s="76">
        <v>460</v>
      </c>
      <c r="BS23" s="76" t="s">
        <v>478</v>
      </c>
      <c r="CH23" s="76">
        <v>6.87</v>
      </c>
      <c r="CO23" s="88" t="s">
        <v>479</v>
      </c>
      <c r="CR23" s="79">
        <v>0.09</v>
      </c>
      <c r="CS23" s="76">
        <v>1</v>
      </c>
      <c r="CT23" s="76">
        <v>0</v>
      </c>
      <c r="CU23" s="76">
        <v>1</v>
      </c>
      <c r="CV23" s="76" t="s">
        <v>360</v>
      </c>
      <c r="CW23" s="76" t="s">
        <v>62</v>
      </c>
      <c r="CX23" s="89">
        <v>1</v>
      </c>
      <c r="CY23" s="82" t="s">
        <v>42</v>
      </c>
      <c r="CZ23" s="150">
        <v>46477</v>
      </c>
      <c r="DA23" s="76" cm="1">
        <f t="array" ref="DA23" xml:space="preserve"> _xlfn.IFS(CX23 = 1, CR23 * CS23 * 1000000, CX23 = 0.000001, CR23 * CS23 )</f>
        <v>90000</v>
      </c>
      <c r="DC23" s="76">
        <f t="shared" si="0"/>
        <v>90000</v>
      </c>
      <c r="DD23" s="79">
        <v>1.0315244799999999</v>
      </c>
      <c r="DE23" s="76">
        <f t="shared" si="1"/>
        <v>92837.203199999989</v>
      </c>
      <c r="DF23" s="79">
        <v>1.18063329601791</v>
      </c>
      <c r="DG23" s="79">
        <f t="shared" si="2"/>
        <v>0.10960669320710045</v>
      </c>
      <c r="DH23" s="100">
        <v>3.9699999999999999E-2</v>
      </c>
      <c r="DI23" s="79">
        <f t="shared" si="4"/>
        <v>3.6261547669349067E-4</v>
      </c>
      <c r="DK23" s="76" t="str">
        <f t="shared" si="3"/>
        <v>7AW202055</v>
      </c>
    </row>
    <row r="24" spans="1:115" s="76" customFormat="1">
      <c r="A24" s="76" t="s">
        <v>485</v>
      </c>
      <c r="B24" s="76" t="s">
        <v>381</v>
      </c>
      <c r="F24" s="76" t="s">
        <v>344</v>
      </c>
      <c r="G24" s="76" t="s">
        <v>345</v>
      </c>
      <c r="H24" s="76" t="s">
        <v>470</v>
      </c>
      <c r="I24" s="76" t="s">
        <v>347</v>
      </c>
      <c r="J24" s="76" t="s">
        <v>81</v>
      </c>
      <c r="K24" s="76" t="s">
        <v>486</v>
      </c>
      <c r="L24" s="76" t="s">
        <v>487</v>
      </c>
      <c r="M24" s="76" t="s">
        <v>488</v>
      </c>
      <c r="N24" s="76" t="s">
        <v>351</v>
      </c>
      <c r="O24" s="76" t="s">
        <v>489</v>
      </c>
      <c r="S24" s="76" t="s">
        <v>353</v>
      </c>
      <c r="T24" s="76" t="s">
        <v>354</v>
      </c>
      <c r="Y24" s="76" t="s">
        <v>355</v>
      </c>
      <c r="Z24" s="78">
        <v>45648</v>
      </c>
      <c r="AA24" s="76" t="s">
        <v>356</v>
      </c>
      <c r="AB24" s="76" t="s">
        <v>490</v>
      </c>
      <c r="AC24" s="76">
        <v>540280</v>
      </c>
      <c r="AD24" s="76">
        <v>362840</v>
      </c>
      <c r="BI24" s="76">
        <v>505</v>
      </c>
      <c r="BK24" s="76" t="s">
        <v>476</v>
      </c>
      <c r="BL24" s="76" t="s">
        <v>477</v>
      </c>
      <c r="BM24" s="76">
        <v>49</v>
      </c>
      <c r="BS24" s="76" t="s">
        <v>478</v>
      </c>
      <c r="CH24" s="76">
        <v>8.26</v>
      </c>
      <c r="CO24" s="88" t="s">
        <v>491</v>
      </c>
      <c r="CR24" s="79">
        <v>1.5780000000000001</v>
      </c>
      <c r="CS24" s="76">
        <v>1</v>
      </c>
      <c r="CT24" s="76">
        <v>0</v>
      </c>
      <c r="CU24" s="76">
        <v>1</v>
      </c>
      <c r="CV24" s="76" t="s">
        <v>360</v>
      </c>
      <c r="CW24" s="76" t="s">
        <v>62</v>
      </c>
      <c r="CX24" s="89">
        <v>1</v>
      </c>
      <c r="CY24" s="82" t="s">
        <v>42</v>
      </c>
      <c r="CZ24" s="150">
        <v>46477</v>
      </c>
      <c r="DA24" s="76" cm="1">
        <f t="array" ref="DA24" xml:space="preserve"> _xlfn.IFS(CX24 = 1, CR24 * CS24 * 1000000, CX24 = 0.000001, CR24 * CS24 )</f>
        <v>1578000</v>
      </c>
      <c r="DC24" s="76">
        <f t="shared" si="0"/>
        <v>1578000</v>
      </c>
      <c r="DD24" s="79">
        <v>1.0315244799999999</v>
      </c>
      <c r="DE24" s="76">
        <f t="shared" si="1"/>
        <v>1627745.6294399998</v>
      </c>
      <c r="DF24" s="79">
        <v>1.18063329601791</v>
      </c>
      <c r="DG24" s="79">
        <f t="shared" si="2"/>
        <v>1.9217706875644947</v>
      </c>
      <c r="DH24" s="100">
        <v>3.9699999999999999E-2</v>
      </c>
      <c r="DI24" s="79">
        <f t="shared" si="4"/>
        <v>6.3578580246925363E-3</v>
      </c>
      <c r="DK24" s="76" t="str">
        <f t="shared" si="3"/>
        <v>7AW202085</v>
      </c>
    </row>
    <row r="25" spans="1:115" s="76" customFormat="1">
      <c r="A25" s="76" t="s">
        <v>492</v>
      </c>
      <c r="B25" s="76" t="s">
        <v>381</v>
      </c>
      <c r="F25" s="76" t="s">
        <v>344</v>
      </c>
      <c r="G25" s="76" t="s">
        <v>345</v>
      </c>
      <c r="H25" s="76" t="s">
        <v>470</v>
      </c>
      <c r="I25" s="76" t="s">
        <v>347</v>
      </c>
      <c r="J25" s="76" t="s">
        <v>82</v>
      </c>
      <c r="K25" s="76" t="s">
        <v>493</v>
      </c>
      <c r="L25" s="76" t="s">
        <v>494</v>
      </c>
      <c r="M25" s="76" t="s">
        <v>495</v>
      </c>
      <c r="N25" s="76" t="s">
        <v>351</v>
      </c>
      <c r="O25" s="76" t="s">
        <v>474</v>
      </c>
      <c r="S25" s="76" t="s">
        <v>353</v>
      </c>
      <c r="T25" s="76" t="s">
        <v>354</v>
      </c>
      <c r="Y25" s="76" t="s">
        <v>355</v>
      </c>
      <c r="Z25" s="78">
        <v>45648</v>
      </c>
      <c r="AA25" s="76" t="s">
        <v>356</v>
      </c>
      <c r="AB25" s="76" t="s">
        <v>496</v>
      </c>
      <c r="AC25" s="76">
        <v>487700</v>
      </c>
      <c r="AD25" s="76">
        <v>386800</v>
      </c>
      <c r="BI25" s="76">
        <v>1060</v>
      </c>
      <c r="BK25" s="76" t="s">
        <v>476</v>
      </c>
      <c r="BL25" s="76" t="s">
        <v>477</v>
      </c>
      <c r="BM25" s="76">
        <v>210</v>
      </c>
      <c r="BS25" s="76" t="s">
        <v>478</v>
      </c>
      <c r="CH25" s="76">
        <v>5.54</v>
      </c>
      <c r="CO25" s="88" t="s">
        <v>479</v>
      </c>
      <c r="CR25" s="79">
        <v>0.22500000000000001</v>
      </c>
      <c r="CS25" s="76">
        <v>1</v>
      </c>
      <c r="CT25" s="76">
        <v>0</v>
      </c>
      <c r="CU25" s="76">
        <v>1</v>
      </c>
      <c r="CV25" s="76" t="s">
        <v>360</v>
      </c>
      <c r="CW25" s="76" t="s">
        <v>62</v>
      </c>
      <c r="CX25" s="89">
        <v>1</v>
      </c>
      <c r="CY25" s="82" t="s">
        <v>42</v>
      </c>
      <c r="CZ25" s="150">
        <v>46477</v>
      </c>
      <c r="DA25" s="76" cm="1">
        <f t="array" ref="DA25" xml:space="preserve"> _xlfn.IFS(CX25 = 1, CR25 * CS25 * 1000000, CX25 = 0.000001, CR25 * CS25 )</f>
        <v>225000</v>
      </c>
      <c r="DC25" s="76">
        <f t="shared" si="0"/>
        <v>225000</v>
      </c>
      <c r="DD25" s="79">
        <v>1.0315244799999999</v>
      </c>
      <c r="DE25" s="76">
        <f t="shared" si="1"/>
        <v>232093.00799999997</v>
      </c>
      <c r="DF25" s="79">
        <v>1.18063329601791</v>
      </c>
      <c r="DG25" s="79">
        <f t="shared" si="2"/>
        <v>0.27401673301775115</v>
      </c>
      <c r="DH25" s="100">
        <v>3.9699999999999999E-2</v>
      </c>
      <c r="DI25" s="79">
        <f t="shared" si="4"/>
        <v>9.0653869173372675E-4</v>
      </c>
      <c r="DK25" s="76" t="str">
        <f t="shared" si="3"/>
        <v>7AW202086</v>
      </c>
    </row>
    <row r="26" spans="1:115" s="90" customFormat="1">
      <c r="A26" s="90" t="s">
        <v>497</v>
      </c>
      <c r="F26" s="90" t="s">
        <v>498</v>
      </c>
      <c r="G26" s="90" t="s">
        <v>499</v>
      </c>
      <c r="H26" s="90" t="s">
        <v>500</v>
      </c>
      <c r="I26" s="90" t="s">
        <v>501</v>
      </c>
      <c r="J26" s="90" t="s">
        <v>100</v>
      </c>
      <c r="K26" s="90" t="s">
        <v>502</v>
      </c>
      <c r="L26" s="90" t="s">
        <v>503</v>
      </c>
      <c r="M26" s="90" t="s">
        <v>504</v>
      </c>
      <c r="N26" s="90" t="s">
        <v>351</v>
      </c>
      <c r="O26" s="90" t="s">
        <v>505</v>
      </c>
      <c r="S26" s="90" t="s">
        <v>506</v>
      </c>
      <c r="Y26" s="90" t="s">
        <v>507</v>
      </c>
      <c r="Z26" s="78">
        <v>45648</v>
      </c>
      <c r="AA26" s="90" t="s">
        <v>356</v>
      </c>
      <c r="AB26" s="90" t="s">
        <v>508</v>
      </c>
      <c r="AC26" s="90">
        <v>392280</v>
      </c>
      <c r="AD26" s="90">
        <v>572900</v>
      </c>
      <c r="AG26" s="90" t="s">
        <v>509</v>
      </c>
      <c r="AN26" s="90" t="s">
        <v>510</v>
      </c>
      <c r="AO26" s="90" t="s">
        <v>511</v>
      </c>
      <c r="AV26" s="90" t="s">
        <v>478</v>
      </c>
      <c r="BS26" s="90" t="s">
        <v>478</v>
      </c>
      <c r="BV26" s="90" t="s">
        <v>512</v>
      </c>
      <c r="BX26" s="90">
        <v>21900</v>
      </c>
      <c r="BY26" s="90">
        <v>60</v>
      </c>
      <c r="BZ26" s="90" t="s">
        <v>512</v>
      </c>
      <c r="CM26" s="90" t="s">
        <v>513</v>
      </c>
      <c r="CN26" s="90" t="s">
        <v>514</v>
      </c>
      <c r="CO26" s="91" t="s">
        <v>515</v>
      </c>
      <c r="CP26" s="90" t="s">
        <v>516</v>
      </c>
      <c r="CR26" s="92">
        <v>1.071</v>
      </c>
      <c r="CS26" s="90">
        <v>1</v>
      </c>
      <c r="CT26" s="90">
        <v>0</v>
      </c>
      <c r="CU26" s="90">
        <v>1</v>
      </c>
      <c r="CV26" s="90" t="s">
        <v>498</v>
      </c>
      <c r="CW26" s="90" t="s">
        <v>62</v>
      </c>
      <c r="CX26" s="93">
        <v>1</v>
      </c>
      <c r="CY26" s="82" t="s">
        <v>99</v>
      </c>
      <c r="CZ26" s="150">
        <v>46477</v>
      </c>
      <c r="DA26" s="76" cm="1">
        <f t="array" ref="DA26" xml:space="preserve"> _xlfn.IFS(CX26 = 1, CR26 * CS26 * 1000000, CX26 = 0.000001, CR26 * CS26 )</f>
        <v>1071000</v>
      </c>
      <c r="DC26" s="76">
        <f t="shared" si="0"/>
        <v>1071000</v>
      </c>
      <c r="DD26" s="79">
        <v>1.0315244799999999</v>
      </c>
      <c r="DE26" s="76">
        <f t="shared" si="1"/>
        <v>1104762.7180799998</v>
      </c>
      <c r="DF26" s="79">
        <v>1.18063329601791</v>
      </c>
      <c r="DG26" s="79">
        <f t="shared" si="2"/>
        <v>1.3043196491644953</v>
      </c>
      <c r="DH26" s="100">
        <v>3.9699999999999999E-2</v>
      </c>
      <c r="DI26" s="79">
        <f t="shared" si="4"/>
        <v>4.315124172652539E-3</v>
      </c>
      <c r="DK26" s="76" t="str">
        <f t="shared" si="3"/>
        <v>7NW10005</v>
      </c>
    </row>
    <row r="27" spans="1:115" s="90" customFormat="1">
      <c r="A27" s="90" t="s">
        <v>517</v>
      </c>
      <c r="B27" s="90" t="s">
        <v>381</v>
      </c>
      <c r="F27" s="90" t="s">
        <v>344</v>
      </c>
      <c r="G27" s="90" t="s">
        <v>499</v>
      </c>
      <c r="H27" s="90" t="s">
        <v>500</v>
      </c>
      <c r="I27" s="90" t="s">
        <v>501</v>
      </c>
      <c r="J27" s="90" t="s">
        <v>101</v>
      </c>
      <c r="K27" s="90" t="s">
        <v>518</v>
      </c>
      <c r="L27" s="90" t="s">
        <v>519</v>
      </c>
      <c r="M27" s="90" t="s">
        <v>520</v>
      </c>
      <c r="N27" s="90" t="s">
        <v>351</v>
      </c>
      <c r="O27" s="90" t="s">
        <v>521</v>
      </c>
      <c r="S27" s="90" t="s">
        <v>522</v>
      </c>
      <c r="T27" s="90" t="s">
        <v>354</v>
      </c>
      <c r="Y27" s="90" t="s">
        <v>355</v>
      </c>
      <c r="Z27" s="78">
        <v>45648</v>
      </c>
      <c r="AA27" s="90" t="s">
        <v>356</v>
      </c>
      <c r="AB27" s="90" t="s">
        <v>523</v>
      </c>
      <c r="AC27" s="90">
        <v>437660</v>
      </c>
      <c r="AD27" s="90">
        <v>534510</v>
      </c>
      <c r="BI27" s="90">
        <v>4715</v>
      </c>
      <c r="BK27" s="90">
        <v>0.3</v>
      </c>
      <c r="BL27" s="90" t="s">
        <v>358</v>
      </c>
      <c r="BM27" s="90">
        <v>1308</v>
      </c>
      <c r="BN27" s="90">
        <v>1308</v>
      </c>
      <c r="CH27" s="90">
        <v>12.8</v>
      </c>
      <c r="CO27" s="91" t="s">
        <v>524</v>
      </c>
      <c r="CR27" s="92">
        <v>4.2649999999999997</v>
      </c>
      <c r="CS27" s="90">
        <v>1</v>
      </c>
      <c r="CT27" s="90">
        <v>0</v>
      </c>
      <c r="CU27" s="90">
        <v>1</v>
      </c>
      <c r="CV27" s="90" t="s">
        <v>360</v>
      </c>
      <c r="CW27" s="90" t="s">
        <v>62</v>
      </c>
      <c r="CX27" s="93">
        <v>1</v>
      </c>
      <c r="CY27" s="82" t="s">
        <v>99</v>
      </c>
      <c r="CZ27" s="150">
        <v>46477</v>
      </c>
      <c r="DA27" s="76" cm="1">
        <f t="array" ref="DA27" xml:space="preserve"> _xlfn.IFS(CX27 = 1, CR27 * CS27 * 1000000, CX27 = 0.000001, CR27 * CS27 )</f>
        <v>4265000</v>
      </c>
      <c r="DC27" s="76">
        <f t="shared" si="0"/>
        <v>4265000</v>
      </c>
      <c r="DD27" s="79">
        <v>1.0315244799999999</v>
      </c>
      <c r="DE27" s="76">
        <f t="shared" si="1"/>
        <v>4399451.9071999993</v>
      </c>
      <c r="DF27" s="79">
        <v>1.18063329601791</v>
      </c>
      <c r="DG27" s="79">
        <f t="shared" si="2"/>
        <v>5.1941394058698158</v>
      </c>
      <c r="DH27" s="100">
        <v>3.9699999999999999E-2</v>
      </c>
      <c r="DI27" s="79">
        <f t="shared" si="4"/>
        <v>1.7183944534419307E-2</v>
      </c>
      <c r="DK27" s="76" t="str">
        <f t="shared" si="3"/>
        <v>7NW200568</v>
      </c>
    </row>
    <row r="28" spans="1:115" s="90" customFormat="1">
      <c r="A28" s="90" t="s">
        <v>525</v>
      </c>
      <c r="B28" s="90" t="s">
        <v>381</v>
      </c>
      <c r="F28" s="90" t="s">
        <v>344</v>
      </c>
      <c r="G28" s="90" t="s">
        <v>499</v>
      </c>
      <c r="H28" s="90" t="s">
        <v>500</v>
      </c>
      <c r="I28" s="90" t="s">
        <v>501</v>
      </c>
      <c r="J28" s="90" t="s">
        <v>102</v>
      </c>
      <c r="K28" s="90" t="s">
        <v>526</v>
      </c>
      <c r="L28" s="90" t="s">
        <v>527</v>
      </c>
      <c r="M28" s="90" t="s">
        <v>528</v>
      </c>
      <c r="N28" s="90" t="s">
        <v>351</v>
      </c>
      <c r="O28" s="90" t="s">
        <v>529</v>
      </c>
      <c r="S28" s="90" t="s">
        <v>353</v>
      </c>
      <c r="T28" s="90" t="s">
        <v>354</v>
      </c>
      <c r="Y28" s="90" t="s">
        <v>355</v>
      </c>
      <c r="Z28" s="78">
        <v>45648</v>
      </c>
      <c r="AA28" s="90" t="s">
        <v>356</v>
      </c>
      <c r="AB28" s="90" t="s">
        <v>530</v>
      </c>
      <c r="AC28" s="90">
        <v>423280</v>
      </c>
      <c r="AD28" s="90">
        <v>545060</v>
      </c>
      <c r="BI28" s="90">
        <v>7377</v>
      </c>
      <c r="BK28" s="90">
        <v>0.7</v>
      </c>
      <c r="BL28" s="90" t="s">
        <v>358</v>
      </c>
      <c r="BM28" s="90">
        <v>1730</v>
      </c>
      <c r="BN28" s="90">
        <v>1730</v>
      </c>
      <c r="CH28" s="90">
        <v>7</v>
      </c>
      <c r="CO28" s="91"/>
      <c r="CR28" s="92">
        <v>2.7240000000000002</v>
      </c>
      <c r="CS28" s="90">
        <v>1</v>
      </c>
      <c r="CT28" s="90">
        <v>0</v>
      </c>
      <c r="CU28" s="90">
        <v>1</v>
      </c>
      <c r="CV28" s="90" t="s">
        <v>360</v>
      </c>
      <c r="CW28" s="90" t="s">
        <v>62</v>
      </c>
      <c r="CX28" s="93">
        <v>1</v>
      </c>
      <c r="CY28" s="82" t="s">
        <v>99</v>
      </c>
      <c r="CZ28" s="150">
        <v>46477</v>
      </c>
      <c r="DA28" s="76" cm="1">
        <f t="array" ref="DA28" xml:space="preserve"> _xlfn.IFS(CX28 = 1, CR28 * CS28 * 1000000, CX28 = 0.000001, CR28 * CS28 )</f>
        <v>2724000</v>
      </c>
      <c r="DC28" s="76">
        <f t="shared" si="0"/>
        <v>2724000</v>
      </c>
      <c r="DD28" s="79">
        <v>1.0315244799999999</v>
      </c>
      <c r="DE28" s="76">
        <f t="shared" si="1"/>
        <v>2809872.6835199995</v>
      </c>
      <c r="DF28" s="79">
        <v>1.18063329601791</v>
      </c>
      <c r="DG28" s="79">
        <f t="shared" si="2"/>
        <v>3.3174292477349065</v>
      </c>
      <c r="DH28" s="100">
        <v>3.9699999999999999E-2</v>
      </c>
      <c r="DI28" s="79">
        <f t="shared" si="4"/>
        <v>1.0975161761256317E-2</v>
      </c>
      <c r="DK28" s="76" t="str">
        <f t="shared" si="3"/>
        <v>7NW200583</v>
      </c>
    </row>
    <row r="29" spans="1:115" s="90" customFormat="1">
      <c r="A29" s="90" t="s">
        <v>531</v>
      </c>
      <c r="B29" s="90" t="s">
        <v>381</v>
      </c>
      <c r="F29" s="90" t="s">
        <v>344</v>
      </c>
      <c r="G29" s="90" t="s">
        <v>532</v>
      </c>
      <c r="H29" s="90" t="s">
        <v>533</v>
      </c>
      <c r="I29" s="90" t="s">
        <v>534</v>
      </c>
      <c r="J29" s="90" t="s">
        <v>104</v>
      </c>
      <c r="K29" s="90" t="s">
        <v>535</v>
      </c>
      <c r="L29" s="90" t="s">
        <v>536</v>
      </c>
      <c r="M29" s="90" t="s">
        <v>537</v>
      </c>
      <c r="N29" s="90" t="s">
        <v>351</v>
      </c>
      <c r="O29" s="90" t="s">
        <v>538</v>
      </c>
      <c r="S29" s="90" t="s">
        <v>353</v>
      </c>
      <c r="T29" s="90" t="s">
        <v>354</v>
      </c>
      <c r="Y29" s="90" t="s">
        <v>355</v>
      </c>
      <c r="Z29" s="78">
        <v>45648</v>
      </c>
      <c r="AA29" s="90" t="s">
        <v>356</v>
      </c>
      <c r="AB29" s="90" t="s">
        <v>539</v>
      </c>
      <c r="AC29" s="90">
        <v>488332</v>
      </c>
      <c r="AD29" s="90" t="s">
        <v>540</v>
      </c>
      <c r="BI29" s="90">
        <v>8810</v>
      </c>
      <c r="BJ29" s="90" t="s">
        <v>541</v>
      </c>
      <c r="BK29" s="90" t="s">
        <v>542</v>
      </c>
      <c r="BL29" s="90" t="s">
        <v>543</v>
      </c>
      <c r="BM29" s="90">
        <v>2309</v>
      </c>
      <c r="BS29" s="90" t="s">
        <v>478</v>
      </c>
      <c r="CH29" s="90">
        <v>1.5</v>
      </c>
      <c r="CO29" s="91" t="s">
        <v>544</v>
      </c>
      <c r="CR29" s="94">
        <v>3.4727780499999881</v>
      </c>
      <c r="CS29" s="90">
        <v>1</v>
      </c>
      <c r="CT29" s="90">
        <v>0</v>
      </c>
      <c r="CU29" s="90">
        <v>1</v>
      </c>
      <c r="CV29" s="90" t="s">
        <v>360</v>
      </c>
      <c r="CW29" s="90" t="s">
        <v>62</v>
      </c>
      <c r="CX29" s="93">
        <v>1</v>
      </c>
      <c r="CY29" s="82" t="s">
        <v>103</v>
      </c>
      <c r="CZ29" s="95">
        <v>45808</v>
      </c>
      <c r="DA29" s="76" cm="1">
        <f t="array" ref="DA29" xml:space="preserve"> _xlfn.IFS(CX29 = 1, CR29 * CS29 * 1000000, CX29 = 0.000001, CR29 * CS29 )</f>
        <v>3472778.0499999882</v>
      </c>
      <c r="DC29" s="76">
        <f t="shared" si="0"/>
        <v>3472778.0499999882</v>
      </c>
      <c r="DD29" s="79">
        <v>1.0294842133333333</v>
      </c>
      <c r="DE29" s="76">
        <f t="shared" si="1"/>
        <v>3575170.1788855051</v>
      </c>
      <c r="DF29" s="79">
        <v>1.18063329601791</v>
      </c>
      <c r="DG29" s="79">
        <f t="shared" si="2"/>
        <v>4.220964952122535</v>
      </c>
      <c r="DH29" s="100">
        <v>3.9699999999999999E-2</v>
      </c>
      <c r="DI29" s="79">
        <f t="shared" si="4"/>
        <v>1.3964359049938721E-2</v>
      </c>
      <c r="DK29" s="76" t="str">
        <f t="shared" si="3"/>
        <v>7SO200397</v>
      </c>
    </row>
    <row r="30" spans="1:115" s="90" customFormat="1">
      <c r="A30" s="90" t="s">
        <v>545</v>
      </c>
      <c r="F30" s="90" t="s">
        <v>344</v>
      </c>
      <c r="G30" s="90" t="s">
        <v>532</v>
      </c>
      <c r="H30" s="90" t="s">
        <v>533</v>
      </c>
      <c r="I30" s="90" t="s">
        <v>534</v>
      </c>
      <c r="J30" s="90" t="s">
        <v>105</v>
      </c>
      <c r="K30" s="90" t="s">
        <v>546</v>
      </c>
      <c r="L30" s="90" t="s">
        <v>547</v>
      </c>
      <c r="M30" s="90" t="s">
        <v>548</v>
      </c>
      <c r="N30" s="90" t="s">
        <v>549</v>
      </c>
      <c r="O30" s="90" t="s">
        <v>550</v>
      </c>
      <c r="S30" s="90" t="s">
        <v>551</v>
      </c>
      <c r="Y30" s="90" t="s">
        <v>355</v>
      </c>
      <c r="Z30" s="78">
        <v>45747</v>
      </c>
      <c r="AA30" s="90" t="s">
        <v>552</v>
      </c>
      <c r="AB30" s="90" t="s">
        <v>553</v>
      </c>
      <c r="AC30" s="90">
        <v>470540</v>
      </c>
      <c r="AD30" s="90">
        <v>105100</v>
      </c>
      <c r="CO30" s="91"/>
      <c r="CR30" s="96">
        <v>3.3371460958607218</v>
      </c>
      <c r="CS30" s="90">
        <v>1</v>
      </c>
      <c r="CT30" s="90">
        <v>0</v>
      </c>
      <c r="CU30" s="90">
        <v>0</v>
      </c>
      <c r="CV30" s="90" t="s">
        <v>360</v>
      </c>
      <c r="CW30" s="90" t="s">
        <v>62</v>
      </c>
      <c r="CX30" s="93">
        <v>1</v>
      </c>
      <c r="CY30" s="82" t="s">
        <v>103</v>
      </c>
      <c r="CZ30" s="95">
        <v>46843</v>
      </c>
      <c r="DA30" s="76" cm="1">
        <f t="array" ref="DA30" xml:space="preserve"> _xlfn.IFS(CX30 = 1, CR30 * CS30 * 1000000, CX30 = 0.000001, CR30 * CS30 )</f>
        <v>3337146.0958607215</v>
      </c>
      <c r="DC30" s="76">
        <f t="shared" si="0"/>
        <v>3337146.0958607215</v>
      </c>
      <c r="DD30" s="79">
        <v>1.0294842133333333</v>
      </c>
      <c r="DE30" s="76">
        <f t="shared" si="1"/>
        <v>3435539.2232755795</v>
      </c>
      <c r="DF30" s="79">
        <v>1.18063329601791</v>
      </c>
      <c r="DG30" s="79">
        <f t="shared" si="2"/>
        <v>4.0561119967746579</v>
      </c>
      <c r="DH30" s="100">
        <v>3.9699999999999999E-2</v>
      </c>
      <c r="DI30" s="79">
        <f t="shared" si="4"/>
        <v>1.3418970522662827E-2</v>
      </c>
      <c r="DK30" s="76" t="str">
        <f t="shared" si="3"/>
        <v>7SO300507</v>
      </c>
    </row>
    <row r="31" spans="1:115" s="90" customFormat="1">
      <c r="A31" s="90" t="s">
        <v>554</v>
      </c>
      <c r="F31" s="90" t="s">
        <v>344</v>
      </c>
      <c r="G31" s="90" t="s">
        <v>532</v>
      </c>
      <c r="H31" s="90" t="s">
        <v>533</v>
      </c>
      <c r="I31" s="90" t="s">
        <v>534</v>
      </c>
      <c r="J31" s="90" t="s">
        <v>106</v>
      </c>
      <c r="K31" s="90" t="s">
        <v>555</v>
      </c>
      <c r="L31" s="90" t="s">
        <v>556</v>
      </c>
      <c r="M31" s="90" t="s">
        <v>557</v>
      </c>
      <c r="N31" s="90" t="s">
        <v>351</v>
      </c>
      <c r="O31" s="90" t="s">
        <v>538</v>
      </c>
      <c r="S31" s="90" t="s">
        <v>551</v>
      </c>
      <c r="Y31" s="90" t="s">
        <v>355</v>
      </c>
      <c r="Z31" s="78">
        <v>45747</v>
      </c>
      <c r="AA31" s="90" t="s">
        <v>552</v>
      </c>
      <c r="AB31" s="90" t="s">
        <v>558</v>
      </c>
      <c r="AC31" s="90">
        <v>484316</v>
      </c>
      <c r="AD31" s="90">
        <v>103917</v>
      </c>
      <c r="CO31" s="91"/>
      <c r="CR31" s="96">
        <v>3.3371460958607218</v>
      </c>
      <c r="CS31" s="90">
        <v>1</v>
      </c>
      <c r="CT31" s="90">
        <v>0</v>
      </c>
      <c r="CU31" s="90">
        <v>0</v>
      </c>
      <c r="CV31" s="90" t="s">
        <v>360</v>
      </c>
      <c r="CW31" s="90" t="s">
        <v>62</v>
      </c>
      <c r="CX31" s="93">
        <v>1</v>
      </c>
      <c r="CY31" s="82" t="s">
        <v>103</v>
      </c>
      <c r="CZ31" s="95">
        <v>46843</v>
      </c>
      <c r="DA31" s="76" cm="1">
        <f t="array" ref="DA31" xml:space="preserve"> _xlfn.IFS(CX31 = 1, CR31 * CS31 * 1000000, CX31 = 0.000001, CR31 * CS31 )</f>
        <v>3337146.0958607215</v>
      </c>
      <c r="DC31" s="76">
        <f t="shared" si="0"/>
        <v>3337146.0958607215</v>
      </c>
      <c r="DD31" s="79">
        <v>1.0294842133333333</v>
      </c>
      <c r="DE31" s="76">
        <f t="shared" si="1"/>
        <v>3435539.2232755795</v>
      </c>
      <c r="DF31" s="79">
        <v>1.18063329601791</v>
      </c>
      <c r="DG31" s="79">
        <f t="shared" si="2"/>
        <v>4.0561119967746579</v>
      </c>
      <c r="DH31" s="100">
        <v>3.9699999999999999E-2</v>
      </c>
      <c r="DI31" s="79">
        <f t="shared" si="4"/>
        <v>1.3418970522662827E-2</v>
      </c>
      <c r="DK31" s="76" t="str">
        <f t="shared" si="3"/>
        <v>7SO300513</v>
      </c>
    </row>
    <row r="32" spans="1:115" s="90" customFormat="1">
      <c r="A32" s="90" t="s">
        <v>559</v>
      </c>
      <c r="F32" s="90" t="s">
        <v>344</v>
      </c>
      <c r="G32" s="90" t="s">
        <v>532</v>
      </c>
      <c r="H32" s="90" t="s">
        <v>533</v>
      </c>
      <c r="I32" s="90" t="s">
        <v>534</v>
      </c>
      <c r="J32" s="90" t="s">
        <v>107</v>
      </c>
      <c r="K32" s="90" t="s">
        <v>560</v>
      </c>
      <c r="L32" s="90" t="s">
        <v>561</v>
      </c>
      <c r="M32" s="90" t="s">
        <v>562</v>
      </c>
      <c r="N32" s="90" t="s">
        <v>351</v>
      </c>
      <c r="O32" s="90" t="s">
        <v>538</v>
      </c>
      <c r="S32" s="90" t="s">
        <v>551</v>
      </c>
      <c r="Y32" s="90" t="s">
        <v>355</v>
      </c>
      <c r="Z32" s="78">
        <v>45747</v>
      </c>
      <c r="AA32" s="90" t="s">
        <v>552</v>
      </c>
      <c r="AB32" s="90" t="s">
        <v>563</v>
      </c>
      <c r="AC32" s="90">
        <v>494490</v>
      </c>
      <c r="AD32" s="90">
        <v>103290</v>
      </c>
      <c r="CO32" s="91"/>
      <c r="CR32" s="96">
        <v>3.3371460958607218</v>
      </c>
      <c r="CS32" s="90">
        <v>1</v>
      </c>
      <c r="CT32" s="90">
        <v>0</v>
      </c>
      <c r="CU32" s="90">
        <v>0</v>
      </c>
      <c r="CV32" s="90" t="s">
        <v>360</v>
      </c>
      <c r="CW32" s="90" t="s">
        <v>62</v>
      </c>
      <c r="CX32" s="93">
        <v>1</v>
      </c>
      <c r="CY32" s="82" t="s">
        <v>103</v>
      </c>
      <c r="CZ32" s="95">
        <v>46843</v>
      </c>
      <c r="DA32" s="76" cm="1">
        <f t="array" ref="DA32" xml:space="preserve"> _xlfn.IFS(CX32 = 1, CR32 * CS32 * 1000000, CX32 = 0.000001, CR32 * CS32 )</f>
        <v>3337146.0958607215</v>
      </c>
      <c r="DC32" s="76">
        <f t="shared" si="0"/>
        <v>3337146.0958607215</v>
      </c>
      <c r="DD32" s="79">
        <v>1.0294842133333333</v>
      </c>
      <c r="DE32" s="76">
        <f t="shared" si="1"/>
        <v>3435539.2232755795</v>
      </c>
      <c r="DF32" s="79">
        <v>1.18063329601791</v>
      </c>
      <c r="DG32" s="79">
        <f t="shared" si="2"/>
        <v>4.0561119967746579</v>
      </c>
      <c r="DH32" s="100">
        <v>3.9699999999999999E-2</v>
      </c>
      <c r="DI32" s="79">
        <f t="shared" si="4"/>
        <v>1.3418970522662827E-2</v>
      </c>
      <c r="DK32" s="76" t="str">
        <f t="shared" si="3"/>
        <v>7SO300531</v>
      </c>
    </row>
    <row r="33" spans="1:115" s="90" customFormat="1">
      <c r="A33" s="90" t="s">
        <v>564</v>
      </c>
      <c r="F33" s="90" t="s">
        <v>344</v>
      </c>
      <c r="G33" s="90" t="s">
        <v>532</v>
      </c>
      <c r="H33" s="90" t="s">
        <v>533</v>
      </c>
      <c r="I33" s="90" t="s">
        <v>534</v>
      </c>
      <c r="J33" s="90" t="s">
        <v>108</v>
      </c>
      <c r="K33" s="90" t="s">
        <v>565</v>
      </c>
      <c r="L33" s="90" t="s">
        <v>566</v>
      </c>
      <c r="M33" s="90" t="s">
        <v>567</v>
      </c>
      <c r="N33" s="90" t="s">
        <v>351</v>
      </c>
      <c r="O33" s="90" t="s">
        <v>568</v>
      </c>
      <c r="S33" s="90" t="s">
        <v>551</v>
      </c>
      <c r="Y33" s="90" t="s">
        <v>355</v>
      </c>
      <c r="Z33" s="78">
        <v>45747</v>
      </c>
      <c r="AA33" s="90" t="s">
        <v>552</v>
      </c>
      <c r="CO33" s="91"/>
      <c r="CR33" s="96">
        <v>3.3371460958607218</v>
      </c>
      <c r="CS33" s="90">
        <v>1</v>
      </c>
      <c r="CT33" s="90">
        <v>0</v>
      </c>
      <c r="CU33" s="90">
        <v>0</v>
      </c>
      <c r="CV33" s="90" t="s">
        <v>360</v>
      </c>
      <c r="CW33" s="90" t="s">
        <v>62</v>
      </c>
      <c r="CX33" s="93">
        <v>1</v>
      </c>
      <c r="CY33" s="82" t="s">
        <v>103</v>
      </c>
      <c r="CZ33" s="95">
        <v>46843</v>
      </c>
      <c r="DA33" s="76" cm="1">
        <f t="array" ref="DA33" xml:space="preserve"> _xlfn.IFS(CX33 = 1, CR33 * CS33 * 1000000, CX33 = 0.000001, CR33 * CS33 )</f>
        <v>3337146.0958607215</v>
      </c>
      <c r="DC33" s="76">
        <f t="shared" si="0"/>
        <v>3337146.0958607215</v>
      </c>
      <c r="DD33" s="79">
        <v>1.0294842133333333</v>
      </c>
      <c r="DE33" s="76">
        <f t="shared" si="1"/>
        <v>3435539.2232755795</v>
      </c>
      <c r="DF33" s="79">
        <v>1.18063329601791</v>
      </c>
      <c r="DG33" s="79">
        <f t="shared" si="2"/>
        <v>4.0561119967746579</v>
      </c>
      <c r="DH33" s="100">
        <v>3.9699999999999999E-2</v>
      </c>
      <c r="DI33" s="79">
        <f t="shared" si="4"/>
        <v>1.3418970522662827E-2</v>
      </c>
      <c r="DK33" s="76" t="str">
        <f t="shared" si="3"/>
        <v>7SO300538</v>
      </c>
    </row>
    <row r="34" spans="1:115" s="90" customFormat="1">
      <c r="A34" s="90" t="s">
        <v>569</v>
      </c>
      <c r="F34" s="90" t="s">
        <v>344</v>
      </c>
      <c r="G34" s="90" t="s">
        <v>570</v>
      </c>
      <c r="H34" s="90" t="s">
        <v>571</v>
      </c>
      <c r="I34" s="90" t="s">
        <v>534</v>
      </c>
      <c r="J34" s="90" t="s">
        <v>109</v>
      </c>
      <c r="K34" s="90" t="s">
        <v>572</v>
      </c>
      <c r="L34" s="90" t="s">
        <v>573</v>
      </c>
      <c r="M34" s="90" t="s">
        <v>574</v>
      </c>
      <c r="N34" s="90" t="s">
        <v>351</v>
      </c>
      <c r="O34" s="90" t="s">
        <v>575</v>
      </c>
      <c r="S34" s="90" t="s">
        <v>551</v>
      </c>
      <c r="Y34" s="90" t="s">
        <v>355</v>
      </c>
      <c r="Z34" s="78">
        <v>45747</v>
      </c>
      <c r="AA34" s="90" t="s">
        <v>552</v>
      </c>
      <c r="AB34" s="90" t="s">
        <v>576</v>
      </c>
      <c r="AC34" s="90">
        <v>539780</v>
      </c>
      <c r="AD34" s="90">
        <v>150040</v>
      </c>
      <c r="CO34" s="91"/>
      <c r="CR34" s="96">
        <v>3.3371460958607218</v>
      </c>
      <c r="CS34" s="90">
        <v>1</v>
      </c>
      <c r="CT34" s="90">
        <v>0</v>
      </c>
      <c r="CU34" s="90">
        <v>0</v>
      </c>
      <c r="CV34" s="90" t="s">
        <v>360</v>
      </c>
      <c r="CW34" s="90" t="s">
        <v>62</v>
      </c>
      <c r="CX34" s="93">
        <v>1</v>
      </c>
      <c r="CY34" s="82" t="s">
        <v>103</v>
      </c>
      <c r="CZ34" s="95">
        <v>46843</v>
      </c>
      <c r="DA34" s="76" cm="1">
        <f t="array" ref="DA34" xml:space="preserve"> _xlfn.IFS(CX34 = 1, CR34 * CS34 * 1000000, CX34 = 0.000001, CR34 * CS34 )</f>
        <v>3337146.0958607215</v>
      </c>
      <c r="DC34" s="76">
        <f t="shared" si="0"/>
        <v>3337146.0958607215</v>
      </c>
      <c r="DD34" s="79">
        <v>1.0294842133333333</v>
      </c>
      <c r="DE34" s="76">
        <f t="shared" si="1"/>
        <v>3435539.2232755795</v>
      </c>
      <c r="DF34" s="79">
        <v>1.18063329601791</v>
      </c>
      <c r="DG34" s="79">
        <f t="shared" si="2"/>
        <v>4.0561119967746579</v>
      </c>
      <c r="DH34" s="100">
        <v>3.9699999999999999E-2</v>
      </c>
      <c r="DI34" s="79">
        <f t="shared" si="4"/>
        <v>1.3418970522662827E-2</v>
      </c>
      <c r="DK34" s="76" t="str">
        <f t="shared" si="3"/>
        <v>7SO300542</v>
      </c>
    </row>
    <row r="35" spans="1:115" s="90" customFormat="1">
      <c r="A35" s="90" t="s">
        <v>577</v>
      </c>
      <c r="F35" s="90" t="s">
        <v>344</v>
      </c>
      <c r="G35" s="90" t="s">
        <v>532</v>
      </c>
      <c r="H35" s="90" t="s">
        <v>533</v>
      </c>
      <c r="I35" s="90" t="s">
        <v>534</v>
      </c>
      <c r="J35" s="90" t="s">
        <v>110</v>
      </c>
      <c r="K35" s="90" t="s">
        <v>578</v>
      </c>
      <c r="L35" s="90" t="s">
        <v>579</v>
      </c>
      <c r="M35" s="90" t="s">
        <v>580</v>
      </c>
      <c r="N35" s="90" t="s">
        <v>351</v>
      </c>
      <c r="O35" s="90" t="s">
        <v>581</v>
      </c>
      <c r="S35" s="90" t="s">
        <v>551</v>
      </c>
      <c r="Y35" s="90" t="s">
        <v>355</v>
      </c>
      <c r="Z35" s="78">
        <v>45747</v>
      </c>
      <c r="AA35" s="90" t="s">
        <v>552</v>
      </c>
      <c r="AB35" s="90" t="s">
        <v>582</v>
      </c>
      <c r="AC35" s="90">
        <v>458100</v>
      </c>
      <c r="AD35" s="90">
        <v>97700</v>
      </c>
      <c r="CO35" s="91"/>
      <c r="CR35" s="96">
        <v>3.3371460958607218</v>
      </c>
      <c r="CS35" s="90">
        <v>1</v>
      </c>
      <c r="CT35" s="90">
        <v>0</v>
      </c>
      <c r="CU35" s="90">
        <v>0</v>
      </c>
      <c r="CV35" s="90" t="s">
        <v>360</v>
      </c>
      <c r="CW35" s="90" t="s">
        <v>62</v>
      </c>
      <c r="CX35" s="93">
        <v>1</v>
      </c>
      <c r="CY35" s="82" t="s">
        <v>103</v>
      </c>
      <c r="CZ35" s="95">
        <v>46843</v>
      </c>
      <c r="DA35" s="76" cm="1">
        <f t="array" ref="DA35" xml:space="preserve"> _xlfn.IFS(CX35 = 1, CR35 * CS35 * 1000000, CX35 = 0.000001, CR35 * CS35 )</f>
        <v>3337146.0958607215</v>
      </c>
      <c r="DC35" s="76">
        <f t="shared" si="0"/>
        <v>3337146.0958607215</v>
      </c>
      <c r="DD35" s="79">
        <v>1.0294842133333333</v>
      </c>
      <c r="DE35" s="76">
        <f t="shared" si="1"/>
        <v>3435539.2232755795</v>
      </c>
      <c r="DF35" s="79">
        <v>1.18063329601791</v>
      </c>
      <c r="DG35" s="79">
        <f t="shared" si="2"/>
        <v>4.0561119967746579</v>
      </c>
      <c r="DH35" s="100">
        <v>3.9699999999999999E-2</v>
      </c>
      <c r="DI35" s="79">
        <f t="shared" si="4"/>
        <v>1.3418970522662827E-2</v>
      </c>
      <c r="DK35" s="76" t="str">
        <f t="shared" si="3"/>
        <v>7SO300544</v>
      </c>
    </row>
    <row r="36" spans="1:115" s="90" customFormat="1">
      <c r="A36" s="90" t="s">
        <v>583</v>
      </c>
      <c r="F36" s="90" t="s">
        <v>344</v>
      </c>
      <c r="G36" s="90" t="s">
        <v>570</v>
      </c>
      <c r="H36" s="90" t="s">
        <v>571</v>
      </c>
      <c r="I36" s="90" t="s">
        <v>534</v>
      </c>
      <c r="J36" s="90" t="s">
        <v>111</v>
      </c>
      <c r="K36" s="90" t="s">
        <v>584</v>
      </c>
      <c r="L36" s="90" t="s">
        <v>585</v>
      </c>
      <c r="M36" s="90" t="s">
        <v>586</v>
      </c>
      <c r="N36" s="90" t="s">
        <v>549</v>
      </c>
      <c r="O36" s="90" t="s">
        <v>587</v>
      </c>
      <c r="S36" s="90" t="s">
        <v>551</v>
      </c>
      <c r="Y36" s="90" t="s">
        <v>355</v>
      </c>
      <c r="Z36" s="78">
        <v>45747</v>
      </c>
      <c r="AA36" s="90" t="s">
        <v>552</v>
      </c>
      <c r="AB36" s="90" t="s">
        <v>588</v>
      </c>
      <c r="AC36" s="90">
        <v>591260</v>
      </c>
      <c r="AD36" s="90">
        <v>164740</v>
      </c>
      <c r="CO36" s="91"/>
      <c r="CR36" s="96">
        <v>3.3371460958607218</v>
      </c>
      <c r="CS36" s="97">
        <v>1</v>
      </c>
      <c r="CT36" s="90">
        <v>0</v>
      </c>
      <c r="CU36" s="90">
        <v>0</v>
      </c>
      <c r="CV36" s="90" t="s">
        <v>360</v>
      </c>
      <c r="CW36" s="90" t="s">
        <v>62</v>
      </c>
      <c r="CX36" s="93">
        <v>1</v>
      </c>
      <c r="CY36" s="82" t="s">
        <v>103</v>
      </c>
      <c r="CZ36" s="95">
        <v>46843</v>
      </c>
      <c r="DA36" s="76" cm="1">
        <f t="array" ref="DA36" xml:space="preserve"> _xlfn.IFS(CX36 = 1, CR36 * CS36 * 1000000, CX36 = 0.000001, CR36 * CS36 )</f>
        <v>3337146.0958607215</v>
      </c>
      <c r="DC36" s="76">
        <f t="shared" si="0"/>
        <v>3337146.0958607215</v>
      </c>
      <c r="DD36" s="79">
        <v>1.0294842133333333</v>
      </c>
      <c r="DE36" s="76">
        <f t="shared" si="1"/>
        <v>3435539.2232755795</v>
      </c>
      <c r="DF36" s="79">
        <v>1.18063329601791</v>
      </c>
      <c r="DG36" s="79">
        <f t="shared" si="2"/>
        <v>4.0561119967746579</v>
      </c>
      <c r="DH36" s="100">
        <v>3.9699999999999999E-2</v>
      </c>
      <c r="DI36" s="79">
        <f t="shared" si="4"/>
        <v>1.3418970522662827E-2</v>
      </c>
      <c r="DK36" s="76" t="str">
        <f t="shared" si="3"/>
        <v>7SO300552</v>
      </c>
    </row>
    <row r="37" spans="1:115" s="90" customFormat="1">
      <c r="A37" s="90" t="s">
        <v>589</v>
      </c>
      <c r="F37" s="90" t="s">
        <v>344</v>
      </c>
      <c r="G37" s="90" t="s">
        <v>532</v>
      </c>
      <c r="H37" s="90" t="s">
        <v>533</v>
      </c>
      <c r="I37" s="90" t="s">
        <v>534</v>
      </c>
      <c r="J37" s="90" t="s">
        <v>112</v>
      </c>
      <c r="K37" s="90" t="s">
        <v>590</v>
      </c>
      <c r="L37" s="90" t="s">
        <v>536</v>
      </c>
      <c r="M37" s="90" t="s">
        <v>537</v>
      </c>
      <c r="N37" s="90" t="s">
        <v>351</v>
      </c>
      <c r="O37" s="90" t="s">
        <v>538</v>
      </c>
      <c r="S37" s="90" t="s">
        <v>551</v>
      </c>
      <c r="Y37" s="90" t="s">
        <v>355</v>
      </c>
      <c r="Z37" s="78">
        <v>45747</v>
      </c>
      <c r="AA37" s="90" t="s">
        <v>552</v>
      </c>
      <c r="AB37" s="90" t="s">
        <v>539</v>
      </c>
      <c r="AC37" s="90">
        <v>488270</v>
      </c>
      <c r="AD37" s="90">
        <v>98950</v>
      </c>
      <c r="CO37" s="91"/>
      <c r="CR37" s="96">
        <v>3.3371460958607218</v>
      </c>
      <c r="CS37" s="90">
        <v>1</v>
      </c>
      <c r="CT37" s="90">
        <v>0</v>
      </c>
      <c r="CU37" s="90">
        <v>0</v>
      </c>
      <c r="CV37" s="90" t="s">
        <v>360</v>
      </c>
      <c r="CW37" s="90" t="s">
        <v>62</v>
      </c>
      <c r="CX37" s="93">
        <v>1</v>
      </c>
      <c r="CY37" s="82" t="s">
        <v>103</v>
      </c>
      <c r="CZ37" s="95">
        <v>45808</v>
      </c>
      <c r="DA37" s="76" cm="1">
        <f t="array" ref="DA37" xml:space="preserve"> _xlfn.IFS(CX37 = 1, CR37 * CS37 * 1000000, CX37 = 0.000001, CR37 * CS37 )</f>
        <v>3337146.0958607215</v>
      </c>
      <c r="DC37" s="76">
        <f t="shared" si="0"/>
        <v>3337146.0958607215</v>
      </c>
      <c r="DD37" s="79">
        <v>1.0294842133333333</v>
      </c>
      <c r="DE37" s="76">
        <f t="shared" si="1"/>
        <v>3435539.2232755795</v>
      </c>
      <c r="DF37" s="79">
        <v>1.18063329601791</v>
      </c>
      <c r="DG37" s="79">
        <f t="shared" si="2"/>
        <v>4.0561119967746579</v>
      </c>
      <c r="DH37" s="100">
        <v>3.9699999999999999E-2</v>
      </c>
      <c r="DI37" s="79">
        <f t="shared" si="4"/>
        <v>1.3418970522662827E-2</v>
      </c>
      <c r="DK37" s="76" t="str">
        <f t="shared" si="3"/>
        <v>7SO300561</v>
      </c>
    </row>
    <row r="38" spans="1:115" s="90" customFormat="1">
      <c r="A38" s="90" t="s">
        <v>591</v>
      </c>
      <c r="F38" s="90" t="s">
        <v>344</v>
      </c>
      <c r="G38" s="90" t="s">
        <v>532</v>
      </c>
      <c r="H38" s="90" t="s">
        <v>571</v>
      </c>
      <c r="I38" s="90" t="s">
        <v>534</v>
      </c>
      <c r="J38" s="90" t="s">
        <v>113</v>
      </c>
      <c r="K38" s="90" t="s">
        <v>592</v>
      </c>
      <c r="L38" s="90" t="s">
        <v>593</v>
      </c>
      <c r="M38" s="90" t="s">
        <v>594</v>
      </c>
      <c r="N38" s="90" t="s">
        <v>351</v>
      </c>
      <c r="O38" s="90" t="s">
        <v>595</v>
      </c>
      <c r="S38" s="90" t="s">
        <v>551</v>
      </c>
      <c r="Y38" s="90" t="s">
        <v>355</v>
      </c>
      <c r="Z38" s="78">
        <v>45747</v>
      </c>
      <c r="AA38" s="90" t="s">
        <v>552</v>
      </c>
      <c r="AB38" s="90" t="s">
        <v>596</v>
      </c>
      <c r="AC38" s="90">
        <v>613500</v>
      </c>
      <c r="AD38" s="90">
        <v>168150</v>
      </c>
      <c r="CO38" s="91"/>
      <c r="CR38" s="96">
        <v>3.3371460958607218</v>
      </c>
      <c r="CS38" s="97">
        <v>1</v>
      </c>
      <c r="CT38" s="90">
        <v>0</v>
      </c>
      <c r="CU38" s="90">
        <v>0</v>
      </c>
      <c r="CV38" s="90" t="s">
        <v>360</v>
      </c>
      <c r="CW38" s="90" t="s">
        <v>62</v>
      </c>
      <c r="CX38" s="93">
        <v>1</v>
      </c>
      <c r="CY38" s="82" t="s">
        <v>103</v>
      </c>
      <c r="CZ38" s="95">
        <v>46843</v>
      </c>
      <c r="DA38" s="76" cm="1">
        <f t="array" ref="DA38" xml:space="preserve"> _xlfn.IFS(CX38 = 1, CR38 * CS38 * 1000000, CX38 = 0.000001, CR38 * CS38 )</f>
        <v>3337146.0958607215</v>
      </c>
      <c r="DC38" s="76">
        <f t="shared" si="0"/>
        <v>3337146.0958607215</v>
      </c>
      <c r="DD38" s="79">
        <v>1.0294842133333333</v>
      </c>
      <c r="DE38" s="76">
        <f t="shared" si="1"/>
        <v>3435539.2232755795</v>
      </c>
      <c r="DF38" s="79">
        <v>1.18063329601791</v>
      </c>
      <c r="DG38" s="79">
        <f t="shared" si="2"/>
        <v>4.0561119967746579</v>
      </c>
      <c r="DH38" s="100">
        <v>3.9699999999999999E-2</v>
      </c>
      <c r="DI38" s="79">
        <f t="shared" si="4"/>
        <v>1.3418970522662827E-2</v>
      </c>
      <c r="DK38" s="76" t="str">
        <f t="shared" si="3"/>
        <v>7SO300562</v>
      </c>
    </row>
    <row r="39" spans="1:115" s="90" customFormat="1">
      <c r="A39" s="90" t="s">
        <v>597</v>
      </c>
      <c r="F39" s="90" t="s">
        <v>344</v>
      </c>
      <c r="G39" s="90" t="s">
        <v>570</v>
      </c>
      <c r="H39" s="90" t="s">
        <v>571</v>
      </c>
      <c r="I39" s="90" t="s">
        <v>534</v>
      </c>
      <c r="J39" s="90" t="s">
        <v>114</v>
      </c>
      <c r="K39" s="90" t="s">
        <v>598</v>
      </c>
      <c r="L39" s="90" t="s">
        <v>599</v>
      </c>
      <c r="M39" s="90" t="s">
        <v>600</v>
      </c>
      <c r="N39" s="90" t="s">
        <v>351</v>
      </c>
      <c r="O39" s="90" t="s">
        <v>601</v>
      </c>
      <c r="S39" s="90" t="s">
        <v>551</v>
      </c>
      <c r="Y39" s="90" t="s">
        <v>355</v>
      </c>
      <c r="Z39" s="78">
        <v>45747</v>
      </c>
      <c r="AA39" s="90" t="s">
        <v>552</v>
      </c>
      <c r="AB39" s="90" t="s">
        <v>602</v>
      </c>
      <c r="AC39" s="90">
        <v>552690</v>
      </c>
      <c r="AD39" s="90">
        <v>137420</v>
      </c>
      <c r="CO39" s="91"/>
      <c r="CR39" s="96">
        <v>3.3371460958607218</v>
      </c>
      <c r="CS39" s="97">
        <v>1</v>
      </c>
      <c r="CT39" s="90">
        <v>0</v>
      </c>
      <c r="CU39" s="90">
        <v>0</v>
      </c>
      <c r="CV39" s="90" t="s">
        <v>360</v>
      </c>
      <c r="CW39" s="90" t="s">
        <v>62</v>
      </c>
      <c r="CX39" s="93">
        <v>1</v>
      </c>
      <c r="CY39" s="82" t="s">
        <v>103</v>
      </c>
      <c r="CZ39" s="95">
        <v>46843</v>
      </c>
      <c r="DA39" s="76" cm="1">
        <f t="array" ref="DA39" xml:space="preserve"> _xlfn.IFS(CX39 = 1, CR39 * CS39 * 1000000, CX39 = 0.000001, CR39 * CS39 )</f>
        <v>3337146.0958607215</v>
      </c>
      <c r="DC39" s="76">
        <f t="shared" si="0"/>
        <v>3337146.0958607215</v>
      </c>
      <c r="DD39" s="79">
        <v>1.0294842133333333</v>
      </c>
      <c r="DE39" s="76">
        <f t="shared" si="1"/>
        <v>3435539.2232755795</v>
      </c>
      <c r="DF39" s="79">
        <v>1.18063329601791</v>
      </c>
      <c r="DG39" s="79">
        <f t="shared" si="2"/>
        <v>4.0561119967746579</v>
      </c>
      <c r="DH39" s="100">
        <v>3.9699999999999999E-2</v>
      </c>
      <c r="DI39" s="79">
        <f t="shared" si="4"/>
        <v>1.3418970522662827E-2</v>
      </c>
      <c r="DK39" s="76" t="str">
        <f t="shared" si="3"/>
        <v>7SO300563</v>
      </c>
    </row>
    <row r="40" spans="1:115" s="90" customFormat="1">
      <c r="A40" s="90" t="s">
        <v>603</v>
      </c>
      <c r="F40" s="90" t="s">
        <v>344</v>
      </c>
      <c r="G40" s="90" t="s">
        <v>532</v>
      </c>
      <c r="H40" s="90" t="s">
        <v>533</v>
      </c>
      <c r="I40" s="90" t="s">
        <v>534</v>
      </c>
      <c r="J40" s="90" t="s">
        <v>115</v>
      </c>
      <c r="K40" s="90" t="s">
        <v>604</v>
      </c>
      <c r="L40" s="90" t="s">
        <v>547</v>
      </c>
      <c r="M40" s="90" t="s">
        <v>548</v>
      </c>
      <c r="N40" s="90" t="s">
        <v>549</v>
      </c>
      <c r="O40" s="90" t="s">
        <v>550</v>
      </c>
      <c r="S40" s="90" t="s">
        <v>605</v>
      </c>
      <c r="Y40" s="90" t="s">
        <v>355</v>
      </c>
      <c r="Z40" s="78">
        <v>45747</v>
      </c>
      <c r="AA40" s="90" t="s">
        <v>552</v>
      </c>
      <c r="AB40" s="90" t="s">
        <v>553</v>
      </c>
      <c r="AC40" s="90">
        <v>470540</v>
      </c>
      <c r="AD40" s="90">
        <v>105100</v>
      </c>
      <c r="CO40" s="91"/>
      <c r="CR40" s="96">
        <v>13.510092206707439</v>
      </c>
      <c r="CS40" s="90">
        <v>1</v>
      </c>
      <c r="CT40" s="90">
        <v>0</v>
      </c>
      <c r="CU40" s="90">
        <v>0</v>
      </c>
      <c r="CV40" s="90" t="s">
        <v>360</v>
      </c>
      <c r="CW40" s="90" t="s">
        <v>62</v>
      </c>
      <c r="CX40" s="93">
        <v>1</v>
      </c>
      <c r="CY40" s="82" t="s">
        <v>103</v>
      </c>
      <c r="CZ40" s="95">
        <v>45972</v>
      </c>
      <c r="DA40" s="76" cm="1">
        <f t="array" ref="DA40" xml:space="preserve"> _xlfn.IFS(CX40 = 1, CR40 * CS40 * 1000000, CX40 = 0.000001, CR40 * CS40 )</f>
        <v>13510092.206707438</v>
      </c>
      <c r="DC40" s="76">
        <f t="shared" si="0"/>
        <v>13510092.206707438</v>
      </c>
      <c r="DD40" s="79">
        <v>1.0294842133333333</v>
      </c>
      <c r="DE40" s="76">
        <f t="shared" si="1"/>
        <v>13908426.647483004</v>
      </c>
      <c r="DF40" s="79">
        <v>1.18063329601791</v>
      </c>
      <c r="DG40" s="79">
        <f t="shared" si="2"/>
        <v>16.420751595241189</v>
      </c>
      <c r="DH40" s="100">
        <v>3.9699999999999999E-2</v>
      </c>
      <c r="DI40" s="79">
        <f t="shared" si="4"/>
        <v>5.4325319860922934E-2</v>
      </c>
      <c r="DK40" s="76" t="str">
        <f t="shared" si="3"/>
        <v>7SO400120</v>
      </c>
    </row>
    <row r="41" spans="1:115" s="90" customFormat="1">
      <c r="A41" s="90" t="s">
        <v>606</v>
      </c>
      <c r="F41" s="90" t="s">
        <v>344</v>
      </c>
      <c r="G41" s="90" t="s">
        <v>570</v>
      </c>
      <c r="H41" s="90" t="s">
        <v>571</v>
      </c>
      <c r="I41" s="90" t="s">
        <v>534</v>
      </c>
      <c r="J41" s="90" t="s">
        <v>116</v>
      </c>
      <c r="K41" s="90" t="s">
        <v>607</v>
      </c>
      <c r="L41" s="90" t="s">
        <v>608</v>
      </c>
      <c r="M41" s="90" t="s">
        <v>609</v>
      </c>
      <c r="N41" s="90" t="s">
        <v>549</v>
      </c>
      <c r="O41" s="90" t="s">
        <v>587</v>
      </c>
      <c r="S41" s="90" t="s">
        <v>605</v>
      </c>
      <c r="Y41" s="90" t="s">
        <v>355</v>
      </c>
      <c r="Z41" s="78">
        <v>45747</v>
      </c>
      <c r="AA41" s="90" t="s">
        <v>552</v>
      </c>
      <c r="AB41" s="90" t="s">
        <v>610</v>
      </c>
      <c r="AC41" s="90">
        <v>583150</v>
      </c>
      <c r="AD41" s="90">
        <v>169000</v>
      </c>
      <c r="CO41" s="91"/>
      <c r="CR41" s="96">
        <v>13.510092206707439</v>
      </c>
      <c r="CS41" s="97">
        <v>1</v>
      </c>
      <c r="CT41" s="90">
        <v>0</v>
      </c>
      <c r="CU41" s="90">
        <v>0</v>
      </c>
      <c r="CV41" s="90" t="s">
        <v>360</v>
      </c>
      <c r="CW41" s="90" t="s">
        <v>62</v>
      </c>
      <c r="CX41" s="93">
        <v>1</v>
      </c>
      <c r="CY41" s="82" t="s">
        <v>103</v>
      </c>
      <c r="CZ41" s="95">
        <v>46843</v>
      </c>
      <c r="DA41" s="76" cm="1">
        <f t="array" ref="DA41" xml:space="preserve"> _xlfn.IFS(CX41 = 1, CR41 * CS41 * 1000000, CX41 = 0.000001, CR41 * CS41 )</f>
        <v>13510092.206707438</v>
      </c>
      <c r="DC41" s="76">
        <f t="shared" si="0"/>
        <v>13510092.206707438</v>
      </c>
      <c r="DD41" s="79">
        <v>1.0294842133333333</v>
      </c>
      <c r="DE41" s="76">
        <f t="shared" si="1"/>
        <v>13908426.647483004</v>
      </c>
      <c r="DF41" s="79">
        <v>1.18063329601791</v>
      </c>
      <c r="DG41" s="79">
        <f t="shared" si="2"/>
        <v>16.420751595241189</v>
      </c>
      <c r="DH41" s="100">
        <v>3.9699999999999999E-2</v>
      </c>
      <c r="DI41" s="79">
        <f t="shared" si="4"/>
        <v>5.4325319860922934E-2</v>
      </c>
      <c r="DK41" s="76" t="str">
        <f t="shared" si="3"/>
        <v>7SO400140</v>
      </c>
    </row>
    <row r="42" spans="1:115" s="90" customFormat="1">
      <c r="A42" s="90" t="s">
        <v>611</v>
      </c>
      <c r="F42" s="90" t="s">
        <v>344</v>
      </c>
      <c r="G42" s="90" t="s">
        <v>532</v>
      </c>
      <c r="H42" s="90" t="s">
        <v>533</v>
      </c>
      <c r="I42" s="90" t="s">
        <v>534</v>
      </c>
      <c r="J42" s="90" t="s">
        <v>117</v>
      </c>
      <c r="K42" s="90" t="s">
        <v>612</v>
      </c>
      <c r="L42" s="90" t="s">
        <v>536</v>
      </c>
      <c r="M42" s="90" t="s">
        <v>537</v>
      </c>
      <c r="N42" s="90" t="s">
        <v>351</v>
      </c>
      <c r="O42" s="90" t="s">
        <v>538</v>
      </c>
      <c r="S42" s="90" t="s">
        <v>605</v>
      </c>
      <c r="Y42" s="90" t="s">
        <v>355</v>
      </c>
      <c r="Z42" s="78">
        <v>45747</v>
      </c>
      <c r="AA42" s="90" t="s">
        <v>552</v>
      </c>
      <c r="AB42" s="90" t="s">
        <v>539</v>
      </c>
      <c r="AC42" s="90">
        <v>488270</v>
      </c>
      <c r="AD42" s="90">
        <v>98950</v>
      </c>
      <c r="CO42" s="91"/>
      <c r="CR42" s="96">
        <v>13.510092206707439</v>
      </c>
      <c r="CS42" s="97">
        <v>1</v>
      </c>
      <c r="CT42" s="90">
        <v>0</v>
      </c>
      <c r="CU42" s="90">
        <v>0</v>
      </c>
      <c r="CV42" s="90" t="s">
        <v>360</v>
      </c>
      <c r="CW42" s="90" t="s">
        <v>62</v>
      </c>
      <c r="CX42" s="93">
        <v>1</v>
      </c>
      <c r="CY42" s="82" t="s">
        <v>103</v>
      </c>
      <c r="CZ42" s="95">
        <v>45443</v>
      </c>
      <c r="DA42" s="76" cm="1">
        <f t="array" ref="DA42" xml:space="preserve"> _xlfn.IFS(CX42 = 1, CR42 * CS42 * 1000000, CX42 = 0.000001, CR42 * CS42 )</f>
        <v>13510092.206707438</v>
      </c>
      <c r="DC42" s="76">
        <f t="shared" si="0"/>
        <v>13510092.206707438</v>
      </c>
      <c r="DD42" s="79">
        <v>1.0294842133333333</v>
      </c>
      <c r="DE42" s="76">
        <f t="shared" si="1"/>
        <v>13908426.647483004</v>
      </c>
      <c r="DF42" s="79">
        <v>1.18063329601791</v>
      </c>
      <c r="DG42" s="79">
        <f t="shared" si="2"/>
        <v>16.420751595241189</v>
      </c>
      <c r="DH42" s="100">
        <v>3.9699999999999999E-2</v>
      </c>
      <c r="DI42" s="79">
        <f t="shared" si="4"/>
        <v>5.4325319860922934E-2</v>
      </c>
      <c r="DK42" s="76" t="str">
        <f t="shared" si="3"/>
        <v>7SO400161</v>
      </c>
    </row>
    <row r="43" spans="1:115" s="90" customFormat="1">
      <c r="A43" s="90" t="s">
        <v>966</v>
      </c>
      <c r="B43" s="90" t="s">
        <v>381</v>
      </c>
      <c r="F43" s="90" t="s">
        <v>344</v>
      </c>
      <c r="G43" s="90" t="s">
        <v>967</v>
      </c>
      <c r="H43" s="90" t="s">
        <v>968</v>
      </c>
      <c r="I43" s="90" t="s">
        <v>207</v>
      </c>
      <c r="J43" s="90" t="s">
        <v>191</v>
      </c>
      <c r="K43" s="90" t="s">
        <v>969</v>
      </c>
      <c r="L43" s="90" t="s">
        <v>970</v>
      </c>
      <c r="M43" s="90" t="s">
        <v>971</v>
      </c>
      <c r="N43" s="90" t="s">
        <v>351</v>
      </c>
      <c r="O43" s="90" t="s">
        <v>972</v>
      </c>
      <c r="S43" s="90" t="s">
        <v>699</v>
      </c>
      <c r="T43" s="90" t="s">
        <v>354</v>
      </c>
      <c r="Y43" s="90" t="s">
        <v>355</v>
      </c>
      <c r="Z43" s="78">
        <v>46154</v>
      </c>
      <c r="AA43" s="90" t="s">
        <v>356</v>
      </c>
      <c r="AB43" s="90" t="s">
        <v>973</v>
      </c>
      <c r="AC43" s="90">
        <v>389600</v>
      </c>
      <c r="AD43" s="90">
        <v>399710</v>
      </c>
      <c r="BI43" s="90">
        <v>21576</v>
      </c>
      <c r="BK43" s="90">
        <v>2</v>
      </c>
      <c r="BL43" s="90" t="s">
        <v>974</v>
      </c>
      <c r="BM43" s="90">
        <v>6180</v>
      </c>
      <c r="BS43" s="90" t="s">
        <v>478</v>
      </c>
      <c r="CH43" s="90">
        <v>10.1</v>
      </c>
      <c r="CM43" s="90" t="s">
        <v>513</v>
      </c>
      <c r="CO43" s="91" t="s">
        <v>975</v>
      </c>
      <c r="CR43" s="94">
        <v>156</v>
      </c>
      <c r="CS43" s="90">
        <v>21412</v>
      </c>
      <c r="CT43" s="90">
        <v>0</v>
      </c>
      <c r="CU43" s="90">
        <v>1</v>
      </c>
      <c r="CV43" s="90" t="s">
        <v>360</v>
      </c>
      <c r="CW43" s="90" t="s">
        <v>976</v>
      </c>
      <c r="CX43" s="93">
        <v>9.9999999999999995E-7</v>
      </c>
      <c r="CY43" s="82" t="s">
        <v>190</v>
      </c>
      <c r="CZ43" s="150">
        <v>46154</v>
      </c>
      <c r="DA43" s="76" cm="1">
        <f t="array" ref="DA43" xml:space="preserve"> _xlfn.IFS(CX43 = 1, CR43 * CS43 * 1000000, CX43 = 0.000001, CR43 * CS43 )</f>
        <v>3340272</v>
      </c>
      <c r="DC43" s="76">
        <f t="shared" si="0"/>
        <v>3340272</v>
      </c>
      <c r="DD43" s="79">
        <v>1.0294842133333333</v>
      </c>
      <c r="DE43" s="76">
        <f t="shared" si="1"/>
        <v>3438757.29223936</v>
      </c>
      <c r="DF43" s="79">
        <v>1.18063329601791</v>
      </c>
      <c r="DG43" s="79">
        <f t="shared" si="2"/>
        <v>4.0599113561421794</v>
      </c>
      <c r="DH43" s="100">
        <v>3.9699999999999999E-2</v>
      </c>
      <c r="DI43" s="79">
        <f t="shared" si="4"/>
        <v>1.3431540069903708E-2</v>
      </c>
      <c r="DK43" s="76" t="str">
        <f t="shared" si="3"/>
        <v>7UU200519</v>
      </c>
    </row>
    <row r="44" spans="1:115" s="90" customFormat="1">
      <c r="A44" s="90" t="s">
        <v>977</v>
      </c>
      <c r="B44" s="90" t="s">
        <v>381</v>
      </c>
      <c r="F44" s="90" t="s">
        <v>344</v>
      </c>
      <c r="G44" s="90" t="s">
        <v>967</v>
      </c>
      <c r="H44" s="90" t="s">
        <v>968</v>
      </c>
      <c r="I44" s="90" t="s">
        <v>207</v>
      </c>
      <c r="J44" s="90" t="s">
        <v>192</v>
      </c>
      <c r="K44" s="90" t="s">
        <v>978</v>
      </c>
      <c r="L44" s="90" t="s">
        <v>979</v>
      </c>
      <c r="M44" s="90" t="s">
        <v>980</v>
      </c>
      <c r="N44" s="90" t="s">
        <v>351</v>
      </c>
      <c r="O44" s="90" t="s">
        <v>981</v>
      </c>
      <c r="S44" s="90" t="s">
        <v>699</v>
      </c>
      <c r="T44" s="90" t="s">
        <v>354</v>
      </c>
      <c r="Y44" s="90" t="s">
        <v>355</v>
      </c>
      <c r="Z44" s="78">
        <v>46154</v>
      </c>
      <c r="AA44" s="90" t="s">
        <v>356</v>
      </c>
      <c r="AB44" s="90" t="s">
        <v>982</v>
      </c>
      <c r="AC44" s="90">
        <v>399930</v>
      </c>
      <c r="AD44" s="90">
        <v>394160</v>
      </c>
      <c r="BI44" s="90">
        <v>35994</v>
      </c>
      <c r="BK44" s="90">
        <v>2</v>
      </c>
      <c r="BL44" s="90" t="s">
        <v>974</v>
      </c>
      <c r="BM44" s="90">
        <v>14800</v>
      </c>
      <c r="BS44" s="90" t="s">
        <v>478</v>
      </c>
      <c r="CH44" s="90">
        <v>14.3</v>
      </c>
      <c r="CM44" s="90" t="s">
        <v>513</v>
      </c>
      <c r="CN44" s="90" t="s">
        <v>983</v>
      </c>
      <c r="CO44" s="91" t="s">
        <v>984</v>
      </c>
      <c r="CR44" s="94">
        <v>36</v>
      </c>
      <c r="CS44" s="90">
        <v>35994</v>
      </c>
      <c r="CT44" s="90">
        <v>0</v>
      </c>
      <c r="CU44" s="90">
        <v>1</v>
      </c>
      <c r="CV44" s="90" t="s">
        <v>360</v>
      </c>
      <c r="CW44" s="90" t="s">
        <v>976</v>
      </c>
      <c r="CX44" s="93">
        <v>9.9999999999999995E-7</v>
      </c>
      <c r="CY44" s="82" t="s">
        <v>190</v>
      </c>
      <c r="CZ44" s="150">
        <v>46154</v>
      </c>
      <c r="DA44" s="76" cm="1">
        <f t="array" ref="DA44" xml:space="preserve"> _xlfn.IFS(CX44 = 1, CR44 * CS44 * 1000000, CX44 = 0.000001, CR44 * CS44 )</f>
        <v>1295784</v>
      </c>
      <c r="DC44" s="76">
        <f t="shared" si="0"/>
        <v>1295784</v>
      </c>
      <c r="DD44" s="79">
        <v>1.0294842133333333</v>
      </c>
      <c r="DE44" s="76">
        <f t="shared" si="1"/>
        <v>1333989.17188992</v>
      </c>
      <c r="DF44" s="79">
        <v>1.18063329601791</v>
      </c>
      <c r="DG44" s="79">
        <f t="shared" si="2"/>
        <v>1.5749520328605986</v>
      </c>
      <c r="DH44" s="100">
        <v>3.9699999999999999E-2</v>
      </c>
      <c r="DI44" s="79">
        <f t="shared" si="4"/>
        <v>5.2104663087138127E-3</v>
      </c>
      <c r="DK44" s="76" t="str">
        <f t="shared" si="3"/>
        <v>7UU200517</v>
      </c>
    </row>
    <row r="45" spans="1:115" s="90" customFormat="1">
      <c r="A45" s="90" t="s">
        <v>985</v>
      </c>
      <c r="B45" s="90" t="s">
        <v>381</v>
      </c>
      <c r="F45" s="90" t="s">
        <v>344</v>
      </c>
      <c r="G45" s="90" t="s">
        <v>967</v>
      </c>
      <c r="H45" s="90" t="s">
        <v>968</v>
      </c>
      <c r="I45" s="90" t="s">
        <v>207</v>
      </c>
      <c r="J45" s="90" t="s">
        <v>193</v>
      </c>
      <c r="K45" s="90" t="s">
        <v>986</v>
      </c>
      <c r="L45" s="90" t="s">
        <v>987</v>
      </c>
      <c r="M45" s="90" t="s">
        <v>988</v>
      </c>
      <c r="N45" s="90" t="s">
        <v>351</v>
      </c>
      <c r="O45" s="90" t="s">
        <v>981</v>
      </c>
      <c r="S45" s="90" t="s">
        <v>699</v>
      </c>
      <c r="T45" s="90" t="s">
        <v>354</v>
      </c>
      <c r="Y45" s="90" t="s">
        <v>355</v>
      </c>
      <c r="Z45" s="78">
        <v>46154</v>
      </c>
      <c r="AA45" s="90" t="s">
        <v>356</v>
      </c>
      <c r="AB45" s="90" t="s">
        <v>989</v>
      </c>
      <c r="AC45" s="90">
        <v>393120</v>
      </c>
      <c r="AD45" s="90">
        <v>389440</v>
      </c>
      <c r="BI45" s="90">
        <v>47299</v>
      </c>
      <c r="BK45" s="90">
        <v>2</v>
      </c>
      <c r="BL45" s="90" t="s">
        <v>974</v>
      </c>
      <c r="BM45" s="90">
        <v>14660</v>
      </c>
      <c r="BS45" s="90" t="s">
        <v>478</v>
      </c>
      <c r="CH45" s="90">
        <v>6.5</v>
      </c>
      <c r="CM45" s="90" t="s">
        <v>513</v>
      </c>
      <c r="CN45" s="90" t="s">
        <v>983</v>
      </c>
      <c r="CO45" s="91" t="s">
        <v>984</v>
      </c>
      <c r="CR45" s="94">
        <v>36</v>
      </c>
      <c r="CS45" s="90">
        <v>46662</v>
      </c>
      <c r="CT45" s="90">
        <v>0</v>
      </c>
      <c r="CU45" s="90">
        <v>1</v>
      </c>
      <c r="CV45" s="90" t="s">
        <v>360</v>
      </c>
      <c r="CW45" s="90" t="s">
        <v>976</v>
      </c>
      <c r="CX45" s="93">
        <v>9.9999999999999995E-7</v>
      </c>
      <c r="CY45" s="82" t="s">
        <v>190</v>
      </c>
      <c r="CZ45" s="150">
        <v>46154</v>
      </c>
      <c r="DA45" s="76" cm="1">
        <f t="array" ref="DA45" xml:space="preserve"> _xlfn.IFS(CX45 = 1, CR45 * CS45 * 1000000, CX45 = 0.000001, CR45 * CS45 )</f>
        <v>1679832</v>
      </c>
      <c r="DC45" s="76">
        <f t="shared" si="0"/>
        <v>1679832</v>
      </c>
      <c r="DD45" s="79">
        <v>1.0294842133333333</v>
      </c>
      <c r="DE45" s="76">
        <f t="shared" si="1"/>
        <v>1729360.52505216</v>
      </c>
      <c r="DF45" s="79">
        <v>1.18063329601791</v>
      </c>
      <c r="DG45" s="79">
        <f t="shared" si="2"/>
        <v>2.0417406166955954</v>
      </c>
      <c r="DH45" s="100">
        <v>3.9699999999999999E-2</v>
      </c>
      <c r="DI45" s="79">
        <f t="shared" si="4"/>
        <v>6.7547585402345954E-3</v>
      </c>
      <c r="DK45" s="76" t="str">
        <f t="shared" si="3"/>
        <v>7UU200516</v>
      </c>
    </row>
    <row r="46" spans="1:115" s="90" customFormat="1">
      <c r="A46" s="90" t="s">
        <v>990</v>
      </c>
      <c r="B46" s="90" t="s">
        <v>381</v>
      </c>
      <c r="F46" s="90" t="s">
        <v>344</v>
      </c>
      <c r="G46" s="90" t="s">
        <v>967</v>
      </c>
      <c r="H46" s="90" t="s">
        <v>968</v>
      </c>
      <c r="I46" s="90" t="s">
        <v>207</v>
      </c>
      <c r="J46" s="90" t="s">
        <v>194</v>
      </c>
      <c r="K46" s="90" t="s">
        <v>991</v>
      </c>
      <c r="L46" s="90" t="s">
        <v>992</v>
      </c>
      <c r="M46" s="90" t="s">
        <v>993</v>
      </c>
      <c r="N46" s="90" t="s">
        <v>351</v>
      </c>
      <c r="O46" s="90" t="s">
        <v>994</v>
      </c>
      <c r="S46" s="90" t="s">
        <v>699</v>
      </c>
      <c r="T46" s="90" t="s">
        <v>354</v>
      </c>
      <c r="Y46" s="90" t="s">
        <v>355</v>
      </c>
      <c r="Z46" s="78">
        <v>46154</v>
      </c>
      <c r="AA46" s="90" t="s">
        <v>356</v>
      </c>
      <c r="AB46" s="90" t="s">
        <v>995</v>
      </c>
      <c r="AC46" s="90">
        <v>376780</v>
      </c>
      <c r="AD46" s="90">
        <v>380040</v>
      </c>
      <c r="BI46" s="90">
        <v>14178</v>
      </c>
      <c r="BK46" s="90">
        <v>2</v>
      </c>
      <c r="BL46" s="90" t="s">
        <v>974</v>
      </c>
      <c r="BM46" s="90">
        <v>4000</v>
      </c>
      <c r="BS46" s="90" t="s">
        <v>478</v>
      </c>
      <c r="CH46" s="90">
        <v>5.5</v>
      </c>
      <c r="CM46" s="90" t="s">
        <v>513</v>
      </c>
      <c r="CN46" s="90" t="s">
        <v>983</v>
      </c>
      <c r="CO46" s="91" t="s">
        <v>996</v>
      </c>
      <c r="CR46" s="94">
        <v>156</v>
      </c>
      <c r="CS46" s="90">
        <v>14178</v>
      </c>
      <c r="CT46" s="90">
        <v>0</v>
      </c>
      <c r="CU46" s="90">
        <v>1</v>
      </c>
      <c r="CV46" s="90" t="s">
        <v>360</v>
      </c>
      <c r="CW46" s="90" t="s">
        <v>976</v>
      </c>
      <c r="CX46" s="93">
        <v>9.9999999999999995E-7</v>
      </c>
      <c r="CY46" s="82" t="s">
        <v>190</v>
      </c>
      <c r="CZ46" s="150">
        <v>46154</v>
      </c>
      <c r="DA46" s="76" cm="1">
        <f t="array" ref="DA46" xml:space="preserve"> _xlfn.IFS(CX46 = 1, CR46 * CS46 * 1000000, CX46 = 0.000001, CR46 * CS46 )</f>
        <v>2211768</v>
      </c>
      <c r="DC46" s="76">
        <f t="shared" si="0"/>
        <v>2211768</v>
      </c>
      <c r="DD46" s="79">
        <v>1.0294842133333333</v>
      </c>
      <c r="DE46" s="76">
        <f t="shared" si="1"/>
        <v>2276980.2395558399</v>
      </c>
      <c r="DF46" s="79">
        <v>1.18063329601791</v>
      </c>
      <c r="DG46" s="79">
        <f t="shared" si="2"/>
        <v>2.6882786851944616</v>
      </c>
      <c r="DH46" s="100">
        <v>3.9699999999999999E-2</v>
      </c>
      <c r="DI46" s="79">
        <f t="shared" si="4"/>
        <v>8.8937219835183434E-3</v>
      </c>
      <c r="DK46" s="76" t="str">
        <f t="shared" si="3"/>
        <v>7UU200513</v>
      </c>
    </row>
    <row r="47" spans="1:115" s="90" customFormat="1">
      <c r="A47" s="90" t="s">
        <v>997</v>
      </c>
      <c r="B47" s="90" t="s">
        <v>381</v>
      </c>
      <c r="F47" s="90" t="s">
        <v>344</v>
      </c>
      <c r="G47" s="90" t="s">
        <v>967</v>
      </c>
      <c r="H47" s="90" t="s">
        <v>968</v>
      </c>
      <c r="I47" s="90" t="s">
        <v>207</v>
      </c>
      <c r="J47" s="90" t="s">
        <v>195</v>
      </c>
      <c r="K47" s="90" t="s">
        <v>998</v>
      </c>
      <c r="L47" s="90" t="s">
        <v>999</v>
      </c>
      <c r="M47" s="90" t="s">
        <v>1000</v>
      </c>
      <c r="N47" s="90" t="s">
        <v>351</v>
      </c>
      <c r="O47" s="90" t="s">
        <v>994</v>
      </c>
      <c r="S47" s="90" t="s">
        <v>699</v>
      </c>
      <c r="T47" s="90" t="s">
        <v>354</v>
      </c>
      <c r="Y47" s="90" t="s">
        <v>355</v>
      </c>
      <c r="Z47" s="78">
        <v>46154</v>
      </c>
      <c r="AA47" s="90" t="s">
        <v>356</v>
      </c>
      <c r="AB47" s="90" t="s">
        <v>1001</v>
      </c>
      <c r="AC47" s="90">
        <v>389340</v>
      </c>
      <c r="AD47" s="90">
        <v>378690</v>
      </c>
      <c r="BI47" s="90">
        <v>74029</v>
      </c>
      <c r="BK47" s="90">
        <v>2</v>
      </c>
      <c r="BL47" s="90" t="s">
        <v>974</v>
      </c>
      <c r="BM47" s="90">
        <v>28500</v>
      </c>
      <c r="BS47" s="90" t="s">
        <v>478</v>
      </c>
      <c r="CH47" s="90">
        <v>10.1</v>
      </c>
      <c r="CM47" s="90" t="s">
        <v>513</v>
      </c>
      <c r="CN47" s="90" t="s">
        <v>983</v>
      </c>
      <c r="CO47" s="91" t="s">
        <v>996</v>
      </c>
      <c r="CR47" s="94">
        <v>36</v>
      </c>
      <c r="CS47" s="90">
        <v>74029</v>
      </c>
      <c r="CT47" s="90">
        <v>0</v>
      </c>
      <c r="CU47" s="90">
        <v>1</v>
      </c>
      <c r="CV47" s="90" t="s">
        <v>360</v>
      </c>
      <c r="CW47" s="90" t="s">
        <v>976</v>
      </c>
      <c r="CX47" s="93">
        <v>9.9999999999999995E-7</v>
      </c>
      <c r="CY47" s="82" t="s">
        <v>190</v>
      </c>
      <c r="CZ47" s="150">
        <v>46154</v>
      </c>
      <c r="DA47" s="76" cm="1">
        <f t="array" ref="DA47" xml:space="preserve"> _xlfn.IFS(CX47 = 1, CR47 * CS47 * 1000000, CX47 = 0.000001, CR47 * CS47 )</f>
        <v>2665044</v>
      </c>
      <c r="DC47" s="76">
        <f t="shared" si="0"/>
        <v>2665044</v>
      </c>
      <c r="DD47" s="79">
        <v>1.0294842133333333</v>
      </c>
      <c r="DE47" s="76">
        <f t="shared" si="1"/>
        <v>2743620.7258387199</v>
      </c>
      <c r="DF47" s="79">
        <v>1.18063329601791</v>
      </c>
      <c r="DG47" s="79">
        <f t="shared" si="2"/>
        <v>3.2392099805700183</v>
      </c>
      <c r="DH47" s="100">
        <v>3.9699999999999999E-2</v>
      </c>
      <c r="DI47" s="79">
        <f t="shared" si="4"/>
        <v>1.0716386352385809E-2</v>
      </c>
      <c r="DK47" s="76" t="str">
        <f t="shared" si="3"/>
        <v>7UU200512</v>
      </c>
    </row>
    <row r="48" spans="1:115" s="90" customFormat="1">
      <c r="A48" s="90" t="s">
        <v>1002</v>
      </c>
      <c r="B48" s="90" t="s">
        <v>381</v>
      </c>
      <c r="F48" s="90" t="s">
        <v>344</v>
      </c>
      <c r="G48" s="90" t="s">
        <v>967</v>
      </c>
      <c r="H48" s="90" t="s">
        <v>968</v>
      </c>
      <c r="I48" s="90" t="s">
        <v>207</v>
      </c>
      <c r="J48" s="90" t="s">
        <v>196</v>
      </c>
      <c r="K48" s="90" t="s">
        <v>1003</v>
      </c>
      <c r="L48" s="90" t="s">
        <v>1004</v>
      </c>
      <c r="M48" s="90" t="s">
        <v>1005</v>
      </c>
      <c r="N48" s="90" t="s">
        <v>351</v>
      </c>
      <c r="O48" s="90" t="s">
        <v>972</v>
      </c>
      <c r="S48" s="90" t="s">
        <v>699</v>
      </c>
      <c r="T48" s="90" t="s">
        <v>354</v>
      </c>
      <c r="Y48" s="90" t="s">
        <v>355</v>
      </c>
      <c r="Z48" s="78">
        <v>46154</v>
      </c>
      <c r="AA48" s="90" t="s">
        <v>356</v>
      </c>
      <c r="AB48" s="90" t="s">
        <v>1006</v>
      </c>
      <c r="AC48" s="90">
        <v>389250</v>
      </c>
      <c r="AD48" s="90">
        <v>404310</v>
      </c>
      <c r="BI48" s="90">
        <v>161356</v>
      </c>
      <c r="BK48" s="90">
        <v>1</v>
      </c>
      <c r="BL48" s="90" t="s">
        <v>1007</v>
      </c>
      <c r="BM48" s="90">
        <v>56400</v>
      </c>
      <c r="BS48" s="90" t="s">
        <v>478</v>
      </c>
      <c r="CH48" s="90">
        <v>5.7</v>
      </c>
      <c r="CM48" s="90" t="s">
        <v>513</v>
      </c>
      <c r="CO48" s="91" t="s">
        <v>975</v>
      </c>
      <c r="CR48" s="94">
        <v>36</v>
      </c>
      <c r="CS48" s="90">
        <v>161356</v>
      </c>
      <c r="CT48" s="90">
        <v>0</v>
      </c>
      <c r="CU48" s="90">
        <v>1</v>
      </c>
      <c r="CV48" s="90" t="s">
        <v>360</v>
      </c>
      <c r="CW48" s="90" t="s">
        <v>976</v>
      </c>
      <c r="CX48" s="93">
        <v>9.9999999999999995E-7</v>
      </c>
      <c r="CY48" s="82" t="s">
        <v>190</v>
      </c>
      <c r="CZ48" s="150">
        <v>46154</v>
      </c>
      <c r="DA48" s="76" cm="1">
        <f t="array" ref="DA48" xml:space="preserve"> _xlfn.IFS(CX48 = 1, CR48 * CS48 * 1000000, CX48 = 0.000001, CR48 * CS48 )</f>
        <v>5808816</v>
      </c>
      <c r="DC48" s="76">
        <f t="shared" si="0"/>
        <v>5808816</v>
      </c>
      <c r="DD48" s="79">
        <v>1.0294842133333333</v>
      </c>
      <c r="DE48" s="76">
        <f t="shared" si="1"/>
        <v>5980084.37015808</v>
      </c>
      <c r="DF48" s="79">
        <v>1.18063329601791</v>
      </c>
      <c r="DG48" s="79">
        <f t="shared" si="2"/>
        <v>7.0602867204049211</v>
      </c>
      <c r="DH48" s="100">
        <v>3.9699999999999999E-2</v>
      </c>
      <c r="DI48" s="79">
        <f t="shared" si="4"/>
        <v>2.3357781900006282E-2</v>
      </c>
      <c r="DK48" s="76" t="str">
        <f t="shared" si="3"/>
        <v>7UU200520</v>
      </c>
    </row>
    <row r="49" spans="1:115" s="90" customFormat="1">
      <c r="A49" s="90" t="s">
        <v>1008</v>
      </c>
      <c r="B49" s="90" t="s">
        <v>381</v>
      </c>
      <c r="F49" s="90" t="s">
        <v>344</v>
      </c>
      <c r="G49" s="90" t="s">
        <v>967</v>
      </c>
      <c r="H49" s="90" t="s">
        <v>968</v>
      </c>
      <c r="I49" s="90" t="s">
        <v>207</v>
      </c>
      <c r="J49" s="90" t="s">
        <v>197</v>
      </c>
      <c r="K49" s="90" t="s">
        <v>1009</v>
      </c>
      <c r="L49" s="90" t="s">
        <v>1010</v>
      </c>
      <c r="M49" s="90" t="s">
        <v>1011</v>
      </c>
      <c r="N49" s="90" t="s">
        <v>351</v>
      </c>
      <c r="O49" s="90" t="s">
        <v>1012</v>
      </c>
      <c r="S49" s="90" t="s">
        <v>699</v>
      </c>
      <c r="T49" s="90" t="s">
        <v>354</v>
      </c>
      <c r="Y49" s="90" t="s">
        <v>355</v>
      </c>
      <c r="Z49" s="78">
        <v>46154</v>
      </c>
      <c r="AA49" s="90" t="s">
        <v>356</v>
      </c>
      <c r="AB49" s="90" t="s">
        <v>1013</v>
      </c>
      <c r="AC49" s="90">
        <v>353730</v>
      </c>
      <c r="AD49" s="90">
        <v>395890</v>
      </c>
      <c r="BI49" s="90">
        <v>137563</v>
      </c>
      <c r="BK49" s="90">
        <v>1</v>
      </c>
      <c r="BL49" s="90" t="s">
        <v>1014</v>
      </c>
      <c r="BM49" s="90">
        <v>47670</v>
      </c>
      <c r="BS49" s="90" t="s">
        <v>478</v>
      </c>
      <c r="CH49" s="90">
        <v>12.4</v>
      </c>
      <c r="CM49" s="90" t="s">
        <v>513</v>
      </c>
      <c r="CO49" s="91" t="s">
        <v>1015</v>
      </c>
      <c r="CR49" s="94">
        <v>36</v>
      </c>
      <c r="CS49" s="90">
        <v>131610</v>
      </c>
      <c r="CT49" s="90">
        <v>0</v>
      </c>
      <c r="CU49" s="90">
        <v>1</v>
      </c>
      <c r="CV49" s="90" t="s">
        <v>360</v>
      </c>
      <c r="CW49" s="90" t="s">
        <v>976</v>
      </c>
      <c r="CX49" s="93">
        <v>9.9999999999999995E-7</v>
      </c>
      <c r="CY49" s="82" t="s">
        <v>190</v>
      </c>
      <c r="CZ49" s="150">
        <v>46154</v>
      </c>
      <c r="DA49" s="76" cm="1">
        <f t="array" ref="DA49" xml:space="preserve"> _xlfn.IFS(CX49 = 1, CR49 * CS49 * 1000000, CX49 = 0.000001, CR49 * CS49 )</f>
        <v>4737960</v>
      </c>
      <c r="DC49" s="76">
        <f t="shared" si="0"/>
        <v>4737960</v>
      </c>
      <c r="DD49" s="79">
        <v>1.0294842133333333</v>
      </c>
      <c r="DE49" s="76">
        <f t="shared" si="1"/>
        <v>4877655.0234047994</v>
      </c>
      <c r="DF49" s="79">
        <v>1.18063329601791</v>
      </c>
      <c r="DG49" s="79">
        <f t="shared" si="2"/>
        <v>5.7587219271207246</v>
      </c>
      <c r="DH49" s="100">
        <v>3.9699999999999999E-2</v>
      </c>
      <c r="DI49" s="79">
        <f t="shared" si="4"/>
        <v>1.9051771708891063E-2</v>
      </c>
      <c r="DK49" s="76" t="str">
        <f t="shared" si="3"/>
        <v>7UU200521</v>
      </c>
    </row>
    <row r="50" spans="1:115" s="90" customFormat="1">
      <c r="A50" s="90" t="s">
        <v>1016</v>
      </c>
      <c r="B50" s="90" t="s">
        <v>381</v>
      </c>
      <c r="F50" s="90" t="s">
        <v>344</v>
      </c>
      <c r="G50" s="90" t="s">
        <v>967</v>
      </c>
      <c r="H50" s="90" t="s">
        <v>968</v>
      </c>
      <c r="I50" s="90" t="s">
        <v>207</v>
      </c>
      <c r="J50" s="90" t="s">
        <v>198</v>
      </c>
      <c r="K50" s="90" t="s">
        <v>1017</v>
      </c>
      <c r="L50" s="90" t="s">
        <v>1018</v>
      </c>
      <c r="M50" s="90" t="s">
        <v>1019</v>
      </c>
      <c r="N50" s="90" t="s">
        <v>351</v>
      </c>
      <c r="O50" s="90" t="s">
        <v>981</v>
      </c>
      <c r="S50" s="90" t="s">
        <v>699</v>
      </c>
      <c r="T50" s="90" t="s">
        <v>354</v>
      </c>
      <c r="Y50" s="90" t="s">
        <v>355</v>
      </c>
      <c r="Z50" s="78">
        <v>46154</v>
      </c>
      <c r="AA50" s="90" t="s">
        <v>356</v>
      </c>
      <c r="AB50" s="90" t="s">
        <v>1020</v>
      </c>
      <c r="AC50" s="90" t="s">
        <v>1021</v>
      </c>
      <c r="AD50" s="90">
        <v>383220</v>
      </c>
      <c r="BI50" s="90">
        <v>15495</v>
      </c>
      <c r="BK50" s="90">
        <v>2</v>
      </c>
      <c r="BL50" s="90" t="s">
        <v>974</v>
      </c>
      <c r="BM50" s="90">
        <v>7960</v>
      </c>
      <c r="BS50" s="90" t="s">
        <v>478</v>
      </c>
      <c r="CH50" s="90">
        <v>10</v>
      </c>
      <c r="CM50" s="90" t="s">
        <v>513</v>
      </c>
      <c r="CN50" s="90" t="s">
        <v>983</v>
      </c>
      <c r="CO50" s="91" t="s">
        <v>1022</v>
      </c>
      <c r="CR50" s="94">
        <v>36</v>
      </c>
      <c r="CS50" s="90">
        <v>38483</v>
      </c>
      <c r="CT50" s="90">
        <v>0</v>
      </c>
      <c r="CU50" s="90">
        <v>1</v>
      </c>
      <c r="CV50" s="90" t="s">
        <v>360</v>
      </c>
      <c r="CW50" s="90" t="s">
        <v>976</v>
      </c>
      <c r="CX50" s="93">
        <v>9.9999999999999995E-7</v>
      </c>
      <c r="CY50" s="82" t="s">
        <v>190</v>
      </c>
      <c r="CZ50" s="150">
        <v>46154</v>
      </c>
      <c r="DA50" s="76" cm="1">
        <f t="array" ref="DA50" xml:space="preserve"> _xlfn.IFS(CX50 = 1, CR50 * CS50 * 1000000, CX50 = 0.000001, CR50 * CS50 )</f>
        <v>1385388</v>
      </c>
      <c r="DC50" s="76">
        <f t="shared" si="0"/>
        <v>1385388</v>
      </c>
      <c r="DD50" s="79">
        <v>1.0294842133333333</v>
      </c>
      <c r="DE50" s="76">
        <f t="shared" si="1"/>
        <v>1426235.07534144</v>
      </c>
      <c r="DF50" s="79">
        <v>1.18063329601791</v>
      </c>
      <c r="DG50" s="79">
        <f t="shared" si="2"/>
        <v>1.6838606178967166</v>
      </c>
      <c r="DH50" s="100">
        <v>3.9699999999999999E-2</v>
      </c>
      <c r="DI50" s="79">
        <f t="shared" si="4"/>
        <v>5.570772210874971E-3</v>
      </c>
      <c r="DK50" s="76" t="str">
        <f t="shared" si="3"/>
        <v>7UU200518</v>
      </c>
    </row>
    <row r="51" spans="1:115" s="90" customFormat="1">
      <c r="A51" s="90" t="s">
        <v>1023</v>
      </c>
      <c r="B51" s="90" t="s">
        <v>381</v>
      </c>
      <c r="F51" s="90" t="s">
        <v>344</v>
      </c>
      <c r="G51" s="90" t="s">
        <v>967</v>
      </c>
      <c r="H51" s="90" t="s">
        <v>968</v>
      </c>
      <c r="I51" s="90" t="s">
        <v>207</v>
      </c>
      <c r="J51" s="90" t="s">
        <v>199</v>
      </c>
      <c r="K51" s="90" t="s">
        <v>1024</v>
      </c>
      <c r="L51" s="90" t="s">
        <v>1025</v>
      </c>
      <c r="M51" s="90" t="s">
        <v>1026</v>
      </c>
      <c r="N51" s="90" t="s">
        <v>351</v>
      </c>
      <c r="O51" s="90" t="s">
        <v>994</v>
      </c>
      <c r="S51" s="90" t="s">
        <v>699</v>
      </c>
      <c r="T51" s="90" t="s">
        <v>354</v>
      </c>
      <c r="Y51" s="90" t="s">
        <v>355</v>
      </c>
      <c r="Z51" s="78">
        <v>46154</v>
      </c>
      <c r="AA51" s="90" t="s">
        <v>356</v>
      </c>
      <c r="AB51" s="90" t="s">
        <v>1027</v>
      </c>
      <c r="AC51" s="90">
        <v>384129</v>
      </c>
      <c r="AD51" s="90">
        <v>382335</v>
      </c>
      <c r="BI51" s="90">
        <v>23711</v>
      </c>
      <c r="BK51" s="90">
        <v>2</v>
      </c>
      <c r="BL51" s="90" t="s">
        <v>974</v>
      </c>
      <c r="BM51" s="90">
        <v>9000</v>
      </c>
      <c r="BS51" s="90" t="s">
        <v>478</v>
      </c>
      <c r="CH51" s="90">
        <v>27.7</v>
      </c>
      <c r="CM51" s="90" t="s">
        <v>513</v>
      </c>
      <c r="CN51" s="90" t="s">
        <v>983</v>
      </c>
      <c r="CO51" s="91" t="s">
        <v>996</v>
      </c>
      <c r="CR51" s="94">
        <v>156</v>
      </c>
      <c r="CS51" s="90">
        <v>23711</v>
      </c>
      <c r="CT51" s="90">
        <v>0</v>
      </c>
      <c r="CU51" s="90">
        <v>1</v>
      </c>
      <c r="CV51" s="90" t="s">
        <v>360</v>
      </c>
      <c r="CW51" s="90" t="s">
        <v>976</v>
      </c>
      <c r="CX51" s="93">
        <v>9.9999999999999995E-7</v>
      </c>
      <c r="CY51" s="82" t="s">
        <v>190</v>
      </c>
      <c r="CZ51" s="150">
        <v>46154</v>
      </c>
      <c r="DA51" s="76" cm="1">
        <f t="array" ref="DA51" xml:space="preserve"> _xlfn.IFS(CX51 = 1, CR51 * CS51 * 1000000, CX51 = 0.000001, CR51 * CS51 )</f>
        <v>3698916</v>
      </c>
      <c r="DC51" s="76">
        <f t="shared" si="0"/>
        <v>3698916</v>
      </c>
      <c r="DD51" s="79">
        <v>1.0294842133333333</v>
      </c>
      <c r="DE51" s="76">
        <f t="shared" si="1"/>
        <v>3807975.6284460798</v>
      </c>
      <c r="DF51" s="79">
        <v>1.18063329601791</v>
      </c>
      <c r="DG51" s="79">
        <f t="shared" si="2"/>
        <v>4.4958228173681674</v>
      </c>
      <c r="DH51" s="100">
        <v>3.9699999999999999E-2</v>
      </c>
      <c r="DI51" s="79">
        <f t="shared" si="4"/>
        <v>1.4873680487459686E-2</v>
      </c>
      <c r="DK51" s="76" t="str">
        <f t="shared" si="3"/>
        <v>7UU200515</v>
      </c>
    </row>
    <row r="52" spans="1:115" s="90" customFormat="1">
      <c r="A52" s="90" t="s">
        <v>1028</v>
      </c>
      <c r="B52" s="90" t="s">
        <v>381</v>
      </c>
      <c r="F52" s="90" t="s">
        <v>344</v>
      </c>
      <c r="G52" s="90" t="s">
        <v>1029</v>
      </c>
      <c r="H52" s="90" t="s">
        <v>1030</v>
      </c>
      <c r="I52" s="90" t="s">
        <v>1031</v>
      </c>
      <c r="J52" s="90" t="s">
        <v>201</v>
      </c>
      <c r="K52" s="90" t="s">
        <v>1032</v>
      </c>
      <c r="L52" s="90" t="s">
        <v>1033</v>
      </c>
      <c r="M52" s="90" t="s">
        <v>1034</v>
      </c>
      <c r="N52" s="90" t="s">
        <v>351</v>
      </c>
      <c r="O52" s="90" t="s">
        <v>1035</v>
      </c>
      <c r="S52" s="90" t="s">
        <v>353</v>
      </c>
      <c r="T52" s="90" t="s">
        <v>354</v>
      </c>
      <c r="Y52" s="90" t="s">
        <v>355</v>
      </c>
      <c r="Z52" s="78">
        <v>46378</v>
      </c>
      <c r="AA52" s="90" t="s">
        <v>356</v>
      </c>
      <c r="AB52" s="90" t="s">
        <v>1036</v>
      </c>
      <c r="AC52" s="90">
        <v>350180</v>
      </c>
      <c r="AD52" s="90">
        <v>160000</v>
      </c>
      <c r="AV52" s="90" t="s">
        <v>478</v>
      </c>
      <c r="BI52" s="90">
        <v>968</v>
      </c>
      <c r="BJ52" s="90" t="s">
        <v>1037</v>
      </c>
      <c r="BK52" s="90">
        <v>0.5</v>
      </c>
      <c r="BL52" s="90" t="s">
        <v>1038</v>
      </c>
      <c r="BM52" s="90">
        <v>425</v>
      </c>
      <c r="BS52" s="90" t="s">
        <v>478</v>
      </c>
      <c r="CH52" s="90">
        <v>6.73</v>
      </c>
      <c r="CO52" s="91"/>
      <c r="CR52" s="94">
        <v>0.64576719999999999</v>
      </c>
      <c r="CS52" s="90">
        <v>1</v>
      </c>
      <c r="CT52" s="90" t="s">
        <v>1039</v>
      </c>
      <c r="CU52" s="90">
        <v>1</v>
      </c>
      <c r="CV52" s="90" t="s">
        <v>360</v>
      </c>
      <c r="CW52" s="90" t="s">
        <v>62</v>
      </c>
      <c r="CX52" s="93">
        <v>1</v>
      </c>
      <c r="CY52" s="82" t="s">
        <v>200</v>
      </c>
      <c r="CZ52" s="150">
        <v>46378</v>
      </c>
      <c r="DA52" s="76" cm="1">
        <f t="array" ref="DA52" xml:space="preserve"> _xlfn.IFS(CX52 = 1, CR52 * CS52 * 1000000, CX52 = 0.000001, CR52 * CS52 )</f>
        <v>645767.19999999995</v>
      </c>
      <c r="DC52" s="76">
        <f t="shared" si="0"/>
        <v>645767.19999999995</v>
      </c>
      <c r="DD52" s="79">
        <v>1.0294842133333333</v>
      </c>
      <c r="DE52" s="76">
        <f xml:space="preserve"> DC52 * DD52</f>
        <v>664807.13788846927</v>
      </c>
      <c r="DF52" s="79">
        <v>1.18063329601791</v>
      </c>
      <c r="DG52" s="79">
        <f t="shared" si="2"/>
        <v>0.78489344242149661</v>
      </c>
      <c r="DH52" s="100">
        <v>3.9699999999999999E-2</v>
      </c>
      <c r="DI52" s="79">
        <f t="shared" si="4"/>
        <v>2.5966891386777846E-3</v>
      </c>
      <c r="DK52" s="76" t="str">
        <f t="shared" si="3"/>
        <v>7WW200093</v>
      </c>
    </row>
    <row r="53" spans="1:115" s="90" customFormat="1">
      <c r="A53" s="90" t="s">
        <v>613</v>
      </c>
      <c r="B53" s="90" t="s">
        <v>381</v>
      </c>
      <c r="F53" s="90" t="s">
        <v>344</v>
      </c>
      <c r="G53" s="90" t="s">
        <v>570</v>
      </c>
      <c r="H53" s="90" t="s">
        <v>570</v>
      </c>
      <c r="I53" s="90" t="s">
        <v>614</v>
      </c>
      <c r="J53" s="90" t="s">
        <v>123</v>
      </c>
      <c r="K53" s="90" t="s">
        <v>615</v>
      </c>
      <c r="L53" s="90" t="s">
        <v>616</v>
      </c>
      <c r="M53" s="90" t="s">
        <v>617</v>
      </c>
      <c r="N53" s="90" t="s">
        <v>351</v>
      </c>
      <c r="O53" s="90" t="s">
        <v>618</v>
      </c>
      <c r="S53" s="90" t="s">
        <v>522</v>
      </c>
      <c r="T53" s="90" t="s">
        <v>354</v>
      </c>
      <c r="Y53" s="90" t="s">
        <v>355</v>
      </c>
      <c r="Z53" s="78">
        <v>45648</v>
      </c>
      <c r="AA53" s="90" t="s">
        <v>356</v>
      </c>
      <c r="AB53" s="90" t="s">
        <v>619</v>
      </c>
      <c r="AC53" s="90">
        <v>472900</v>
      </c>
      <c r="AD53" s="90">
        <v>139800</v>
      </c>
      <c r="BI53" s="90">
        <v>19000</v>
      </c>
      <c r="BJ53" s="90">
        <v>2</v>
      </c>
      <c r="BK53" s="90">
        <v>0.25</v>
      </c>
      <c r="BL53" s="90" t="s">
        <v>620</v>
      </c>
      <c r="BM53" s="90">
        <v>12915</v>
      </c>
      <c r="BS53" s="90" t="s">
        <v>478</v>
      </c>
      <c r="CH53" s="90">
        <v>2.5</v>
      </c>
      <c r="CO53" s="91"/>
      <c r="CR53" s="94">
        <v>147</v>
      </c>
      <c r="CS53" s="90">
        <v>34800</v>
      </c>
      <c r="CT53" s="90">
        <v>0</v>
      </c>
      <c r="CU53" s="98">
        <v>0</v>
      </c>
      <c r="CV53" s="90" t="s">
        <v>360</v>
      </c>
      <c r="CW53" s="90" t="s">
        <v>621</v>
      </c>
      <c r="CX53" s="93">
        <v>9.9999999999999995E-7</v>
      </c>
      <c r="CY53" s="82" t="s">
        <v>118</v>
      </c>
      <c r="CZ53" s="95">
        <v>46377</v>
      </c>
      <c r="DA53" s="76" cm="1">
        <f t="array" ref="DA53" xml:space="preserve"> _xlfn.IFS(CX53 = 1, CR53 * CS53 * 1000000, CX53 = 0.000001, CR53 * CS53 )</f>
        <v>5115600</v>
      </c>
      <c r="DB53" s="147">
        <v>4847385.7282977067</v>
      </c>
      <c r="DC53" s="76">
        <f t="shared" si="0"/>
        <v>4847385.7282977067</v>
      </c>
      <c r="DD53" s="79">
        <v>1.0294842133333333</v>
      </c>
      <c r="DE53" s="76">
        <f t="shared" ref="DE53:DE116" si="5" xml:space="preserve"> DC53 * DD53</f>
        <v>4990307.0832197918</v>
      </c>
      <c r="DF53" s="79">
        <v>1.18063329601791</v>
      </c>
      <c r="DG53" s="79">
        <f t="shared" si="2"/>
        <v>5.8917226998033057</v>
      </c>
      <c r="DH53" s="100">
        <v>3.9699999999999999E-2</v>
      </c>
      <c r="DI53" s="79">
        <f t="shared" si="4"/>
        <v>1.9491782598515934E-2</v>
      </c>
      <c r="DK53" s="76" t="str">
        <f t="shared" si="3"/>
        <v>7TW200737</v>
      </c>
    </row>
    <row r="54" spans="1:115" s="90" customFormat="1">
      <c r="A54" s="90" t="s">
        <v>622</v>
      </c>
      <c r="B54" s="90" t="s">
        <v>381</v>
      </c>
      <c r="F54" s="90" t="s">
        <v>344</v>
      </c>
      <c r="G54" s="90" t="s">
        <v>570</v>
      </c>
      <c r="H54" s="90" t="s">
        <v>570</v>
      </c>
      <c r="I54" s="90" t="s">
        <v>614</v>
      </c>
      <c r="J54" s="90" t="s">
        <v>124</v>
      </c>
      <c r="K54" s="90" t="s">
        <v>623</v>
      </c>
      <c r="L54" s="90" t="s">
        <v>624</v>
      </c>
      <c r="M54" s="90" t="s">
        <v>625</v>
      </c>
      <c r="N54" s="90" t="s">
        <v>351</v>
      </c>
      <c r="O54" s="90" t="s">
        <v>626</v>
      </c>
      <c r="S54" s="90" t="s">
        <v>353</v>
      </c>
      <c r="T54" s="90" t="s">
        <v>354</v>
      </c>
      <c r="Y54" s="90" t="s">
        <v>355</v>
      </c>
      <c r="Z54" s="78">
        <v>45648</v>
      </c>
      <c r="AA54" s="90" t="s">
        <v>356</v>
      </c>
      <c r="AB54" s="90" t="s">
        <v>627</v>
      </c>
      <c r="AC54" s="90">
        <v>444500</v>
      </c>
      <c r="AD54" s="90">
        <v>232800</v>
      </c>
      <c r="BI54" s="90">
        <v>860</v>
      </c>
      <c r="BK54" s="90">
        <v>3</v>
      </c>
      <c r="BL54" s="90" t="s">
        <v>628</v>
      </c>
      <c r="BM54" s="90">
        <v>191</v>
      </c>
      <c r="BS54" s="90" t="s">
        <v>478</v>
      </c>
      <c r="CH54" s="90">
        <v>3</v>
      </c>
      <c r="CO54" s="91"/>
      <c r="CR54" s="94">
        <v>1945</v>
      </c>
      <c r="CS54" s="90">
        <v>800</v>
      </c>
      <c r="CT54" s="90">
        <v>0</v>
      </c>
      <c r="CU54" s="98" t="s">
        <v>629</v>
      </c>
      <c r="CV54" s="90" t="s">
        <v>360</v>
      </c>
      <c r="CW54" s="90" t="s">
        <v>621</v>
      </c>
      <c r="CX54" s="93">
        <v>9.9999999999999995E-7</v>
      </c>
      <c r="CY54" s="82" t="s">
        <v>118</v>
      </c>
      <c r="CZ54" s="95">
        <v>46372</v>
      </c>
      <c r="DA54" s="76" cm="1">
        <f t="array" ref="DA54" xml:space="preserve"> _xlfn.IFS(CX54 = 1, CR54 * CS54 * 1000000, CX54 = 0.000001, CR54 * CS54 )</f>
        <v>1556000</v>
      </c>
      <c r="DB54" s="147">
        <v>1474417.8968705982</v>
      </c>
      <c r="DC54" s="76">
        <f t="shared" si="0"/>
        <v>1474417.8968705982</v>
      </c>
      <c r="DD54" s="79">
        <v>1.0294842133333333</v>
      </c>
      <c r="DE54" s="76">
        <f t="shared" si="5"/>
        <v>1517889.9486844155</v>
      </c>
      <c r="DF54" s="79">
        <v>1.18063329601791</v>
      </c>
      <c r="DG54" s="79">
        <f t="shared" si="2"/>
        <v>1.792071413107738</v>
      </c>
      <c r="DH54" s="100">
        <v>3.9699999999999999E-2</v>
      </c>
      <c r="DI54" s="79">
        <f t="shared" si="4"/>
        <v>5.9287695916980998E-3</v>
      </c>
      <c r="DK54" s="76" t="str">
        <f t="shared" si="3"/>
        <v>7TW200656</v>
      </c>
    </row>
    <row r="55" spans="1:115" s="90" customFormat="1">
      <c r="A55" s="90" t="s">
        <v>630</v>
      </c>
      <c r="B55" s="90" t="s">
        <v>381</v>
      </c>
      <c r="F55" s="90" t="s">
        <v>344</v>
      </c>
      <c r="G55" s="90" t="s">
        <v>570</v>
      </c>
      <c r="H55" s="90" t="s">
        <v>631</v>
      </c>
      <c r="I55" s="90" t="s">
        <v>614</v>
      </c>
      <c r="J55" s="90" t="s">
        <v>125</v>
      </c>
      <c r="K55" s="90" t="s">
        <v>632</v>
      </c>
      <c r="L55" s="90" t="s">
        <v>633</v>
      </c>
      <c r="M55" s="90" t="s">
        <v>634</v>
      </c>
      <c r="N55" s="90" t="s">
        <v>351</v>
      </c>
      <c r="O55" s="90" t="s">
        <v>635</v>
      </c>
      <c r="S55" s="90" t="s">
        <v>353</v>
      </c>
      <c r="T55" s="90" t="s">
        <v>354</v>
      </c>
      <c r="Y55" s="90" t="s">
        <v>355</v>
      </c>
      <c r="Z55" s="78">
        <v>45648</v>
      </c>
      <c r="AA55" s="90" t="s">
        <v>356</v>
      </c>
      <c r="AB55" s="90" t="s">
        <v>636</v>
      </c>
      <c r="AC55" s="90">
        <v>538700</v>
      </c>
      <c r="AD55" s="90">
        <v>234700</v>
      </c>
      <c r="BI55" s="90">
        <v>756</v>
      </c>
      <c r="BJ55" s="90" t="s">
        <v>637</v>
      </c>
      <c r="BK55" s="90" t="s">
        <v>638</v>
      </c>
      <c r="BL55" s="90" t="s">
        <v>639</v>
      </c>
      <c r="BM55" s="90">
        <v>162</v>
      </c>
      <c r="BN55" s="90" t="s">
        <v>541</v>
      </c>
      <c r="BS55" s="90" t="s">
        <v>478</v>
      </c>
      <c r="CH55" s="90">
        <v>8.4290000000000003</v>
      </c>
      <c r="CM55" s="90" t="s">
        <v>513</v>
      </c>
      <c r="CO55" s="91" t="s">
        <v>640</v>
      </c>
      <c r="CR55" s="94">
        <v>1945</v>
      </c>
      <c r="CS55" s="90">
        <v>900</v>
      </c>
      <c r="CT55" s="90">
        <v>0</v>
      </c>
      <c r="CU55" s="98" t="s">
        <v>629</v>
      </c>
      <c r="CV55" s="90" t="s">
        <v>360</v>
      </c>
      <c r="CW55" s="90" t="s">
        <v>621</v>
      </c>
      <c r="CX55" s="93">
        <v>9.9999999999999995E-7</v>
      </c>
      <c r="CY55" s="82" t="s">
        <v>118</v>
      </c>
      <c r="CZ55" s="95">
        <v>46762</v>
      </c>
      <c r="DA55" s="76" cm="1">
        <f t="array" ref="DA55" xml:space="preserve"> _xlfn.IFS(CX55 = 1, CR55 * CS55 * 1000000, CX55 = 0.000001, CR55 * CS55 )</f>
        <v>1750500</v>
      </c>
      <c r="DB55" s="147">
        <v>1658720.133979423</v>
      </c>
      <c r="DC55" s="76">
        <f t="shared" si="0"/>
        <v>1658720.133979423</v>
      </c>
      <c r="DD55" s="79">
        <v>1.0294842133333333</v>
      </c>
      <c r="DE55" s="76">
        <f t="shared" si="5"/>
        <v>1707626.1922699674</v>
      </c>
      <c r="DF55" s="79">
        <v>1.18063329601791</v>
      </c>
      <c r="DG55" s="79">
        <f t="shared" si="2"/>
        <v>2.016080339746205</v>
      </c>
      <c r="DH55" s="100">
        <v>3.9699999999999999E-2</v>
      </c>
      <c r="DI55" s="79">
        <f t="shared" si="4"/>
        <v>6.6698657906603615E-3</v>
      </c>
      <c r="DK55" s="76" t="str">
        <f t="shared" si="3"/>
        <v>7TW200110</v>
      </c>
    </row>
    <row r="56" spans="1:115" s="90" customFormat="1">
      <c r="A56" s="90" t="s">
        <v>641</v>
      </c>
      <c r="B56" s="90" t="s">
        <v>381</v>
      </c>
      <c r="F56" s="90" t="s">
        <v>344</v>
      </c>
      <c r="G56" s="90" t="s">
        <v>570</v>
      </c>
      <c r="H56" s="90" t="s">
        <v>570</v>
      </c>
      <c r="I56" s="90" t="s">
        <v>614</v>
      </c>
      <c r="J56" s="90" t="s">
        <v>126</v>
      </c>
      <c r="K56" s="90" t="s">
        <v>642</v>
      </c>
      <c r="L56" s="90" t="s">
        <v>643</v>
      </c>
      <c r="M56" s="90" t="s">
        <v>644</v>
      </c>
      <c r="N56" s="90" t="s">
        <v>351</v>
      </c>
      <c r="O56" s="90" t="s">
        <v>618</v>
      </c>
      <c r="S56" s="90" t="s">
        <v>522</v>
      </c>
      <c r="T56" s="90" t="s">
        <v>354</v>
      </c>
      <c r="Y56" s="90" t="s">
        <v>355</v>
      </c>
      <c r="Z56" s="78">
        <v>45648</v>
      </c>
      <c r="AA56" s="90" t="s">
        <v>356</v>
      </c>
      <c r="AB56" s="90" t="s">
        <v>645</v>
      </c>
      <c r="AC56" s="90">
        <v>479300</v>
      </c>
      <c r="AD56" s="90">
        <v>143500</v>
      </c>
      <c r="BI56" s="90">
        <v>2560</v>
      </c>
      <c r="BK56" s="90">
        <v>0.9</v>
      </c>
      <c r="BL56" s="90" t="s">
        <v>628</v>
      </c>
      <c r="BM56" s="90">
        <v>896</v>
      </c>
      <c r="BS56" s="90" t="s">
        <v>478</v>
      </c>
      <c r="CH56" s="90">
        <v>2.4</v>
      </c>
      <c r="CO56" s="91"/>
      <c r="CR56" s="94">
        <v>474</v>
      </c>
      <c r="CS56" s="90">
        <v>4100</v>
      </c>
      <c r="CT56" s="90">
        <v>0</v>
      </c>
      <c r="CU56" s="98">
        <v>0</v>
      </c>
      <c r="CV56" s="90" t="s">
        <v>360</v>
      </c>
      <c r="CW56" s="90" t="s">
        <v>621</v>
      </c>
      <c r="CX56" s="93">
        <v>9.9999999999999995E-7</v>
      </c>
      <c r="CY56" s="82" t="s">
        <v>118</v>
      </c>
      <c r="CZ56" s="95">
        <v>46479</v>
      </c>
      <c r="DA56" s="76" cm="1">
        <f t="array" ref="DA56" xml:space="preserve"> _xlfn.IFS(CX56 = 1, CR56 * CS56 * 1000000, CX56 = 0.000001, CR56 * CS56 )</f>
        <v>1943400</v>
      </c>
      <c r="DB56" s="147">
        <v>1841506.2601403089</v>
      </c>
      <c r="DC56" s="76">
        <f t="shared" si="0"/>
        <v>1841506.2601403089</v>
      </c>
      <c r="DD56" s="79">
        <v>1.0294842133333333</v>
      </c>
      <c r="DE56" s="76">
        <f t="shared" si="5"/>
        <v>1895801.6235689544</v>
      </c>
      <c r="DF56" s="79">
        <v>1.18063329601791</v>
      </c>
      <c r="DG56" s="79">
        <f t="shared" si="2"/>
        <v>2.2382465194303198</v>
      </c>
      <c r="DH56" s="100">
        <v>3.9699999999999999E-2</v>
      </c>
      <c r="DI56" s="79">
        <f t="shared" si="4"/>
        <v>7.4048655684486415E-3</v>
      </c>
      <c r="DK56" s="76" t="str">
        <f t="shared" si="3"/>
        <v>7TW200743</v>
      </c>
    </row>
    <row r="57" spans="1:115" s="90" customFormat="1">
      <c r="A57" s="90" t="s">
        <v>646</v>
      </c>
      <c r="B57" s="90" t="s">
        <v>381</v>
      </c>
      <c r="F57" s="90" t="s">
        <v>498</v>
      </c>
      <c r="G57" s="90" t="s">
        <v>570</v>
      </c>
      <c r="H57" s="90" t="s">
        <v>571</v>
      </c>
      <c r="I57" s="90" t="s">
        <v>614</v>
      </c>
      <c r="J57" s="90" t="s">
        <v>127</v>
      </c>
      <c r="K57" s="90" t="s">
        <v>647</v>
      </c>
      <c r="L57" s="90" t="s">
        <v>648</v>
      </c>
      <c r="M57" s="90" t="s">
        <v>649</v>
      </c>
      <c r="N57" s="90" t="s">
        <v>351</v>
      </c>
      <c r="O57" s="90" t="s">
        <v>650</v>
      </c>
      <c r="S57" s="90" t="s">
        <v>651</v>
      </c>
      <c r="Y57" s="90" t="s">
        <v>652</v>
      </c>
      <c r="Z57" s="78">
        <v>45648</v>
      </c>
      <c r="AA57" s="90" t="s">
        <v>356</v>
      </c>
      <c r="AB57" s="90" t="s">
        <v>653</v>
      </c>
      <c r="AC57" s="90">
        <v>548501</v>
      </c>
      <c r="AD57" s="90">
        <v>172758</v>
      </c>
      <c r="AG57" s="90" t="s">
        <v>654</v>
      </c>
      <c r="AV57" s="90" t="s">
        <v>478</v>
      </c>
      <c r="BR57" s="90" t="s">
        <v>655</v>
      </c>
      <c r="BS57" s="90" t="s">
        <v>656</v>
      </c>
      <c r="BT57" s="90" t="s">
        <v>657</v>
      </c>
      <c r="BU57" s="90" t="s">
        <v>658</v>
      </c>
      <c r="BX57" s="90">
        <v>11600</v>
      </c>
      <c r="BY57" s="90">
        <v>36</v>
      </c>
      <c r="CA57" s="90">
        <v>3303</v>
      </c>
      <c r="CB57" s="90">
        <v>4.2</v>
      </c>
      <c r="CE57" s="90">
        <v>8297</v>
      </c>
      <c r="CF57" s="90">
        <v>31.8</v>
      </c>
      <c r="CH57" s="90">
        <v>2.5950000000000002</v>
      </c>
      <c r="CO57" s="91"/>
      <c r="CR57" s="94">
        <v>6.2816000000000001</v>
      </c>
      <c r="CS57" s="90">
        <v>1</v>
      </c>
      <c r="CT57" s="90">
        <v>0</v>
      </c>
      <c r="CU57" s="98" t="s">
        <v>629</v>
      </c>
      <c r="CV57" s="90" t="s">
        <v>498</v>
      </c>
      <c r="CW57" s="90" t="s">
        <v>62</v>
      </c>
      <c r="CX57" s="93">
        <v>1</v>
      </c>
      <c r="CY57" s="82" t="s">
        <v>118</v>
      </c>
      <c r="CZ57" s="95">
        <v>47328</v>
      </c>
      <c r="DA57" s="76" cm="1">
        <f t="array" ref="DA57" xml:space="preserve"> _xlfn.IFS(CX57 = 1, CR57 * CS57 * 1000000, CX57 = 0.000001, CR57 * CS57 )</f>
        <v>6281600</v>
      </c>
      <c r="DC57" s="76">
        <f t="shared" si="0"/>
        <v>6281600</v>
      </c>
      <c r="DD57" s="79">
        <v>1.0294842133333333</v>
      </c>
      <c r="DE57" s="76">
        <f t="shared" si="5"/>
        <v>6466808.0344746662</v>
      </c>
      <c r="DF57" s="79">
        <v>1.18063329601791</v>
      </c>
      <c r="DG57" s="79">
        <f t="shared" si="2"/>
        <v>7.6349288844569267</v>
      </c>
      <c r="DH57" s="100">
        <v>3.9699999999999999E-2</v>
      </c>
      <c r="DI57" s="79">
        <f t="shared" si="4"/>
        <v>2.5258889726078333E-2</v>
      </c>
      <c r="DK57" s="76" t="str">
        <f t="shared" si="3"/>
        <v>7TW100007</v>
      </c>
    </row>
    <row r="58" spans="1:115" s="90" customFormat="1">
      <c r="A58" s="90" t="s">
        <v>659</v>
      </c>
      <c r="B58" s="90" t="s">
        <v>381</v>
      </c>
      <c r="F58" s="90" t="s">
        <v>498</v>
      </c>
      <c r="G58" s="90" t="s">
        <v>570</v>
      </c>
      <c r="H58" s="90" t="s">
        <v>571</v>
      </c>
      <c r="I58" s="90" t="s">
        <v>614</v>
      </c>
      <c r="J58" s="90" t="s">
        <v>128</v>
      </c>
      <c r="K58" s="90" t="s">
        <v>647</v>
      </c>
      <c r="L58" s="90" t="s">
        <v>660</v>
      </c>
      <c r="M58" s="90" t="s">
        <v>661</v>
      </c>
      <c r="N58" s="90" t="s">
        <v>351</v>
      </c>
      <c r="O58" s="90" t="s">
        <v>650</v>
      </c>
      <c r="S58" s="90" t="s">
        <v>651</v>
      </c>
      <c r="Y58" s="90" t="s">
        <v>652</v>
      </c>
      <c r="Z58" s="78">
        <v>45648</v>
      </c>
      <c r="AA58" s="90" t="s">
        <v>356</v>
      </c>
      <c r="AB58" s="90" t="s">
        <v>653</v>
      </c>
      <c r="AC58" s="90">
        <v>548730</v>
      </c>
      <c r="AD58" s="90">
        <v>172688</v>
      </c>
      <c r="AG58" s="90" t="s">
        <v>654</v>
      </c>
      <c r="AV58" s="90" t="s">
        <v>478</v>
      </c>
      <c r="BR58" s="90" t="s">
        <v>655</v>
      </c>
      <c r="BS58" s="90" t="s">
        <v>656</v>
      </c>
      <c r="BT58" s="90" t="s">
        <v>657</v>
      </c>
      <c r="BU58" s="90" t="s">
        <v>658</v>
      </c>
      <c r="BX58" s="90">
        <v>11600</v>
      </c>
      <c r="BY58" s="90">
        <v>36</v>
      </c>
      <c r="CA58" s="90">
        <v>3303</v>
      </c>
      <c r="CB58" s="90">
        <v>4.2</v>
      </c>
      <c r="CE58" s="90">
        <v>8297</v>
      </c>
      <c r="CF58" s="90">
        <v>31.8</v>
      </c>
      <c r="CH58" s="90">
        <v>2.5950000000000002</v>
      </c>
      <c r="CO58" s="91"/>
      <c r="CR58" s="94">
        <v>6.2816000000000001</v>
      </c>
      <c r="CS58" s="90">
        <v>1</v>
      </c>
      <c r="CT58" s="90">
        <v>0</v>
      </c>
      <c r="CU58" s="98" t="s">
        <v>629</v>
      </c>
      <c r="CV58" s="90" t="s">
        <v>498</v>
      </c>
      <c r="CW58" s="90" t="s">
        <v>62</v>
      </c>
      <c r="CX58" s="93">
        <v>1</v>
      </c>
      <c r="CY58" s="82" t="s">
        <v>118</v>
      </c>
      <c r="CZ58" s="95">
        <v>47328</v>
      </c>
      <c r="DA58" s="76" cm="1">
        <f t="array" ref="DA58" xml:space="preserve"> _xlfn.IFS(CX58 = 1, CR58 * CS58 * 1000000, CX58 = 0.000001, CR58 * CS58 )</f>
        <v>6281600</v>
      </c>
      <c r="DC58" s="76">
        <f t="shared" si="0"/>
        <v>6281600</v>
      </c>
      <c r="DD58" s="79">
        <v>1.0294842133333333</v>
      </c>
      <c r="DE58" s="76">
        <f t="shared" si="5"/>
        <v>6466808.0344746662</v>
      </c>
      <c r="DF58" s="79">
        <v>1.18063329601791</v>
      </c>
      <c r="DG58" s="79">
        <f t="shared" si="2"/>
        <v>7.6349288844569267</v>
      </c>
      <c r="DH58" s="100">
        <v>3.9699999999999999E-2</v>
      </c>
      <c r="DI58" s="79">
        <f t="shared" si="4"/>
        <v>2.5258889726078333E-2</v>
      </c>
      <c r="DK58" s="76" t="str">
        <f t="shared" si="3"/>
        <v>7TW100008</v>
      </c>
    </row>
    <row r="59" spans="1:115" s="90" customFormat="1">
      <c r="A59" s="90" t="s">
        <v>662</v>
      </c>
      <c r="B59" s="90" t="s">
        <v>381</v>
      </c>
      <c r="F59" s="90" t="s">
        <v>344</v>
      </c>
      <c r="G59" s="90" t="s">
        <v>570</v>
      </c>
      <c r="H59" s="90" t="s">
        <v>631</v>
      </c>
      <c r="I59" s="90" t="s">
        <v>614</v>
      </c>
      <c r="J59" s="90" t="s">
        <v>129</v>
      </c>
      <c r="K59" s="90" t="s">
        <v>663</v>
      </c>
      <c r="L59" s="90" t="s">
        <v>664</v>
      </c>
      <c r="M59" s="90" t="s">
        <v>665</v>
      </c>
      <c r="N59" s="90" t="s">
        <v>351</v>
      </c>
      <c r="O59" s="90" t="s">
        <v>635</v>
      </c>
      <c r="S59" s="90" t="s">
        <v>353</v>
      </c>
      <c r="T59" s="90" t="s">
        <v>354</v>
      </c>
      <c r="Y59" s="90" t="s">
        <v>355</v>
      </c>
      <c r="Z59" s="78">
        <v>45648</v>
      </c>
      <c r="AA59" s="90" t="s">
        <v>356</v>
      </c>
      <c r="AB59" s="90" t="s">
        <v>666</v>
      </c>
      <c r="AC59" s="90">
        <v>550270</v>
      </c>
      <c r="AD59" s="90">
        <v>219510</v>
      </c>
      <c r="BI59" s="90">
        <v>62055</v>
      </c>
      <c r="BJ59" s="90" t="s">
        <v>637</v>
      </c>
      <c r="BK59" s="90" t="s">
        <v>667</v>
      </c>
      <c r="BL59" s="90" t="s">
        <v>639</v>
      </c>
      <c r="BM59" s="90">
        <v>17349</v>
      </c>
      <c r="BN59" s="90" t="s">
        <v>541</v>
      </c>
      <c r="BS59" s="90" t="s">
        <v>478</v>
      </c>
      <c r="CH59" s="90">
        <v>2.5</v>
      </c>
      <c r="CM59" s="90" t="s">
        <v>513</v>
      </c>
      <c r="CO59" s="91" t="s">
        <v>668</v>
      </c>
      <c r="CR59" s="94">
        <v>55</v>
      </c>
      <c r="CS59" s="90">
        <v>92600</v>
      </c>
      <c r="CT59" s="90">
        <v>0</v>
      </c>
      <c r="CU59" s="98" t="s">
        <v>629</v>
      </c>
      <c r="CV59" s="90" t="s">
        <v>360</v>
      </c>
      <c r="CW59" s="90" t="s">
        <v>621</v>
      </c>
      <c r="CX59" s="93">
        <v>9.9999999999999995E-7</v>
      </c>
      <c r="CY59" s="82" t="s">
        <v>118</v>
      </c>
      <c r="CZ59" s="95">
        <v>46471</v>
      </c>
      <c r="DA59" s="76" cm="1">
        <f t="array" ref="DA59" xml:space="preserve"> _xlfn.IFS(CX59 = 1, CR59 * CS59 * 1000000, CX59 = 0.000001, CR59 * CS59 )</f>
        <v>5093000</v>
      </c>
      <c r="DB59" s="147">
        <v>4825970.66115807</v>
      </c>
      <c r="DC59" s="76">
        <f t="shared" si="0"/>
        <v>4825970.66115807</v>
      </c>
      <c r="DD59" s="79">
        <v>1.0294842133333333</v>
      </c>
      <c r="DE59" s="76">
        <f t="shared" si="5"/>
        <v>4968260.6096720621</v>
      </c>
      <c r="DF59" s="79">
        <v>1.18063329601791</v>
      </c>
      <c r="DG59" s="79">
        <f t="shared" si="2"/>
        <v>5.8656938990730776</v>
      </c>
      <c r="DH59" s="100">
        <v>3.9699999999999999E-2</v>
      </c>
      <c r="DI59" s="79">
        <f t="shared" si="4"/>
        <v>1.9405670649433431E-2</v>
      </c>
      <c r="DK59" s="76" t="str">
        <f t="shared" si="3"/>
        <v>7TW200115</v>
      </c>
    </row>
    <row r="60" spans="1:115" s="90" customFormat="1">
      <c r="A60" s="90" t="s">
        <v>669</v>
      </c>
      <c r="B60" s="90" t="s">
        <v>381</v>
      </c>
      <c r="F60" s="90" t="s">
        <v>344</v>
      </c>
      <c r="G60" s="90" t="s">
        <v>570</v>
      </c>
      <c r="H60" s="90" t="s">
        <v>631</v>
      </c>
      <c r="I60" s="90" t="s">
        <v>614</v>
      </c>
      <c r="J60" s="90" t="s">
        <v>130</v>
      </c>
      <c r="K60" s="90" t="s">
        <v>670</v>
      </c>
      <c r="L60" s="90" t="s">
        <v>671</v>
      </c>
      <c r="M60" s="90" t="s">
        <v>672</v>
      </c>
      <c r="N60" s="90" t="s">
        <v>351</v>
      </c>
      <c r="O60" s="90" t="s">
        <v>673</v>
      </c>
      <c r="S60" s="90" t="s">
        <v>522</v>
      </c>
      <c r="T60" s="90" t="s">
        <v>354</v>
      </c>
      <c r="Y60" s="90" t="s">
        <v>355</v>
      </c>
      <c r="Z60" s="78">
        <v>45648</v>
      </c>
      <c r="AA60" s="90" t="s">
        <v>356</v>
      </c>
      <c r="AB60" s="90" t="s">
        <v>674</v>
      </c>
      <c r="AC60" s="90">
        <v>513710</v>
      </c>
      <c r="AD60" s="90">
        <v>201060</v>
      </c>
      <c r="BI60" s="90">
        <v>97535</v>
      </c>
      <c r="BJ60" s="90" t="s">
        <v>637</v>
      </c>
      <c r="BK60" s="90" t="s">
        <v>667</v>
      </c>
      <c r="BL60" s="90" t="s">
        <v>639</v>
      </c>
      <c r="BM60" s="90">
        <v>40667</v>
      </c>
      <c r="BN60" s="90" t="s">
        <v>541</v>
      </c>
      <c r="BS60" s="90" t="s">
        <v>478</v>
      </c>
      <c r="CH60" s="90">
        <v>14.356999999999999</v>
      </c>
      <c r="CM60" s="90" t="s">
        <v>513</v>
      </c>
      <c r="CO60" s="91" t="s">
        <v>675</v>
      </c>
      <c r="CR60" s="94">
        <v>55</v>
      </c>
      <c r="CS60" s="90">
        <v>91900</v>
      </c>
      <c r="CT60" s="90">
        <v>0</v>
      </c>
      <c r="CU60" s="98">
        <v>0</v>
      </c>
      <c r="CV60" s="90" t="s">
        <v>360</v>
      </c>
      <c r="CW60" s="90" t="s">
        <v>621</v>
      </c>
      <c r="CX60" s="93">
        <v>9.9999999999999995E-7</v>
      </c>
      <c r="CY60" s="82" t="s">
        <v>118</v>
      </c>
      <c r="CZ60" s="95">
        <v>47360</v>
      </c>
      <c r="DA60" s="76" cm="1">
        <f t="array" ref="DA60" xml:space="preserve"> _xlfn.IFS(CX60 = 1, CR60 * CS60 * 1000000, CX60 = 0.000001, CR60 * CS60 )</f>
        <v>5054500</v>
      </c>
      <c r="DB60" s="147">
        <v>4789489.2414732892</v>
      </c>
      <c r="DC60" s="76">
        <f t="shared" si="0"/>
        <v>4789489.2414732892</v>
      </c>
      <c r="DD60" s="79">
        <v>1.0294842133333333</v>
      </c>
      <c r="DE60" s="76">
        <f t="shared" si="5"/>
        <v>4930703.5640265923</v>
      </c>
      <c r="DF60" s="79">
        <v>1.18063329601791</v>
      </c>
      <c r="DG60" s="79">
        <f t="shared" si="2"/>
        <v>5.8213528004839716</v>
      </c>
      <c r="DH60" s="100">
        <v>3.9699999999999999E-2</v>
      </c>
      <c r="DI60" s="79">
        <f t="shared" si="4"/>
        <v>1.9258975514934471E-2</v>
      </c>
      <c r="DK60" s="76" t="str">
        <f t="shared" si="3"/>
        <v>7TW200122</v>
      </c>
    </row>
    <row r="61" spans="1:115" s="90" customFormat="1">
      <c r="A61" s="90" t="s">
        <v>676</v>
      </c>
      <c r="B61" s="90" t="s">
        <v>381</v>
      </c>
      <c r="F61" s="90" t="s">
        <v>344</v>
      </c>
      <c r="G61" s="90" t="s">
        <v>570</v>
      </c>
      <c r="H61" s="90" t="s">
        <v>570</v>
      </c>
      <c r="I61" s="90" t="s">
        <v>614</v>
      </c>
      <c r="J61" s="90" t="s">
        <v>131</v>
      </c>
      <c r="K61" s="90" t="s">
        <v>677</v>
      </c>
      <c r="L61" s="90" t="s">
        <v>678</v>
      </c>
      <c r="M61" s="90" t="s">
        <v>679</v>
      </c>
      <c r="N61" s="90" t="s">
        <v>351</v>
      </c>
      <c r="O61" s="90" t="s">
        <v>680</v>
      </c>
      <c r="S61" s="90" t="s">
        <v>522</v>
      </c>
      <c r="T61" s="90" t="s">
        <v>354</v>
      </c>
      <c r="Y61" s="90" t="s">
        <v>355</v>
      </c>
      <c r="Z61" s="78">
        <v>45648</v>
      </c>
      <c r="AA61" s="90" t="s">
        <v>356</v>
      </c>
      <c r="AB61" s="90" t="s">
        <v>681</v>
      </c>
      <c r="AC61" s="90">
        <v>415000</v>
      </c>
      <c r="AD61" s="90">
        <v>191300</v>
      </c>
      <c r="BI61" s="90">
        <v>1780</v>
      </c>
      <c r="BK61" s="90">
        <v>0.4</v>
      </c>
      <c r="BL61" s="90" t="s">
        <v>628</v>
      </c>
      <c r="BM61" s="90">
        <v>487</v>
      </c>
      <c r="BS61" s="90" t="s">
        <v>478</v>
      </c>
      <c r="CH61" s="90">
        <v>2.5</v>
      </c>
      <c r="CO61" s="91"/>
      <c r="CR61" s="94">
        <v>742</v>
      </c>
      <c r="CS61" s="90">
        <v>2700</v>
      </c>
      <c r="CT61" s="90">
        <v>0</v>
      </c>
      <c r="CU61" s="98" t="s">
        <v>629</v>
      </c>
      <c r="CV61" s="90" t="s">
        <v>360</v>
      </c>
      <c r="CW61" s="90" t="s">
        <v>621</v>
      </c>
      <c r="CX61" s="93">
        <v>9.9999999999999995E-7</v>
      </c>
      <c r="CY61" s="82" t="s">
        <v>118</v>
      </c>
      <c r="CZ61" s="95">
        <v>46336</v>
      </c>
      <c r="DA61" s="76" cm="1">
        <f t="array" ref="DA61" xml:space="preserve"> _xlfn.IFS(CX61 = 1, CR61 * CS61 * 1000000, CX61 = 0.000001, CR61 * CS61 )</f>
        <v>2003400</v>
      </c>
      <c r="DB61" s="147">
        <v>1898360.4206880182</v>
      </c>
      <c r="DC61" s="76">
        <f t="shared" si="0"/>
        <v>1898360.4206880182</v>
      </c>
      <c r="DD61" s="79">
        <v>1.0294842133333333</v>
      </c>
      <c r="DE61" s="76">
        <f t="shared" si="5"/>
        <v>1954332.08431514</v>
      </c>
      <c r="DF61" s="79">
        <v>1.18063329601791</v>
      </c>
      <c r="DG61" s="79">
        <f t="shared" si="2"/>
        <v>2.3073495302185356</v>
      </c>
      <c r="DH61" s="100">
        <v>3.9699999999999999E-2</v>
      </c>
      <c r="DI61" s="79">
        <f t="shared" si="4"/>
        <v>7.6334813624729892E-3</v>
      </c>
      <c r="DK61" s="76" t="str">
        <f t="shared" si="3"/>
        <v>7TW200747</v>
      </c>
    </row>
    <row r="62" spans="1:115" s="90" customFormat="1">
      <c r="A62" s="90" t="s">
        <v>682</v>
      </c>
      <c r="B62" s="90" t="s">
        <v>381</v>
      </c>
      <c r="F62" s="90" t="s">
        <v>344</v>
      </c>
      <c r="G62" s="90" t="s">
        <v>570</v>
      </c>
      <c r="H62" s="90" t="s">
        <v>570</v>
      </c>
      <c r="I62" s="90" t="s">
        <v>614</v>
      </c>
      <c r="J62" s="90" t="s">
        <v>132</v>
      </c>
      <c r="K62" s="90" t="s">
        <v>683</v>
      </c>
      <c r="L62" s="90" t="s">
        <v>684</v>
      </c>
      <c r="M62" s="90" t="s">
        <v>685</v>
      </c>
      <c r="N62" s="90" t="s">
        <v>351</v>
      </c>
      <c r="O62" s="90" t="s">
        <v>618</v>
      </c>
      <c r="S62" s="90" t="s">
        <v>353</v>
      </c>
      <c r="T62" s="90" t="s">
        <v>354</v>
      </c>
      <c r="Y62" s="90" t="s">
        <v>355</v>
      </c>
      <c r="Z62" s="78">
        <v>45648</v>
      </c>
      <c r="AA62" s="90" t="s">
        <v>356</v>
      </c>
      <c r="AB62" s="90" t="s">
        <v>686</v>
      </c>
      <c r="AC62" s="90">
        <v>480300</v>
      </c>
      <c r="AD62" s="90">
        <v>136200</v>
      </c>
      <c r="BI62" s="90">
        <v>37400</v>
      </c>
      <c r="BJ62" s="90">
        <v>1</v>
      </c>
      <c r="BK62" s="90">
        <v>0.25</v>
      </c>
      <c r="BL62" s="90" t="s">
        <v>628</v>
      </c>
      <c r="BM62" s="90">
        <v>8790</v>
      </c>
      <c r="BS62" s="90" t="s">
        <v>478</v>
      </c>
      <c r="CH62" s="90">
        <v>2.4</v>
      </c>
      <c r="CO62" s="91"/>
      <c r="CR62" s="94">
        <v>147</v>
      </c>
      <c r="CS62" s="90">
        <v>49000</v>
      </c>
      <c r="CT62" s="90">
        <v>0</v>
      </c>
      <c r="CU62" s="98">
        <v>0</v>
      </c>
      <c r="CV62" s="90" t="s">
        <v>360</v>
      </c>
      <c r="CW62" s="90" t="s">
        <v>621</v>
      </c>
      <c r="CX62" s="93">
        <v>9.9999999999999995E-7</v>
      </c>
      <c r="CY62" s="82" t="s">
        <v>118</v>
      </c>
      <c r="CZ62" s="95">
        <v>46168</v>
      </c>
      <c r="DA62" s="76" cm="1">
        <f t="array" ref="DA62" xml:space="preserve"> _xlfn.IFS(CX62 = 1, CR62 * CS62 * 1000000, CX62 = 0.000001, CR62 * CS62 )</f>
        <v>7203000</v>
      </c>
      <c r="DB62" s="147">
        <v>6825341.9737525182</v>
      </c>
      <c r="DC62" s="76">
        <f t="shared" si="0"/>
        <v>6825341.9737525182</v>
      </c>
      <c r="DD62" s="79">
        <v>1.0294842133333333</v>
      </c>
      <c r="DE62" s="76">
        <f t="shared" si="5"/>
        <v>7026581.8125795918</v>
      </c>
      <c r="DF62" s="79">
        <v>1.18063329601791</v>
      </c>
      <c r="DG62" s="79">
        <f t="shared" si="2"/>
        <v>8.2958164451253449</v>
      </c>
      <c r="DH62" s="100">
        <v>3.9699999999999999E-2</v>
      </c>
      <c r="DI62" s="79">
        <f t="shared" si="4"/>
        <v>2.7445326072623014E-2</v>
      </c>
      <c r="DK62" s="76" t="str">
        <f t="shared" si="3"/>
        <v>7TW200659</v>
      </c>
    </row>
    <row r="63" spans="1:115" s="90" customFormat="1">
      <c r="A63" s="90" t="s">
        <v>687</v>
      </c>
      <c r="B63" s="90" t="s">
        <v>381</v>
      </c>
      <c r="F63" s="90" t="s">
        <v>344</v>
      </c>
      <c r="G63" s="90" t="s">
        <v>570</v>
      </c>
      <c r="H63" s="90" t="s">
        <v>631</v>
      </c>
      <c r="I63" s="90" t="s">
        <v>614</v>
      </c>
      <c r="J63" s="90" t="s">
        <v>133</v>
      </c>
      <c r="K63" s="90" t="s">
        <v>688</v>
      </c>
      <c r="L63" s="90" t="s">
        <v>633</v>
      </c>
      <c r="M63" s="90" t="s">
        <v>634</v>
      </c>
      <c r="N63" s="90" t="s">
        <v>351</v>
      </c>
      <c r="O63" s="90" t="s">
        <v>635</v>
      </c>
      <c r="S63" s="90" t="s">
        <v>353</v>
      </c>
      <c r="T63" s="90" t="s">
        <v>354</v>
      </c>
      <c r="Y63" s="90" t="s">
        <v>355</v>
      </c>
      <c r="Z63" s="78">
        <v>45648</v>
      </c>
      <c r="AA63" s="90" t="s">
        <v>356</v>
      </c>
      <c r="AB63" s="90" t="s">
        <v>689</v>
      </c>
      <c r="AC63" s="90">
        <v>539400</v>
      </c>
      <c r="AD63" s="90">
        <v>226800</v>
      </c>
      <c r="BI63" s="90">
        <v>1581</v>
      </c>
      <c r="BJ63" s="90" t="s">
        <v>637</v>
      </c>
      <c r="BK63" s="90" t="s">
        <v>690</v>
      </c>
      <c r="BL63" s="90" t="s">
        <v>639</v>
      </c>
      <c r="BM63" s="90">
        <v>341</v>
      </c>
      <c r="BN63" s="90" t="s">
        <v>541</v>
      </c>
      <c r="BS63" s="90" t="s">
        <v>478</v>
      </c>
      <c r="CH63" s="90">
        <v>5.4109999999999996</v>
      </c>
      <c r="CM63" s="90" t="s">
        <v>513</v>
      </c>
      <c r="CO63" s="91" t="s">
        <v>640</v>
      </c>
      <c r="CR63" s="94">
        <v>1370</v>
      </c>
      <c r="CS63" s="90">
        <v>1800</v>
      </c>
      <c r="CT63" s="90">
        <v>0</v>
      </c>
      <c r="CU63" s="98" t="s">
        <v>629</v>
      </c>
      <c r="CV63" s="90" t="s">
        <v>360</v>
      </c>
      <c r="CW63" s="90" t="s">
        <v>621</v>
      </c>
      <c r="CX63" s="93">
        <v>9.9999999999999995E-7</v>
      </c>
      <c r="CY63" s="82" t="s">
        <v>118</v>
      </c>
      <c r="CZ63" s="95">
        <v>46319</v>
      </c>
      <c r="DA63" s="76" cm="1">
        <f t="array" ref="DA63" xml:space="preserve"> _xlfn.IFS(CX63 = 1, CR63 * CS63 * 1000000, CX63 = 0.000001, CR63 * CS63 )</f>
        <v>2466000</v>
      </c>
      <c r="DB63" s="147">
        <v>2336705.998510858</v>
      </c>
      <c r="DC63" s="76">
        <f t="shared" si="0"/>
        <v>2336705.998510858</v>
      </c>
      <c r="DD63" s="79">
        <v>1.0294842133333333</v>
      </c>
      <c r="DE63" s="76">
        <f t="shared" si="5"/>
        <v>2405601.9366682316</v>
      </c>
      <c r="DF63" s="79">
        <v>1.18063329601791</v>
      </c>
      <c r="DG63" s="79">
        <f t="shared" si="2"/>
        <v>2.8401337433956821</v>
      </c>
      <c r="DH63" s="100">
        <v>3.9699999999999999E-2</v>
      </c>
      <c r="DI63" s="79">
        <f t="shared" si="4"/>
        <v>9.3961091344007142E-3</v>
      </c>
      <c r="DK63" s="76" t="str">
        <f t="shared" si="3"/>
        <v>7TW200109</v>
      </c>
    </row>
    <row r="64" spans="1:115" s="90" customFormat="1">
      <c r="A64" s="90" t="s">
        <v>691</v>
      </c>
      <c r="B64" s="90" t="s">
        <v>381</v>
      </c>
      <c r="F64" s="90" t="s">
        <v>344</v>
      </c>
      <c r="G64" s="90" t="s">
        <v>570</v>
      </c>
      <c r="H64" s="90" t="s">
        <v>631</v>
      </c>
      <c r="I64" s="90" t="s">
        <v>614</v>
      </c>
      <c r="J64" s="90" t="s">
        <v>134</v>
      </c>
      <c r="K64" s="90" t="s">
        <v>692</v>
      </c>
      <c r="L64" s="90" t="s">
        <v>693</v>
      </c>
      <c r="M64" s="90" t="s">
        <v>694</v>
      </c>
      <c r="N64" s="90" t="s">
        <v>351</v>
      </c>
      <c r="O64" s="90" t="s">
        <v>695</v>
      </c>
      <c r="S64" s="90" t="s">
        <v>522</v>
      </c>
      <c r="T64" s="90" t="s">
        <v>354</v>
      </c>
      <c r="Y64" s="90" t="s">
        <v>355</v>
      </c>
      <c r="Z64" s="78">
        <v>45648</v>
      </c>
      <c r="AA64" s="90" t="s">
        <v>356</v>
      </c>
      <c r="AB64" s="90" t="s">
        <v>696</v>
      </c>
      <c r="AC64" s="90">
        <v>556000</v>
      </c>
      <c r="AD64" s="90">
        <v>191490</v>
      </c>
      <c r="BI64" s="90">
        <v>36773</v>
      </c>
      <c r="BJ64" s="90" t="s">
        <v>637</v>
      </c>
      <c r="BK64" s="90" t="s">
        <v>667</v>
      </c>
      <c r="BL64" s="90" t="s">
        <v>639</v>
      </c>
      <c r="BM64" s="90">
        <v>7000</v>
      </c>
      <c r="BN64" s="90" t="s">
        <v>541</v>
      </c>
      <c r="BS64" s="90" t="s">
        <v>478</v>
      </c>
      <c r="CH64" s="90">
        <v>15</v>
      </c>
      <c r="CM64" s="90" t="s">
        <v>513</v>
      </c>
      <c r="CO64" s="91" t="s">
        <v>697</v>
      </c>
      <c r="CR64" s="94">
        <v>147</v>
      </c>
      <c r="CS64" s="90">
        <v>43300</v>
      </c>
      <c r="CT64" s="90">
        <v>0</v>
      </c>
      <c r="CU64" s="98">
        <v>0</v>
      </c>
      <c r="CV64" s="90" t="s">
        <v>360</v>
      </c>
      <c r="CW64" s="90" t="s">
        <v>621</v>
      </c>
      <c r="CX64" s="93">
        <v>9.9999999999999995E-7</v>
      </c>
      <c r="CY64" s="82" t="s">
        <v>118</v>
      </c>
      <c r="CZ64" s="95">
        <v>46672</v>
      </c>
      <c r="DA64" s="76" cm="1">
        <f t="array" ref="DA64" xml:space="preserve"> _xlfn.IFS(CX64 = 1, CR64 * CS64 * 1000000, CX64 = 0.000001, CR64 * CS64 )</f>
        <v>6365100</v>
      </c>
      <c r="DB64" s="147">
        <v>6031373.621703756</v>
      </c>
      <c r="DC64" s="76">
        <f t="shared" si="0"/>
        <v>6031373.621703756</v>
      </c>
      <c r="DD64" s="79">
        <v>1.0294842133333333</v>
      </c>
      <c r="DE64" s="76">
        <f t="shared" si="5"/>
        <v>6209203.9282591082</v>
      </c>
      <c r="DF64" s="79">
        <v>1.18063329601791</v>
      </c>
      <c r="DG64" s="79">
        <f t="shared" si="2"/>
        <v>7.3307928994679052</v>
      </c>
      <c r="DH64" s="100">
        <v>3.9699999999999999E-2</v>
      </c>
      <c r="DI64" s="79">
        <f t="shared" si="4"/>
        <v>2.4252706509072988E-2</v>
      </c>
      <c r="DK64" s="76" t="str">
        <f t="shared" si="3"/>
        <v>7TW200096</v>
      </c>
    </row>
    <row r="65" spans="1:115" s="90" customFormat="1">
      <c r="A65" s="90" t="s">
        <v>698</v>
      </c>
      <c r="F65" s="90" t="s">
        <v>344</v>
      </c>
      <c r="G65" s="90" t="s">
        <v>570</v>
      </c>
      <c r="H65" s="90" t="s">
        <v>631</v>
      </c>
      <c r="I65" s="90" t="s">
        <v>614</v>
      </c>
      <c r="J65" s="90" t="s">
        <v>135</v>
      </c>
      <c r="K65" s="90" t="s">
        <v>692</v>
      </c>
      <c r="L65" s="90" t="s">
        <v>693</v>
      </c>
      <c r="M65" s="90" t="s">
        <v>694</v>
      </c>
      <c r="N65" s="90" t="s">
        <v>351</v>
      </c>
      <c r="O65" s="90" t="s">
        <v>695</v>
      </c>
      <c r="S65" s="90" t="s">
        <v>699</v>
      </c>
      <c r="T65" s="90" t="s">
        <v>354</v>
      </c>
      <c r="Y65" s="90" t="s">
        <v>355</v>
      </c>
      <c r="Z65" s="78">
        <v>46154</v>
      </c>
      <c r="AA65" s="90" t="s">
        <v>552</v>
      </c>
      <c r="AB65" s="90" t="s">
        <v>696</v>
      </c>
      <c r="AC65" s="90">
        <v>556000</v>
      </c>
      <c r="AD65" s="90">
        <v>191490</v>
      </c>
      <c r="BI65" s="90">
        <v>36773</v>
      </c>
      <c r="BK65" s="90">
        <v>2</v>
      </c>
      <c r="BL65" s="90" t="s">
        <v>700</v>
      </c>
      <c r="BM65" s="90">
        <v>7000</v>
      </c>
      <c r="CH65" s="90">
        <v>15</v>
      </c>
      <c r="CO65" s="91"/>
      <c r="CR65" s="94">
        <v>78</v>
      </c>
      <c r="CS65" s="90">
        <v>43300</v>
      </c>
      <c r="CT65" s="90">
        <v>0</v>
      </c>
      <c r="CU65" s="98" t="s">
        <v>629</v>
      </c>
      <c r="CV65" s="90" t="s">
        <v>360</v>
      </c>
      <c r="CW65" s="90" t="s">
        <v>621</v>
      </c>
      <c r="CX65" s="93">
        <v>9.9999999999999995E-7</v>
      </c>
      <c r="CY65" s="82" t="s">
        <v>118</v>
      </c>
      <c r="CZ65" s="95">
        <v>46154</v>
      </c>
      <c r="DA65" s="76" cm="1">
        <f t="array" ref="DA65" xml:space="preserve"> _xlfn.IFS(CX65 = 1, CR65 * CS65 * 1000000, CX65 = 0.000001, CR65 * CS65 )</f>
        <v>3377400</v>
      </c>
      <c r="DB65" s="147">
        <v>3200320.6972305644</v>
      </c>
      <c r="DC65" s="76">
        <f t="shared" si="0"/>
        <v>3200320.6972305644</v>
      </c>
      <c r="DD65" s="79">
        <v>1.0294842133333333</v>
      </c>
      <c r="DE65" s="76">
        <f t="shared" si="5"/>
        <v>3294679.6354027921</v>
      </c>
      <c r="DF65" s="79">
        <v>1.18063329601791</v>
      </c>
      <c r="DG65" s="79">
        <f t="shared" si="2"/>
        <v>3.8898084772686845</v>
      </c>
      <c r="DH65" s="100">
        <v>3.9699999999999999E-2</v>
      </c>
      <c r="DI65" s="79">
        <f t="shared" si="4"/>
        <v>1.2868783045630564E-2</v>
      </c>
      <c r="DK65" s="76" t="str">
        <f t="shared" si="3"/>
        <v>7TW200915</v>
      </c>
    </row>
    <row r="66" spans="1:115" s="90" customFormat="1">
      <c r="A66" s="90" t="s">
        <v>701</v>
      </c>
      <c r="B66" s="90" t="s">
        <v>381</v>
      </c>
      <c r="F66" s="90" t="s">
        <v>344</v>
      </c>
      <c r="G66" s="90" t="s">
        <v>570</v>
      </c>
      <c r="H66" s="90" t="s">
        <v>570</v>
      </c>
      <c r="I66" s="90" t="s">
        <v>614</v>
      </c>
      <c r="J66" s="90" t="s">
        <v>136</v>
      </c>
      <c r="K66" s="90" t="s">
        <v>702</v>
      </c>
      <c r="L66" s="90" t="s">
        <v>703</v>
      </c>
      <c r="M66" s="90" t="s">
        <v>704</v>
      </c>
      <c r="N66" s="90" t="s">
        <v>351</v>
      </c>
      <c r="O66" s="90" t="s">
        <v>705</v>
      </c>
      <c r="S66" s="90" t="s">
        <v>522</v>
      </c>
      <c r="T66" s="90" t="s">
        <v>354</v>
      </c>
      <c r="Y66" s="90" t="s">
        <v>355</v>
      </c>
      <c r="Z66" s="78">
        <v>45648</v>
      </c>
      <c r="AA66" s="90" t="s">
        <v>356</v>
      </c>
      <c r="AB66" s="90" t="s">
        <v>706</v>
      </c>
      <c r="AC66" s="90">
        <v>465910</v>
      </c>
      <c r="AD66" s="90">
        <v>168570</v>
      </c>
      <c r="BI66" s="90">
        <v>7240</v>
      </c>
      <c r="BK66" s="90">
        <v>0.25</v>
      </c>
      <c r="BL66" s="90" t="s">
        <v>707</v>
      </c>
      <c r="BM66" s="90">
        <v>2200</v>
      </c>
      <c r="BS66" s="90" t="s">
        <v>478</v>
      </c>
      <c r="CH66" s="90">
        <v>3.5</v>
      </c>
      <c r="CO66" s="91"/>
      <c r="CR66" s="94">
        <v>754</v>
      </c>
      <c r="CS66" s="90">
        <v>8100</v>
      </c>
      <c r="CT66" s="90">
        <v>0</v>
      </c>
      <c r="CU66" s="98">
        <v>0</v>
      </c>
      <c r="CV66" s="90" t="s">
        <v>360</v>
      </c>
      <c r="CW66" s="90" t="s">
        <v>621</v>
      </c>
      <c r="CX66" s="93">
        <v>9.9999999999999995E-7</v>
      </c>
      <c r="CY66" s="82" t="s">
        <v>118</v>
      </c>
      <c r="CZ66" s="95">
        <v>46412</v>
      </c>
      <c r="DA66" s="76" cm="1">
        <f t="array" ref="DA66" xml:space="preserve"> _xlfn.IFS(CX66 = 1, CR66 * CS66 * 1000000, CX66 = 0.000001, CR66 * CS66 )</f>
        <v>6107400</v>
      </c>
      <c r="DB66" s="147">
        <v>5787185.002151344</v>
      </c>
      <c r="DC66" s="76">
        <f t="shared" si="0"/>
        <v>5787185.002151344</v>
      </c>
      <c r="DD66" s="79">
        <v>1.0294842133333333</v>
      </c>
      <c r="DE66" s="76">
        <f t="shared" si="5"/>
        <v>5957815.599354241</v>
      </c>
      <c r="DF66" s="79">
        <v>1.18063329601791</v>
      </c>
      <c r="DG66" s="79">
        <f t="shared" si="2"/>
        <v>7.0339954681325176</v>
      </c>
      <c r="DH66" s="100">
        <v>3.9699999999999999E-2</v>
      </c>
      <c r="DI66" s="79">
        <f t="shared" si="4"/>
        <v>2.3270801673738409E-2</v>
      </c>
      <c r="DK66" s="76" t="str">
        <f t="shared" si="3"/>
        <v>7TW200749</v>
      </c>
    </row>
    <row r="67" spans="1:115" s="90" customFormat="1">
      <c r="A67" s="90" t="s">
        <v>708</v>
      </c>
      <c r="B67" s="90" t="s">
        <v>381</v>
      </c>
      <c r="F67" s="90" t="s">
        <v>498</v>
      </c>
      <c r="G67" s="90" t="s">
        <v>570</v>
      </c>
      <c r="H67" s="90" t="s">
        <v>631</v>
      </c>
      <c r="I67" s="90" t="s">
        <v>614</v>
      </c>
      <c r="J67" s="90" t="s">
        <v>709</v>
      </c>
      <c r="K67" s="90" t="s">
        <v>710</v>
      </c>
      <c r="L67" s="90" t="s">
        <v>711</v>
      </c>
      <c r="M67" s="90" t="s">
        <v>712</v>
      </c>
      <c r="N67" s="90" t="s">
        <v>351</v>
      </c>
      <c r="O67" s="90" t="s">
        <v>713</v>
      </c>
      <c r="S67" s="90" t="s">
        <v>714</v>
      </c>
      <c r="Y67" s="90" t="s">
        <v>652</v>
      </c>
      <c r="Z67" s="78">
        <v>45648</v>
      </c>
      <c r="AA67" s="90" t="s">
        <v>356</v>
      </c>
      <c r="AB67" s="90" t="s">
        <v>715</v>
      </c>
      <c r="AC67" s="90">
        <v>537400</v>
      </c>
      <c r="AD67" s="90">
        <v>194900</v>
      </c>
      <c r="AG67" s="90" t="s">
        <v>716</v>
      </c>
      <c r="AV67" s="90" t="s">
        <v>478</v>
      </c>
      <c r="BS67" s="90" t="s">
        <v>478</v>
      </c>
      <c r="BT67" s="90" t="s">
        <v>717</v>
      </c>
      <c r="BU67" s="90" t="s">
        <v>658</v>
      </c>
      <c r="BX67" s="90">
        <v>200937</v>
      </c>
      <c r="BY67" s="90">
        <v>2636</v>
      </c>
      <c r="BZ67" s="90" t="s">
        <v>512</v>
      </c>
      <c r="CH67" s="90">
        <v>10</v>
      </c>
      <c r="CO67" s="91" t="s">
        <v>718</v>
      </c>
      <c r="CR67" s="94">
        <v>0</v>
      </c>
      <c r="CS67" s="90">
        <v>0</v>
      </c>
      <c r="CT67" s="90">
        <v>0</v>
      </c>
      <c r="CU67" s="98" t="s">
        <v>629</v>
      </c>
      <c r="CV67" s="90" t="s">
        <v>498</v>
      </c>
      <c r="CW67" s="90" t="s">
        <v>62</v>
      </c>
      <c r="CX67" s="93">
        <v>1</v>
      </c>
      <c r="CY67" s="82" t="s">
        <v>118</v>
      </c>
      <c r="CZ67" s="95">
        <v>46479</v>
      </c>
      <c r="DA67" s="76" cm="1">
        <f t="array" ref="DA67" xml:space="preserve"> _xlfn.IFS(CX67 = 1, CR67 * CS67 * 1000000, CX67 = 0.000001, CR67 * CS67 )</f>
        <v>0</v>
      </c>
      <c r="DC67" s="76">
        <f t="shared" si="0"/>
        <v>0</v>
      </c>
      <c r="DD67" s="79">
        <v>1.0294842133333333</v>
      </c>
      <c r="DE67" s="76">
        <f t="shared" si="5"/>
        <v>0</v>
      </c>
      <c r="DF67" s="79">
        <v>1.18063329601791</v>
      </c>
      <c r="DG67" s="79">
        <f t="shared" si="2"/>
        <v>0</v>
      </c>
      <c r="DH67" s="100">
        <v>3.9699999999999999E-2</v>
      </c>
      <c r="DI67" s="79">
        <f t="shared" si="4"/>
        <v>0</v>
      </c>
      <c r="DJ67" s="90" t="s">
        <v>719</v>
      </c>
      <c r="DK67" s="76" t="str">
        <f t="shared" si="3"/>
        <v/>
      </c>
    </row>
    <row r="68" spans="1:115" s="90" customFormat="1">
      <c r="A68" s="90" t="s">
        <v>720</v>
      </c>
      <c r="B68" s="90" t="s">
        <v>381</v>
      </c>
      <c r="F68" s="90" t="s">
        <v>498</v>
      </c>
      <c r="G68" s="90" t="s">
        <v>570</v>
      </c>
      <c r="H68" s="90" t="s">
        <v>631</v>
      </c>
      <c r="I68" s="90" t="s">
        <v>614</v>
      </c>
      <c r="J68" s="90" t="s">
        <v>709</v>
      </c>
      <c r="K68" s="90" t="s">
        <v>721</v>
      </c>
      <c r="L68" s="90" t="s">
        <v>711</v>
      </c>
      <c r="M68" s="90" t="s">
        <v>712</v>
      </c>
      <c r="N68" s="90" t="s">
        <v>351</v>
      </c>
      <c r="O68" s="90" t="s">
        <v>713</v>
      </c>
      <c r="S68" s="90" t="s">
        <v>714</v>
      </c>
      <c r="Y68" s="90" t="s">
        <v>652</v>
      </c>
      <c r="Z68" s="78">
        <v>45648</v>
      </c>
      <c r="AA68" s="90" t="s">
        <v>356</v>
      </c>
      <c r="AB68" s="90" t="s">
        <v>715</v>
      </c>
      <c r="AC68" s="90">
        <v>536700</v>
      </c>
      <c r="AD68" s="90">
        <v>193200</v>
      </c>
      <c r="AG68" s="90" t="s">
        <v>716</v>
      </c>
      <c r="AV68" s="90" t="s">
        <v>478</v>
      </c>
      <c r="BS68" s="90" t="s">
        <v>478</v>
      </c>
      <c r="BT68" s="90" t="s">
        <v>717</v>
      </c>
      <c r="BU68" s="90" t="s">
        <v>658</v>
      </c>
      <c r="BX68" s="90">
        <v>200937</v>
      </c>
      <c r="BY68" s="90">
        <v>2636</v>
      </c>
      <c r="BZ68" s="90" t="s">
        <v>512</v>
      </c>
      <c r="CH68" s="90">
        <v>10</v>
      </c>
      <c r="CO68" s="91" t="s">
        <v>722</v>
      </c>
      <c r="CR68" s="94">
        <v>0</v>
      </c>
      <c r="CS68" s="90">
        <v>0</v>
      </c>
      <c r="CT68" s="90">
        <v>0</v>
      </c>
      <c r="CU68" s="98" t="s">
        <v>629</v>
      </c>
      <c r="CV68" s="90" t="s">
        <v>498</v>
      </c>
      <c r="CW68" s="90" t="s">
        <v>62</v>
      </c>
      <c r="CX68" s="93">
        <v>1</v>
      </c>
      <c r="CY68" s="82" t="s">
        <v>118</v>
      </c>
      <c r="CZ68" s="95">
        <v>46479</v>
      </c>
      <c r="DA68" s="76" cm="1">
        <f t="array" ref="DA68" xml:space="preserve"> _xlfn.IFS(CX68 = 1, CR68 * CS68 * 1000000, CX68 = 0.000001, CR68 * CS68 )</f>
        <v>0</v>
      </c>
      <c r="DC68" s="76">
        <f t="shared" si="0"/>
        <v>0</v>
      </c>
      <c r="DD68" s="79">
        <v>1.0294842133333333</v>
      </c>
      <c r="DE68" s="76">
        <f t="shared" si="5"/>
        <v>0</v>
      </c>
      <c r="DF68" s="79">
        <v>1.18063329601791</v>
      </c>
      <c r="DG68" s="79">
        <f t="shared" si="2"/>
        <v>0</v>
      </c>
      <c r="DH68" s="100">
        <v>3.9699999999999999E-2</v>
      </c>
      <c r="DI68" s="79">
        <f t="shared" si="4"/>
        <v>0</v>
      </c>
      <c r="DJ68" s="90" t="s">
        <v>723</v>
      </c>
      <c r="DK68" s="76" t="str">
        <f t="shared" si="3"/>
        <v/>
      </c>
    </row>
    <row r="69" spans="1:115" s="90" customFormat="1">
      <c r="A69" s="90" t="s">
        <v>724</v>
      </c>
      <c r="B69" s="90" t="s">
        <v>381</v>
      </c>
      <c r="F69" s="90" t="s">
        <v>344</v>
      </c>
      <c r="G69" s="90" t="s">
        <v>570</v>
      </c>
      <c r="H69" s="90" t="s">
        <v>570</v>
      </c>
      <c r="I69" s="90" t="s">
        <v>614</v>
      </c>
      <c r="J69" s="90" t="s">
        <v>137</v>
      </c>
      <c r="K69" s="90" t="s">
        <v>725</v>
      </c>
      <c r="L69" s="90" t="s">
        <v>726</v>
      </c>
      <c r="M69" s="90" t="s">
        <v>727</v>
      </c>
      <c r="N69" s="90" t="s">
        <v>351</v>
      </c>
      <c r="O69" s="90" t="s">
        <v>618</v>
      </c>
      <c r="S69" s="90" t="s">
        <v>353</v>
      </c>
      <c r="T69" s="90" t="s">
        <v>354</v>
      </c>
      <c r="Y69" s="90" t="s">
        <v>355</v>
      </c>
      <c r="Z69" s="78">
        <v>45648</v>
      </c>
      <c r="AA69" s="90" t="s">
        <v>356</v>
      </c>
      <c r="AB69" s="90" t="s">
        <v>728</v>
      </c>
      <c r="AC69" s="90">
        <v>504000</v>
      </c>
      <c r="AD69" s="90">
        <v>139400</v>
      </c>
      <c r="BI69" s="90">
        <v>13900</v>
      </c>
      <c r="BJ69" s="90">
        <v>2</v>
      </c>
      <c r="BK69" s="90">
        <v>0.4</v>
      </c>
      <c r="BL69" s="90" t="s">
        <v>628</v>
      </c>
      <c r="BM69" s="90">
        <v>4540</v>
      </c>
      <c r="BS69" s="90" t="s">
        <v>478</v>
      </c>
      <c r="CH69" s="90">
        <v>2.4</v>
      </c>
      <c r="CO69" s="91"/>
      <c r="CR69" s="94">
        <v>193</v>
      </c>
      <c r="CS69" s="97">
        <v>24800</v>
      </c>
      <c r="CT69" s="90">
        <v>0</v>
      </c>
      <c r="CU69" s="98">
        <v>0</v>
      </c>
      <c r="CV69" s="90" t="s">
        <v>360</v>
      </c>
      <c r="CW69" s="90" t="s">
        <v>621</v>
      </c>
      <c r="CX69" s="93">
        <v>9.9999999999999995E-7</v>
      </c>
      <c r="CY69" s="82" t="s">
        <v>118</v>
      </c>
      <c r="CZ69" s="95">
        <v>46749</v>
      </c>
      <c r="DA69" s="76" cm="1">
        <f t="array" ref="DA69" xml:space="preserve"> _xlfn.IFS(CX69 = 1, CR69 * CS69 * 1000000, CX69 = 0.000001, CR69 * CS69 )</f>
        <v>4786400</v>
      </c>
      <c r="DB69" s="147">
        <v>4535445.9007592741</v>
      </c>
      <c r="DC69" s="76">
        <f t="shared" si="0"/>
        <v>4535445.9007592741</v>
      </c>
      <c r="DD69" s="79">
        <v>1.0294842133333333</v>
      </c>
      <c r="DE69" s="76">
        <f t="shared" si="5"/>
        <v>4669169.9552590521</v>
      </c>
      <c r="DF69" s="79">
        <v>1.18063329601791</v>
      </c>
      <c r="DG69" s="79">
        <f t="shared" si="2"/>
        <v>5.5125775139452919</v>
      </c>
      <c r="DH69" s="100">
        <v>3.9699999999999999E-2</v>
      </c>
      <c r="DI69" s="79">
        <f t="shared" si="4"/>
        <v>1.8237443941969005E-2</v>
      </c>
      <c r="DK69" s="76" t="str">
        <f t="shared" si="3"/>
        <v>7TW200676</v>
      </c>
    </row>
    <row r="70" spans="1:115" s="90" customFormat="1">
      <c r="A70" s="90" t="s">
        <v>729</v>
      </c>
      <c r="B70" s="90" t="s">
        <v>381</v>
      </c>
      <c r="F70" s="90" t="s">
        <v>344</v>
      </c>
      <c r="G70" s="90" t="s">
        <v>570</v>
      </c>
      <c r="H70" s="90" t="s">
        <v>570</v>
      </c>
      <c r="I70" s="90" t="s">
        <v>614</v>
      </c>
      <c r="J70" s="90" t="s">
        <v>138</v>
      </c>
      <c r="K70" s="90" t="s">
        <v>730</v>
      </c>
      <c r="L70" s="90" t="s">
        <v>731</v>
      </c>
      <c r="M70" s="90" t="s">
        <v>732</v>
      </c>
      <c r="N70" s="90" t="s">
        <v>351</v>
      </c>
      <c r="O70" s="90" t="s">
        <v>733</v>
      </c>
      <c r="S70" s="90" t="s">
        <v>353</v>
      </c>
      <c r="T70" s="90" t="s">
        <v>354</v>
      </c>
      <c r="Y70" s="90" t="s">
        <v>355</v>
      </c>
      <c r="Z70" s="78">
        <v>45648</v>
      </c>
      <c r="AA70" s="90" t="s">
        <v>356</v>
      </c>
      <c r="AB70" s="90" t="s">
        <v>734</v>
      </c>
      <c r="AC70" s="90">
        <v>468400</v>
      </c>
      <c r="AD70" s="90">
        <v>214200</v>
      </c>
      <c r="BI70" s="90">
        <v>130</v>
      </c>
      <c r="BK70" s="90">
        <v>0.5</v>
      </c>
      <c r="BL70" s="90" t="s">
        <v>628</v>
      </c>
      <c r="BM70" s="90">
        <v>50</v>
      </c>
      <c r="BS70" s="90" t="s">
        <v>478</v>
      </c>
      <c r="CH70" s="90">
        <v>7.5</v>
      </c>
      <c r="CO70" s="91"/>
      <c r="CR70" s="94">
        <v>3286</v>
      </c>
      <c r="CS70" s="90">
        <v>200</v>
      </c>
      <c r="CT70" s="90">
        <v>0</v>
      </c>
      <c r="CU70" s="98">
        <v>0</v>
      </c>
      <c r="CV70" s="90" t="s">
        <v>360</v>
      </c>
      <c r="CW70" s="90" t="s">
        <v>621</v>
      </c>
      <c r="CX70" s="93">
        <v>9.9999999999999995E-7</v>
      </c>
      <c r="CY70" s="82" t="s">
        <v>118</v>
      </c>
      <c r="CZ70" s="95">
        <v>46295</v>
      </c>
      <c r="DA70" s="76" cm="1">
        <f t="array" ref="DA70" xml:space="preserve"> _xlfn.IFS(CX70 = 1, CR70 * CS70 * 1000000, CX70 = 0.000001, CR70 * CS70 )</f>
        <v>657200</v>
      </c>
      <c r="DB70" s="147">
        <v>622742.57186591078</v>
      </c>
      <c r="DC70" s="76">
        <f t="shared" ref="DC70:DC122" si="6">IF( DB70 = "", DA70, DB70)</f>
        <v>622742.57186591078</v>
      </c>
      <c r="DD70" s="79">
        <v>1.0294842133333333</v>
      </c>
      <c r="DE70" s="76">
        <f t="shared" si="5"/>
        <v>641103.64670655387</v>
      </c>
      <c r="DF70" s="79">
        <v>1.18063329601791</v>
      </c>
      <c r="DG70" s="79">
        <f t="shared" ref="DG70:DG122" si="7" xml:space="preserve"> ( DE70 * DF70 ) / 1000000</f>
        <v>0.75690831150026039</v>
      </c>
      <c r="DH70" s="100">
        <v>3.9699999999999999E-2</v>
      </c>
      <c r="DI70" s="79">
        <f t="shared" si="4"/>
        <v>2.5041049972133614E-3</v>
      </c>
      <c r="DK70" s="76" t="str">
        <f t="shared" ref="DK70:DK122" si="8">IF(DJ70="",J70,IF(DJ70="AoN5","7TW100021AoN group",""))</f>
        <v>7TW200682</v>
      </c>
    </row>
    <row r="71" spans="1:115" s="90" customFormat="1">
      <c r="A71" s="90" t="s">
        <v>735</v>
      </c>
      <c r="B71" s="90" t="s">
        <v>381</v>
      </c>
      <c r="F71" s="90" t="s">
        <v>344</v>
      </c>
      <c r="G71" s="90" t="s">
        <v>570</v>
      </c>
      <c r="H71" s="90" t="s">
        <v>570</v>
      </c>
      <c r="I71" s="90" t="s">
        <v>614</v>
      </c>
      <c r="J71" s="90" t="s">
        <v>139</v>
      </c>
      <c r="K71" s="90" t="s">
        <v>736</v>
      </c>
      <c r="L71" s="90" t="s">
        <v>737</v>
      </c>
      <c r="M71" s="90" t="s">
        <v>738</v>
      </c>
      <c r="N71" s="90" t="s">
        <v>351</v>
      </c>
      <c r="O71" s="90" t="s">
        <v>618</v>
      </c>
      <c r="S71" s="90" t="s">
        <v>353</v>
      </c>
      <c r="T71" s="90" t="s">
        <v>354</v>
      </c>
      <c r="Y71" s="90" t="s">
        <v>355</v>
      </c>
      <c r="Z71" s="78">
        <v>45648</v>
      </c>
      <c r="AA71" s="90" t="s">
        <v>356</v>
      </c>
      <c r="AB71" s="90" t="s">
        <v>739</v>
      </c>
      <c r="AC71" s="90">
        <v>491200</v>
      </c>
      <c r="AD71" s="90">
        <v>144300</v>
      </c>
      <c r="BI71" s="90">
        <v>5570</v>
      </c>
      <c r="BK71" s="90">
        <v>1</v>
      </c>
      <c r="BL71" s="90" t="s">
        <v>628</v>
      </c>
      <c r="BM71" s="90">
        <v>1591</v>
      </c>
      <c r="BS71" s="90" t="s">
        <v>478</v>
      </c>
      <c r="CH71" s="90">
        <v>2.4</v>
      </c>
      <c r="CO71" s="91"/>
      <c r="CR71" s="94">
        <v>226</v>
      </c>
      <c r="CS71" s="90">
        <v>5800</v>
      </c>
      <c r="CT71" s="90">
        <v>0</v>
      </c>
      <c r="CU71" s="98" t="s">
        <v>629</v>
      </c>
      <c r="CV71" s="90" t="s">
        <v>360</v>
      </c>
      <c r="CW71" s="90" t="s">
        <v>621</v>
      </c>
      <c r="CX71" s="93">
        <v>9.9999999999999995E-7</v>
      </c>
      <c r="CY71" s="82" t="s">
        <v>118</v>
      </c>
      <c r="CZ71" s="95">
        <v>46153</v>
      </c>
      <c r="DA71" s="76" cm="1">
        <f t="array" ref="DA71" xml:space="preserve"> _xlfn.IFS(CX71 = 1, CR71 * CS71 * 1000000, CX71 = 0.000001, CR71 * CS71 )</f>
        <v>1310800</v>
      </c>
      <c r="DB71" s="147">
        <v>1242073.8940989589</v>
      </c>
      <c r="DC71" s="76">
        <f t="shared" si="6"/>
        <v>1242073.8940989589</v>
      </c>
      <c r="DD71" s="79">
        <v>1.0294842133333333</v>
      </c>
      <c r="DE71" s="76">
        <f t="shared" si="5"/>
        <v>1278695.4657683366</v>
      </c>
      <c r="DF71" s="79">
        <v>1.18063329601791</v>
      </c>
      <c r="DG71" s="79">
        <f t="shared" si="7"/>
        <v>1.5096704423532279</v>
      </c>
      <c r="DH71" s="100">
        <v>3.9699999999999999E-2</v>
      </c>
      <c r="DI71" s="79">
        <f t="shared" si="4"/>
        <v>4.9944930467852623E-3</v>
      </c>
      <c r="DK71" s="76" t="str">
        <f t="shared" si="8"/>
        <v>7TW200683</v>
      </c>
    </row>
    <row r="72" spans="1:115" s="90" customFormat="1">
      <c r="A72" s="90" t="s">
        <v>740</v>
      </c>
      <c r="B72" s="90" t="s">
        <v>381</v>
      </c>
      <c r="F72" s="90" t="s">
        <v>498</v>
      </c>
      <c r="G72" s="90" t="s">
        <v>570</v>
      </c>
      <c r="H72" s="90" t="s">
        <v>631</v>
      </c>
      <c r="I72" s="90" t="s">
        <v>614</v>
      </c>
      <c r="J72" s="90" t="s">
        <v>709</v>
      </c>
      <c r="K72" s="90" t="s">
        <v>741</v>
      </c>
      <c r="L72" s="90" t="s">
        <v>711</v>
      </c>
      <c r="M72" s="90" t="s">
        <v>712</v>
      </c>
      <c r="N72" s="90" t="s">
        <v>351</v>
      </c>
      <c r="O72" s="90" t="s">
        <v>713</v>
      </c>
      <c r="S72" s="90" t="s">
        <v>714</v>
      </c>
      <c r="Y72" s="90" t="s">
        <v>652</v>
      </c>
      <c r="Z72" s="78">
        <v>45648</v>
      </c>
      <c r="AA72" s="90" t="s">
        <v>356</v>
      </c>
      <c r="AB72" s="90" t="s">
        <v>715</v>
      </c>
      <c r="AC72" s="90">
        <v>537000</v>
      </c>
      <c r="AD72" s="90">
        <v>197900</v>
      </c>
      <c r="AG72" s="90" t="s">
        <v>716</v>
      </c>
      <c r="AV72" s="90" t="s">
        <v>478</v>
      </c>
      <c r="BS72" s="90" t="s">
        <v>478</v>
      </c>
      <c r="BT72" s="90" t="s">
        <v>717</v>
      </c>
      <c r="BU72" s="90" t="s">
        <v>658</v>
      </c>
      <c r="BX72" s="90">
        <v>200937</v>
      </c>
      <c r="BY72" s="90">
        <v>2636</v>
      </c>
      <c r="BZ72" s="90" t="s">
        <v>512</v>
      </c>
      <c r="CH72" s="90">
        <v>10</v>
      </c>
      <c r="CO72" s="91" t="s">
        <v>722</v>
      </c>
      <c r="CR72" s="94">
        <v>0</v>
      </c>
      <c r="CS72" s="90">
        <v>0</v>
      </c>
      <c r="CT72" s="90">
        <v>0</v>
      </c>
      <c r="CU72" s="98" t="s">
        <v>629</v>
      </c>
      <c r="CV72" s="90" t="s">
        <v>498</v>
      </c>
      <c r="CW72" s="90" t="s">
        <v>62</v>
      </c>
      <c r="CX72" s="93">
        <v>1</v>
      </c>
      <c r="CY72" s="82" t="s">
        <v>118</v>
      </c>
      <c r="CZ72" s="95">
        <v>46479</v>
      </c>
      <c r="DA72" s="76" cm="1">
        <f t="array" ref="DA72" xml:space="preserve"> _xlfn.IFS(CX72 = 1, CR72 * CS72 * 1000000, CX72 = 0.000001, CR72 * CS72 )</f>
        <v>0</v>
      </c>
      <c r="DC72" s="76">
        <f t="shared" si="6"/>
        <v>0</v>
      </c>
      <c r="DD72" s="79">
        <v>1.0294842133333333</v>
      </c>
      <c r="DE72" s="76">
        <f t="shared" si="5"/>
        <v>0</v>
      </c>
      <c r="DF72" s="79">
        <v>1.18063329601791</v>
      </c>
      <c r="DG72" s="79">
        <f t="shared" si="7"/>
        <v>0</v>
      </c>
      <c r="DH72" s="100">
        <v>3.9699999999999999E-2</v>
      </c>
      <c r="DI72" s="79">
        <f t="shared" si="4"/>
        <v>0</v>
      </c>
      <c r="DJ72" s="90" t="s">
        <v>742</v>
      </c>
      <c r="DK72" s="76" t="str">
        <f t="shared" si="8"/>
        <v/>
      </c>
    </row>
    <row r="73" spans="1:115" s="90" customFormat="1">
      <c r="A73" s="90" t="s">
        <v>743</v>
      </c>
      <c r="B73" s="90" t="s">
        <v>381</v>
      </c>
      <c r="F73" s="90" t="s">
        <v>498</v>
      </c>
      <c r="G73" s="90" t="s">
        <v>570</v>
      </c>
      <c r="H73" s="90" t="s">
        <v>631</v>
      </c>
      <c r="I73" s="90" t="s">
        <v>614</v>
      </c>
      <c r="J73" s="90" t="s">
        <v>709</v>
      </c>
      <c r="K73" s="90" t="s">
        <v>744</v>
      </c>
      <c r="L73" s="90" t="s">
        <v>711</v>
      </c>
      <c r="M73" s="90" t="s">
        <v>712</v>
      </c>
      <c r="N73" s="90" t="s">
        <v>351</v>
      </c>
      <c r="O73" s="90" t="s">
        <v>713</v>
      </c>
      <c r="S73" s="90" t="s">
        <v>714</v>
      </c>
      <c r="Y73" s="90" t="s">
        <v>652</v>
      </c>
      <c r="Z73" s="78">
        <v>45648</v>
      </c>
      <c r="AA73" s="90" t="s">
        <v>356</v>
      </c>
      <c r="AB73" s="90" t="s">
        <v>715</v>
      </c>
      <c r="AC73" s="90">
        <v>537300</v>
      </c>
      <c r="AD73" s="90">
        <v>198000</v>
      </c>
      <c r="AG73" s="90" t="s">
        <v>716</v>
      </c>
      <c r="AV73" s="90" t="s">
        <v>478</v>
      </c>
      <c r="BS73" s="90" t="s">
        <v>478</v>
      </c>
      <c r="BT73" s="90" t="s">
        <v>717</v>
      </c>
      <c r="BU73" s="90" t="s">
        <v>658</v>
      </c>
      <c r="BX73" s="90">
        <v>200937</v>
      </c>
      <c r="BY73" s="90">
        <v>2636</v>
      </c>
      <c r="BZ73" s="90" t="s">
        <v>512</v>
      </c>
      <c r="CH73" s="90">
        <v>10</v>
      </c>
      <c r="CO73" s="91" t="s">
        <v>722</v>
      </c>
      <c r="CR73" s="94">
        <v>0</v>
      </c>
      <c r="CS73" s="90">
        <v>0</v>
      </c>
      <c r="CT73" s="90">
        <v>0</v>
      </c>
      <c r="CU73" s="98" t="s">
        <v>629</v>
      </c>
      <c r="CV73" s="90" t="s">
        <v>498</v>
      </c>
      <c r="CW73" s="90" t="s">
        <v>62</v>
      </c>
      <c r="CX73" s="93">
        <v>1</v>
      </c>
      <c r="CY73" s="82" t="s">
        <v>118</v>
      </c>
      <c r="CZ73" s="95">
        <v>46479</v>
      </c>
      <c r="DA73" s="76" cm="1">
        <f t="array" ref="DA73" xml:space="preserve"> _xlfn.IFS(CX73 = 1, CR73 * CS73 * 1000000, CX73 = 0.000001, CR73 * CS73 )</f>
        <v>0</v>
      </c>
      <c r="DC73" s="76">
        <f t="shared" si="6"/>
        <v>0</v>
      </c>
      <c r="DD73" s="79">
        <v>1.0294842133333333</v>
      </c>
      <c r="DE73" s="76">
        <f t="shared" si="5"/>
        <v>0</v>
      </c>
      <c r="DF73" s="79">
        <v>1.18063329601791</v>
      </c>
      <c r="DG73" s="79">
        <f t="shared" si="7"/>
        <v>0</v>
      </c>
      <c r="DH73" s="100">
        <v>3.9699999999999999E-2</v>
      </c>
      <c r="DI73" s="79">
        <f t="shared" si="4"/>
        <v>0</v>
      </c>
      <c r="DJ73" s="90" t="s">
        <v>745</v>
      </c>
      <c r="DK73" s="76" t="str">
        <f t="shared" si="8"/>
        <v/>
      </c>
    </row>
    <row r="74" spans="1:115" s="90" customFormat="1">
      <c r="A74" s="90" t="s">
        <v>746</v>
      </c>
      <c r="B74" s="90" t="s">
        <v>381</v>
      </c>
      <c r="F74" s="90" t="s">
        <v>344</v>
      </c>
      <c r="G74" s="90" t="s">
        <v>570</v>
      </c>
      <c r="H74" s="90" t="s">
        <v>631</v>
      </c>
      <c r="I74" s="90" t="s">
        <v>614</v>
      </c>
      <c r="J74" s="90" t="s">
        <v>140</v>
      </c>
      <c r="K74" s="90" t="s">
        <v>747</v>
      </c>
      <c r="L74" s="90" t="s">
        <v>748</v>
      </c>
      <c r="M74" s="90" t="s">
        <v>749</v>
      </c>
      <c r="N74" s="90" t="s">
        <v>351</v>
      </c>
      <c r="O74" s="90" t="s">
        <v>695</v>
      </c>
      <c r="S74" s="90" t="s">
        <v>353</v>
      </c>
      <c r="T74" s="90" t="s">
        <v>354</v>
      </c>
      <c r="Y74" s="90" t="s">
        <v>355</v>
      </c>
      <c r="Z74" s="78">
        <v>45648</v>
      </c>
      <c r="AA74" s="90" t="s">
        <v>356</v>
      </c>
      <c r="AB74" s="90" t="s">
        <v>750</v>
      </c>
      <c r="AC74" s="90">
        <v>547820</v>
      </c>
      <c r="AD74" s="90">
        <v>200370</v>
      </c>
      <c r="BI74" s="90">
        <v>13002</v>
      </c>
      <c r="BJ74" s="90" t="s">
        <v>637</v>
      </c>
      <c r="BK74" s="90" t="s">
        <v>667</v>
      </c>
      <c r="BL74" s="90" t="s">
        <v>639</v>
      </c>
      <c r="BM74" s="90">
        <v>3210</v>
      </c>
      <c r="BN74" s="90" t="s">
        <v>541</v>
      </c>
      <c r="BS74" s="90" t="s">
        <v>478</v>
      </c>
      <c r="CH74" s="90">
        <v>2.5</v>
      </c>
      <c r="CM74" s="90" t="s">
        <v>513</v>
      </c>
      <c r="CO74" s="91" t="s">
        <v>697</v>
      </c>
      <c r="CR74" s="94">
        <v>438</v>
      </c>
      <c r="CS74" s="97">
        <v>17800</v>
      </c>
      <c r="CT74" s="90">
        <v>0</v>
      </c>
      <c r="CU74" s="98" t="s">
        <v>629</v>
      </c>
      <c r="CV74" s="90" t="s">
        <v>360</v>
      </c>
      <c r="CW74" s="90" t="s">
        <v>621</v>
      </c>
      <c r="CX74" s="93">
        <v>9.9999999999999995E-7</v>
      </c>
      <c r="CY74" s="82" t="s">
        <v>118</v>
      </c>
      <c r="CZ74" s="95">
        <v>46550</v>
      </c>
      <c r="DA74" s="76" cm="1">
        <f t="array" ref="DA74" xml:space="preserve"> _xlfn.IFS(CX74 = 1, CR74 * CS74 * 1000000, CX74 = 0.000001, CR74 * CS74 )</f>
        <v>7796400</v>
      </c>
      <c r="DB74" s="147">
        <v>7387629.6215693653</v>
      </c>
      <c r="DC74" s="76">
        <f t="shared" si="6"/>
        <v>7387629.6215693653</v>
      </c>
      <c r="DD74" s="79">
        <v>1.0294842133333333</v>
      </c>
      <c r="DE74" s="76">
        <f t="shared" si="5"/>
        <v>7605448.0693593686</v>
      </c>
      <c r="DF74" s="79">
        <v>1.18063329601791</v>
      </c>
      <c r="DG74" s="79">
        <f t="shared" si="7"/>
        <v>8.9792452218208023</v>
      </c>
      <c r="DH74" s="100">
        <v>3.9699999999999999E-2</v>
      </c>
      <c r="DI74" s="79">
        <f t="shared" ref="DI74:DI122" si="9" xml:space="preserve"> ( DG74 * DH74 ) / 12</f>
        <v>2.9706336275523822E-2</v>
      </c>
      <c r="DK74" s="76" t="str">
        <f t="shared" si="8"/>
        <v>7TW200100</v>
      </c>
    </row>
    <row r="75" spans="1:115" s="90" customFormat="1">
      <c r="A75" s="90" t="s">
        <v>751</v>
      </c>
      <c r="F75" s="90" t="s">
        <v>344</v>
      </c>
      <c r="G75" s="90" t="s">
        <v>570</v>
      </c>
      <c r="H75" s="90" t="s">
        <v>631</v>
      </c>
      <c r="I75" s="90" t="s">
        <v>614</v>
      </c>
      <c r="J75" s="90" t="s">
        <v>141</v>
      </c>
      <c r="K75" s="90" t="s">
        <v>747</v>
      </c>
      <c r="L75" s="90" t="s">
        <v>752</v>
      </c>
      <c r="M75" s="90" t="s">
        <v>753</v>
      </c>
      <c r="N75" s="90" t="s">
        <v>351</v>
      </c>
      <c r="O75" s="90" t="s">
        <v>695</v>
      </c>
      <c r="S75" s="90" t="s">
        <v>699</v>
      </c>
      <c r="T75" s="90" t="s">
        <v>354</v>
      </c>
      <c r="Y75" s="90" t="s">
        <v>355</v>
      </c>
      <c r="Z75" s="78">
        <v>46154</v>
      </c>
      <c r="AA75" s="90" t="s">
        <v>552</v>
      </c>
      <c r="AB75" s="90" t="s">
        <v>750</v>
      </c>
      <c r="AC75" s="90">
        <v>547820</v>
      </c>
      <c r="AD75" s="90">
        <v>200370</v>
      </c>
      <c r="BI75" s="90">
        <v>13002</v>
      </c>
      <c r="BK75" s="90">
        <v>2</v>
      </c>
      <c r="BL75" s="90" t="s">
        <v>700</v>
      </c>
      <c r="BM75" s="90">
        <v>3210</v>
      </c>
      <c r="CH75" s="90">
        <v>24.5</v>
      </c>
      <c r="CO75" s="91"/>
      <c r="CR75" s="94">
        <v>167</v>
      </c>
      <c r="CS75" s="97">
        <v>17800</v>
      </c>
      <c r="CT75" s="90">
        <v>0</v>
      </c>
      <c r="CU75" s="98" t="s">
        <v>629</v>
      </c>
      <c r="CV75" s="90" t="s">
        <v>360</v>
      </c>
      <c r="CW75" s="90" t="s">
        <v>621</v>
      </c>
      <c r="CX75" s="93">
        <v>9.9999999999999995E-7</v>
      </c>
      <c r="CY75" s="82" t="s">
        <v>118</v>
      </c>
      <c r="CZ75" s="95">
        <v>46154</v>
      </c>
      <c r="DA75" s="76" cm="1">
        <f t="array" ref="DA75" xml:space="preserve"> _xlfn.IFS(CX75 = 1, CR75 * CS75 * 1000000, CX75 = 0.000001, CR75 * CS75 )</f>
        <v>2972600</v>
      </c>
      <c r="DB75" s="147">
        <v>2816744.6274020183</v>
      </c>
      <c r="DC75" s="76">
        <f t="shared" si="6"/>
        <v>2816744.6274020183</v>
      </c>
      <c r="DD75" s="79">
        <v>1.0294842133333333</v>
      </c>
      <c r="DE75" s="76">
        <f t="shared" si="5"/>
        <v>2899794.1269018599</v>
      </c>
      <c r="DF75" s="79">
        <v>1.18063329601791</v>
      </c>
      <c r="DG75" s="79">
        <f t="shared" si="7"/>
        <v>3.4235934978175204</v>
      </c>
      <c r="DH75" s="100">
        <v>3.9699999999999999E-2</v>
      </c>
      <c r="DI75" s="79">
        <f t="shared" si="9"/>
        <v>1.1326388488612962E-2</v>
      </c>
      <c r="DK75" s="76" t="str">
        <f t="shared" si="8"/>
        <v>7TW200914</v>
      </c>
    </row>
    <row r="76" spans="1:115" s="90" customFormat="1">
      <c r="A76" s="90" t="s">
        <v>754</v>
      </c>
      <c r="B76" s="90" t="s">
        <v>381</v>
      </c>
      <c r="F76" s="90" t="s">
        <v>344</v>
      </c>
      <c r="G76" s="90" t="s">
        <v>570</v>
      </c>
      <c r="H76" s="90" t="s">
        <v>570</v>
      </c>
      <c r="I76" s="90" t="s">
        <v>614</v>
      </c>
      <c r="J76" s="90" t="s">
        <v>142</v>
      </c>
      <c r="K76" s="90" t="s">
        <v>755</v>
      </c>
      <c r="L76" s="90" t="s">
        <v>643</v>
      </c>
      <c r="M76" s="90" t="s">
        <v>644</v>
      </c>
      <c r="N76" s="90" t="s">
        <v>351</v>
      </c>
      <c r="O76" s="90" t="s">
        <v>618</v>
      </c>
      <c r="S76" s="90" t="s">
        <v>522</v>
      </c>
      <c r="T76" s="90" t="s">
        <v>354</v>
      </c>
      <c r="Y76" s="90" t="s">
        <v>355</v>
      </c>
      <c r="Z76" s="78">
        <v>45648</v>
      </c>
      <c r="AA76" s="90" t="s">
        <v>356</v>
      </c>
      <c r="AB76" s="90" t="s">
        <v>756</v>
      </c>
      <c r="AC76" s="90">
        <v>485500</v>
      </c>
      <c r="AD76" s="90">
        <v>148070</v>
      </c>
      <c r="BI76" s="90">
        <v>44600</v>
      </c>
      <c r="BJ76" s="90">
        <v>2</v>
      </c>
      <c r="BK76" s="90">
        <v>0.3</v>
      </c>
      <c r="BL76" s="90" t="s">
        <v>620</v>
      </c>
      <c r="BM76" s="90">
        <v>13300</v>
      </c>
      <c r="BS76" s="90" t="s">
        <v>478</v>
      </c>
      <c r="CH76" s="90">
        <v>2.4</v>
      </c>
      <c r="CO76" s="91"/>
      <c r="CR76" s="94">
        <v>147</v>
      </c>
      <c r="CS76" s="90">
        <v>50400</v>
      </c>
      <c r="CT76" s="90">
        <v>0</v>
      </c>
      <c r="CU76" s="98">
        <v>0</v>
      </c>
      <c r="CV76" s="90" t="s">
        <v>360</v>
      </c>
      <c r="CW76" s="90" t="s">
        <v>621</v>
      </c>
      <c r="CX76" s="93">
        <v>9.9999999999999995E-7</v>
      </c>
      <c r="CY76" s="82" t="s">
        <v>118</v>
      </c>
      <c r="CZ76" s="95">
        <v>46354</v>
      </c>
      <c r="DA76" s="76" cm="1">
        <f t="array" ref="DA76" xml:space="preserve"> _xlfn.IFS(CX76 = 1, CR76 * CS76 * 1000000, CX76 = 0.000001, CR76 * CS76 )</f>
        <v>7408800</v>
      </c>
      <c r="DB76" s="147">
        <v>7020351.7444311623</v>
      </c>
      <c r="DC76" s="76">
        <f t="shared" si="6"/>
        <v>7020351.7444311623</v>
      </c>
      <c r="DD76" s="79">
        <v>1.0294842133333333</v>
      </c>
      <c r="DE76" s="76">
        <f t="shared" si="5"/>
        <v>7227341.2929390091</v>
      </c>
      <c r="DF76" s="79">
        <v>1.18063329601791</v>
      </c>
      <c r="DG76" s="79">
        <f t="shared" si="7"/>
        <v>8.5328397721289253</v>
      </c>
      <c r="DH76" s="100">
        <v>3.9699999999999999E-2</v>
      </c>
      <c r="DI76" s="79">
        <f t="shared" si="9"/>
        <v>2.8229478246126528E-2</v>
      </c>
      <c r="DK76" s="76" t="str">
        <f t="shared" si="8"/>
        <v>7TW200760</v>
      </c>
    </row>
    <row r="77" spans="1:115" s="90" customFormat="1">
      <c r="A77" s="90" t="s">
        <v>757</v>
      </c>
      <c r="B77" s="90" t="s">
        <v>381</v>
      </c>
      <c r="F77" s="90" t="s">
        <v>344</v>
      </c>
      <c r="G77" s="90" t="s">
        <v>570</v>
      </c>
      <c r="H77" s="90" t="s">
        <v>570</v>
      </c>
      <c r="I77" s="90" t="s">
        <v>614</v>
      </c>
      <c r="J77" s="90" t="s">
        <v>143</v>
      </c>
      <c r="K77" s="90" t="s">
        <v>758</v>
      </c>
      <c r="L77" s="90" t="s">
        <v>759</v>
      </c>
      <c r="M77" s="90" t="s">
        <v>760</v>
      </c>
      <c r="N77" s="90" t="s">
        <v>351</v>
      </c>
      <c r="O77" s="90" t="s">
        <v>761</v>
      </c>
      <c r="S77" s="90" t="s">
        <v>522</v>
      </c>
      <c r="T77" s="90" t="s">
        <v>354</v>
      </c>
      <c r="Y77" s="90" t="s">
        <v>355</v>
      </c>
      <c r="Z77" s="78">
        <v>45648</v>
      </c>
      <c r="AA77" s="90" t="s">
        <v>356</v>
      </c>
      <c r="AB77" s="90" t="s">
        <v>762</v>
      </c>
      <c r="AC77" s="90">
        <v>480400</v>
      </c>
      <c r="AD77" s="90">
        <v>156400</v>
      </c>
      <c r="BI77" s="90">
        <v>45200</v>
      </c>
      <c r="BJ77" s="90">
        <v>2</v>
      </c>
      <c r="BK77" s="90">
        <v>0.3</v>
      </c>
      <c r="BL77" s="90" t="s">
        <v>707</v>
      </c>
      <c r="BM77" s="90">
        <v>12917</v>
      </c>
      <c r="BS77" s="90" t="s">
        <v>478</v>
      </c>
      <c r="CH77" s="90">
        <v>7</v>
      </c>
      <c r="CO77" s="91"/>
      <c r="CR77" s="94">
        <v>147</v>
      </c>
      <c r="CS77" s="90">
        <v>66400</v>
      </c>
      <c r="CT77" s="90">
        <v>0</v>
      </c>
      <c r="CU77" s="98">
        <v>0</v>
      </c>
      <c r="CV77" s="90" t="s">
        <v>360</v>
      </c>
      <c r="CW77" s="90" t="s">
        <v>621</v>
      </c>
      <c r="CX77" s="93">
        <v>9.9999999999999995E-7</v>
      </c>
      <c r="CY77" s="82" t="s">
        <v>118</v>
      </c>
      <c r="CZ77" s="95">
        <v>46721</v>
      </c>
      <c r="DA77" s="76" cm="1">
        <f t="array" ref="DA77" xml:space="preserve"> _xlfn.IFS(CX77 = 1, CR77 * CS77 * 1000000, CX77 = 0.000001, CR77 * CS77 )</f>
        <v>9760800</v>
      </c>
      <c r="DB77" s="147">
        <v>9249034.8379013725</v>
      </c>
      <c r="DC77" s="76">
        <f t="shared" si="6"/>
        <v>9249034.8379013725</v>
      </c>
      <c r="DD77" s="79">
        <v>1.0294842133333333</v>
      </c>
      <c r="DE77" s="76">
        <f t="shared" si="5"/>
        <v>9521735.354189489</v>
      </c>
      <c r="DF77" s="79">
        <v>1.18063329601791</v>
      </c>
      <c r="DG77" s="79">
        <f t="shared" si="7"/>
        <v>11.241677795026998</v>
      </c>
      <c r="DH77" s="100">
        <v>3.9699999999999999E-2</v>
      </c>
      <c r="DI77" s="79">
        <f t="shared" si="9"/>
        <v>3.7191217371880983E-2</v>
      </c>
      <c r="DK77" s="76" t="str">
        <f t="shared" si="8"/>
        <v>7TW200761</v>
      </c>
    </row>
    <row r="78" spans="1:115" s="90" customFormat="1">
      <c r="A78" s="90" t="s">
        <v>763</v>
      </c>
      <c r="B78" s="90" t="s">
        <v>381</v>
      </c>
      <c r="F78" s="90" t="s">
        <v>344</v>
      </c>
      <c r="G78" s="90" t="s">
        <v>570</v>
      </c>
      <c r="H78" s="90" t="s">
        <v>570</v>
      </c>
      <c r="I78" s="90" t="s">
        <v>614</v>
      </c>
      <c r="J78" s="90" t="s">
        <v>144</v>
      </c>
      <c r="K78" s="90" t="s">
        <v>764</v>
      </c>
      <c r="L78" s="90" t="s">
        <v>737</v>
      </c>
      <c r="M78" s="90" t="s">
        <v>738</v>
      </c>
      <c r="N78" s="90" t="s">
        <v>351</v>
      </c>
      <c r="O78" s="90" t="s">
        <v>618</v>
      </c>
      <c r="S78" s="90" t="s">
        <v>353</v>
      </c>
      <c r="T78" s="90" t="s">
        <v>354</v>
      </c>
      <c r="Y78" s="90" t="s">
        <v>355</v>
      </c>
      <c r="Z78" s="78">
        <v>45648</v>
      </c>
      <c r="AA78" s="90" t="s">
        <v>356</v>
      </c>
      <c r="AB78" s="90" t="s">
        <v>765</v>
      </c>
      <c r="AC78" s="90">
        <v>499400</v>
      </c>
      <c r="AD78" s="90">
        <v>145700</v>
      </c>
      <c r="BI78" s="90">
        <v>34000</v>
      </c>
      <c r="BJ78" s="90">
        <v>2</v>
      </c>
      <c r="BK78" s="90">
        <v>0.3</v>
      </c>
      <c r="BL78" s="90" t="s">
        <v>628</v>
      </c>
      <c r="BM78" s="90">
        <v>8749</v>
      </c>
      <c r="BS78" s="90" t="s">
        <v>478</v>
      </c>
      <c r="CH78" s="90">
        <v>2.4</v>
      </c>
      <c r="CO78" s="91"/>
      <c r="CR78" s="94">
        <v>147</v>
      </c>
      <c r="CS78" s="90">
        <v>37600</v>
      </c>
      <c r="CT78" s="90">
        <v>0</v>
      </c>
      <c r="CU78" s="98">
        <v>0</v>
      </c>
      <c r="CV78" s="90" t="s">
        <v>360</v>
      </c>
      <c r="CW78" s="90" t="s">
        <v>621</v>
      </c>
      <c r="CX78" s="93">
        <v>9.9999999999999995E-7</v>
      </c>
      <c r="CY78" s="82" t="s">
        <v>118</v>
      </c>
      <c r="CZ78" s="95">
        <v>46762</v>
      </c>
      <c r="DA78" s="76" cm="1">
        <f t="array" ref="DA78" xml:space="preserve"> _xlfn.IFS(CX78 = 1, CR78 * CS78 * 1000000, CX78 = 0.000001, CR78 * CS78 )</f>
        <v>5527200</v>
      </c>
      <c r="DB78" s="147">
        <v>5237405.2696549939</v>
      </c>
      <c r="DC78" s="76">
        <f t="shared" si="6"/>
        <v>5237405.2696549939</v>
      </c>
      <c r="DD78" s="79">
        <v>1.0294842133333333</v>
      </c>
      <c r="DE78" s="76">
        <f t="shared" si="5"/>
        <v>5391826.0439386256</v>
      </c>
      <c r="DF78" s="79">
        <v>1.18063329601791</v>
      </c>
      <c r="DG78" s="79">
        <f t="shared" si="7"/>
        <v>6.3657693538104674</v>
      </c>
      <c r="DH78" s="100">
        <v>3.9699999999999999E-2</v>
      </c>
      <c r="DI78" s="79">
        <f t="shared" si="9"/>
        <v>2.1060086945522961E-2</v>
      </c>
      <c r="DK78" s="76" t="str">
        <f t="shared" si="8"/>
        <v>7TW200687</v>
      </c>
    </row>
    <row r="79" spans="1:115" s="90" customFormat="1">
      <c r="A79" s="90" t="s">
        <v>766</v>
      </c>
      <c r="B79" s="90" t="s">
        <v>381</v>
      </c>
      <c r="F79" s="90" t="s">
        <v>344</v>
      </c>
      <c r="G79" s="90" t="s">
        <v>570</v>
      </c>
      <c r="H79" s="90" t="s">
        <v>570</v>
      </c>
      <c r="I79" s="90" t="s">
        <v>614</v>
      </c>
      <c r="J79" s="90" t="s">
        <v>145</v>
      </c>
      <c r="K79" s="90" t="s">
        <v>767</v>
      </c>
      <c r="L79" s="90" t="s">
        <v>768</v>
      </c>
      <c r="M79" s="90" t="s">
        <v>769</v>
      </c>
      <c r="N79" s="90" t="s">
        <v>351</v>
      </c>
      <c r="O79" s="90" t="s">
        <v>618</v>
      </c>
      <c r="S79" s="90" t="s">
        <v>353</v>
      </c>
      <c r="T79" s="90" t="s">
        <v>354</v>
      </c>
      <c r="Y79" s="90" t="s">
        <v>355</v>
      </c>
      <c r="Z79" s="78">
        <v>46112</v>
      </c>
      <c r="AA79" s="90" t="s">
        <v>356</v>
      </c>
      <c r="AB79" s="90" t="s">
        <v>770</v>
      </c>
      <c r="AC79" s="90">
        <v>500300</v>
      </c>
      <c r="AD79" s="90">
        <v>151600</v>
      </c>
      <c r="BI79" s="90">
        <v>95900</v>
      </c>
      <c r="BJ79" s="90">
        <v>2</v>
      </c>
      <c r="BK79" s="90">
        <v>0.25</v>
      </c>
      <c r="BL79" s="90" t="s">
        <v>628</v>
      </c>
      <c r="BM79" s="90">
        <v>26254</v>
      </c>
      <c r="BS79" s="90" t="s">
        <v>478</v>
      </c>
      <c r="CH79" s="90">
        <v>2.4</v>
      </c>
      <c r="CO79" s="91"/>
      <c r="CR79" s="94">
        <v>55</v>
      </c>
      <c r="CS79" s="90">
        <v>120500</v>
      </c>
      <c r="CT79" s="90">
        <v>0</v>
      </c>
      <c r="CU79" s="98">
        <v>0</v>
      </c>
      <c r="CV79" s="90" t="s">
        <v>360</v>
      </c>
      <c r="CW79" s="90" t="s">
        <v>621</v>
      </c>
      <c r="CX79" s="93">
        <v>9.9999999999999995E-7</v>
      </c>
      <c r="CY79" s="82" t="s">
        <v>118</v>
      </c>
      <c r="CZ79" s="95">
        <v>46387</v>
      </c>
      <c r="DA79" s="76" cm="1">
        <f t="array" ref="DA79" xml:space="preserve"> _xlfn.IFS(CX79 = 1, CR79 * CS79 * 1000000, CX79 = 0.000001, CR79 * CS79 )</f>
        <v>6627500</v>
      </c>
      <c r="DB79" s="147">
        <v>6280015.8171657389</v>
      </c>
      <c r="DC79" s="76">
        <f t="shared" si="6"/>
        <v>6280015.8171657389</v>
      </c>
      <c r="DD79" s="79">
        <v>1.0294842133333333</v>
      </c>
      <c r="DE79" s="76">
        <f t="shared" si="5"/>
        <v>6465177.1432557609</v>
      </c>
      <c r="DF79" s="79">
        <v>1.18063329601791</v>
      </c>
      <c r="DG79" s="79">
        <f t="shared" si="7"/>
        <v>7.6330033999817042</v>
      </c>
      <c r="DH79" s="100">
        <v>3.9699999999999999E-2</v>
      </c>
      <c r="DI79" s="79">
        <f t="shared" si="9"/>
        <v>2.5252519581606139E-2</v>
      </c>
      <c r="DK79" s="76" t="str">
        <f t="shared" si="8"/>
        <v>7TW200691</v>
      </c>
    </row>
    <row r="80" spans="1:115" s="90" customFormat="1">
      <c r="A80" s="90" t="s">
        <v>771</v>
      </c>
      <c r="B80" s="90" t="s">
        <v>381</v>
      </c>
      <c r="F80" s="90" t="s">
        <v>344</v>
      </c>
      <c r="G80" s="90" t="s">
        <v>570</v>
      </c>
      <c r="H80" s="90" t="s">
        <v>631</v>
      </c>
      <c r="I80" s="90" t="s">
        <v>614</v>
      </c>
      <c r="J80" s="90" t="s">
        <v>146</v>
      </c>
      <c r="K80" s="90" t="s">
        <v>772</v>
      </c>
      <c r="L80" s="90" t="s">
        <v>773</v>
      </c>
      <c r="M80" s="90" t="s">
        <v>774</v>
      </c>
      <c r="N80" s="90" t="s">
        <v>351</v>
      </c>
      <c r="O80" s="90" t="s">
        <v>635</v>
      </c>
      <c r="S80" s="90" t="s">
        <v>522</v>
      </c>
      <c r="T80" s="90" t="s">
        <v>354</v>
      </c>
      <c r="Y80" s="90" t="s">
        <v>355</v>
      </c>
      <c r="Z80" s="78">
        <v>45648</v>
      </c>
      <c r="AA80" s="90" t="s">
        <v>356</v>
      </c>
      <c r="AB80" s="90" t="s">
        <v>775</v>
      </c>
      <c r="AC80" s="90">
        <v>515100</v>
      </c>
      <c r="AD80" s="90">
        <v>214710</v>
      </c>
      <c r="BI80" s="90">
        <v>38400</v>
      </c>
      <c r="BJ80" s="90" t="s">
        <v>637</v>
      </c>
      <c r="BK80" s="90" t="s">
        <v>776</v>
      </c>
      <c r="BL80" s="90" t="s">
        <v>639</v>
      </c>
      <c r="BM80" s="90">
        <v>8043</v>
      </c>
      <c r="BN80" s="90" t="s">
        <v>541</v>
      </c>
      <c r="BS80" s="90" t="s">
        <v>478</v>
      </c>
      <c r="CH80" s="90">
        <v>10.9</v>
      </c>
      <c r="CM80" s="90" t="s">
        <v>513</v>
      </c>
      <c r="CO80" s="91" t="s">
        <v>777</v>
      </c>
      <c r="CR80" s="94">
        <v>147</v>
      </c>
      <c r="CS80" s="90">
        <v>40100</v>
      </c>
      <c r="CT80" s="90">
        <v>0</v>
      </c>
      <c r="CU80" s="98">
        <v>0</v>
      </c>
      <c r="CV80" s="90" t="s">
        <v>360</v>
      </c>
      <c r="CW80" s="90" t="s">
        <v>621</v>
      </c>
      <c r="CX80" s="93">
        <v>9.9999999999999995E-7</v>
      </c>
      <c r="CY80" s="82" t="s">
        <v>118</v>
      </c>
      <c r="CZ80" s="95">
        <v>46812</v>
      </c>
      <c r="DA80" s="76" cm="1">
        <f t="array" ref="DA80" xml:space="preserve"> _xlfn.IFS(CX80 = 1, CR80 * CS80 * 1000000, CX80 = 0.000001, CR80 * CS80 )</f>
        <v>5894700</v>
      </c>
      <c r="DB80" s="147">
        <v>5585637.0030097142</v>
      </c>
      <c r="DC80" s="76">
        <f t="shared" si="6"/>
        <v>5585637.0030097142</v>
      </c>
      <c r="DD80" s="79">
        <v>1.0294842133333333</v>
      </c>
      <c r="DE80" s="76">
        <f t="shared" si="5"/>
        <v>5750325.1160090128</v>
      </c>
      <c r="DF80" s="79">
        <v>1.18063329601791</v>
      </c>
      <c r="DG80" s="79">
        <f t="shared" si="7"/>
        <v>6.7890252948882912</v>
      </c>
      <c r="DH80" s="100">
        <v>3.9699999999999999E-2</v>
      </c>
      <c r="DI80" s="79">
        <f t="shared" si="9"/>
        <v>2.2460358683922096E-2</v>
      </c>
      <c r="DK80" s="76" t="str">
        <f t="shared" si="8"/>
        <v>7TW200104</v>
      </c>
    </row>
    <row r="81" spans="1:115" s="90" customFormat="1">
      <c r="A81" s="90" t="s">
        <v>778</v>
      </c>
      <c r="B81" s="90" t="s">
        <v>381</v>
      </c>
      <c r="F81" s="90" t="s">
        <v>344</v>
      </c>
      <c r="G81" s="90" t="s">
        <v>570</v>
      </c>
      <c r="H81" s="90" t="s">
        <v>570</v>
      </c>
      <c r="I81" s="90" t="s">
        <v>614</v>
      </c>
      <c r="J81" s="90" t="s">
        <v>147</v>
      </c>
      <c r="K81" s="90" t="s">
        <v>779</v>
      </c>
      <c r="L81" s="90" t="s">
        <v>780</v>
      </c>
      <c r="M81" s="90" t="s">
        <v>781</v>
      </c>
      <c r="N81" s="90" t="s">
        <v>351</v>
      </c>
      <c r="O81" s="90" t="s">
        <v>761</v>
      </c>
      <c r="S81" s="90" t="s">
        <v>522</v>
      </c>
      <c r="T81" s="90" t="s">
        <v>354</v>
      </c>
      <c r="Y81" s="90" t="s">
        <v>355</v>
      </c>
      <c r="Z81" s="78">
        <v>45648</v>
      </c>
      <c r="AA81" s="90" t="s">
        <v>356</v>
      </c>
      <c r="AB81" s="90" t="s">
        <v>782</v>
      </c>
      <c r="AC81" s="90">
        <v>476600</v>
      </c>
      <c r="AD81" s="90">
        <v>158000</v>
      </c>
      <c r="BI81" s="90">
        <v>21400</v>
      </c>
      <c r="BJ81" s="90">
        <v>1</v>
      </c>
      <c r="BK81" s="90">
        <v>0.25</v>
      </c>
      <c r="BL81" s="90" t="s">
        <v>628</v>
      </c>
      <c r="BM81" s="90">
        <v>6833</v>
      </c>
      <c r="BS81" s="90" t="s">
        <v>478</v>
      </c>
      <c r="CH81" s="90">
        <v>2.7</v>
      </c>
      <c r="CO81" s="91"/>
      <c r="CR81" s="94">
        <v>438</v>
      </c>
      <c r="CS81" s="90">
        <v>27900</v>
      </c>
      <c r="CT81" s="90">
        <v>0</v>
      </c>
      <c r="CU81" s="98">
        <v>0</v>
      </c>
      <c r="CV81" s="90" t="s">
        <v>360</v>
      </c>
      <c r="CW81" s="90" t="s">
        <v>621</v>
      </c>
      <c r="CX81" s="93">
        <v>9.9999999999999995E-7</v>
      </c>
      <c r="CY81" s="82" t="s">
        <v>118</v>
      </c>
      <c r="CZ81" s="95">
        <v>46313</v>
      </c>
      <c r="DA81" s="76" cm="1">
        <f t="array" ref="DA81" xml:space="preserve"> _xlfn.IFS(CX81 = 1, CR81 * CS81 * 1000000, CX81 = 0.000001, CR81 * CS81 )</f>
        <v>12220200</v>
      </c>
      <c r="DB81" s="147">
        <v>11579486.878751982</v>
      </c>
      <c r="DC81" s="76">
        <f t="shared" si="6"/>
        <v>11579486.878751982</v>
      </c>
      <c r="DD81" s="79">
        <v>1.0294842133333333</v>
      </c>
      <c r="DE81" s="76">
        <f t="shared" si="5"/>
        <v>11920898.940175639</v>
      </c>
      <c r="DF81" s="79">
        <v>1.18063329601791</v>
      </c>
      <c r="DG81" s="79">
        <f t="shared" si="7"/>
        <v>14.074210207235975</v>
      </c>
      <c r="DH81" s="100">
        <v>3.9699999999999999E-2</v>
      </c>
      <c r="DI81" s="79">
        <f t="shared" si="9"/>
        <v>4.6562178768939012E-2</v>
      </c>
      <c r="DK81" s="76" t="str">
        <f t="shared" si="8"/>
        <v>7TW200764</v>
      </c>
    </row>
    <row r="82" spans="1:115" s="90" customFormat="1">
      <c r="A82" s="90" t="s">
        <v>783</v>
      </c>
      <c r="B82" s="90" t="s">
        <v>381</v>
      </c>
      <c r="F82" s="90" t="s">
        <v>344</v>
      </c>
      <c r="G82" s="90" t="s">
        <v>570</v>
      </c>
      <c r="H82" s="90" t="s">
        <v>570</v>
      </c>
      <c r="I82" s="90" t="s">
        <v>614</v>
      </c>
      <c r="J82" s="90" t="s">
        <v>148</v>
      </c>
      <c r="K82" s="90" t="s">
        <v>784</v>
      </c>
      <c r="L82" s="90" t="s">
        <v>684</v>
      </c>
      <c r="M82" s="90" t="s">
        <v>685</v>
      </c>
      <c r="N82" s="90" t="s">
        <v>351</v>
      </c>
      <c r="O82" s="90" t="s">
        <v>618</v>
      </c>
      <c r="S82" s="90" t="s">
        <v>353</v>
      </c>
      <c r="T82" s="90" t="s">
        <v>354</v>
      </c>
      <c r="Y82" s="90" t="s">
        <v>355</v>
      </c>
      <c r="Z82" s="78">
        <v>45648</v>
      </c>
      <c r="AA82" s="90" t="s">
        <v>356</v>
      </c>
      <c r="AB82" s="90" t="s">
        <v>785</v>
      </c>
      <c r="AC82" s="90">
        <v>487900</v>
      </c>
      <c r="AD82" s="90">
        <v>132500</v>
      </c>
      <c r="BI82" s="90">
        <v>15500</v>
      </c>
      <c r="BJ82" s="90">
        <v>2</v>
      </c>
      <c r="BK82" s="90">
        <v>0.25</v>
      </c>
      <c r="BL82" s="90" t="s">
        <v>628</v>
      </c>
      <c r="BM82" s="90">
        <v>4296</v>
      </c>
      <c r="BS82" s="90" t="s">
        <v>478</v>
      </c>
      <c r="CH82" s="90">
        <v>2.4</v>
      </c>
      <c r="CO82" s="91"/>
      <c r="CR82" s="94">
        <v>438</v>
      </c>
      <c r="CS82" s="90">
        <v>17600</v>
      </c>
      <c r="CT82" s="90">
        <v>0</v>
      </c>
      <c r="CU82" s="98">
        <v>0</v>
      </c>
      <c r="CV82" s="90" t="s">
        <v>360</v>
      </c>
      <c r="CW82" s="90" t="s">
        <v>621</v>
      </c>
      <c r="CX82" s="93">
        <v>9.9999999999999995E-7</v>
      </c>
      <c r="CY82" s="82" t="s">
        <v>118</v>
      </c>
      <c r="CZ82" s="95">
        <v>46417</v>
      </c>
      <c r="DA82" s="76" cm="1">
        <f t="array" ref="DA82" xml:space="preserve"> _xlfn.IFS(CX82 = 1, CR82 * CS82 * 1000000, CX82 = 0.000001, CR82 * CS82 )</f>
        <v>7708800</v>
      </c>
      <c r="DB82" s="147">
        <v>7304622.5471697096</v>
      </c>
      <c r="DC82" s="76">
        <f t="shared" si="6"/>
        <v>7304622.5471697096</v>
      </c>
      <c r="DD82" s="79">
        <v>1.0294842133333333</v>
      </c>
      <c r="DE82" s="76">
        <f t="shared" si="5"/>
        <v>7519993.5966699375</v>
      </c>
      <c r="DF82" s="79">
        <v>1.18063329601791</v>
      </c>
      <c r="DG82" s="79">
        <f t="shared" si="7"/>
        <v>8.8783548260700069</v>
      </c>
      <c r="DH82" s="100">
        <v>3.9699999999999999E-2</v>
      </c>
      <c r="DI82" s="79">
        <f t="shared" si="9"/>
        <v>2.9372557216248273E-2</v>
      </c>
      <c r="DK82" s="76" t="str">
        <f t="shared" si="8"/>
        <v>7TW200693</v>
      </c>
    </row>
    <row r="83" spans="1:115" s="90" customFormat="1">
      <c r="A83" s="90" t="s">
        <v>786</v>
      </c>
      <c r="B83" s="90" t="s">
        <v>381</v>
      </c>
      <c r="F83" s="90" t="s">
        <v>344</v>
      </c>
      <c r="G83" s="90" t="s">
        <v>570</v>
      </c>
      <c r="H83" s="90" t="s">
        <v>631</v>
      </c>
      <c r="I83" s="90" t="s">
        <v>614</v>
      </c>
      <c r="J83" s="90" t="s">
        <v>149</v>
      </c>
      <c r="K83" s="90" t="s">
        <v>787</v>
      </c>
      <c r="L83" s="90" t="s">
        <v>773</v>
      </c>
      <c r="M83" s="90" t="s">
        <v>774</v>
      </c>
      <c r="N83" s="90" t="s">
        <v>351</v>
      </c>
      <c r="O83" s="90" t="s">
        <v>635</v>
      </c>
      <c r="S83" s="90" t="s">
        <v>522</v>
      </c>
      <c r="T83" s="90" t="s">
        <v>354</v>
      </c>
      <c r="Y83" s="90" t="s">
        <v>355</v>
      </c>
      <c r="Z83" s="78">
        <v>45648</v>
      </c>
      <c r="AA83" s="90" t="s">
        <v>356</v>
      </c>
      <c r="AB83" s="90" t="s">
        <v>788</v>
      </c>
      <c r="AC83" s="90">
        <v>523600</v>
      </c>
      <c r="AD83" s="90">
        <v>209700</v>
      </c>
      <c r="BI83" s="90">
        <v>22505</v>
      </c>
      <c r="BJ83" s="90" t="s">
        <v>637</v>
      </c>
      <c r="BK83" s="90" t="s">
        <v>789</v>
      </c>
      <c r="BL83" s="90" t="s">
        <v>639</v>
      </c>
      <c r="BM83" s="90">
        <v>4694</v>
      </c>
      <c r="BN83" s="90" t="s">
        <v>541</v>
      </c>
      <c r="BS83" s="90" t="s">
        <v>478</v>
      </c>
      <c r="CH83" s="90">
        <v>3.1</v>
      </c>
      <c r="CM83" s="90" t="s">
        <v>513</v>
      </c>
      <c r="CO83" s="91" t="s">
        <v>777</v>
      </c>
      <c r="CR83" s="94">
        <v>78</v>
      </c>
      <c r="CS83" s="90">
        <v>31800</v>
      </c>
      <c r="CT83" s="90">
        <v>0</v>
      </c>
      <c r="CU83" s="98">
        <v>0</v>
      </c>
      <c r="CV83" s="90" t="s">
        <v>360</v>
      </c>
      <c r="CW83" s="90" t="s">
        <v>621</v>
      </c>
      <c r="CX83" s="93">
        <v>9.9999999999999995E-7</v>
      </c>
      <c r="CY83" s="82" t="s">
        <v>118</v>
      </c>
      <c r="CZ83" s="95">
        <v>46196</v>
      </c>
      <c r="DA83" s="76" cm="1">
        <f t="array" ref="DA83" xml:space="preserve"> _xlfn.IFS(CX83 = 1, CR83 * CS83 * 1000000, CX83 = 0.000001, CR83 * CS83 )</f>
        <v>2480400</v>
      </c>
      <c r="DB83" s="147">
        <v>2350350.9970423086</v>
      </c>
      <c r="DC83" s="76">
        <f t="shared" si="6"/>
        <v>2350350.9970423086</v>
      </c>
      <c r="DD83" s="79">
        <v>1.0294842133333333</v>
      </c>
      <c r="DE83" s="76">
        <f t="shared" si="5"/>
        <v>2419649.2472473164</v>
      </c>
      <c r="DF83" s="79">
        <v>1.18063329601791</v>
      </c>
      <c r="DG83" s="79">
        <f t="shared" si="7"/>
        <v>2.8567184659848541</v>
      </c>
      <c r="DH83" s="100">
        <v>3.9699999999999999E-2</v>
      </c>
      <c r="DI83" s="79">
        <f t="shared" si="9"/>
        <v>9.4509769249665598E-3</v>
      </c>
      <c r="DK83" s="76" t="str">
        <f t="shared" si="8"/>
        <v>7TW200105</v>
      </c>
    </row>
    <row r="84" spans="1:115" s="90" customFormat="1">
      <c r="A84" s="90" t="s">
        <v>790</v>
      </c>
      <c r="B84" s="90" t="s">
        <v>381</v>
      </c>
      <c r="F84" s="90" t="s">
        <v>498</v>
      </c>
      <c r="G84" s="90" t="s">
        <v>570</v>
      </c>
      <c r="H84" s="90" t="s">
        <v>631</v>
      </c>
      <c r="I84" s="90" t="s">
        <v>614</v>
      </c>
      <c r="J84" s="90" t="s">
        <v>150</v>
      </c>
      <c r="K84" s="90" t="s">
        <v>791</v>
      </c>
      <c r="L84" s="90" t="s">
        <v>792</v>
      </c>
      <c r="M84" s="90" t="s">
        <v>793</v>
      </c>
      <c r="N84" s="90" t="s">
        <v>351</v>
      </c>
      <c r="O84" s="90" t="s">
        <v>673</v>
      </c>
      <c r="S84" s="90" t="s">
        <v>651</v>
      </c>
      <c r="U84" s="90" t="s">
        <v>794</v>
      </c>
      <c r="W84" s="90" t="s">
        <v>714</v>
      </c>
      <c r="Y84" s="90" t="s">
        <v>652</v>
      </c>
      <c r="Z84" s="78">
        <v>45648</v>
      </c>
      <c r="AA84" s="90" t="s">
        <v>356</v>
      </c>
      <c r="AB84" s="90" t="s">
        <v>795</v>
      </c>
      <c r="AC84" s="90">
        <v>495670</v>
      </c>
      <c r="AD84" s="90">
        <v>205530</v>
      </c>
      <c r="AG84" s="90" t="s">
        <v>796</v>
      </c>
      <c r="AP84" s="90" t="s">
        <v>797</v>
      </c>
      <c r="AQ84" s="90" t="s">
        <v>797</v>
      </c>
      <c r="AV84" s="90" t="s">
        <v>478</v>
      </c>
      <c r="BR84" s="90" t="s">
        <v>798</v>
      </c>
      <c r="BS84" s="90" t="s">
        <v>799</v>
      </c>
      <c r="BT84" s="90">
        <v>3</v>
      </c>
      <c r="BU84" s="90" t="s">
        <v>800</v>
      </c>
      <c r="BX84" s="90">
        <v>3327</v>
      </c>
      <c r="BY84" s="90">
        <v>9.09</v>
      </c>
      <c r="CA84" s="90">
        <v>3327</v>
      </c>
      <c r="CB84" s="90">
        <v>9.09</v>
      </c>
      <c r="CD84" s="90">
        <v>5.5</v>
      </c>
      <c r="CE84" s="90">
        <v>0</v>
      </c>
      <c r="CF84" s="90">
        <v>0</v>
      </c>
      <c r="CH84" s="90">
        <v>5</v>
      </c>
      <c r="CO84" s="91" t="s">
        <v>796</v>
      </c>
      <c r="CR84" s="94">
        <v>20.081499999999998</v>
      </c>
      <c r="CS84" s="90">
        <v>1</v>
      </c>
      <c r="CT84" s="90">
        <v>0</v>
      </c>
      <c r="CU84" s="98" t="s">
        <v>629</v>
      </c>
      <c r="CV84" s="90" t="s">
        <v>498</v>
      </c>
      <c r="CW84" s="90" t="s">
        <v>62</v>
      </c>
      <c r="CX84" s="93">
        <v>1</v>
      </c>
      <c r="CY84" s="82" t="s">
        <v>118</v>
      </c>
      <c r="CZ84" s="95">
        <v>46904</v>
      </c>
      <c r="DA84" s="76" cm="1">
        <f t="array" ref="DA84" xml:space="preserve"> _xlfn.IFS(CX84 = 1, CR84 * CS84 * 1000000, CX84 = 0.000001, CR84 * CS84 )</f>
        <v>20081500</v>
      </c>
      <c r="DC84" s="76">
        <f t="shared" si="6"/>
        <v>20081500</v>
      </c>
      <c r="DD84" s="79">
        <v>1.0294842133333333</v>
      </c>
      <c r="DE84" s="76">
        <f t="shared" si="5"/>
        <v>20673587.230053332</v>
      </c>
      <c r="DF84" s="79">
        <v>1.18063329601791</v>
      </c>
      <c r="DG84" s="79">
        <f t="shared" si="7"/>
        <v>24.407925431931641</v>
      </c>
      <c r="DH84" s="100">
        <v>3.9699999999999999E-2</v>
      </c>
      <c r="DI84" s="79">
        <f t="shared" si="9"/>
        <v>8.0749553303973848E-2</v>
      </c>
      <c r="DK84" s="76" t="str">
        <f t="shared" si="8"/>
        <v>7TW100044</v>
      </c>
    </row>
    <row r="85" spans="1:115" s="90" customFormat="1">
      <c r="A85" s="90" t="s">
        <v>801</v>
      </c>
      <c r="B85" s="90" t="s">
        <v>802</v>
      </c>
      <c r="F85" s="90" t="s">
        <v>344</v>
      </c>
      <c r="G85" s="90" t="s">
        <v>570</v>
      </c>
      <c r="H85" s="90" t="s">
        <v>570</v>
      </c>
      <c r="I85" s="90" t="s">
        <v>614</v>
      </c>
      <c r="J85" s="90" t="s">
        <v>151</v>
      </c>
      <c r="K85" s="90" t="s">
        <v>803</v>
      </c>
      <c r="L85" s="90" t="s">
        <v>804</v>
      </c>
      <c r="M85" s="90" t="s">
        <v>805</v>
      </c>
      <c r="N85" s="90" t="s">
        <v>351</v>
      </c>
      <c r="O85" s="90" t="s">
        <v>618</v>
      </c>
      <c r="S85" s="90" t="s">
        <v>353</v>
      </c>
      <c r="T85" s="90" t="s">
        <v>354</v>
      </c>
      <c r="Y85" s="90" t="s">
        <v>355</v>
      </c>
      <c r="Z85" s="78">
        <v>45648</v>
      </c>
      <c r="AA85" s="90" t="s">
        <v>356</v>
      </c>
      <c r="AB85" s="90" t="s">
        <v>806</v>
      </c>
      <c r="AC85" s="90">
        <v>496000</v>
      </c>
      <c r="AD85" s="90">
        <v>154200</v>
      </c>
      <c r="BI85" s="90">
        <v>15800</v>
      </c>
      <c r="BJ85" s="90">
        <v>2</v>
      </c>
      <c r="BK85" s="90">
        <v>0.3</v>
      </c>
      <c r="BL85" s="90" t="s">
        <v>807</v>
      </c>
      <c r="BM85" s="90">
        <v>6275</v>
      </c>
      <c r="BS85" s="90" t="s">
        <v>478</v>
      </c>
      <c r="CH85" s="90">
        <v>2</v>
      </c>
      <c r="CO85" s="91"/>
      <c r="CR85" s="94">
        <v>754</v>
      </c>
      <c r="CS85" s="90">
        <v>10500</v>
      </c>
      <c r="CT85" s="90">
        <v>0</v>
      </c>
      <c r="CU85" s="98">
        <v>0</v>
      </c>
      <c r="CV85" s="90" t="s">
        <v>360</v>
      </c>
      <c r="CW85" s="90" t="s">
        <v>621</v>
      </c>
      <c r="CX85" s="93">
        <v>9.9999999999999995E-7</v>
      </c>
      <c r="CY85" s="82" t="s">
        <v>118</v>
      </c>
      <c r="CZ85" s="95">
        <v>47182</v>
      </c>
      <c r="DA85" s="76" cm="1">
        <f t="array" ref="DA85" xml:space="preserve"> _xlfn.IFS(CX85 = 1, CR85 * CS85 * 1000000, CX85 = 0.000001, CR85 * CS85 )</f>
        <v>7917000</v>
      </c>
      <c r="DB85" s="147">
        <v>7501906.4842702607</v>
      </c>
      <c r="DC85" s="76">
        <f t="shared" si="6"/>
        <v>7501906.4842702607</v>
      </c>
      <c r="DD85" s="79">
        <v>1.0294842133333333</v>
      </c>
      <c r="DE85" s="76">
        <f t="shared" si="5"/>
        <v>7723094.2954592016</v>
      </c>
      <c r="DF85" s="79">
        <v>1.18063329601791</v>
      </c>
      <c r="DG85" s="79">
        <f t="shared" si="7"/>
        <v>9.1181422735051161</v>
      </c>
      <c r="DH85" s="100">
        <v>3.9699999999999999E-2</v>
      </c>
      <c r="DI85" s="79">
        <f t="shared" si="9"/>
        <v>3.0165854021512759E-2</v>
      </c>
      <c r="DK85" s="76" t="str">
        <f t="shared" si="8"/>
        <v>7TW300093</v>
      </c>
    </row>
    <row r="86" spans="1:115" s="90" customFormat="1">
      <c r="A86" s="90" t="s">
        <v>808</v>
      </c>
      <c r="B86" s="90" t="s">
        <v>381</v>
      </c>
      <c r="F86" s="90" t="s">
        <v>344</v>
      </c>
      <c r="G86" s="90" t="s">
        <v>570</v>
      </c>
      <c r="H86" s="90" t="s">
        <v>571</v>
      </c>
      <c r="I86" s="90" t="s">
        <v>614</v>
      </c>
      <c r="J86" s="90" t="s">
        <v>152</v>
      </c>
      <c r="K86" s="90" t="s">
        <v>809</v>
      </c>
      <c r="L86" s="90" t="s">
        <v>810</v>
      </c>
      <c r="M86" s="90" t="s">
        <v>811</v>
      </c>
      <c r="N86" s="90" t="s">
        <v>351</v>
      </c>
      <c r="O86" s="90" t="s">
        <v>812</v>
      </c>
      <c r="S86" s="90" t="s">
        <v>522</v>
      </c>
      <c r="T86" s="90" t="s">
        <v>354</v>
      </c>
      <c r="Y86" s="90" t="s">
        <v>355</v>
      </c>
      <c r="Z86" s="78">
        <v>45648</v>
      </c>
      <c r="AA86" s="90" t="s">
        <v>356</v>
      </c>
      <c r="AB86" s="90" t="s">
        <v>813</v>
      </c>
      <c r="AC86" s="90">
        <v>518800</v>
      </c>
      <c r="AD86" s="90">
        <v>144900</v>
      </c>
      <c r="BI86" s="90">
        <v>5989</v>
      </c>
      <c r="BK86" s="90" t="s">
        <v>814</v>
      </c>
      <c r="BL86" s="90" t="s">
        <v>815</v>
      </c>
      <c r="BM86" s="90">
        <v>1211</v>
      </c>
      <c r="BS86" s="90" t="s">
        <v>478</v>
      </c>
      <c r="CH86" s="90">
        <v>7</v>
      </c>
      <c r="CO86" s="91"/>
      <c r="CR86" s="94">
        <v>754</v>
      </c>
      <c r="CS86" s="90">
        <v>7200</v>
      </c>
      <c r="CT86" s="90">
        <v>0</v>
      </c>
      <c r="CU86" s="98" t="s">
        <v>629</v>
      </c>
      <c r="CV86" s="90" t="s">
        <v>360</v>
      </c>
      <c r="CW86" s="90" t="s">
        <v>621</v>
      </c>
      <c r="CX86" s="93">
        <v>9.9999999999999995E-7</v>
      </c>
      <c r="CY86" s="82" t="s">
        <v>118</v>
      </c>
      <c r="CZ86" s="95">
        <v>46399</v>
      </c>
      <c r="DA86" s="76" cm="1">
        <f t="array" ref="DA86" xml:space="preserve"> _xlfn.IFS(CX86 = 1, CR86 * CS86 * 1000000, CX86 = 0.000001, CR86 * CS86 )</f>
        <v>5428800</v>
      </c>
      <c r="DB86" s="147">
        <v>5144164.4463567501</v>
      </c>
      <c r="DC86" s="76">
        <f t="shared" si="6"/>
        <v>5144164.4463567501</v>
      </c>
      <c r="DD86" s="79">
        <v>1.0294842133333333</v>
      </c>
      <c r="DE86" s="76">
        <f t="shared" si="5"/>
        <v>5295836.0883148806</v>
      </c>
      <c r="DF86" s="79">
        <v>1.18063329601791</v>
      </c>
      <c r="DG86" s="79">
        <f t="shared" si="7"/>
        <v>6.2524404161177927</v>
      </c>
      <c r="DH86" s="100">
        <v>3.9699999999999999E-2</v>
      </c>
      <c r="DI86" s="79">
        <f t="shared" si="9"/>
        <v>2.0685157043323032E-2</v>
      </c>
      <c r="DK86" s="76" t="str">
        <f t="shared" si="8"/>
        <v>7TW200154</v>
      </c>
    </row>
    <row r="87" spans="1:115" s="90" customFormat="1">
      <c r="A87" s="90" t="s">
        <v>816</v>
      </c>
      <c r="B87" s="90" t="s">
        <v>381</v>
      </c>
      <c r="F87" s="90" t="s">
        <v>498</v>
      </c>
      <c r="G87" s="90" t="s">
        <v>570</v>
      </c>
      <c r="H87" s="90" t="s">
        <v>631</v>
      </c>
      <c r="I87" s="90" t="s">
        <v>614</v>
      </c>
      <c r="J87" s="90" t="s">
        <v>709</v>
      </c>
      <c r="K87" s="90" t="s">
        <v>817</v>
      </c>
      <c r="L87" s="90" t="s">
        <v>711</v>
      </c>
      <c r="M87" s="90" t="s">
        <v>712</v>
      </c>
      <c r="N87" s="90" t="s">
        <v>351</v>
      </c>
      <c r="O87" s="90" t="s">
        <v>713</v>
      </c>
      <c r="S87" s="90" t="s">
        <v>714</v>
      </c>
      <c r="Y87" s="90" t="s">
        <v>652</v>
      </c>
      <c r="Z87" s="78">
        <v>45648</v>
      </c>
      <c r="AA87" s="90" t="s">
        <v>356</v>
      </c>
      <c r="AB87" s="90" t="s">
        <v>715</v>
      </c>
      <c r="AC87" s="90">
        <v>536300</v>
      </c>
      <c r="AD87" s="90">
        <v>195200</v>
      </c>
      <c r="AG87" s="90" t="s">
        <v>716</v>
      </c>
      <c r="AV87" s="90" t="s">
        <v>478</v>
      </c>
      <c r="BS87" s="90" t="s">
        <v>478</v>
      </c>
      <c r="BT87" s="90" t="s">
        <v>717</v>
      </c>
      <c r="BU87" s="90" t="s">
        <v>658</v>
      </c>
      <c r="BX87" s="90">
        <v>200937</v>
      </c>
      <c r="BY87" s="90">
        <v>2636</v>
      </c>
      <c r="BZ87" s="90" t="s">
        <v>512</v>
      </c>
      <c r="CH87" s="90">
        <v>10</v>
      </c>
      <c r="CO87" s="91" t="s">
        <v>722</v>
      </c>
      <c r="CR87" s="94">
        <v>5.5940000000000003</v>
      </c>
      <c r="CS87" s="90">
        <v>1</v>
      </c>
      <c r="CT87" s="90">
        <v>0</v>
      </c>
      <c r="CU87" s="98" t="s">
        <v>629</v>
      </c>
      <c r="CV87" s="90" t="s">
        <v>498</v>
      </c>
      <c r="CW87" s="90" t="s">
        <v>62</v>
      </c>
      <c r="CX87" s="93">
        <v>1</v>
      </c>
      <c r="CY87" s="82" t="s">
        <v>118</v>
      </c>
      <c r="CZ87" s="95">
        <v>46479</v>
      </c>
      <c r="DA87" s="76" cm="1">
        <f t="array" ref="DA87" xml:space="preserve"> _xlfn.IFS(CX87 = 1, CR87 * CS87 * 1000000, CX87 = 0.000001, CR87 * CS87 )</f>
        <v>5594000</v>
      </c>
      <c r="DC87" s="76">
        <f t="shared" si="6"/>
        <v>5594000</v>
      </c>
      <c r="DD87" s="79">
        <v>1.0294842133333333</v>
      </c>
      <c r="DE87" s="76">
        <f t="shared" si="5"/>
        <v>5758934.6893866668</v>
      </c>
      <c r="DF87" s="79">
        <v>1.18063329601791</v>
      </c>
      <c r="DG87" s="79">
        <f t="shared" si="7"/>
        <v>6.7991900438824597</v>
      </c>
      <c r="DH87" s="100">
        <v>3.9699999999999999E-2</v>
      </c>
      <c r="DI87" s="79">
        <f t="shared" si="9"/>
        <v>2.2493987061844471E-2</v>
      </c>
      <c r="DJ87" s="90" t="s">
        <v>818</v>
      </c>
      <c r="DK87" s="76" t="str">
        <f t="shared" si="8"/>
        <v>7TW100021AoN group</v>
      </c>
    </row>
    <row r="88" spans="1:115" s="90" customFormat="1">
      <c r="A88" s="90" t="s">
        <v>819</v>
      </c>
      <c r="B88" s="90" t="s">
        <v>381</v>
      </c>
      <c r="F88" s="90" t="s">
        <v>344</v>
      </c>
      <c r="G88" s="90" t="s">
        <v>570</v>
      </c>
      <c r="H88" s="90" t="s">
        <v>570</v>
      </c>
      <c r="I88" s="90" t="s">
        <v>614</v>
      </c>
      <c r="J88" s="90" t="s">
        <v>154</v>
      </c>
      <c r="K88" s="90" t="s">
        <v>820</v>
      </c>
      <c r="L88" s="90" t="s">
        <v>821</v>
      </c>
      <c r="M88" s="90" t="s">
        <v>822</v>
      </c>
      <c r="N88" s="90" t="s">
        <v>351</v>
      </c>
      <c r="O88" s="90" t="s">
        <v>733</v>
      </c>
      <c r="S88" s="90" t="s">
        <v>353</v>
      </c>
      <c r="T88" s="90" t="s">
        <v>354</v>
      </c>
      <c r="Y88" s="90" t="s">
        <v>355</v>
      </c>
      <c r="Z88" s="78">
        <v>45648</v>
      </c>
      <c r="AA88" s="90" t="s">
        <v>356</v>
      </c>
      <c r="AB88" s="90" t="s">
        <v>823</v>
      </c>
      <c r="AC88" s="90">
        <v>470900</v>
      </c>
      <c r="AD88" s="90">
        <v>198200</v>
      </c>
      <c r="BI88" s="90">
        <v>400</v>
      </c>
      <c r="BK88" s="90">
        <v>1</v>
      </c>
      <c r="BL88" s="90" t="s">
        <v>628</v>
      </c>
      <c r="BM88" s="90">
        <v>117</v>
      </c>
      <c r="BS88" s="90" t="s">
        <v>478</v>
      </c>
      <c r="CH88" s="90">
        <v>6.3</v>
      </c>
      <c r="CO88" s="91"/>
      <c r="CR88" s="94">
        <v>3286</v>
      </c>
      <c r="CS88" s="90">
        <v>400</v>
      </c>
      <c r="CT88" s="90">
        <v>0</v>
      </c>
      <c r="CU88" s="98" t="s">
        <v>629</v>
      </c>
      <c r="CV88" s="90" t="s">
        <v>360</v>
      </c>
      <c r="CW88" s="90" t="s">
        <v>621</v>
      </c>
      <c r="CX88" s="93">
        <v>9.9999999999999995E-7</v>
      </c>
      <c r="CY88" s="82" t="s">
        <v>118</v>
      </c>
      <c r="CZ88" s="95">
        <v>46971</v>
      </c>
      <c r="DA88" s="76" cm="1">
        <f t="array" ref="DA88" xml:space="preserve"> _xlfn.IFS(CX88 = 1, CR88 * CS88 * 1000000, CX88 = 0.000001, CR88 * CS88 )</f>
        <v>1314400</v>
      </c>
      <c r="DB88" s="147">
        <v>1245485.1437318216</v>
      </c>
      <c r="DC88" s="76">
        <f t="shared" si="6"/>
        <v>1245485.1437318216</v>
      </c>
      <c r="DD88" s="79">
        <v>1.0294842133333333</v>
      </c>
      <c r="DE88" s="76">
        <f t="shared" si="5"/>
        <v>1282207.2934131077</v>
      </c>
      <c r="DF88" s="79">
        <v>1.18063329601791</v>
      </c>
      <c r="DG88" s="79">
        <f t="shared" si="7"/>
        <v>1.5138166230005208</v>
      </c>
      <c r="DH88" s="100">
        <v>3.9699999999999999E-2</v>
      </c>
      <c r="DI88" s="79">
        <f t="shared" si="9"/>
        <v>5.0082099944267228E-3</v>
      </c>
      <c r="DK88" s="76" t="str">
        <f t="shared" si="8"/>
        <v>7TW200700</v>
      </c>
    </row>
    <row r="89" spans="1:115" s="90" customFormat="1">
      <c r="A89" s="90" t="s">
        <v>824</v>
      </c>
      <c r="B89" s="90" t="s">
        <v>381</v>
      </c>
      <c r="F89" s="90" t="s">
        <v>344</v>
      </c>
      <c r="G89" s="90" t="s">
        <v>570</v>
      </c>
      <c r="H89" s="90" t="s">
        <v>631</v>
      </c>
      <c r="I89" s="90" t="s">
        <v>614</v>
      </c>
      <c r="J89" s="90" t="s">
        <v>155</v>
      </c>
      <c r="K89" s="90" t="s">
        <v>825</v>
      </c>
      <c r="L89" s="90" t="s">
        <v>773</v>
      </c>
      <c r="M89" s="90" t="s">
        <v>774</v>
      </c>
      <c r="N89" s="90" t="s">
        <v>351</v>
      </c>
      <c r="O89" s="90" t="s">
        <v>635</v>
      </c>
      <c r="S89" s="90" t="s">
        <v>522</v>
      </c>
      <c r="T89" s="90" t="s">
        <v>354</v>
      </c>
      <c r="Y89" s="90" t="s">
        <v>355</v>
      </c>
      <c r="Z89" s="78">
        <v>45648</v>
      </c>
      <c r="AA89" s="90" t="s">
        <v>356</v>
      </c>
      <c r="AB89" s="90" t="s">
        <v>826</v>
      </c>
      <c r="AC89" s="90">
        <v>512350</v>
      </c>
      <c r="AD89" s="90">
        <v>217840</v>
      </c>
      <c r="BI89" s="90">
        <v>174500</v>
      </c>
      <c r="BJ89" s="90" t="s">
        <v>637</v>
      </c>
      <c r="BK89" s="90" t="s">
        <v>667</v>
      </c>
      <c r="BL89" s="90" t="s">
        <v>639</v>
      </c>
      <c r="BM89" s="90">
        <v>44418</v>
      </c>
      <c r="BN89" s="90" t="s">
        <v>541</v>
      </c>
      <c r="BS89" s="90" t="s">
        <v>478</v>
      </c>
      <c r="CH89" s="90">
        <v>4.5</v>
      </c>
      <c r="CM89" s="90" t="s">
        <v>513</v>
      </c>
      <c r="CO89" s="91" t="s">
        <v>777</v>
      </c>
      <c r="CR89" s="94">
        <v>55</v>
      </c>
      <c r="CS89" s="90">
        <v>201600</v>
      </c>
      <c r="CT89" s="90">
        <v>0</v>
      </c>
      <c r="CU89" s="98">
        <v>0</v>
      </c>
      <c r="CV89" s="90" t="s">
        <v>360</v>
      </c>
      <c r="CW89" s="90" t="s">
        <v>621</v>
      </c>
      <c r="CX89" s="93">
        <v>9.9999999999999995E-7</v>
      </c>
      <c r="CY89" s="82" t="s">
        <v>118</v>
      </c>
      <c r="CZ89" s="95">
        <v>46965</v>
      </c>
      <c r="DA89" s="76" cm="1">
        <f t="array" ref="DA89" xml:space="preserve"> _xlfn.IFS(CX89 = 1, CR89 * CS89 * 1000000, CX89 = 0.000001, CR89 * CS89 )</f>
        <v>11088000</v>
      </c>
      <c r="DB89" s="147">
        <v>10506648.869216705</v>
      </c>
      <c r="DC89" s="76">
        <f t="shared" si="6"/>
        <v>10506648.869216705</v>
      </c>
      <c r="DD89" s="79">
        <v>1.0294842133333333</v>
      </c>
      <c r="DE89" s="76">
        <f t="shared" si="5"/>
        <v>10816429.145895114</v>
      </c>
      <c r="DF89" s="79">
        <v>1.18063329601791</v>
      </c>
      <c r="DG89" s="79">
        <f t="shared" si="7"/>
        <v>12.770236393662335</v>
      </c>
      <c r="DH89" s="100">
        <v>3.9699999999999999E-2</v>
      </c>
      <c r="DI89" s="79">
        <f t="shared" si="9"/>
        <v>4.2248198735699564E-2</v>
      </c>
      <c r="DK89" s="76" t="str">
        <f t="shared" si="8"/>
        <v>7TW200103</v>
      </c>
    </row>
    <row r="90" spans="1:115" s="90" customFormat="1">
      <c r="A90" s="90" t="s">
        <v>827</v>
      </c>
      <c r="B90" s="90" t="s">
        <v>381</v>
      </c>
      <c r="F90" s="90" t="s">
        <v>344</v>
      </c>
      <c r="G90" s="90" t="s">
        <v>570</v>
      </c>
      <c r="H90" s="90" t="s">
        <v>631</v>
      </c>
      <c r="I90" s="90" t="s">
        <v>614</v>
      </c>
      <c r="J90" s="90" t="s">
        <v>156</v>
      </c>
      <c r="K90" s="90" t="s">
        <v>828</v>
      </c>
      <c r="L90" s="90" t="s">
        <v>829</v>
      </c>
      <c r="M90" s="90" t="s">
        <v>830</v>
      </c>
      <c r="N90" s="90" t="s">
        <v>351</v>
      </c>
      <c r="O90" s="90" t="s">
        <v>673</v>
      </c>
      <c r="S90" s="90" t="s">
        <v>522</v>
      </c>
      <c r="T90" s="90" t="s">
        <v>354</v>
      </c>
      <c r="Y90" s="90" t="s">
        <v>355</v>
      </c>
      <c r="Z90" s="78">
        <v>45648</v>
      </c>
      <c r="AA90" s="90" t="s">
        <v>356</v>
      </c>
      <c r="AB90" s="90" t="s">
        <v>831</v>
      </c>
      <c r="AC90" s="90">
        <v>504200</v>
      </c>
      <c r="AD90" s="90">
        <v>191940</v>
      </c>
      <c r="BI90" s="90">
        <v>522780</v>
      </c>
      <c r="BJ90" s="90" t="s">
        <v>637</v>
      </c>
      <c r="BK90" s="90" t="s">
        <v>667</v>
      </c>
      <c r="BL90" s="90" t="s">
        <v>639</v>
      </c>
      <c r="BM90" s="90">
        <v>130000</v>
      </c>
      <c r="BN90" s="90" t="s">
        <v>541</v>
      </c>
      <c r="BS90" s="90" t="s">
        <v>478</v>
      </c>
      <c r="CH90" s="90">
        <v>12.042999999999999</v>
      </c>
      <c r="CM90" s="90" t="s">
        <v>513</v>
      </c>
      <c r="CO90" s="91" t="s">
        <v>675</v>
      </c>
      <c r="CR90" s="94">
        <v>55</v>
      </c>
      <c r="CS90" s="90">
        <v>575300</v>
      </c>
      <c r="CT90" s="90">
        <v>0</v>
      </c>
      <c r="CU90" s="98">
        <v>0</v>
      </c>
      <c r="CV90" s="90" t="s">
        <v>360</v>
      </c>
      <c r="CW90" s="90" t="s">
        <v>621</v>
      </c>
      <c r="CX90" s="93">
        <v>9.9999999999999995E-7</v>
      </c>
      <c r="CY90" s="82" t="s">
        <v>118</v>
      </c>
      <c r="CZ90" s="95">
        <v>47725</v>
      </c>
      <c r="DA90" s="76" cm="1">
        <f t="array" ref="DA90" xml:space="preserve"> _xlfn.IFS(CX90 = 1, CR90 * CS90 * 1000000, CX90 = 0.000001, CR90 * CS90 )</f>
        <v>31641500</v>
      </c>
      <c r="DB90" s="147">
        <v>29982515.349505804</v>
      </c>
      <c r="DC90" s="76">
        <f t="shared" si="6"/>
        <v>29982515.349505804</v>
      </c>
      <c r="DD90" s="79">
        <v>1.0294842133333333</v>
      </c>
      <c r="DE90" s="76">
        <f t="shared" si="5"/>
        <v>30866526.228340574</v>
      </c>
      <c r="DF90" s="79">
        <v>1.18063329601791</v>
      </c>
      <c r="DG90" s="79">
        <f t="shared" si="7"/>
        <v>36.442048597589</v>
      </c>
      <c r="DH90" s="100">
        <v>3.9699999999999999E-2</v>
      </c>
      <c r="DI90" s="79">
        <f t="shared" si="9"/>
        <v>0.12056244411035694</v>
      </c>
      <c r="DK90" s="76" t="str">
        <f t="shared" si="8"/>
        <v>7TW200123</v>
      </c>
    </row>
    <row r="91" spans="1:115" s="90" customFormat="1">
      <c r="A91" s="90" t="s">
        <v>832</v>
      </c>
      <c r="B91" s="90" t="s">
        <v>381</v>
      </c>
      <c r="F91" s="90" t="s">
        <v>344</v>
      </c>
      <c r="G91" s="90" t="s">
        <v>570</v>
      </c>
      <c r="H91" s="90" t="s">
        <v>570</v>
      </c>
      <c r="I91" s="90" t="s">
        <v>614</v>
      </c>
      <c r="J91" s="90" t="s">
        <v>157</v>
      </c>
      <c r="K91" s="90" t="s">
        <v>833</v>
      </c>
      <c r="L91" s="90" t="s">
        <v>834</v>
      </c>
      <c r="M91" s="90" t="s">
        <v>835</v>
      </c>
      <c r="N91" s="90" t="s">
        <v>351</v>
      </c>
      <c r="O91" s="90" t="s">
        <v>836</v>
      </c>
      <c r="S91" s="90" t="s">
        <v>353</v>
      </c>
      <c r="T91" s="90" t="s">
        <v>354</v>
      </c>
      <c r="Y91" s="90" t="s">
        <v>355</v>
      </c>
      <c r="Z91" s="78">
        <v>45648</v>
      </c>
      <c r="AA91" s="90" t="s">
        <v>356</v>
      </c>
      <c r="AB91" s="90" t="s">
        <v>837</v>
      </c>
      <c r="AC91" s="90">
        <v>464422</v>
      </c>
      <c r="AD91" s="90">
        <v>222548</v>
      </c>
      <c r="BI91" s="90">
        <v>2470</v>
      </c>
      <c r="BK91" s="90">
        <v>0.9</v>
      </c>
      <c r="BL91" s="90" t="s">
        <v>707</v>
      </c>
      <c r="BM91" s="90">
        <v>708</v>
      </c>
      <c r="BS91" s="90" t="s">
        <v>478</v>
      </c>
      <c r="CH91" s="90">
        <v>8</v>
      </c>
      <c r="CO91" s="91"/>
      <c r="CR91" s="94">
        <v>474</v>
      </c>
      <c r="CS91" s="90">
        <v>1800</v>
      </c>
      <c r="CT91" s="90">
        <v>0</v>
      </c>
      <c r="CU91" s="98" t="s">
        <v>629</v>
      </c>
      <c r="CV91" s="90" t="s">
        <v>360</v>
      </c>
      <c r="CW91" s="90" t="s">
        <v>621</v>
      </c>
      <c r="CX91" s="93">
        <v>9.9999999999999995E-7</v>
      </c>
      <c r="CY91" s="82" t="s">
        <v>118</v>
      </c>
      <c r="CZ91" s="95">
        <v>46379</v>
      </c>
      <c r="DA91" s="76" cm="1">
        <f t="array" ref="DA91" xml:space="preserve"> _xlfn.IFS(CX91 = 1, CR91 * CS91 * 1000000, CX91 = 0.000001, CR91 * CS91 )</f>
        <v>853200</v>
      </c>
      <c r="DB91" s="147">
        <v>808466.16298842826</v>
      </c>
      <c r="DC91" s="76">
        <f t="shared" si="6"/>
        <v>808466.16298842826</v>
      </c>
      <c r="DD91" s="79">
        <v>1.0294842133333333</v>
      </c>
      <c r="DE91" s="76">
        <f t="shared" si="5"/>
        <v>832303.15181076049</v>
      </c>
      <c r="DF91" s="79">
        <v>1.18063329601791</v>
      </c>
      <c r="DG91" s="79">
        <f t="shared" si="7"/>
        <v>0.98264481340843313</v>
      </c>
      <c r="DH91" s="100">
        <v>3.9699999999999999E-2</v>
      </c>
      <c r="DI91" s="79">
        <f t="shared" si="9"/>
        <v>3.2509165910262327E-3</v>
      </c>
      <c r="DK91" s="76" t="str">
        <f t="shared" si="8"/>
        <v>7TW200705</v>
      </c>
    </row>
    <row r="92" spans="1:115" s="90" customFormat="1">
      <c r="A92" s="90" t="s">
        <v>838</v>
      </c>
      <c r="B92" s="90" t="s">
        <v>381</v>
      </c>
      <c r="F92" s="90" t="s">
        <v>344</v>
      </c>
      <c r="G92" s="90" t="s">
        <v>570</v>
      </c>
      <c r="H92" s="90" t="s">
        <v>571</v>
      </c>
      <c r="I92" s="90" t="s">
        <v>614</v>
      </c>
      <c r="J92" s="90" t="s">
        <v>158</v>
      </c>
      <c r="K92" s="90" t="s">
        <v>839</v>
      </c>
      <c r="L92" s="90" t="s">
        <v>840</v>
      </c>
      <c r="M92" s="90" t="s">
        <v>841</v>
      </c>
      <c r="N92" s="90" t="s">
        <v>351</v>
      </c>
      <c r="O92" s="90" t="s">
        <v>842</v>
      </c>
      <c r="S92" s="90" t="s">
        <v>522</v>
      </c>
      <c r="T92" s="90" t="s">
        <v>354</v>
      </c>
      <c r="Y92" s="90" t="s">
        <v>355</v>
      </c>
      <c r="Z92" s="78">
        <v>45648</v>
      </c>
      <c r="AA92" s="90" t="s">
        <v>356</v>
      </c>
      <c r="AB92" s="90" t="s">
        <v>843</v>
      </c>
      <c r="AC92" s="90">
        <v>529770</v>
      </c>
      <c r="AD92" s="90">
        <v>152120</v>
      </c>
      <c r="BI92" s="90">
        <v>9260</v>
      </c>
      <c r="BK92" s="90" t="s">
        <v>844</v>
      </c>
      <c r="BL92" s="90" t="s">
        <v>845</v>
      </c>
      <c r="BM92" s="90">
        <v>2522</v>
      </c>
      <c r="BS92" s="90" t="s">
        <v>478</v>
      </c>
      <c r="CH92" s="90">
        <v>13.5</v>
      </c>
      <c r="CO92" s="91" t="s">
        <v>846</v>
      </c>
      <c r="CR92" s="94">
        <v>343</v>
      </c>
      <c r="CS92" s="90">
        <v>10100</v>
      </c>
      <c r="CT92" s="90">
        <v>0</v>
      </c>
      <c r="CU92" s="98" t="s">
        <v>629</v>
      </c>
      <c r="CV92" s="90" t="s">
        <v>360</v>
      </c>
      <c r="CW92" s="90" t="s">
        <v>621</v>
      </c>
      <c r="CX92" s="93">
        <v>9.9999999999999995E-7</v>
      </c>
      <c r="CY92" s="82" t="s">
        <v>118</v>
      </c>
      <c r="CZ92" s="95">
        <v>46852</v>
      </c>
      <c r="DA92" s="76" cm="1">
        <f t="array" ref="DA92" xml:space="preserve"> _xlfn.IFS(CX92 = 1, CR92 * CS92 * 1000000, CX92 = 0.000001, CR92 * CS92 )</f>
        <v>3464300</v>
      </c>
      <c r="DB92" s="147">
        <v>3282664.4730904968</v>
      </c>
      <c r="DC92" s="76">
        <f t="shared" si="6"/>
        <v>3282664.4730904968</v>
      </c>
      <c r="DD92" s="79">
        <v>1.0294842133333333</v>
      </c>
      <c r="DE92" s="76">
        <f t="shared" si="5"/>
        <v>3379451.252716851</v>
      </c>
      <c r="DF92" s="79">
        <v>1.18063329601791</v>
      </c>
      <c r="DG92" s="79">
        <f t="shared" si="7"/>
        <v>3.9898926712269507</v>
      </c>
      <c r="DH92" s="100">
        <v>3.9699999999999999E-2</v>
      </c>
      <c r="DI92" s="79">
        <f t="shared" si="9"/>
        <v>1.3199894920642495E-2</v>
      </c>
      <c r="DK92" s="76" t="str">
        <f t="shared" si="8"/>
        <v>7TW200155</v>
      </c>
    </row>
    <row r="93" spans="1:115" s="90" customFormat="1">
      <c r="A93" s="90" t="s">
        <v>847</v>
      </c>
      <c r="B93" s="90" t="s">
        <v>381</v>
      </c>
      <c r="F93" s="90" t="s">
        <v>344</v>
      </c>
      <c r="G93" s="90" t="s">
        <v>570</v>
      </c>
      <c r="H93" s="90" t="s">
        <v>631</v>
      </c>
      <c r="I93" s="90" t="s">
        <v>614</v>
      </c>
      <c r="J93" s="90" t="s">
        <v>159</v>
      </c>
      <c r="K93" s="90" t="s">
        <v>848</v>
      </c>
      <c r="L93" s="90" t="s">
        <v>748</v>
      </c>
      <c r="M93" s="90" t="s">
        <v>749</v>
      </c>
      <c r="N93" s="90" t="s">
        <v>351</v>
      </c>
      <c r="O93" s="90" t="s">
        <v>695</v>
      </c>
      <c r="S93" s="90" t="s">
        <v>353</v>
      </c>
      <c r="T93" s="90" t="s">
        <v>354</v>
      </c>
      <c r="Y93" s="90" t="s">
        <v>355</v>
      </c>
      <c r="Z93" s="78">
        <v>45648</v>
      </c>
      <c r="AA93" s="90" t="s">
        <v>356</v>
      </c>
      <c r="AB93" s="90" t="s">
        <v>849</v>
      </c>
      <c r="AC93" s="90">
        <v>549600</v>
      </c>
      <c r="AD93" s="90">
        <v>204600</v>
      </c>
      <c r="BI93" s="90">
        <v>4673</v>
      </c>
      <c r="BJ93" s="90" t="s">
        <v>637</v>
      </c>
      <c r="BK93" s="90" t="s">
        <v>667</v>
      </c>
      <c r="BL93" s="90" t="s">
        <v>639</v>
      </c>
      <c r="BM93" s="90">
        <v>1475</v>
      </c>
      <c r="BN93" s="90" t="s">
        <v>541</v>
      </c>
      <c r="BS93" s="90" t="s">
        <v>478</v>
      </c>
      <c r="CH93" s="90">
        <v>5.5</v>
      </c>
      <c r="CM93" s="90" t="s">
        <v>513</v>
      </c>
      <c r="CO93" s="91" t="s">
        <v>850</v>
      </c>
      <c r="CR93" s="94">
        <v>754</v>
      </c>
      <c r="CS93" s="90">
        <v>7900</v>
      </c>
      <c r="CT93" s="90">
        <v>0</v>
      </c>
      <c r="CU93" s="98" t="s">
        <v>629</v>
      </c>
      <c r="CV93" s="90" t="s">
        <v>360</v>
      </c>
      <c r="CW93" s="90" t="s">
        <v>621</v>
      </c>
      <c r="CX93" s="93">
        <v>9.9999999999999995E-7</v>
      </c>
      <c r="CY93" s="82" t="s">
        <v>118</v>
      </c>
      <c r="CZ93" s="95">
        <v>46405</v>
      </c>
      <c r="DA93" s="76" cm="1">
        <f t="array" ref="DA93" xml:space="preserve"> _xlfn.IFS(CX93 = 1, CR93 * CS93 * 1000000, CX93 = 0.000001, CR93 * CS93 )</f>
        <v>5956600</v>
      </c>
      <c r="DB93" s="147">
        <v>5644291.545308101</v>
      </c>
      <c r="DC93" s="76">
        <f t="shared" si="6"/>
        <v>5644291.545308101</v>
      </c>
      <c r="DD93" s="79">
        <v>1.0294842133333333</v>
      </c>
      <c r="DE93" s="76">
        <f t="shared" si="5"/>
        <v>5810709.0413454948</v>
      </c>
      <c r="DF93" s="79">
        <v>1.18063329601791</v>
      </c>
      <c r="DG93" s="79">
        <f t="shared" si="7"/>
        <v>6.8603165676848015</v>
      </c>
      <c r="DH93" s="100">
        <v>3.9699999999999999E-2</v>
      </c>
      <c r="DI93" s="79">
        <f t="shared" si="9"/>
        <v>2.2696213978090549E-2</v>
      </c>
      <c r="DK93" s="76" t="str">
        <f t="shared" si="8"/>
        <v>7TW200097</v>
      </c>
    </row>
    <row r="94" spans="1:115" s="90" customFormat="1">
      <c r="A94" s="90" t="s">
        <v>851</v>
      </c>
      <c r="B94" s="90" t="s">
        <v>381</v>
      </c>
      <c r="F94" s="90" t="s">
        <v>344</v>
      </c>
      <c r="G94" s="90" t="s">
        <v>570</v>
      </c>
      <c r="H94" s="90" t="s">
        <v>570</v>
      </c>
      <c r="I94" s="90" t="s">
        <v>614</v>
      </c>
      <c r="J94" s="90" t="s">
        <v>160</v>
      </c>
      <c r="K94" s="90" t="s">
        <v>852</v>
      </c>
      <c r="L94" s="90" t="s">
        <v>768</v>
      </c>
      <c r="M94" s="90" t="s">
        <v>769</v>
      </c>
      <c r="N94" s="90" t="s">
        <v>351</v>
      </c>
      <c r="O94" s="90" t="s">
        <v>618</v>
      </c>
      <c r="S94" s="90" t="s">
        <v>353</v>
      </c>
      <c r="T94" s="90" t="s">
        <v>354</v>
      </c>
      <c r="Y94" s="90" t="s">
        <v>355</v>
      </c>
      <c r="Z94" s="78">
        <v>45648</v>
      </c>
      <c r="AA94" s="90" t="s">
        <v>356</v>
      </c>
      <c r="AB94" s="90" t="s">
        <v>853</v>
      </c>
      <c r="AC94" s="90">
        <v>504500</v>
      </c>
      <c r="AD94" s="90">
        <v>157400</v>
      </c>
      <c r="BI94" s="90">
        <v>17000</v>
      </c>
      <c r="BJ94" s="90">
        <v>2</v>
      </c>
      <c r="BK94" s="90">
        <v>0.25</v>
      </c>
      <c r="BL94" s="90" t="s">
        <v>628</v>
      </c>
      <c r="BM94" s="90">
        <v>8296</v>
      </c>
      <c r="BS94" s="90" t="s">
        <v>478</v>
      </c>
      <c r="CH94" s="90">
        <v>2.4</v>
      </c>
      <c r="CO94" s="91"/>
      <c r="CR94" s="94">
        <v>438</v>
      </c>
      <c r="CS94" s="90">
        <v>24200</v>
      </c>
      <c r="CT94" s="90">
        <v>0</v>
      </c>
      <c r="CU94" s="98">
        <v>0</v>
      </c>
      <c r="CV94" s="90" t="s">
        <v>360</v>
      </c>
      <c r="CW94" s="90" t="s">
        <v>621</v>
      </c>
      <c r="CX94" s="93">
        <v>9.9999999999999995E-7</v>
      </c>
      <c r="CY94" s="82" t="s">
        <v>118</v>
      </c>
      <c r="CZ94" s="95">
        <v>46729</v>
      </c>
      <c r="DA94" s="76" cm="1">
        <f t="array" ref="DA94" xml:space="preserve"> _xlfn.IFS(CX94 = 1, CR94 * CS94 * 1000000, CX94 = 0.000001, CR94 * CS94 )</f>
        <v>10599600</v>
      </c>
      <c r="DB94" s="147">
        <v>10043856.002358351</v>
      </c>
      <c r="DC94" s="76">
        <f t="shared" si="6"/>
        <v>10043856.002358351</v>
      </c>
      <c r="DD94" s="79">
        <v>1.0294842133333333</v>
      </c>
      <c r="DE94" s="76">
        <f t="shared" si="5"/>
        <v>10339991.195421165</v>
      </c>
      <c r="DF94" s="79">
        <v>1.18063329601791</v>
      </c>
      <c r="DG94" s="79">
        <f t="shared" si="7"/>
        <v>12.207737885846258</v>
      </c>
      <c r="DH94" s="100">
        <v>3.9699999999999999E-2</v>
      </c>
      <c r="DI94" s="79">
        <f t="shared" si="9"/>
        <v>4.0387266172341375E-2</v>
      </c>
      <c r="DK94" s="76" t="str">
        <f t="shared" si="8"/>
        <v>7TW200712</v>
      </c>
    </row>
    <row r="95" spans="1:115" s="90" customFormat="1">
      <c r="A95" s="90" t="s">
        <v>854</v>
      </c>
      <c r="F95" s="90" t="s">
        <v>498</v>
      </c>
      <c r="G95" s="90" t="s">
        <v>570</v>
      </c>
      <c r="H95" s="90" t="s">
        <v>631</v>
      </c>
      <c r="I95" s="90" t="s">
        <v>614</v>
      </c>
      <c r="J95" s="90" t="s">
        <v>161</v>
      </c>
      <c r="K95" s="90" t="s">
        <v>855</v>
      </c>
      <c r="L95" s="90" t="s">
        <v>792</v>
      </c>
      <c r="M95" s="90" t="s">
        <v>793</v>
      </c>
      <c r="N95" s="90" t="s">
        <v>351</v>
      </c>
      <c r="O95" s="90" t="s">
        <v>673</v>
      </c>
      <c r="S95" s="90" t="s">
        <v>651</v>
      </c>
      <c r="U95" s="90" t="s">
        <v>856</v>
      </c>
      <c r="Y95" s="90" t="s">
        <v>857</v>
      </c>
      <c r="Z95" s="78">
        <v>45747</v>
      </c>
      <c r="AA95" s="90" t="s">
        <v>356</v>
      </c>
      <c r="AG95" s="90" t="s">
        <v>796</v>
      </c>
      <c r="AP95" s="90" t="s">
        <v>797</v>
      </c>
      <c r="AQ95" s="90" t="s">
        <v>797</v>
      </c>
      <c r="AV95" s="90" t="s">
        <v>478</v>
      </c>
      <c r="BS95" s="90" t="s">
        <v>478</v>
      </c>
      <c r="CH95" s="90">
        <v>5</v>
      </c>
      <c r="CO95" s="91" t="s">
        <v>796</v>
      </c>
      <c r="CR95" s="94">
        <v>20.081499999999998</v>
      </c>
      <c r="CS95" s="90">
        <v>1</v>
      </c>
      <c r="CT95" s="90">
        <v>0</v>
      </c>
      <c r="CU95" s="98" t="s">
        <v>629</v>
      </c>
      <c r="CV95" s="90" t="s">
        <v>498</v>
      </c>
      <c r="CW95" s="90" t="s">
        <v>62</v>
      </c>
      <c r="CX95" s="93">
        <v>1</v>
      </c>
      <c r="CY95" s="82" t="s">
        <v>118</v>
      </c>
      <c r="CZ95" s="95">
        <v>46566</v>
      </c>
      <c r="DA95" s="76" cm="1">
        <f t="array" ref="DA95" xml:space="preserve"> _xlfn.IFS(CX95 = 1, CR95 * CS95 * 1000000, CX95 = 0.000001, CR95 * CS95 )</f>
        <v>20081500</v>
      </c>
      <c r="DC95" s="76">
        <f t="shared" si="6"/>
        <v>20081500</v>
      </c>
      <c r="DD95" s="79">
        <v>1.0294842133333333</v>
      </c>
      <c r="DE95" s="76">
        <f t="shared" si="5"/>
        <v>20673587.230053332</v>
      </c>
      <c r="DF95" s="79">
        <v>1.18063329601791</v>
      </c>
      <c r="DG95" s="79">
        <f t="shared" si="7"/>
        <v>24.407925431931641</v>
      </c>
      <c r="DH95" s="100">
        <v>3.9699999999999999E-2</v>
      </c>
      <c r="DI95" s="79">
        <f t="shared" si="9"/>
        <v>8.0749553303973848E-2</v>
      </c>
      <c r="DK95" s="76" t="str">
        <f t="shared" si="8"/>
        <v>7TW100064</v>
      </c>
    </row>
    <row r="96" spans="1:115" s="90" customFormat="1">
      <c r="A96" s="90" t="s">
        <v>858</v>
      </c>
      <c r="F96" s="90" t="s">
        <v>498</v>
      </c>
      <c r="G96" s="90" t="s">
        <v>570</v>
      </c>
      <c r="H96" s="90" t="s">
        <v>631</v>
      </c>
      <c r="I96" s="90" t="s">
        <v>614</v>
      </c>
      <c r="J96" s="90" t="s">
        <v>162</v>
      </c>
      <c r="K96" s="90" t="s">
        <v>859</v>
      </c>
      <c r="L96" s="90" t="s">
        <v>711</v>
      </c>
      <c r="M96" s="90" t="s">
        <v>712</v>
      </c>
      <c r="N96" s="90" t="s">
        <v>351</v>
      </c>
      <c r="O96" s="90" t="s">
        <v>713</v>
      </c>
      <c r="S96" s="90" t="s">
        <v>651</v>
      </c>
      <c r="Y96" s="90" t="s">
        <v>857</v>
      </c>
      <c r="Z96" s="78">
        <v>45747</v>
      </c>
      <c r="AA96" s="90" t="s">
        <v>356</v>
      </c>
      <c r="AG96" s="90" t="s">
        <v>860</v>
      </c>
      <c r="AV96" s="90" t="s">
        <v>478</v>
      </c>
      <c r="BS96" s="90" t="s">
        <v>478</v>
      </c>
      <c r="CH96" s="90">
        <v>10</v>
      </c>
      <c r="CO96" s="91" t="s">
        <v>860</v>
      </c>
      <c r="CR96" s="94">
        <v>5.5940000000000003</v>
      </c>
      <c r="CS96" s="90">
        <v>1</v>
      </c>
      <c r="CT96" s="90">
        <v>0</v>
      </c>
      <c r="CU96" s="98" t="s">
        <v>629</v>
      </c>
      <c r="CV96" s="90" t="s">
        <v>498</v>
      </c>
      <c r="CW96" s="90" t="s">
        <v>62</v>
      </c>
      <c r="CX96" s="93">
        <v>1</v>
      </c>
      <c r="CY96" s="82" t="s">
        <v>118</v>
      </c>
      <c r="CZ96" s="95">
        <v>46479</v>
      </c>
      <c r="DA96" s="76" cm="1">
        <f t="array" ref="DA96" xml:space="preserve"> _xlfn.IFS(CX96 = 1, CR96 * CS96 * 1000000, CX96 = 0.000001, CR96 * CS96 )</f>
        <v>5594000</v>
      </c>
      <c r="DC96" s="76">
        <f t="shared" si="6"/>
        <v>5594000</v>
      </c>
      <c r="DD96" s="79">
        <v>1.0294842133333333</v>
      </c>
      <c r="DE96" s="76">
        <f t="shared" si="5"/>
        <v>5758934.6893866668</v>
      </c>
      <c r="DF96" s="79">
        <v>1.18063329601791</v>
      </c>
      <c r="DG96" s="79">
        <f t="shared" si="7"/>
        <v>6.7991900438824597</v>
      </c>
      <c r="DH96" s="100">
        <v>3.9699999999999999E-2</v>
      </c>
      <c r="DI96" s="79">
        <f t="shared" si="9"/>
        <v>2.2493987061844471E-2</v>
      </c>
      <c r="DK96" s="76" t="str">
        <f t="shared" si="8"/>
        <v>7TW100065</v>
      </c>
    </row>
    <row r="97" spans="1:115" s="90" customFormat="1">
      <c r="A97" s="90" t="s">
        <v>861</v>
      </c>
      <c r="B97" s="90" t="s">
        <v>381</v>
      </c>
      <c r="F97" s="90" t="s">
        <v>344</v>
      </c>
      <c r="G97" s="90" t="s">
        <v>570</v>
      </c>
      <c r="H97" s="90" t="s">
        <v>570</v>
      </c>
      <c r="I97" s="90" t="s">
        <v>614</v>
      </c>
      <c r="J97" s="90" t="s">
        <v>163</v>
      </c>
      <c r="K97" s="90" t="s">
        <v>862</v>
      </c>
      <c r="L97" s="90" t="s">
        <v>726</v>
      </c>
      <c r="M97" s="90" t="s">
        <v>727</v>
      </c>
      <c r="N97" s="90" t="s">
        <v>351</v>
      </c>
      <c r="O97" s="90" t="s">
        <v>618</v>
      </c>
      <c r="S97" s="90" t="s">
        <v>353</v>
      </c>
      <c r="T97" s="90" t="s">
        <v>354</v>
      </c>
      <c r="Y97" s="90" t="s">
        <v>355</v>
      </c>
      <c r="Z97" s="78">
        <v>45648</v>
      </c>
      <c r="AA97" s="90" t="s">
        <v>356</v>
      </c>
      <c r="AB97" s="90" t="s">
        <v>863</v>
      </c>
      <c r="AC97" s="90">
        <v>501800</v>
      </c>
      <c r="AD97" s="90">
        <v>143800</v>
      </c>
      <c r="BI97" s="90">
        <v>5350</v>
      </c>
      <c r="BK97" s="90">
        <v>0.7</v>
      </c>
      <c r="BL97" s="90" t="s">
        <v>628</v>
      </c>
      <c r="BM97" s="90">
        <v>2850</v>
      </c>
      <c r="BS97" s="90" t="s">
        <v>478</v>
      </c>
      <c r="CH97" s="90">
        <v>2.4</v>
      </c>
      <c r="CO97" s="91"/>
      <c r="CR97" s="94">
        <v>226</v>
      </c>
      <c r="CS97" s="90">
        <v>6000</v>
      </c>
      <c r="CT97" s="90">
        <v>0</v>
      </c>
      <c r="CU97" s="98">
        <v>0</v>
      </c>
      <c r="CV97" s="90" t="s">
        <v>360</v>
      </c>
      <c r="CW97" s="90" t="s">
        <v>621</v>
      </c>
      <c r="CX97" s="93">
        <v>9.9999999999999995E-7</v>
      </c>
      <c r="CY97" s="82" t="s">
        <v>118</v>
      </c>
      <c r="CZ97" s="95">
        <v>46215</v>
      </c>
      <c r="DA97" s="76" cm="1">
        <f t="array" ref="DA97" xml:space="preserve"> _xlfn.IFS(CX97 = 1, CR97 * CS97 * 1000000, CX97 = 0.000001, CR97 * CS97 )</f>
        <v>1356000</v>
      </c>
      <c r="DB97" s="147">
        <v>1284904.0283782333</v>
      </c>
      <c r="DC97" s="76">
        <f t="shared" si="6"/>
        <v>1284904.0283782333</v>
      </c>
      <c r="DD97" s="79">
        <v>1.0294842133333333</v>
      </c>
      <c r="DE97" s="76">
        <f t="shared" si="5"/>
        <v>1322788.4128637966</v>
      </c>
      <c r="DF97" s="79">
        <v>1.18063329601791</v>
      </c>
      <c r="DG97" s="79">
        <f t="shared" si="7"/>
        <v>1.561728043813684</v>
      </c>
      <c r="DH97" s="100">
        <v>3.9699999999999999E-2</v>
      </c>
      <c r="DI97" s="79">
        <f t="shared" si="9"/>
        <v>5.1667169449502717E-3</v>
      </c>
      <c r="DK97" s="76" t="str">
        <f t="shared" si="8"/>
        <v>7TW200714</v>
      </c>
    </row>
    <row r="98" spans="1:115" s="90" customFormat="1">
      <c r="A98" s="90" t="s">
        <v>864</v>
      </c>
      <c r="B98" s="90" t="s">
        <v>381</v>
      </c>
      <c r="F98" s="90" t="s">
        <v>344</v>
      </c>
      <c r="G98" s="90" t="s">
        <v>570</v>
      </c>
      <c r="H98" s="90" t="s">
        <v>570</v>
      </c>
      <c r="I98" s="90" t="s">
        <v>614</v>
      </c>
      <c r="J98" s="90" t="s">
        <v>164</v>
      </c>
      <c r="K98" s="90" t="s">
        <v>865</v>
      </c>
      <c r="L98" s="90" t="s">
        <v>866</v>
      </c>
      <c r="M98" s="90" t="s">
        <v>867</v>
      </c>
      <c r="N98" s="90" t="s">
        <v>351</v>
      </c>
      <c r="O98" s="90" t="s">
        <v>626</v>
      </c>
      <c r="S98" s="90" t="s">
        <v>353</v>
      </c>
      <c r="T98" s="90" t="s">
        <v>354</v>
      </c>
      <c r="Y98" s="90" t="s">
        <v>355</v>
      </c>
      <c r="Z98" s="78">
        <v>45648</v>
      </c>
      <c r="AA98" s="90" t="s">
        <v>356</v>
      </c>
      <c r="AB98" s="90" t="s">
        <v>868</v>
      </c>
      <c r="AC98" s="90">
        <v>439000</v>
      </c>
      <c r="AD98" s="90">
        <v>240800</v>
      </c>
      <c r="BI98" s="90">
        <v>1150</v>
      </c>
      <c r="BK98" s="90">
        <v>0.4</v>
      </c>
      <c r="BL98" s="90" t="s">
        <v>628</v>
      </c>
      <c r="BM98" s="90">
        <v>566</v>
      </c>
      <c r="BS98" s="90" t="s">
        <v>478</v>
      </c>
      <c r="CH98" s="90">
        <v>5</v>
      </c>
      <c r="CO98" s="91"/>
      <c r="CR98" s="94">
        <v>1370</v>
      </c>
      <c r="CS98" s="90">
        <v>1800</v>
      </c>
      <c r="CT98" s="90">
        <v>0</v>
      </c>
      <c r="CU98" s="98" t="s">
        <v>629</v>
      </c>
      <c r="CV98" s="90" t="s">
        <v>360</v>
      </c>
      <c r="CW98" s="90" t="s">
        <v>621</v>
      </c>
      <c r="CX98" s="93">
        <v>9.9999999999999995E-7</v>
      </c>
      <c r="CY98" s="82" t="s">
        <v>118</v>
      </c>
      <c r="CZ98" s="95">
        <v>45983</v>
      </c>
      <c r="DA98" s="76" cm="1">
        <f t="array" ref="DA98" xml:space="preserve"> _xlfn.IFS(CX98 = 1, CR98 * CS98 * 1000000, CX98 = 0.000001, CR98 * CS98 )</f>
        <v>2466000</v>
      </c>
      <c r="DB98" s="147">
        <v>2336705.998510858</v>
      </c>
      <c r="DC98" s="76">
        <f t="shared" si="6"/>
        <v>2336705.998510858</v>
      </c>
      <c r="DD98" s="79">
        <v>1.0294842133333333</v>
      </c>
      <c r="DE98" s="76">
        <f t="shared" si="5"/>
        <v>2405601.9366682316</v>
      </c>
      <c r="DF98" s="79">
        <v>1.18063329601791</v>
      </c>
      <c r="DG98" s="79">
        <f t="shared" si="7"/>
        <v>2.8401337433956821</v>
      </c>
      <c r="DH98" s="100">
        <v>3.9699999999999999E-2</v>
      </c>
      <c r="DI98" s="79">
        <f t="shared" si="9"/>
        <v>9.3961091344007142E-3</v>
      </c>
      <c r="DK98" s="76" t="str">
        <f t="shared" si="8"/>
        <v>7TW200716</v>
      </c>
    </row>
    <row r="99" spans="1:115" s="90" customFormat="1">
      <c r="A99" s="90" t="s">
        <v>869</v>
      </c>
      <c r="B99" s="90" t="s">
        <v>381</v>
      </c>
      <c r="F99" s="90" t="s">
        <v>344</v>
      </c>
      <c r="G99" s="90" t="s">
        <v>570</v>
      </c>
      <c r="H99" s="90" t="s">
        <v>570</v>
      </c>
      <c r="I99" s="90" t="s">
        <v>614</v>
      </c>
      <c r="J99" s="90" t="s">
        <v>165</v>
      </c>
      <c r="K99" s="90" t="s">
        <v>870</v>
      </c>
      <c r="L99" s="90" t="s">
        <v>871</v>
      </c>
      <c r="M99" s="90" t="s">
        <v>872</v>
      </c>
      <c r="N99" s="90" t="s">
        <v>351</v>
      </c>
      <c r="O99" s="90" t="s">
        <v>873</v>
      </c>
      <c r="S99" s="90" t="s">
        <v>353</v>
      </c>
      <c r="T99" s="90" t="s">
        <v>354</v>
      </c>
      <c r="Y99" s="90" t="s">
        <v>355</v>
      </c>
      <c r="Z99" s="78">
        <v>45648</v>
      </c>
      <c r="AA99" s="90" t="s">
        <v>356</v>
      </c>
      <c r="AB99" s="90" t="s">
        <v>874</v>
      </c>
      <c r="AC99" s="90">
        <v>439400</v>
      </c>
      <c r="AD99" s="90">
        <v>208400</v>
      </c>
      <c r="BI99" s="90">
        <v>300</v>
      </c>
      <c r="BK99" s="90">
        <v>2</v>
      </c>
      <c r="BL99" s="90" t="s">
        <v>628</v>
      </c>
      <c r="BM99" s="90">
        <v>82</v>
      </c>
      <c r="BS99" s="90" t="s">
        <v>478</v>
      </c>
      <c r="CH99" s="90">
        <v>5</v>
      </c>
      <c r="CO99" s="91"/>
      <c r="CR99" s="94">
        <v>3286</v>
      </c>
      <c r="CS99" s="90">
        <v>300</v>
      </c>
      <c r="CT99" s="90">
        <v>0</v>
      </c>
      <c r="CU99" s="98" t="s">
        <v>629</v>
      </c>
      <c r="CV99" s="90" t="s">
        <v>360</v>
      </c>
      <c r="CW99" s="90" t="s">
        <v>621</v>
      </c>
      <c r="CX99" s="93">
        <v>9.9999999999999995E-7</v>
      </c>
      <c r="CY99" s="82" t="s">
        <v>118</v>
      </c>
      <c r="CZ99" s="95">
        <v>46559</v>
      </c>
      <c r="DA99" s="76" cm="1">
        <f t="array" ref="DA99" xml:space="preserve"> _xlfn.IFS(CX99 = 1, CR99 * CS99 * 1000000, CX99 = 0.000001, CR99 * CS99 )</f>
        <v>985800</v>
      </c>
      <c r="DB99" s="147">
        <v>934113.85779886611</v>
      </c>
      <c r="DC99" s="76">
        <f t="shared" si="6"/>
        <v>934113.85779886611</v>
      </c>
      <c r="DD99" s="79">
        <v>1.0294842133333333</v>
      </c>
      <c r="DE99" s="76">
        <f t="shared" si="5"/>
        <v>961655.47005983081</v>
      </c>
      <c r="DF99" s="79">
        <v>1.18063329601791</v>
      </c>
      <c r="DG99" s="79">
        <f t="shared" si="7"/>
        <v>1.1353624672503906</v>
      </c>
      <c r="DH99" s="100">
        <v>3.9699999999999999E-2</v>
      </c>
      <c r="DI99" s="79">
        <f t="shared" si="9"/>
        <v>3.7561574958200421E-3</v>
      </c>
      <c r="DK99" s="76" t="str">
        <f t="shared" si="8"/>
        <v>7TW200720</v>
      </c>
    </row>
    <row r="100" spans="1:115" s="90" customFormat="1">
      <c r="A100" s="90" t="s">
        <v>875</v>
      </c>
      <c r="B100" s="90" t="s">
        <v>381</v>
      </c>
      <c r="F100" s="90" t="s">
        <v>344</v>
      </c>
      <c r="G100" s="90" t="s">
        <v>570</v>
      </c>
      <c r="H100" s="90" t="s">
        <v>631</v>
      </c>
      <c r="I100" s="90" t="s">
        <v>614</v>
      </c>
      <c r="J100" s="90" t="s">
        <v>166</v>
      </c>
      <c r="K100" s="90" t="s">
        <v>876</v>
      </c>
      <c r="L100" s="90" t="s">
        <v>877</v>
      </c>
      <c r="M100" s="90" t="s">
        <v>878</v>
      </c>
      <c r="N100" s="90" t="s">
        <v>351</v>
      </c>
      <c r="O100" s="90" t="s">
        <v>635</v>
      </c>
      <c r="S100" s="90" t="s">
        <v>353</v>
      </c>
      <c r="T100" s="90" t="s">
        <v>354</v>
      </c>
      <c r="Y100" s="90" t="s">
        <v>355</v>
      </c>
      <c r="Z100" s="78">
        <v>45648</v>
      </c>
      <c r="AA100" s="90" t="s">
        <v>356</v>
      </c>
      <c r="AB100" s="90" t="s">
        <v>879</v>
      </c>
      <c r="AC100" s="90">
        <v>539700</v>
      </c>
      <c r="AD100" s="90">
        <v>221760</v>
      </c>
      <c r="BI100" s="90">
        <v>4080</v>
      </c>
      <c r="BJ100" s="90" t="s">
        <v>637</v>
      </c>
      <c r="BK100" s="90" t="s">
        <v>690</v>
      </c>
      <c r="BL100" s="90" t="s">
        <v>639</v>
      </c>
      <c r="BM100" s="90">
        <v>977</v>
      </c>
      <c r="BN100" s="90" t="s">
        <v>541</v>
      </c>
      <c r="BS100" s="90" t="s">
        <v>478</v>
      </c>
      <c r="CH100" s="90">
        <v>8.6340000000000003</v>
      </c>
      <c r="CM100" s="90" t="s">
        <v>513</v>
      </c>
      <c r="CO100" s="91" t="s">
        <v>640</v>
      </c>
      <c r="CR100" s="94">
        <v>343</v>
      </c>
      <c r="CS100" s="90">
        <v>5100</v>
      </c>
      <c r="CT100" s="90">
        <v>0</v>
      </c>
      <c r="CU100" s="98" t="s">
        <v>629</v>
      </c>
      <c r="CV100" s="90" t="s">
        <v>360</v>
      </c>
      <c r="CW100" s="90" t="s">
        <v>621</v>
      </c>
      <c r="CX100" s="93">
        <v>9.9999999999999995E-7</v>
      </c>
      <c r="CY100" s="82" t="s">
        <v>118</v>
      </c>
      <c r="CZ100" s="95">
        <v>46909</v>
      </c>
      <c r="DA100" s="76" cm="1">
        <f t="array" ref="DA100" xml:space="preserve"> _xlfn.IFS(CX100 = 1, CR100 * CS100 * 1000000, CX100 = 0.000001, CR100 * CS100 )</f>
        <v>1749300</v>
      </c>
      <c r="DB100" s="147">
        <v>1657583.0507684688</v>
      </c>
      <c r="DC100" s="76">
        <f t="shared" si="6"/>
        <v>1657583.0507684688</v>
      </c>
      <c r="DD100" s="79">
        <v>1.0294842133333333</v>
      </c>
      <c r="DE100" s="76">
        <f t="shared" si="5"/>
        <v>1706455.5830550438</v>
      </c>
      <c r="DF100" s="79">
        <v>1.18063329601791</v>
      </c>
      <c r="DG100" s="79">
        <f t="shared" si="7"/>
        <v>2.0146982795304407</v>
      </c>
      <c r="DH100" s="100">
        <v>3.9699999999999999E-2</v>
      </c>
      <c r="DI100" s="79">
        <f t="shared" si="9"/>
        <v>6.6652934747798744E-3</v>
      </c>
      <c r="DK100" s="76" t="str">
        <f t="shared" si="8"/>
        <v>7TW200111</v>
      </c>
    </row>
    <row r="101" spans="1:115" s="90" customFormat="1">
      <c r="A101" s="90" t="s">
        <v>880</v>
      </c>
      <c r="B101" s="90" t="s">
        <v>381</v>
      </c>
      <c r="F101" s="90" t="s">
        <v>344</v>
      </c>
      <c r="G101" s="90" t="s">
        <v>570</v>
      </c>
      <c r="H101" s="90" t="s">
        <v>631</v>
      </c>
      <c r="I101" s="90" t="s">
        <v>614</v>
      </c>
      <c r="J101" s="90" t="s">
        <v>167</v>
      </c>
      <c r="K101" s="90" t="s">
        <v>881</v>
      </c>
      <c r="L101" s="90" t="s">
        <v>882</v>
      </c>
      <c r="M101" s="90" t="s">
        <v>749</v>
      </c>
      <c r="N101" s="90" t="s">
        <v>351</v>
      </c>
      <c r="O101" s="90" t="s">
        <v>695</v>
      </c>
      <c r="S101" s="90" t="s">
        <v>353</v>
      </c>
      <c r="T101" s="90" t="s">
        <v>354</v>
      </c>
      <c r="Y101" s="90" t="s">
        <v>355</v>
      </c>
      <c r="Z101" s="78">
        <v>45648</v>
      </c>
      <c r="AA101" s="90" t="s">
        <v>356</v>
      </c>
      <c r="AB101" s="90" t="s">
        <v>883</v>
      </c>
      <c r="AC101" s="90">
        <v>554600</v>
      </c>
      <c r="AD101" s="90">
        <v>199610</v>
      </c>
      <c r="BI101" s="90">
        <v>8340</v>
      </c>
      <c r="BJ101" s="90" t="s">
        <v>637</v>
      </c>
      <c r="BK101" s="90" t="s">
        <v>667</v>
      </c>
      <c r="BL101" s="90" t="s">
        <v>639</v>
      </c>
      <c r="BM101" s="90">
        <v>4210</v>
      </c>
      <c r="BN101" s="90" t="s">
        <v>541</v>
      </c>
      <c r="BS101" s="90" t="s">
        <v>478</v>
      </c>
      <c r="CH101" s="90">
        <v>9.1999999999999993</v>
      </c>
      <c r="CM101" s="90" t="s">
        <v>513</v>
      </c>
      <c r="CO101" s="91" t="s">
        <v>697</v>
      </c>
      <c r="CR101" s="94">
        <v>754</v>
      </c>
      <c r="CS101" s="90">
        <v>9800</v>
      </c>
      <c r="CT101" s="90">
        <v>0</v>
      </c>
      <c r="CU101" s="98" t="s">
        <v>629</v>
      </c>
      <c r="CV101" s="90" t="s">
        <v>360</v>
      </c>
      <c r="CW101" s="90" t="s">
        <v>621</v>
      </c>
      <c r="CX101" s="93">
        <v>9.9999999999999995E-7</v>
      </c>
      <c r="CY101" s="82" t="s">
        <v>118</v>
      </c>
      <c r="CZ101" s="95">
        <v>47161</v>
      </c>
      <c r="DA101" s="76" cm="1">
        <f t="array" ref="DA101" xml:space="preserve"> _xlfn.IFS(CX101 = 1, CR101 * CS101 * 1000000, CX101 = 0.000001, CR101 * CS101 )</f>
        <v>7389200</v>
      </c>
      <c r="DB101" s="147">
        <v>7001779.3853189098</v>
      </c>
      <c r="DC101" s="76">
        <f t="shared" si="6"/>
        <v>7001779.3853189098</v>
      </c>
      <c r="DD101" s="79">
        <v>1.0294842133333333</v>
      </c>
      <c r="DE101" s="76">
        <f t="shared" si="5"/>
        <v>7208221.3424285874</v>
      </c>
      <c r="DF101" s="79">
        <v>1.18063329601791</v>
      </c>
      <c r="DG101" s="79">
        <f t="shared" si="7"/>
        <v>8.5102661219381073</v>
      </c>
      <c r="DH101" s="100">
        <v>3.9699999999999999E-2</v>
      </c>
      <c r="DI101" s="79">
        <f t="shared" si="9"/>
        <v>2.8154797086745235E-2</v>
      </c>
      <c r="DK101" s="76" t="str">
        <f t="shared" si="8"/>
        <v>7TW200101</v>
      </c>
    </row>
    <row r="102" spans="1:115" s="90" customFormat="1">
      <c r="A102" s="90" t="s">
        <v>884</v>
      </c>
      <c r="B102" s="90" t="s">
        <v>381</v>
      </c>
      <c r="F102" s="90" t="s">
        <v>344</v>
      </c>
      <c r="G102" s="90" t="s">
        <v>570</v>
      </c>
      <c r="H102" s="90" t="s">
        <v>631</v>
      </c>
      <c r="I102" s="90" t="s">
        <v>614</v>
      </c>
      <c r="J102" s="90" t="s">
        <v>168</v>
      </c>
      <c r="K102" s="90" t="s">
        <v>885</v>
      </c>
      <c r="L102" s="90" t="s">
        <v>886</v>
      </c>
      <c r="M102" s="90" t="s">
        <v>887</v>
      </c>
      <c r="N102" s="90" t="s">
        <v>351</v>
      </c>
      <c r="O102" s="90" t="s">
        <v>635</v>
      </c>
      <c r="S102" s="90" t="s">
        <v>353</v>
      </c>
      <c r="T102" s="90" t="s">
        <v>354</v>
      </c>
      <c r="Y102" s="90" t="s">
        <v>355</v>
      </c>
      <c r="Z102" s="78">
        <v>45648</v>
      </c>
      <c r="AA102" s="90" t="s">
        <v>356</v>
      </c>
      <c r="AB102" s="90" t="s">
        <v>888</v>
      </c>
      <c r="AC102" s="90">
        <v>551300</v>
      </c>
      <c r="AD102" s="90">
        <v>224800</v>
      </c>
      <c r="BI102" s="90">
        <v>11048</v>
      </c>
      <c r="BJ102" s="90" t="s">
        <v>637</v>
      </c>
      <c r="BK102" s="90" t="s">
        <v>667</v>
      </c>
      <c r="BL102" s="90" t="s">
        <v>639</v>
      </c>
      <c r="BM102" s="90">
        <v>2650</v>
      </c>
      <c r="BN102" s="90" t="s">
        <v>541</v>
      </c>
      <c r="BS102" s="90" t="s">
        <v>478</v>
      </c>
      <c r="CH102" s="90">
        <v>6.8220000000000001</v>
      </c>
      <c r="CM102" s="90" t="s">
        <v>513</v>
      </c>
      <c r="CO102" s="91" t="s">
        <v>668</v>
      </c>
      <c r="CR102" s="94">
        <v>754</v>
      </c>
      <c r="CS102" s="90">
        <v>12200</v>
      </c>
      <c r="CT102" s="90">
        <v>0</v>
      </c>
      <c r="CU102" s="98" t="s">
        <v>629</v>
      </c>
      <c r="CV102" s="90" t="s">
        <v>360</v>
      </c>
      <c r="CW102" s="90" t="s">
        <v>621</v>
      </c>
      <c r="CX102" s="93">
        <v>9.9999999999999995E-7</v>
      </c>
      <c r="CY102" s="82" t="s">
        <v>118</v>
      </c>
      <c r="CZ102" s="95">
        <v>46194</v>
      </c>
      <c r="DA102" s="76" cm="1">
        <f t="array" ref="DA102" xml:space="preserve"> _xlfn.IFS(CX102 = 1, CR102 * CS102 * 1000000, CX102 = 0.000001, CR102 * CS102 )</f>
        <v>9198800</v>
      </c>
      <c r="DB102" s="147">
        <v>8716500.8674378265</v>
      </c>
      <c r="DC102" s="76">
        <f t="shared" si="6"/>
        <v>8716500.8674378265</v>
      </c>
      <c r="DD102" s="79">
        <v>1.0294842133333333</v>
      </c>
      <c r="DE102" s="76">
        <f t="shared" si="5"/>
        <v>8973500.0385335479</v>
      </c>
      <c r="DF102" s="79">
        <v>1.18063329601791</v>
      </c>
      <c r="DG102" s="79">
        <f t="shared" si="7"/>
        <v>10.594412927310705</v>
      </c>
      <c r="DH102" s="100">
        <v>3.9699999999999999E-2</v>
      </c>
      <c r="DI102" s="79">
        <f t="shared" si="9"/>
        <v>3.5049849434519581E-2</v>
      </c>
      <c r="DK102" s="76" t="str">
        <f t="shared" si="8"/>
        <v>7TW200114</v>
      </c>
    </row>
    <row r="103" spans="1:115" s="90" customFormat="1">
      <c r="A103" s="90" t="s">
        <v>889</v>
      </c>
      <c r="B103" s="90" t="s">
        <v>381</v>
      </c>
      <c r="F103" s="90" t="s">
        <v>344</v>
      </c>
      <c r="G103" s="90" t="s">
        <v>570</v>
      </c>
      <c r="H103" s="90" t="s">
        <v>570</v>
      </c>
      <c r="I103" s="90" t="s">
        <v>614</v>
      </c>
      <c r="J103" s="90" t="s">
        <v>169</v>
      </c>
      <c r="K103" s="90" t="s">
        <v>890</v>
      </c>
      <c r="L103" s="90" t="s">
        <v>871</v>
      </c>
      <c r="M103" s="90" t="s">
        <v>872</v>
      </c>
      <c r="N103" s="90" t="s">
        <v>351</v>
      </c>
      <c r="O103" s="90" t="s">
        <v>873</v>
      </c>
      <c r="S103" s="90" t="s">
        <v>353</v>
      </c>
      <c r="T103" s="90" t="s">
        <v>354</v>
      </c>
      <c r="Y103" s="90" t="s">
        <v>355</v>
      </c>
      <c r="Z103" s="78">
        <v>45648</v>
      </c>
      <c r="AA103" s="90" t="s">
        <v>356</v>
      </c>
      <c r="AB103" s="90" t="s">
        <v>891</v>
      </c>
      <c r="AC103" s="90">
        <v>442100</v>
      </c>
      <c r="AD103" s="90">
        <v>206000</v>
      </c>
      <c r="BI103" s="90">
        <v>340</v>
      </c>
      <c r="BK103" s="90">
        <v>0.6</v>
      </c>
      <c r="BL103" s="90" t="s">
        <v>628</v>
      </c>
      <c r="BM103" s="90">
        <v>760</v>
      </c>
      <c r="BS103" s="90" t="s">
        <v>478</v>
      </c>
      <c r="CH103" s="90">
        <v>5</v>
      </c>
      <c r="CO103" s="91"/>
      <c r="CR103" s="97">
        <v>1370</v>
      </c>
      <c r="CS103" s="90">
        <v>1700</v>
      </c>
      <c r="CT103" s="90">
        <v>0</v>
      </c>
      <c r="CU103" s="98" t="s">
        <v>629</v>
      </c>
      <c r="CV103" s="90" t="s">
        <v>360</v>
      </c>
      <c r="CW103" s="90" t="s">
        <v>621</v>
      </c>
      <c r="CX103" s="93">
        <v>9.9999999999999995E-7</v>
      </c>
      <c r="CY103" s="82" t="s">
        <v>118</v>
      </c>
      <c r="CZ103" s="95">
        <v>46579</v>
      </c>
      <c r="DA103" s="76" cm="1">
        <f t="array" ref="DA103" xml:space="preserve"> _xlfn.IFS(CX103 = 1, CR103 * CS103 * 1000000, CX103 = 0.000001, CR103 * CS103 )</f>
        <v>2329000</v>
      </c>
      <c r="DB103" s="147">
        <v>2206888.9985935884</v>
      </c>
      <c r="DC103" s="76">
        <f t="shared" si="6"/>
        <v>2206888.9985935884</v>
      </c>
      <c r="DD103" s="79">
        <v>1.0294842133333333</v>
      </c>
      <c r="DE103" s="76">
        <f t="shared" si="5"/>
        <v>2271957.384631108</v>
      </c>
      <c r="DF103" s="79">
        <v>1.18063329601791</v>
      </c>
      <c r="DG103" s="79">
        <f t="shared" si="7"/>
        <v>2.6823485354292558</v>
      </c>
      <c r="DH103" s="100">
        <v>3.9699999999999999E-2</v>
      </c>
      <c r="DI103" s="79">
        <f t="shared" si="9"/>
        <v>8.8741030713784547E-3</v>
      </c>
      <c r="DK103" s="76" t="str">
        <f t="shared" si="8"/>
        <v>7TW200723</v>
      </c>
    </row>
    <row r="104" spans="1:115" s="90" customFormat="1">
      <c r="A104" s="90" t="s">
        <v>892</v>
      </c>
      <c r="B104" s="90" t="s">
        <v>381</v>
      </c>
      <c r="F104" s="90" t="s">
        <v>344</v>
      </c>
      <c r="G104" s="90" t="s">
        <v>570</v>
      </c>
      <c r="H104" s="90" t="s">
        <v>570</v>
      </c>
      <c r="I104" s="90" t="s">
        <v>614</v>
      </c>
      <c r="J104" s="90" t="s">
        <v>170</v>
      </c>
      <c r="K104" s="90" t="s">
        <v>893</v>
      </c>
      <c r="L104" s="90" t="s">
        <v>894</v>
      </c>
      <c r="M104" s="90" t="s">
        <v>895</v>
      </c>
      <c r="N104" s="90" t="s">
        <v>351</v>
      </c>
      <c r="O104" s="90" t="s">
        <v>733</v>
      </c>
      <c r="S104" s="90" t="s">
        <v>353</v>
      </c>
      <c r="T104" s="90" t="s">
        <v>354</v>
      </c>
      <c r="Y104" s="90" t="s">
        <v>355</v>
      </c>
      <c r="Z104" s="78">
        <v>45648</v>
      </c>
      <c r="AA104" s="90" t="s">
        <v>356</v>
      </c>
      <c r="AB104" s="90" t="s">
        <v>896</v>
      </c>
      <c r="AC104" s="90">
        <v>468500</v>
      </c>
      <c r="AD104" s="90">
        <v>202500</v>
      </c>
      <c r="BI104" s="90">
        <v>1120</v>
      </c>
      <c r="BK104" s="90">
        <v>0.4</v>
      </c>
      <c r="BL104" s="90" t="s">
        <v>628</v>
      </c>
      <c r="BM104" s="90">
        <v>324</v>
      </c>
      <c r="BS104" s="90" t="s">
        <v>478</v>
      </c>
      <c r="CH104" s="90">
        <v>7.4</v>
      </c>
      <c r="CO104" s="91"/>
      <c r="CR104" s="94">
        <v>1370</v>
      </c>
      <c r="CS104" s="90">
        <v>1200</v>
      </c>
      <c r="CT104" s="90">
        <v>0</v>
      </c>
      <c r="CU104" s="98" t="s">
        <v>629</v>
      </c>
      <c r="CV104" s="90" t="s">
        <v>360</v>
      </c>
      <c r="CW104" s="90" t="s">
        <v>621</v>
      </c>
      <c r="CX104" s="93">
        <v>9.9999999999999995E-7</v>
      </c>
      <c r="CY104" s="82" t="s">
        <v>118</v>
      </c>
      <c r="CZ104" s="95">
        <v>46378</v>
      </c>
      <c r="DA104" s="76" cm="1">
        <f t="array" ref="DA104" xml:space="preserve"> _xlfn.IFS(CX104 = 1, CR104 * CS104 * 1000000, CX104 = 0.000001, CR104 * CS104 )</f>
        <v>1644000</v>
      </c>
      <c r="DB104" s="147">
        <v>1557803.9990072388</v>
      </c>
      <c r="DC104" s="76">
        <f t="shared" si="6"/>
        <v>1557803.9990072388</v>
      </c>
      <c r="DD104" s="79">
        <v>1.0294842133333333</v>
      </c>
      <c r="DE104" s="76">
        <f t="shared" si="5"/>
        <v>1603734.624445488</v>
      </c>
      <c r="DF104" s="79">
        <v>1.18063329601791</v>
      </c>
      <c r="DG104" s="79">
        <f t="shared" si="7"/>
        <v>1.8934224955971215</v>
      </c>
      <c r="DH104" s="100">
        <v>3.9699999999999999E-2</v>
      </c>
      <c r="DI104" s="79">
        <f t="shared" si="9"/>
        <v>6.2640727562671443E-3</v>
      </c>
      <c r="DK104" s="76" t="str">
        <f t="shared" si="8"/>
        <v>7TW200724</v>
      </c>
    </row>
    <row r="105" spans="1:115" s="90" customFormat="1">
      <c r="A105" s="90" t="s">
        <v>897</v>
      </c>
      <c r="B105" s="90" t="s">
        <v>381</v>
      </c>
      <c r="F105" s="90" t="s">
        <v>344</v>
      </c>
      <c r="G105" s="90" t="s">
        <v>570</v>
      </c>
      <c r="H105" s="90" t="s">
        <v>631</v>
      </c>
      <c r="I105" s="90" t="s">
        <v>614</v>
      </c>
      <c r="J105" s="90" t="s">
        <v>171</v>
      </c>
      <c r="K105" s="90" t="s">
        <v>898</v>
      </c>
      <c r="L105" s="90" t="s">
        <v>752</v>
      </c>
      <c r="M105" s="90" t="s">
        <v>749</v>
      </c>
      <c r="N105" s="90" t="s">
        <v>351</v>
      </c>
      <c r="O105" s="90" t="s">
        <v>695</v>
      </c>
      <c r="S105" s="90" t="s">
        <v>353</v>
      </c>
      <c r="T105" s="90" t="s">
        <v>354</v>
      </c>
      <c r="Y105" s="90" t="s">
        <v>355</v>
      </c>
      <c r="Z105" s="78">
        <v>45648</v>
      </c>
      <c r="AA105" s="90" t="s">
        <v>356</v>
      </c>
      <c r="AB105" s="90" t="s">
        <v>899</v>
      </c>
      <c r="AC105" s="90">
        <v>547800</v>
      </c>
      <c r="AD105" s="90">
        <v>298000</v>
      </c>
      <c r="BI105" s="90">
        <v>4064</v>
      </c>
      <c r="BJ105" s="90" t="s">
        <v>637</v>
      </c>
      <c r="BK105" s="90" t="s">
        <v>667</v>
      </c>
      <c r="BL105" s="90" t="s">
        <v>639</v>
      </c>
      <c r="BM105" s="90">
        <v>3440</v>
      </c>
      <c r="BN105" s="90" t="s">
        <v>541</v>
      </c>
      <c r="BS105" s="90" t="s">
        <v>478</v>
      </c>
      <c r="CH105" s="90">
        <v>0.2</v>
      </c>
      <c r="CM105" s="90" t="s">
        <v>513</v>
      </c>
      <c r="CO105" s="91" t="s">
        <v>900</v>
      </c>
      <c r="CR105" s="94">
        <v>1500</v>
      </c>
      <c r="CS105" s="90">
        <v>5000</v>
      </c>
      <c r="CT105" s="90">
        <v>0</v>
      </c>
      <c r="CU105" s="98" t="s">
        <v>629</v>
      </c>
      <c r="CV105" s="90" t="s">
        <v>360</v>
      </c>
      <c r="CW105" s="90" t="s">
        <v>621</v>
      </c>
      <c r="CX105" s="93">
        <v>9.9999999999999995E-7</v>
      </c>
      <c r="CY105" s="82" t="s">
        <v>118</v>
      </c>
      <c r="CZ105" s="95">
        <v>46222</v>
      </c>
      <c r="DA105" s="76" cm="1">
        <f t="array" ref="DA105" xml:space="preserve"> _xlfn.IFS(CX105 = 1, CR105 * CS105 * 1000000, CX105 = 0.000001, CR105 * CS105 )</f>
        <v>7500000</v>
      </c>
      <c r="DB105" s="147">
        <v>7106770.0684636803</v>
      </c>
      <c r="DC105" s="76">
        <f t="shared" si="6"/>
        <v>7106770.0684636803</v>
      </c>
      <c r="DD105" s="79">
        <v>1.0294842133333333</v>
      </c>
      <c r="DE105" s="76">
        <f t="shared" si="5"/>
        <v>7316307.5932732113</v>
      </c>
      <c r="DF105" s="79">
        <v>1.18063329601791</v>
      </c>
      <c r="DG105" s="79">
        <f t="shared" si="7"/>
        <v>8.6378763485270138</v>
      </c>
      <c r="DH105" s="100">
        <v>3.9699999999999999E-2</v>
      </c>
      <c r="DI105" s="79">
        <f t="shared" si="9"/>
        <v>2.8576974253043536E-2</v>
      </c>
      <c r="DK105" s="76" t="str">
        <f t="shared" si="8"/>
        <v>7TW200102</v>
      </c>
    </row>
    <row r="106" spans="1:115" s="90" customFormat="1">
      <c r="A106" s="90" t="s">
        <v>901</v>
      </c>
      <c r="B106" s="90" t="s">
        <v>381</v>
      </c>
      <c r="F106" s="90" t="s">
        <v>344</v>
      </c>
      <c r="G106" s="90" t="s">
        <v>570</v>
      </c>
      <c r="H106" s="90" t="s">
        <v>631</v>
      </c>
      <c r="I106" s="90" t="s">
        <v>614</v>
      </c>
      <c r="J106" s="90" t="s">
        <v>172</v>
      </c>
      <c r="K106" s="90" t="s">
        <v>902</v>
      </c>
      <c r="L106" s="90" t="s">
        <v>748</v>
      </c>
      <c r="M106" s="90" t="s">
        <v>749</v>
      </c>
      <c r="N106" s="90" t="s">
        <v>351</v>
      </c>
      <c r="O106" s="90" t="s">
        <v>695</v>
      </c>
      <c r="S106" s="90" t="s">
        <v>353</v>
      </c>
      <c r="T106" s="90" t="s">
        <v>354</v>
      </c>
      <c r="Y106" s="90" t="s">
        <v>355</v>
      </c>
      <c r="Z106" s="78">
        <v>45648</v>
      </c>
      <c r="AA106" s="90" t="s">
        <v>356</v>
      </c>
      <c r="AB106" s="90" t="s">
        <v>903</v>
      </c>
      <c r="AC106" s="90">
        <v>547700</v>
      </c>
      <c r="AD106" s="90">
        <v>105000</v>
      </c>
      <c r="BI106" s="90">
        <v>950</v>
      </c>
      <c r="BJ106" s="90" t="s">
        <v>637</v>
      </c>
      <c r="BK106" s="90" t="s">
        <v>667</v>
      </c>
      <c r="BL106" s="90" t="s">
        <v>639</v>
      </c>
      <c r="BM106" s="90">
        <v>242</v>
      </c>
      <c r="BN106" s="90" t="s">
        <v>541</v>
      </c>
      <c r="BS106" s="90" t="s">
        <v>478</v>
      </c>
      <c r="CH106" s="90">
        <v>6.5</v>
      </c>
      <c r="CM106" s="90" t="s">
        <v>513</v>
      </c>
      <c r="CO106" s="91" t="s">
        <v>697</v>
      </c>
      <c r="CR106" s="94">
        <v>3415</v>
      </c>
      <c r="CS106" s="90">
        <v>1400</v>
      </c>
      <c r="CT106" s="90">
        <v>0</v>
      </c>
      <c r="CU106" s="98" t="s">
        <v>629</v>
      </c>
      <c r="CV106" s="90" t="s">
        <v>360</v>
      </c>
      <c r="CW106" s="90" t="s">
        <v>621</v>
      </c>
      <c r="CX106" s="93">
        <v>9.9999999999999995E-7</v>
      </c>
      <c r="CY106" s="82" t="s">
        <v>118</v>
      </c>
      <c r="CZ106" s="95">
        <v>46410</v>
      </c>
      <c r="DA106" s="76" cm="1">
        <f t="array" ref="DA106" xml:space="preserve"> _xlfn.IFS(CX106 = 1, CR106 * CS106 * 1000000, CX106 = 0.000001, CR106 * CS106 )</f>
        <v>4781000</v>
      </c>
      <c r="DB106" s="147">
        <v>4530329.026309981</v>
      </c>
      <c r="DC106" s="76">
        <f t="shared" si="6"/>
        <v>4530329.026309981</v>
      </c>
      <c r="DD106" s="79">
        <v>1.0294842133333333</v>
      </c>
      <c r="DE106" s="76">
        <f t="shared" si="5"/>
        <v>4663902.2137918966</v>
      </c>
      <c r="DF106" s="79">
        <v>1.18063329601791</v>
      </c>
      <c r="DG106" s="79">
        <f t="shared" si="7"/>
        <v>5.5063582429743541</v>
      </c>
      <c r="DH106" s="100">
        <v>3.9699999999999999E-2</v>
      </c>
      <c r="DI106" s="79">
        <f t="shared" si="9"/>
        <v>1.8216868520506819E-2</v>
      </c>
      <c r="DK106" s="76" t="str">
        <f t="shared" si="8"/>
        <v>7TW200098</v>
      </c>
    </row>
    <row r="107" spans="1:115" s="90" customFormat="1">
      <c r="A107" s="90" t="s">
        <v>904</v>
      </c>
      <c r="B107" s="90" t="s">
        <v>802</v>
      </c>
      <c r="F107" s="90" t="s">
        <v>498</v>
      </c>
      <c r="G107" s="90" t="s">
        <v>570</v>
      </c>
      <c r="H107" s="90" t="s">
        <v>571</v>
      </c>
      <c r="I107" s="90" t="s">
        <v>614</v>
      </c>
      <c r="J107" s="90" t="s">
        <v>173</v>
      </c>
      <c r="K107" s="90" t="s">
        <v>905</v>
      </c>
      <c r="L107" s="90" t="s">
        <v>648</v>
      </c>
      <c r="M107" s="90" t="s">
        <v>649</v>
      </c>
      <c r="N107" s="90" t="s">
        <v>351</v>
      </c>
      <c r="O107" s="90" t="s">
        <v>650</v>
      </c>
      <c r="S107" s="90" t="s">
        <v>651</v>
      </c>
      <c r="Y107" s="90" t="s">
        <v>857</v>
      </c>
      <c r="Z107" s="78">
        <v>45648</v>
      </c>
      <c r="AA107" s="90" t="s">
        <v>356</v>
      </c>
      <c r="AB107" s="90" t="s">
        <v>906</v>
      </c>
      <c r="AC107" s="90">
        <v>546695</v>
      </c>
      <c r="AD107" s="90">
        <v>166819</v>
      </c>
      <c r="AG107" s="90" t="s">
        <v>907</v>
      </c>
      <c r="BR107" s="90" t="s">
        <v>655</v>
      </c>
      <c r="BS107" s="90" t="s">
        <v>656</v>
      </c>
      <c r="BT107" s="90" t="s">
        <v>908</v>
      </c>
      <c r="BU107" s="90" t="s">
        <v>658</v>
      </c>
      <c r="CH107" s="90">
        <v>1.37</v>
      </c>
      <c r="CO107" s="91"/>
      <c r="CR107" s="94">
        <v>6.2816000000000001</v>
      </c>
      <c r="CS107" s="90">
        <v>1</v>
      </c>
      <c r="CT107" s="90">
        <v>0</v>
      </c>
      <c r="CU107" s="98" t="s">
        <v>629</v>
      </c>
      <c r="CV107" s="90" t="s">
        <v>498</v>
      </c>
      <c r="CW107" s="90" t="s">
        <v>62</v>
      </c>
      <c r="CX107" s="93">
        <v>1</v>
      </c>
      <c r="CY107" s="82" t="s">
        <v>118</v>
      </c>
      <c r="CZ107" s="95">
        <v>46460</v>
      </c>
      <c r="DA107" s="76" cm="1">
        <f t="array" ref="DA107" xml:space="preserve"> _xlfn.IFS(CX107 = 1, CR107 * CS107 * 1000000, CX107 = 0.000001, CR107 * CS107 )</f>
        <v>6281600</v>
      </c>
      <c r="DC107" s="76">
        <f t="shared" si="6"/>
        <v>6281600</v>
      </c>
      <c r="DD107" s="79">
        <v>1.0294842133333333</v>
      </c>
      <c r="DE107" s="76">
        <f t="shared" si="5"/>
        <v>6466808.0344746662</v>
      </c>
      <c r="DF107" s="79">
        <v>1.18063329601791</v>
      </c>
      <c r="DG107" s="79">
        <f t="shared" si="7"/>
        <v>7.6349288844569267</v>
      </c>
      <c r="DH107" s="100">
        <v>3.9699999999999999E-2</v>
      </c>
      <c r="DI107" s="79">
        <f t="shared" si="9"/>
        <v>2.5258889726078333E-2</v>
      </c>
      <c r="DK107" s="76" t="str">
        <f t="shared" si="8"/>
        <v>7TW300092</v>
      </c>
    </row>
    <row r="108" spans="1:115" s="90" customFormat="1">
      <c r="A108" s="90" t="s">
        <v>909</v>
      </c>
      <c r="B108" s="90" t="s">
        <v>381</v>
      </c>
      <c r="F108" s="90" t="s">
        <v>498</v>
      </c>
      <c r="G108" s="90" t="s">
        <v>570</v>
      </c>
      <c r="H108" s="90" t="s">
        <v>571</v>
      </c>
      <c r="I108" s="90" t="s">
        <v>614</v>
      </c>
      <c r="J108" s="90" t="s">
        <v>174</v>
      </c>
      <c r="K108" s="90" t="s">
        <v>910</v>
      </c>
      <c r="L108" s="90" t="s">
        <v>911</v>
      </c>
      <c r="M108" s="90" t="s">
        <v>912</v>
      </c>
      <c r="N108" s="90" t="s">
        <v>351</v>
      </c>
      <c r="O108" s="90" t="s">
        <v>913</v>
      </c>
      <c r="S108" s="90" t="s">
        <v>651</v>
      </c>
      <c r="Y108" s="90" t="s">
        <v>857</v>
      </c>
      <c r="Z108" s="78">
        <v>45648</v>
      </c>
      <c r="AA108" s="90" t="s">
        <v>356</v>
      </c>
      <c r="AB108" s="90" t="s">
        <v>914</v>
      </c>
      <c r="AC108" s="90">
        <v>548965</v>
      </c>
      <c r="AD108" s="90">
        <v>155677</v>
      </c>
      <c r="AG108" s="90" t="s">
        <v>915</v>
      </c>
      <c r="AV108" s="90" t="s">
        <v>478</v>
      </c>
      <c r="BR108" s="90" t="s">
        <v>916</v>
      </c>
      <c r="BS108" s="90" t="s">
        <v>917</v>
      </c>
      <c r="BT108" s="90" t="s">
        <v>657</v>
      </c>
      <c r="BU108" s="90" t="s">
        <v>658</v>
      </c>
      <c r="CH108" s="90">
        <v>2.15</v>
      </c>
      <c r="CO108" s="91"/>
      <c r="CR108" s="94">
        <v>6.2816000000000001</v>
      </c>
      <c r="CS108" s="90">
        <v>1</v>
      </c>
      <c r="CT108" s="90">
        <v>0</v>
      </c>
      <c r="CU108" s="98" t="s">
        <v>629</v>
      </c>
      <c r="CV108" s="90" t="s">
        <v>498</v>
      </c>
      <c r="CW108" s="90" t="s">
        <v>62</v>
      </c>
      <c r="CX108" s="93">
        <v>1</v>
      </c>
      <c r="CY108" s="82" t="s">
        <v>118</v>
      </c>
      <c r="CZ108" s="95">
        <v>46460</v>
      </c>
      <c r="DA108" s="76" cm="1">
        <f t="array" ref="DA108" xml:space="preserve"> _xlfn.IFS(CX108 = 1, CR108 * CS108 * 1000000, CX108 = 0.000001, CR108 * CS108 )</f>
        <v>6281600</v>
      </c>
      <c r="DC108" s="76">
        <f t="shared" si="6"/>
        <v>6281600</v>
      </c>
      <c r="DD108" s="79">
        <v>1.0294842133333333</v>
      </c>
      <c r="DE108" s="76">
        <f t="shared" si="5"/>
        <v>6466808.0344746662</v>
      </c>
      <c r="DF108" s="79">
        <v>1.18063329601791</v>
      </c>
      <c r="DG108" s="79">
        <f t="shared" si="7"/>
        <v>7.6349288844569267</v>
      </c>
      <c r="DH108" s="100">
        <v>3.9699999999999999E-2</v>
      </c>
      <c r="DI108" s="79">
        <f t="shared" si="9"/>
        <v>2.5258889726078333E-2</v>
      </c>
      <c r="DK108" s="76" t="str">
        <f t="shared" si="8"/>
        <v>7TW100009</v>
      </c>
    </row>
    <row r="109" spans="1:115" s="90" customFormat="1">
      <c r="A109" s="90" t="s">
        <v>918</v>
      </c>
      <c r="B109" s="90" t="s">
        <v>381</v>
      </c>
      <c r="F109" s="90" t="s">
        <v>498</v>
      </c>
      <c r="G109" s="90" t="s">
        <v>570</v>
      </c>
      <c r="H109" s="90" t="s">
        <v>571</v>
      </c>
      <c r="I109" s="90" t="s">
        <v>614</v>
      </c>
      <c r="J109" s="90" t="s">
        <v>175</v>
      </c>
      <c r="K109" s="90" t="s">
        <v>919</v>
      </c>
      <c r="L109" s="90" t="s">
        <v>911</v>
      </c>
      <c r="M109" s="90" t="s">
        <v>912</v>
      </c>
      <c r="N109" s="90" t="s">
        <v>351</v>
      </c>
      <c r="O109" s="90" t="s">
        <v>913</v>
      </c>
      <c r="S109" s="90" t="s">
        <v>651</v>
      </c>
      <c r="Y109" s="90" t="s">
        <v>857</v>
      </c>
      <c r="Z109" s="78">
        <v>45648</v>
      </c>
      <c r="AA109" s="90" t="s">
        <v>356</v>
      </c>
      <c r="AB109" s="90" t="s">
        <v>920</v>
      </c>
      <c r="AC109" s="90">
        <v>542869</v>
      </c>
      <c r="AD109" s="90">
        <v>155809</v>
      </c>
      <c r="AG109" s="90" t="s">
        <v>915</v>
      </c>
      <c r="AV109" s="90" t="s">
        <v>478</v>
      </c>
      <c r="BR109" s="90" t="s">
        <v>655</v>
      </c>
      <c r="BS109" s="90" t="s">
        <v>656</v>
      </c>
      <c r="BT109" s="90" t="s">
        <v>657</v>
      </c>
      <c r="BU109" s="90" t="s">
        <v>658</v>
      </c>
      <c r="CH109" s="90">
        <v>2.15</v>
      </c>
      <c r="CO109" s="91"/>
      <c r="CR109" s="94">
        <v>6.2816000000000001</v>
      </c>
      <c r="CS109" s="90">
        <v>1</v>
      </c>
      <c r="CT109" s="90">
        <v>0</v>
      </c>
      <c r="CU109" s="98" t="s">
        <v>629</v>
      </c>
      <c r="CV109" s="90" t="s">
        <v>498</v>
      </c>
      <c r="CW109" s="90" t="s">
        <v>62</v>
      </c>
      <c r="CX109" s="93">
        <v>1</v>
      </c>
      <c r="CY109" s="82" t="s">
        <v>118</v>
      </c>
      <c r="CZ109" s="95">
        <v>46460</v>
      </c>
      <c r="DA109" s="76" cm="1">
        <f t="array" ref="DA109" xml:space="preserve"> _xlfn.IFS(CX109 = 1, CR109 * CS109 * 1000000, CX109 = 0.000001, CR109 * CS109 )</f>
        <v>6281600</v>
      </c>
      <c r="DC109" s="76">
        <f t="shared" si="6"/>
        <v>6281600</v>
      </c>
      <c r="DD109" s="79">
        <v>1.0294842133333333</v>
      </c>
      <c r="DE109" s="76">
        <f t="shared" si="5"/>
        <v>6466808.0344746662</v>
      </c>
      <c r="DF109" s="79">
        <v>1.18063329601791</v>
      </c>
      <c r="DG109" s="79">
        <f t="shared" si="7"/>
        <v>7.6349288844569267</v>
      </c>
      <c r="DH109" s="100">
        <v>3.9699999999999999E-2</v>
      </c>
      <c r="DI109" s="79">
        <f t="shared" si="9"/>
        <v>2.5258889726078333E-2</v>
      </c>
      <c r="DK109" s="76" t="str">
        <f t="shared" si="8"/>
        <v>7TW100081</v>
      </c>
    </row>
    <row r="110" spans="1:115" s="90" customFormat="1">
      <c r="A110" s="90" t="s">
        <v>921</v>
      </c>
      <c r="B110" s="90" t="s">
        <v>381</v>
      </c>
      <c r="F110" s="90" t="s">
        <v>344</v>
      </c>
      <c r="G110" s="90" t="s">
        <v>570</v>
      </c>
      <c r="H110" s="90" t="s">
        <v>570</v>
      </c>
      <c r="I110" s="90" t="s">
        <v>614</v>
      </c>
      <c r="J110" s="90" t="s">
        <v>176</v>
      </c>
      <c r="K110" s="90" t="s">
        <v>922</v>
      </c>
      <c r="L110" s="90" t="s">
        <v>923</v>
      </c>
      <c r="M110" s="90" t="s">
        <v>924</v>
      </c>
      <c r="N110" s="90" t="s">
        <v>351</v>
      </c>
      <c r="O110" s="90" t="s">
        <v>733</v>
      </c>
      <c r="S110" s="90" t="s">
        <v>353</v>
      </c>
      <c r="T110" s="90" t="s">
        <v>354</v>
      </c>
      <c r="Y110" s="90" t="s">
        <v>355</v>
      </c>
      <c r="Z110" s="78">
        <v>45648</v>
      </c>
      <c r="AA110" s="90" t="s">
        <v>356</v>
      </c>
      <c r="AB110" s="90" t="s">
        <v>925</v>
      </c>
      <c r="AC110" s="90">
        <v>474870</v>
      </c>
      <c r="AD110" s="90">
        <v>217900</v>
      </c>
      <c r="BI110" s="90">
        <v>3450</v>
      </c>
      <c r="BK110" s="90">
        <v>0.5</v>
      </c>
      <c r="BL110" s="90" t="s">
        <v>628</v>
      </c>
      <c r="BM110" s="90">
        <v>680</v>
      </c>
      <c r="BS110" s="90" t="s">
        <v>478</v>
      </c>
      <c r="CH110" s="90">
        <v>6.8</v>
      </c>
      <c r="CO110" s="91"/>
      <c r="CR110" s="94">
        <v>474</v>
      </c>
      <c r="CS110" s="90">
        <v>3800</v>
      </c>
      <c r="CT110" s="90">
        <v>0</v>
      </c>
      <c r="CU110" s="98" t="s">
        <v>629</v>
      </c>
      <c r="CV110" s="90" t="s">
        <v>360</v>
      </c>
      <c r="CW110" s="90" t="s">
        <v>621</v>
      </c>
      <c r="CX110" s="93">
        <v>9.9999999999999995E-7</v>
      </c>
      <c r="CY110" s="82" t="s">
        <v>118</v>
      </c>
      <c r="CZ110" s="95">
        <v>46183</v>
      </c>
      <c r="DA110" s="76" cm="1">
        <f t="array" ref="DA110" xml:space="preserve"> _xlfn.IFS(CX110 = 1, CR110 * CS110 * 1000000, CX110 = 0.000001, CR110 * CS110 )</f>
        <v>1801200</v>
      </c>
      <c r="DB110" s="147">
        <v>1706761.8996422375</v>
      </c>
      <c r="DC110" s="76">
        <f t="shared" si="6"/>
        <v>1706761.8996422375</v>
      </c>
      <c r="DD110" s="79">
        <v>1.0294842133333333</v>
      </c>
      <c r="DE110" s="76">
        <f t="shared" si="5"/>
        <v>1757084.4316004943</v>
      </c>
      <c r="DF110" s="79">
        <v>1.18063329601791</v>
      </c>
      <c r="DG110" s="79">
        <f t="shared" si="7"/>
        <v>2.0744723838622474</v>
      </c>
      <c r="DH110" s="100">
        <v>3.9699999999999999E-2</v>
      </c>
      <c r="DI110" s="79">
        <f t="shared" si="9"/>
        <v>6.8630461366109355E-3</v>
      </c>
      <c r="DK110" s="76" t="str">
        <f t="shared" si="8"/>
        <v>7TW200726</v>
      </c>
    </row>
    <row r="111" spans="1:115" s="90" customFormat="1">
      <c r="A111" s="90" t="s">
        <v>926</v>
      </c>
      <c r="B111" s="90" t="s">
        <v>381</v>
      </c>
      <c r="F111" s="90" t="s">
        <v>344</v>
      </c>
      <c r="G111" s="90" t="s">
        <v>570</v>
      </c>
      <c r="H111" s="90" t="s">
        <v>570</v>
      </c>
      <c r="I111" s="90" t="s">
        <v>614</v>
      </c>
      <c r="J111" s="90" t="s">
        <v>177</v>
      </c>
      <c r="K111" s="90" t="s">
        <v>927</v>
      </c>
      <c r="L111" s="90" t="s">
        <v>928</v>
      </c>
      <c r="M111" s="90" t="s">
        <v>929</v>
      </c>
      <c r="N111" s="90" t="s">
        <v>351</v>
      </c>
      <c r="O111" s="90" t="s">
        <v>733</v>
      </c>
      <c r="S111" s="90" t="s">
        <v>353</v>
      </c>
      <c r="T111" s="90" t="s">
        <v>354</v>
      </c>
      <c r="Y111" s="90" t="s">
        <v>355</v>
      </c>
      <c r="Z111" s="78">
        <v>45648</v>
      </c>
      <c r="AA111" s="90" t="s">
        <v>356</v>
      </c>
      <c r="AB111" s="90" t="s">
        <v>930</v>
      </c>
      <c r="AC111" s="90">
        <v>467400</v>
      </c>
      <c r="AD111" s="90">
        <v>195400</v>
      </c>
      <c r="BI111" s="90">
        <v>2790</v>
      </c>
      <c r="BK111" s="90">
        <v>0.6</v>
      </c>
      <c r="BL111" s="90" t="s">
        <v>628</v>
      </c>
      <c r="BM111" s="90">
        <v>2000</v>
      </c>
      <c r="BS111" s="90" t="s">
        <v>478</v>
      </c>
      <c r="CH111" s="90">
        <v>9.6</v>
      </c>
      <c r="CO111" s="91"/>
      <c r="CR111" s="94">
        <v>474</v>
      </c>
      <c r="CS111" s="90">
        <v>3100</v>
      </c>
      <c r="CT111" s="90">
        <v>0</v>
      </c>
      <c r="CU111" s="98" t="s">
        <v>629</v>
      </c>
      <c r="CV111" s="90" t="s">
        <v>360</v>
      </c>
      <c r="CW111" s="90" t="s">
        <v>621</v>
      </c>
      <c r="CX111" s="93">
        <v>9.9999999999999995E-7</v>
      </c>
      <c r="CY111" s="82" t="s">
        <v>118</v>
      </c>
      <c r="CZ111" s="95">
        <v>46249</v>
      </c>
      <c r="DA111" s="76" cm="1">
        <f t="array" ref="DA111" xml:space="preserve"> _xlfn.IFS(CX111 = 1, CR111 * CS111 * 1000000, CX111 = 0.000001, CR111 * CS111 )</f>
        <v>1469400</v>
      </c>
      <c r="DB111" s="147">
        <v>1392358.3918134042</v>
      </c>
      <c r="DC111" s="76">
        <f t="shared" si="6"/>
        <v>1392358.3918134042</v>
      </c>
      <c r="DD111" s="79">
        <v>1.0294842133333333</v>
      </c>
      <c r="DE111" s="76">
        <f t="shared" si="5"/>
        <v>1433410.9836740873</v>
      </c>
      <c r="DF111" s="79">
        <v>1.18063329601791</v>
      </c>
      <c r="DG111" s="79">
        <f t="shared" si="7"/>
        <v>1.6923327342034122</v>
      </c>
      <c r="DH111" s="100">
        <v>3.9699999999999999E-2</v>
      </c>
      <c r="DI111" s="79">
        <f t="shared" si="9"/>
        <v>5.5988007956562884E-3</v>
      </c>
      <c r="DK111" s="76" t="str">
        <f t="shared" si="8"/>
        <v>7TW200729</v>
      </c>
    </row>
    <row r="112" spans="1:115" s="90" customFormat="1">
      <c r="A112" s="90" t="s">
        <v>931</v>
      </c>
      <c r="B112" s="90" t="s">
        <v>381</v>
      </c>
      <c r="F112" s="90" t="s">
        <v>344</v>
      </c>
      <c r="G112" s="90" t="s">
        <v>570</v>
      </c>
      <c r="H112" s="90" t="s">
        <v>631</v>
      </c>
      <c r="I112" s="90" t="s">
        <v>614</v>
      </c>
      <c r="J112" s="90" t="s">
        <v>178</v>
      </c>
      <c r="K112" s="90" t="s">
        <v>932</v>
      </c>
      <c r="L112" s="90" t="s">
        <v>933</v>
      </c>
      <c r="M112" s="90" t="s">
        <v>934</v>
      </c>
      <c r="N112" s="90" t="s">
        <v>351</v>
      </c>
      <c r="O112" s="90" t="s">
        <v>635</v>
      </c>
      <c r="S112" s="90" t="s">
        <v>353</v>
      </c>
      <c r="T112" s="90" t="s">
        <v>354</v>
      </c>
      <c r="Y112" s="90" t="s">
        <v>355</v>
      </c>
      <c r="Z112" s="78">
        <v>45648</v>
      </c>
      <c r="AA112" s="90" t="s">
        <v>356</v>
      </c>
      <c r="AB112" s="90" t="s">
        <v>935</v>
      </c>
      <c r="AC112" s="90">
        <v>527570</v>
      </c>
      <c r="AD112" s="90">
        <v>229600</v>
      </c>
      <c r="BI112" s="90">
        <v>878</v>
      </c>
      <c r="BJ112" s="90" t="s">
        <v>637</v>
      </c>
      <c r="BK112" s="90" t="s">
        <v>690</v>
      </c>
      <c r="BL112" s="90" t="s">
        <v>639</v>
      </c>
      <c r="BM112" s="90">
        <v>244</v>
      </c>
      <c r="BN112" s="90" t="s">
        <v>541</v>
      </c>
      <c r="BS112" s="90" t="s">
        <v>478</v>
      </c>
      <c r="CH112" s="90">
        <v>27.588000000000001</v>
      </c>
      <c r="CM112" s="90" t="s">
        <v>513</v>
      </c>
      <c r="CO112" s="91" t="s">
        <v>936</v>
      </c>
      <c r="CR112" s="94">
        <v>2060</v>
      </c>
      <c r="CS112" s="90">
        <v>900</v>
      </c>
      <c r="CT112" s="90">
        <v>0</v>
      </c>
      <c r="CU112" s="98" t="s">
        <v>629</v>
      </c>
      <c r="CV112" s="90" t="s">
        <v>360</v>
      </c>
      <c r="CW112" s="90" t="s">
        <v>621</v>
      </c>
      <c r="CX112" s="93">
        <v>9.9999999999999995E-7</v>
      </c>
      <c r="CY112" s="82" t="s">
        <v>118</v>
      </c>
      <c r="CZ112" s="95">
        <v>46559</v>
      </c>
      <c r="DA112" s="76" cm="1">
        <f t="array" ref="DA112" xml:space="preserve"> _xlfn.IFS(CX112 = 1, CR112 * CS112 * 1000000, CX112 = 0.000001, CR112 * CS112 )</f>
        <v>1854000</v>
      </c>
      <c r="DB112" s="147">
        <v>1756793.5609242218</v>
      </c>
      <c r="DC112" s="76">
        <f t="shared" si="6"/>
        <v>1756793.5609242218</v>
      </c>
      <c r="DD112" s="79">
        <v>1.0294842133333333</v>
      </c>
      <c r="DE112" s="76">
        <f t="shared" si="5"/>
        <v>1808591.2370571378</v>
      </c>
      <c r="DF112" s="79">
        <v>1.18063329601791</v>
      </c>
      <c r="DG112" s="79">
        <f t="shared" si="7"/>
        <v>2.1352830333558779</v>
      </c>
      <c r="DH112" s="100">
        <v>3.9699999999999999E-2</v>
      </c>
      <c r="DI112" s="79">
        <f t="shared" si="9"/>
        <v>7.0642280353523622E-3</v>
      </c>
      <c r="DK112" s="76" t="str">
        <f t="shared" si="8"/>
        <v>7TW200106</v>
      </c>
    </row>
    <row r="113" spans="1:115" s="90" customFormat="1">
      <c r="A113" s="90" t="s">
        <v>937</v>
      </c>
      <c r="B113" s="90" t="s">
        <v>381</v>
      </c>
      <c r="F113" s="90" t="s">
        <v>344</v>
      </c>
      <c r="G113" s="90" t="s">
        <v>570</v>
      </c>
      <c r="H113" s="90" t="s">
        <v>570</v>
      </c>
      <c r="I113" s="90" t="s">
        <v>614</v>
      </c>
      <c r="J113" s="90" t="s">
        <v>179</v>
      </c>
      <c r="K113" s="90" t="s">
        <v>938</v>
      </c>
      <c r="L113" s="90" t="s">
        <v>939</v>
      </c>
      <c r="M113" s="90" t="s">
        <v>940</v>
      </c>
      <c r="N113" s="90" t="s">
        <v>351</v>
      </c>
      <c r="O113" s="90" t="s">
        <v>836</v>
      </c>
      <c r="S113" s="90" t="s">
        <v>353</v>
      </c>
      <c r="T113" s="90" t="s">
        <v>354</v>
      </c>
      <c r="Y113" s="90" t="s">
        <v>355</v>
      </c>
      <c r="Z113" s="78">
        <v>45648</v>
      </c>
      <c r="AA113" s="90" t="s">
        <v>356</v>
      </c>
      <c r="AB113" s="90" t="s">
        <v>941</v>
      </c>
      <c r="AC113" s="90">
        <v>453600</v>
      </c>
      <c r="AD113" s="90">
        <v>217400</v>
      </c>
      <c r="BI113" s="90">
        <v>530</v>
      </c>
      <c r="BK113" s="90">
        <v>0.8</v>
      </c>
      <c r="BL113" s="90" t="s">
        <v>628</v>
      </c>
      <c r="BM113" s="90">
        <v>243</v>
      </c>
      <c r="BS113" s="90" t="s">
        <v>478</v>
      </c>
      <c r="CH113" s="90">
        <v>4.0999999999999996</v>
      </c>
      <c r="CO113" s="91"/>
      <c r="CR113" s="94">
        <v>1945</v>
      </c>
      <c r="CS113" s="90">
        <v>600</v>
      </c>
      <c r="CT113" s="90">
        <v>0</v>
      </c>
      <c r="CU113" s="98" t="s">
        <v>629</v>
      </c>
      <c r="CV113" s="90" t="s">
        <v>360</v>
      </c>
      <c r="CW113" s="90" t="s">
        <v>621</v>
      </c>
      <c r="CX113" s="93">
        <v>9.9999999999999995E-7</v>
      </c>
      <c r="CY113" s="82" t="s">
        <v>118</v>
      </c>
      <c r="CZ113" s="95">
        <v>46264</v>
      </c>
      <c r="DA113" s="76" cm="1">
        <f t="array" ref="DA113" xml:space="preserve"> _xlfn.IFS(CX113 = 1, CR113 * CS113 * 1000000, CX113 = 0.000001, CR113 * CS113 )</f>
        <v>1167000</v>
      </c>
      <c r="DB113" s="147">
        <v>1105813.4226529486</v>
      </c>
      <c r="DC113" s="76">
        <f t="shared" si="6"/>
        <v>1105813.4226529486</v>
      </c>
      <c r="DD113" s="79">
        <v>1.0294842133333333</v>
      </c>
      <c r="DE113" s="76">
        <f t="shared" si="5"/>
        <v>1138417.4615133116</v>
      </c>
      <c r="DF113" s="79">
        <v>1.18063329601791</v>
      </c>
      <c r="DG113" s="79">
        <f t="shared" si="7"/>
        <v>1.3440535598308032</v>
      </c>
      <c r="DH113" s="100">
        <v>3.9699999999999999E-2</v>
      </c>
      <c r="DI113" s="79">
        <f t="shared" si="9"/>
        <v>4.4465771937735737E-3</v>
      </c>
      <c r="DK113" s="76" t="str">
        <f t="shared" si="8"/>
        <v>7TW200731</v>
      </c>
    </row>
    <row r="114" spans="1:115" s="90" customFormat="1">
      <c r="A114" s="90" t="s">
        <v>942</v>
      </c>
      <c r="B114" s="90" t="s">
        <v>381</v>
      </c>
      <c r="F114" s="90" t="s">
        <v>344</v>
      </c>
      <c r="G114" s="90" t="s">
        <v>570</v>
      </c>
      <c r="H114" s="90" t="s">
        <v>570</v>
      </c>
      <c r="I114" s="90" t="s">
        <v>614</v>
      </c>
      <c r="J114" s="90" t="s">
        <v>180</v>
      </c>
      <c r="K114" s="90" t="s">
        <v>943</v>
      </c>
      <c r="L114" s="90" t="s">
        <v>768</v>
      </c>
      <c r="M114" s="90" t="s">
        <v>769</v>
      </c>
      <c r="N114" s="90" t="s">
        <v>351</v>
      </c>
      <c r="O114" s="90" t="s">
        <v>618</v>
      </c>
      <c r="S114" s="90" t="s">
        <v>353</v>
      </c>
      <c r="T114" s="90" t="s">
        <v>354</v>
      </c>
      <c r="Y114" s="90" t="s">
        <v>355</v>
      </c>
      <c r="Z114" s="78">
        <v>45648</v>
      </c>
      <c r="AA114" s="90" t="s">
        <v>356</v>
      </c>
      <c r="AB114" s="90" t="s">
        <v>944</v>
      </c>
      <c r="AC114" s="90">
        <v>506000</v>
      </c>
      <c r="AD114" s="90">
        <v>159900</v>
      </c>
      <c r="BI114" s="90">
        <v>25500</v>
      </c>
      <c r="BJ114" s="90">
        <v>2</v>
      </c>
      <c r="BK114" s="90">
        <v>0.25</v>
      </c>
      <c r="BL114" s="90" t="s">
        <v>628</v>
      </c>
      <c r="BM114" s="90">
        <v>6782</v>
      </c>
      <c r="BS114" s="90" t="s">
        <v>478</v>
      </c>
      <c r="CH114" s="90">
        <v>2.4</v>
      </c>
      <c r="CO114" s="91"/>
      <c r="CR114" s="94">
        <v>438</v>
      </c>
      <c r="CS114" s="90">
        <v>27300</v>
      </c>
      <c r="CT114" s="90">
        <v>0</v>
      </c>
      <c r="CU114" s="98">
        <v>0</v>
      </c>
      <c r="CV114" s="90" t="s">
        <v>360</v>
      </c>
      <c r="CW114" s="90" t="s">
        <v>621</v>
      </c>
      <c r="CX114" s="93">
        <v>9.9999999999999995E-7</v>
      </c>
      <c r="CY114" s="82" t="s">
        <v>118</v>
      </c>
      <c r="CZ114" s="95">
        <v>46669</v>
      </c>
      <c r="DA114" s="76" cm="1">
        <f t="array" ref="DA114" xml:space="preserve"> _xlfn.IFS(CX114 = 1, CR114 * CS114 * 1000000, CX114 = 0.000001, CR114 * CS114 )</f>
        <v>11957400</v>
      </c>
      <c r="DB114" s="147">
        <v>11330465.655553015</v>
      </c>
      <c r="DC114" s="76">
        <f t="shared" si="6"/>
        <v>11330465.655553015</v>
      </c>
      <c r="DD114" s="79">
        <v>1.0294842133333333</v>
      </c>
      <c r="DE114" s="76">
        <f t="shared" si="5"/>
        <v>11664535.522107346</v>
      </c>
      <c r="DF114" s="79">
        <v>1.18063329601791</v>
      </c>
      <c r="DG114" s="79">
        <f t="shared" si="7"/>
        <v>13.771539019983587</v>
      </c>
      <c r="DH114" s="100">
        <v>3.9699999999999999E-2</v>
      </c>
      <c r="DI114" s="79">
        <f t="shared" si="9"/>
        <v>4.5560841591112365E-2</v>
      </c>
      <c r="DK114" s="76" t="str">
        <f t="shared" si="8"/>
        <v>7TW200733</v>
      </c>
    </row>
    <row r="115" spans="1:115" s="90" customFormat="1">
      <c r="A115" s="90" t="s">
        <v>945</v>
      </c>
      <c r="B115" s="90" t="s">
        <v>381</v>
      </c>
      <c r="F115" s="90" t="s">
        <v>344</v>
      </c>
      <c r="G115" s="90" t="s">
        <v>570</v>
      </c>
      <c r="H115" s="90" t="s">
        <v>570</v>
      </c>
      <c r="I115" s="90" t="s">
        <v>614</v>
      </c>
      <c r="J115" s="90" t="s">
        <v>181</v>
      </c>
      <c r="K115" s="90" t="s">
        <v>946</v>
      </c>
      <c r="L115" s="90" t="s">
        <v>768</v>
      </c>
      <c r="M115" s="90" t="s">
        <v>769</v>
      </c>
      <c r="N115" s="90" t="s">
        <v>351</v>
      </c>
      <c r="O115" s="90" t="s">
        <v>618</v>
      </c>
      <c r="S115" s="90" t="s">
        <v>353</v>
      </c>
      <c r="T115" s="90" t="s">
        <v>354</v>
      </c>
      <c r="Y115" s="90" t="s">
        <v>355</v>
      </c>
      <c r="Z115" s="78">
        <v>45648</v>
      </c>
      <c r="AA115" s="90" t="s">
        <v>356</v>
      </c>
      <c r="AB115" s="90" t="s">
        <v>947</v>
      </c>
      <c r="AC115" s="90">
        <v>503200</v>
      </c>
      <c r="AD115" s="90">
        <v>157400</v>
      </c>
      <c r="BI115" s="90">
        <v>78300</v>
      </c>
      <c r="BJ115" s="90">
        <v>2</v>
      </c>
      <c r="BK115" s="90">
        <v>0.25</v>
      </c>
      <c r="BL115" s="90" t="s">
        <v>628</v>
      </c>
      <c r="BM115" s="90">
        <v>19394</v>
      </c>
      <c r="BS115" s="90" t="s">
        <v>478</v>
      </c>
      <c r="CH115" s="90">
        <v>2.4</v>
      </c>
      <c r="CO115" s="91"/>
      <c r="CR115" s="94">
        <v>55</v>
      </c>
      <c r="CS115" s="90">
        <v>90100</v>
      </c>
      <c r="CT115" s="90">
        <v>0</v>
      </c>
      <c r="CU115" s="98">
        <v>0</v>
      </c>
      <c r="CV115" s="90" t="s">
        <v>360</v>
      </c>
      <c r="CW115" s="90" t="s">
        <v>621</v>
      </c>
      <c r="CX115" s="93">
        <v>9.9999999999999995E-7</v>
      </c>
      <c r="CY115" s="82" t="s">
        <v>118</v>
      </c>
      <c r="CZ115" s="95">
        <v>46680</v>
      </c>
      <c r="DA115" s="76" cm="1">
        <f t="array" ref="DA115" xml:space="preserve"> _xlfn.IFS(CX115 = 1, CR115 * CS115 * 1000000, CX115 = 0.000001, CR115 * CS115 )</f>
        <v>4955500</v>
      </c>
      <c r="DB115" s="147">
        <v>4695679.8765695691</v>
      </c>
      <c r="DC115" s="76">
        <f t="shared" si="6"/>
        <v>4695679.8765695691</v>
      </c>
      <c r="DD115" s="79">
        <v>1.0294842133333333</v>
      </c>
      <c r="DE115" s="76">
        <f t="shared" si="5"/>
        <v>4834128.3037953861</v>
      </c>
      <c r="DF115" s="79">
        <v>1.18063329601791</v>
      </c>
      <c r="DG115" s="79">
        <f t="shared" si="7"/>
        <v>5.7073328326834147</v>
      </c>
      <c r="DH115" s="100">
        <v>3.9699999999999999E-2</v>
      </c>
      <c r="DI115" s="79">
        <f t="shared" si="9"/>
        <v>1.8881759454794297E-2</v>
      </c>
      <c r="DK115" s="76" t="str">
        <f t="shared" si="8"/>
        <v>7TW200734</v>
      </c>
    </row>
    <row r="116" spans="1:115" s="90" customFormat="1">
      <c r="A116" s="90" t="s">
        <v>948</v>
      </c>
      <c r="B116" s="90" t="s">
        <v>381</v>
      </c>
      <c r="F116" s="90" t="s">
        <v>344</v>
      </c>
      <c r="G116" s="90" t="s">
        <v>570</v>
      </c>
      <c r="H116" s="90" t="s">
        <v>571</v>
      </c>
      <c r="I116" s="90" t="s">
        <v>614</v>
      </c>
      <c r="J116" s="90" t="s">
        <v>182</v>
      </c>
      <c r="K116" s="90" t="s">
        <v>949</v>
      </c>
      <c r="L116" s="90" t="s">
        <v>950</v>
      </c>
      <c r="M116" s="90" t="s">
        <v>951</v>
      </c>
      <c r="N116" s="90" t="s">
        <v>351</v>
      </c>
      <c r="O116" s="90" t="s">
        <v>842</v>
      </c>
      <c r="S116" s="90" t="s">
        <v>522</v>
      </c>
      <c r="T116" s="90" t="s">
        <v>354</v>
      </c>
      <c r="Y116" s="90" t="s">
        <v>355</v>
      </c>
      <c r="Z116" s="78">
        <v>45648</v>
      </c>
      <c r="AA116" s="90" t="s">
        <v>356</v>
      </c>
      <c r="AB116" s="90" t="s">
        <v>952</v>
      </c>
      <c r="AC116" s="90">
        <v>530500</v>
      </c>
      <c r="AD116" s="90">
        <v>143800</v>
      </c>
      <c r="BI116" s="90">
        <v>10774</v>
      </c>
      <c r="BK116" s="90" t="s">
        <v>953</v>
      </c>
      <c r="BL116" s="90" t="s">
        <v>543</v>
      </c>
      <c r="BM116" s="90">
        <v>1596</v>
      </c>
      <c r="BS116" s="90" t="s">
        <v>478</v>
      </c>
      <c r="CH116" s="90">
        <v>4.0999999999999996</v>
      </c>
      <c r="CO116" s="91"/>
      <c r="CR116" s="94">
        <v>754</v>
      </c>
      <c r="CS116" s="90">
        <v>11100</v>
      </c>
      <c r="CT116" s="90">
        <v>0</v>
      </c>
      <c r="CU116" s="98">
        <v>0</v>
      </c>
      <c r="CV116" s="90" t="s">
        <v>360</v>
      </c>
      <c r="CW116" s="90" t="s">
        <v>621</v>
      </c>
      <c r="CX116" s="93">
        <v>9.9999999999999995E-7</v>
      </c>
      <c r="CY116" s="82" t="s">
        <v>118</v>
      </c>
      <c r="CZ116" s="95">
        <v>45754</v>
      </c>
      <c r="DA116" s="76" cm="1">
        <f t="array" ref="DA116" xml:space="preserve"> _xlfn.IFS(CX116 = 1, CR116 * CS116 * 1000000, CX116 = 0.000001, CR116 * CS116 )</f>
        <v>8369400</v>
      </c>
      <c r="DB116" s="147">
        <v>7930586.8547999896</v>
      </c>
      <c r="DC116" s="76">
        <f t="shared" si="6"/>
        <v>7930586.8547999896</v>
      </c>
      <c r="DD116" s="79">
        <v>1.0294842133333333</v>
      </c>
      <c r="DE116" s="76">
        <f t="shared" si="5"/>
        <v>8164413.9694854412</v>
      </c>
      <c r="DF116" s="79">
        <v>1.18063329601791</v>
      </c>
      <c r="DG116" s="79">
        <f t="shared" si="7"/>
        <v>9.6391789748482655</v>
      </c>
      <c r="DH116" s="100">
        <v>3.9699999999999999E-2</v>
      </c>
      <c r="DI116" s="79">
        <f t="shared" si="9"/>
        <v>3.1889617108456343E-2</v>
      </c>
      <c r="DK116" s="76" t="str">
        <f t="shared" si="8"/>
        <v>7TW200156</v>
      </c>
    </row>
    <row r="117" spans="1:115" s="90" customFormat="1">
      <c r="A117" s="90" t="s">
        <v>954</v>
      </c>
      <c r="B117" s="90" t="s">
        <v>381</v>
      </c>
      <c r="F117" s="90" t="s">
        <v>344</v>
      </c>
      <c r="G117" s="90" t="s">
        <v>570</v>
      </c>
      <c r="H117" s="90" t="s">
        <v>570</v>
      </c>
      <c r="I117" s="90" t="s">
        <v>614</v>
      </c>
      <c r="J117" s="90" t="s">
        <v>183</v>
      </c>
      <c r="K117" s="90" t="s">
        <v>955</v>
      </c>
      <c r="L117" s="90" t="s">
        <v>956</v>
      </c>
      <c r="M117" s="90" t="s">
        <v>957</v>
      </c>
      <c r="N117" s="90" t="s">
        <v>351</v>
      </c>
      <c r="O117" s="90" t="s">
        <v>958</v>
      </c>
      <c r="S117" s="90" t="s">
        <v>353</v>
      </c>
      <c r="T117" s="90" t="s">
        <v>959</v>
      </c>
      <c r="Y117" s="90" t="s">
        <v>355</v>
      </c>
      <c r="Z117" s="78">
        <v>45648</v>
      </c>
      <c r="AA117" s="90" t="s">
        <v>356</v>
      </c>
      <c r="AB117" s="90" t="s">
        <v>960</v>
      </c>
      <c r="AC117" s="90">
        <v>440200</v>
      </c>
      <c r="AD117" s="90">
        <v>197400</v>
      </c>
      <c r="BI117" s="90">
        <v>3040</v>
      </c>
      <c r="BJ117" s="90">
        <v>7</v>
      </c>
      <c r="BK117" s="90">
        <v>3</v>
      </c>
      <c r="BM117" s="90">
        <v>633</v>
      </c>
      <c r="BS117" s="90" t="s">
        <v>478</v>
      </c>
      <c r="CH117" s="90">
        <v>2</v>
      </c>
      <c r="CO117" s="91"/>
      <c r="CR117" s="94">
        <v>2.9510000000000001</v>
      </c>
      <c r="CS117" s="90">
        <v>1</v>
      </c>
      <c r="CT117" s="90">
        <v>0</v>
      </c>
      <c r="CU117" s="98" t="s">
        <v>629</v>
      </c>
      <c r="CV117" s="90" t="s">
        <v>360</v>
      </c>
      <c r="CW117" s="90" t="s">
        <v>62</v>
      </c>
      <c r="CX117" s="93">
        <v>1</v>
      </c>
      <c r="CY117" s="82" t="s">
        <v>118</v>
      </c>
      <c r="CZ117" s="95">
        <v>46417</v>
      </c>
      <c r="DA117" s="76" cm="1">
        <f t="array" ref="DA117" xml:space="preserve"> _xlfn.IFS(CX117 = 1, CR117 * CS117 * 1000000, CX117 = 0.000001, CR117 * CS117 )</f>
        <v>2951000</v>
      </c>
      <c r="DB117" s="147">
        <v>2796277.1296048425</v>
      </c>
      <c r="DC117" s="76">
        <f t="shared" si="6"/>
        <v>2796277.1296048425</v>
      </c>
      <c r="DD117" s="79">
        <v>1.0294842133333333</v>
      </c>
      <c r="DE117" s="76">
        <f t="shared" ref="DE117:DE122" si="10" xml:space="preserve"> DC117 * DD117</f>
        <v>2878723.1610332327</v>
      </c>
      <c r="DF117" s="79">
        <v>1.18063329601791</v>
      </c>
      <c r="DG117" s="79">
        <f t="shared" si="7"/>
        <v>3.3987164139337622</v>
      </c>
      <c r="DH117" s="100">
        <v>3.9699999999999999E-2</v>
      </c>
      <c r="DI117" s="79">
        <f t="shared" si="9"/>
        <v>1.1244086802764196E-2</v>
      </c>
      <c r="DK117" s="76" t="str">
        <f t="shared" si="8"/>
        <v>7TW200698</v>
      </c>
    </row>
    <row r="118" spans="1:115" s="90" customFormat="1">
      <c r="A118" s="90" t="s">
        <v>961</v>
      </c>
      <c r="B118" s="90" t="s">
        <v>381</v>
      </c>
      <c r="F118" s="90" t="s">
        <v>344</v>
      </c>
      <c r="G118" s="90" t="s">
        <v>570</v>
      </c>
      <c r="H118" s="90" t="s">
        <v>570</v>
      </c>
      <c r="I118" s="90" t="s">
        <v>614</v>
      </c>
      <c r="J118" s="90" t="s">
        <v>184</v>
      </c>
      <c r="K118" s="90" t="s">
        <v>962</v>
      </c>
      <c r="L118" s="90" t="s">
        <v>963</v>
      </c>
      <c r="M118" s="90" t="s">
        <v>964</v>
      </c>
      <c r="N118" s="90" t="s">
        <v>351</v>
      </c>
      <c r="O118" s="90" t="s">
        <v>733</v>
      </c>
      <c r="S118" s="90" t="s">
        <v>353</v>
      </c>
      <c r="T118" s="90" t="s">
        <v>354</v>
      </c>
      <c r="Y118" s="90" t="s">
        <v>355</v>
      </c>
      <c r="Z118" s="78">
        <v>45648</v>
      </c>
      <c r="AA118" s="90" t="s">
        <v>356</v>
      </c>
      <c r="AB118" s="90" t="s">
        <v>965</v>
      </c>
      <c r="AC118" s="90">
        <v>486400</v>
      </c>
      <c r="AD118" s="90">
        <v>218700</v>
      </c>
      <c r="BI118" s="90">
        <v>1410</v>
      </c>
      <c r="BK118" s="90">
        <v>0.7</v>
      </c>
      <c r="BL118" s="90" t="s">
        <v>628</v>
      </c>
      <c r="BM118" s="90">
        <v>538</v>
      </c>
      <c r="BS118" s="90" t="s">
        <v>478</v>
      </c>
      <c r="CH118" s="90">
        <v>10</v>
      </c>
      <c r="CO118" s="91"/>
      <c r="CR118" s="94">
        <v>794</v>
      </c>
      <c r="CS118" s="90">
        <v>1800</v>
      </c>
      <c r="CT118" s="90">
        <v>0</v>
      </c>
      <c r="CU118" s="98" t="s">
        <v>629</v>
      </c>
      <c r="CV118" s="90" t="s">
        <v>360</v>
      </c>
      <c r="CW118" s="90" t="s">
        <v>621</v>
      </c>
      <c r="CX118" s="93">
        <v>9.9999999999999995E-7</v>
      </c>
      <c r="CY118" s="82" t="s">
        <v>118</v>
      </c>
      <c r="CZ118" s="95">
        <v>45885</v>
      </c>
      <c r="DA118" s="76" cm="1">
        <f t="array" ref="DA118" xml:space="preserve"> _xlfn.IFS(CX118 = 1, CR118 * CS118 * 1000000, CX118 = 0.000001, CR118 * CS118 )</f>
        <v>1429200</v>
      </c>
      <c r="DB118" s="147">
        <v>1354266.1042464389</v>
      </c>
      <c r="DC118" s="76">
        <f t="shared" si="6"/>
        <v>1354266.1042464389</v>
      </c>
      <c r="DD118" s="79">
        <v>1.0294842133333333</v>
      </c>
      <c r="DE118" s="76">
        <f t="shared" si="10"/>
        <v>1394195.5749741432</v>
      </c>
      <c r="DF118" s="79">
        <v>1.18063329601791</v>
      </c>
      <c r="DG118" s="79">
        <f t="shared" si="7"/>
        <v>1.6460337169753079</v>
      </c>
      <c r="DH118" s="100">
        <v>3.9699999999999999E-2</v>
      </c>
      <c r="DI118" s="79">
        <f t="shared" si="9"/>
        <v>5.445628213659977E-3</v>
      </c>
      <c r="DK118" s="76" t="str">
        <f t="shared" si="8"/>
        <v>7TW200732</v>
      </c>
    </row>
    <row r="119" spans="1:115" s="90" customFormat="1">
      <c r="A119" s="90" t="s">
        <v>1040</v>
      </c>
      <c r="B119" s="90" t="s">
        <v>381</v>
      </c>
      <c r="C119" s="90" t="s">
        <v>1041</v>
      </c>
      <c r="F119" s="90" t="s">
        <v>344</v>
      </c>
      <c r="G119" s="90" t="s">
        <v>1042</v>
      </c>
      <c r="H119" s="90" t="s">
        <v>1043</v>
      </c>
      <c r="I119" s="90" t="s">
        <v>1044</v>
      </c>
      <c r="J119" s="90" t="s">
        <v>203</v>
      </c>
      <c r="K119" s="90" t="s">
        <v>1045</v>
      </c>
      <c r="L119" s="90" t="s">
        <v>1046</v>
      </c>
      <c r="M119" s="90" t="s">
        <v>1047</v>
      </c>
      <c r="N119" s="90" t="s">
        <v>351</v>
      </c>
      <c r="O119" s="90" t="s">
        <v>1048</v>
      </c>
      <c r="S119" s="90" t="s">
        <v>522</v>
      </c>
      <c r="T119" s="90" t="s">
        <v>354</v>
      </c>
      <c r="Y119" s="90" t="s">
        <v>355</v>
      </c>
      <c r="Z119" s="78">
        <v>45648</v>
      </c>
      <c r="AA119" s="90" t="s">
        <v>356</v>
      </c>
      <c r="AB119" s="90" t="s">
        <v>1049</v>
      </c>
      <c r="AC119" s="90">
        <v>439820</v>
      </c>
      <c r="AD119" s="90">
        <v>366810</v>
      </c>
      <c r="BI119" s="90">
        <v>11012</v>
      </c>
      <c r="BK119" s="90" t="s">
        <v>1050</v>
      </c>
      <c r="BL119" s="90" t="s">
        <v>1051</v>
      </c>
      <c r="BM119" s="90" t="s">
        <v>1052</v>
      </c>
      <c r="BO119" s="90" t="s">
        <v>1053</v>
      </c>
      <c r="BS119" s="90" t="s">
        <v>478</v>
      </c>
      <c r="CG119" s="90" t="s">
        <v>541</v>
      </c>
      <c r="CH119" s="90">
        <v>7.9</v>
      </c>
      <c r="CO119" s="91" t="s">
        <v>1054</v>
      </c>
      <c r="CP119" s="90" t="s">
        <v>1055</v>
      </c>
      <c r="CR119" s="90">
        <v>778365</v>
      </c>
      <c r="CS119" s="90">
        <v>10.223000000000001</v>
      </c>
      <c r="CT119" s="90">
        <v>0</v>
      </c>
      <c r="CU119" s="90">
        <v>1</v>
      </c>
      <c r="CV119" s="90" t="s">
        <v>360</v>
      </c>
      <c r="CW119" s="90" t="s">
        <v>1056</v>
      </c>
      <c r="CX119" s="90">
        <v>9.9999999999999995E-7</v>
      </c>
      <c r="CY119" s="82" t="s">
        <v>202</v>
      </c>
      <c r="CZ119" s="152">
        <v>46378</v>
      </c>
      <c r="DA119" s="76" cm="1">
        <f t="array" ref="DA119" xml:space="preserve"> _xlfn.IFS(CX119 = 1, CR119 * CS119 * 1000000, CX119 = 0.000001, CR119 * CS119 )</f>
        <v>7957225.3950000005</v>
      </c>
      <c r="DC119" s="76">
        <f t="shared" si="6"/>
        <v>7957225.3950000005</v>
      </c>
      <c r="DD119" s="79">
        <v>1.0315244799999999</v>
      </c>
      <c r="DE119" s="76">
        <f t="shared" si="10"/>
        <v>8208072.7878201688</v>
      </c>
      <c r="DF119" s="79">
        <v>1.18063329601791</v>
      </c>
      <c r="DG119" s="79">
        <f t="shared" si="7"/>
        <v>9.6907240294390409</v>
      </c>
      <c r="DH119" s="100">
        <v>3.9699999999999999E-2</v>
      </c>
      <c r="DI119" s="79">
        <f t="shared" si="9"/>
        <v>3.2060145330727492E-2</v>
      </c>
      <c r="DK119" s="76" t="str">
        <f t="shared" si="8"/>
        <v>7YW100129</v>
      </c>
    </row>
    <row r="120" spans="1:115" s="90" customFormat="1">
      <c r="A120" s="90" t="s">
        <v>1057</v>
      </c>
      <c r="B120" s="90" t="s">
        <v>802</v>
      </c>
      <c r="F120" s="90" t="s">
        <v>344</v>
      </c>
      <c r="G120" s="90" t="s">
        <v>1042</v>
      </c>
      <c r="H120" s="90" t="s">
        <v>1043</v>
      </c>
      <c r="I120" s="90" t="s">
        <v>1044</v>
      </c>
      <c r="J120" s="90" t="s">
        <v>204</v>
      </c>
      <c r="K120" s="90" t="s">
        <v>1058</v>
      </c>
      <c r="L120" s="90" t="s">
        <v>1059</v>
      </c>
      <c r="M120" s="90" t="s">
        <v>1060</v>
      </c>
      <c r="N120" s="90" t="s">
        <v>351</v>
      </c>
      <c r="O120" s="90" t="s">
        <v>1061</v>
      </c>
      <c r="S120" s="90" t="s">
        <v>353</v>
      </c>
      <c r="T120" s="90" t="s">
        <v>959</v>
      </c>
      <c r="Y120" s="90" t="s">
        <v>1062</v>
      </c>
      <c r="Z120" s="78">
        <v>45648</v>
      </c>
      <c r="AA120" s="90" t="s">
        <v>356</v>
      </c>
      <c r="AB120" s="90" t="s">
        <v>1063</v>
      </c>
      <c r="AC120" s="90">
        <v>424670</v>
      </c>
      <c r="AD120" s="90">
        <v>433540</v>
      </c>
      <c r="BO120" s="90" t="s">
        <v>1064</v>
      </c>
      <c r="CH120" s="90">
        <v>2.74</v>
      </c>
      <c r="CO120" s="91" t="s">
        <v>1065</v>
      </c>
      <c r="CP120" s="90" t="s">
        <v>1055</v>
      </c>
      <c r="CR120" s="90">
        <v>590</v>
      </c>
      <c r="CS120" s="90">
        <v>5000</v>
      </c>
      <c r="CT120" s="90">
        <v>0</v>
      </c>
      <c r="CU120" s="90">
        <v>1</v>
      </c>
      <c r="CV120" s="90" t="s">
        <v>360</v>
      </c>
      <c r="CW120" s="90" t="s">
        <v>1066</v>
      </c>
      <c r="CX120" s="90">
        <v>9.9999999999999995E-7</v>
      </c>
      <c r="CY120" s="82" t="s">
        <v>202</v>
      </c>
      <c r="CZ120" s="152">
        <v>46477</v>
      </c>
      <c r="DA120" s="76" cm="1">
        <f t="array" ref="DA120" xml:space="preserve"> _xlfn.IFS(CX120 = 1, CR120 * CS120 * 1000000, CX120 = 0.000001, CR120 * CS120 )</f>
        <v>2950000</v>
      </c>
      <c r="DC120" s="76">
        <f t="shared" si="6"/>
        <v>2950000</v>
      </c>
      <c r="DD120" s="79">
        <v>1.0315244799999999</v>
      </c>
      <c r="DE120" s="76">
        <f t="shared" si="10"/>
        <v>3042997.2159999995</v>
      </c>
      <c r="DF120" s="79">
        <v>1.18063329601791</v>
      </c>
      <c r="DG120" s="79">
        <f t="shared" si="7"/>
        <v>3.5926638328994032</v>
      </c>
      <c r="DH120" s="100">
        <v>3.9699999999999999E-2</v>
      </c>
      <c r="DI120" s="79">
        <f t="shared" si="9"/>
        <v>1.188572951384219E-2</v>
      </c>
      <c r="DK120" s="76" t="str">
        <f t="shared" si="8"/>
        <v>7YW200641</v>
      </c>
    </row>
    <row r="121" spans="1:115" s="90" customFormat="1">
      <c r="A121" s="90" t="s">
        <v>1067</v>
      </c>
      <c r="B121" s="90" t="s">
        <v>802</v>
      </c>
      <c r="F121" s="90" t="s">
        <v>344</v>
      </c>
      <c r="G121" s="90" t="s">
        <v>1042</v>
      </c>
      <c r="H121" s="90" t="s">
        <v>1043</v>
      </c>
      <c r="I121" s="90" t="s">
        <v>1044</v>
      </c>
      <c r="J121" s="90" t="s">
        <v>205</v>
      </c>
      <c r="K121" s="90" t="s">
        <v>1068</v>
      </c>
      <c r="L121" s="90" t="s">
        <v>1059</v>
      </c>
      <c r="M121" s="90" t="s">
        <v>1060</v>
      </c>
      <c r="N121" s="90" t="s">
        <v>351</v>
      </c>
      <c r="O121" s="90" t="s">
        <v>1061</v>
      </c>
      <c r="S121" s="90" t="s">
        <v>353</v>
      </c>
      <c r="T121" s="90" t="s">
        <v>959</v>
      </c>
      <c r="Y121" s="90" t="s">
        <v>1062</v>
      </c>
      <c r="Z121" s="78">
        <v>45648</v>
      </c>
      <c r="AA121" s="90" t="s">
        <v>356</v>
      </c>
      <c r="AB121" s="90" t="s">
        <v>1069</v>
      </c>
      <c r="AC121" s="90">
        <v>423660</v>
      </c>
      <c r="AD121" s="90">
        <v>433150</v>
      </c>
      <c r="BO121" s="90" t="s">
        <v>1070</v>
      </c>
      <c r="CH121" s="90">
        <v>2.74</v>
      </c>
      <c r="CO121" s="91" t="s">
        <v>1071</v>
      </c>
      <c r="CP121" s="90" t="s">
        <v>1055</v>
      </c>
      <c r="CR121" s="90">
        <v>590</v>
      </c>
      <c r="CS121" s="90">
        <v>25000</v>
      </c>
      <c r="CT121" s="90">
        <v>0</v>
      </c>
      <c r="CU121" s="90">
        <v>1</v>
      </c>
      <c r="CV121" s="90" t="s">
        <v>360</v>
      </c>
      <c r="CW121" s="90" t="s">
        <v>1066</v>
      </c>
      <c r="CX121" s="90">
        <v>9.9999999999999995E-7</v>
      </c>
      <c r="CY121" s="82" t="s">
        <v>202</v>
      </c>
      <c r="CZ121" s="152">
        <v>46477</v>
      </c>
      <c r="DA121" s="76" cm="1">
        <f t="array" ref="DA121" xml:space="preserve"> _xlfn.IFS(CX121 = 1, CR121 * CS121 * 1000000, CX121 = 0.000001, CR121 * CS121 )</f>
        <v>14750000</v>
      </c>
      <c r="DC121" s="76">
        <f t="shared" si="6"/>
        <v>14750000</v>
      </c>
      <c r="DD121" s="79">
        <v>1.0315244799999999</v>
      </c>
      <c r="DE121" s="76">
        <f t="shared" si="10"/>
        <v>15214986.079999998</v>
      </c>
      <c r="DF121" s="79">
        <v>1.18063329601791</v>
      </c>
      <c r="DG121" s="79">
        <f t="shared" si="7"/>
        <v>17.963319164497019</v>
      </c>
      <c r="DH121" s="100">
        <v>3.9699999999999999E-2</v>
      </c>
      <c r="DI121" s="79">
        <f t="shared" si="9"/>
        <v>5.9428647569210964E-2</v>
      </c>
      <c r="DK121" s="76" t="str">
        <f t="shared" si="8"/>
        <v>7YW300068</v>
      </c>
    </row>
    <row r="122" spans="1:115" s="90" customFormat="1">
      <c r="A122" s="90" t="s">
        <v>1072</v>
      </c>
      <c r="B122" s="90" t="s">
        <v>802</v>
      </c>
      <c r="F122" s="90" t="s">
        <v>344</v>
      </c>
      <c r="G122" s="90" t="s">
        <v>1042</v>
      </c>
      <c r="H122" s="90" t="s">
        <v>1043</v>
      </c>
      <c r="I122" s="90" t="s">
        <v>1044</v>
      </c>
      <c r="J122" s="90" t="s">
        <v>206</v>
      </c>
      <c r="K122" s="90" t="s">
        <v>1073</v>
      </c>
      <c r="L122" s="90" t="s">
        <v>1059</v>
      </c>
      <c r="M122" s="90" t="s">
        <v>1060</v>
      </c>
      <c r="N122" s="90" t="s">
        <v>351</v>
      </c>
      <c r="O122" s="90" t="s">
        <v>1061</v>
      </c>
      <c r="S122" s="90" t="s">
        <v>353</v>
      </c>
      <c r="T122" s="90" t="s">
        <v>959</v>
      </c>
      <c r="Y122" s="90" t="s">
        <v>1062</v>
      </c>
      <c r="Z122" s="78">
        <v>45648</v>
      </c>
      <c r="AA122" s="90" t="s">
        <v>356</v>
      </c>
      <c r="AB122" s="90" t="s">
        <v>1074</v>
      </c>
      <c r="AC122" s="90">
        <v>420740</v>
      </c>
      <c r="AD122" s="90">
        <v>432870</v>
      </c>
      <c r="BO122" s="90" t="s">
        <v>1075</v>
      </c>
      <c r="CH122" s="90">
        <v>2.74</v>
      </c>
      <c r="CO122" s="91" t="s">
        <v>1076</v>
      </c>
      <c r="CP122" s="90" t="s">
        <v>1055</v>
      </c>
      <c r="CR122" s="90">
        <v>590</v>
      </c>
      <c r="CS122" s="90">
        <v>7500</v>
      </c>
      <c r="CT122" s="90">
        <v>0</v>
      </c>
      <c r="CU122" s="90">
        <v>1</v>
      </c>
      <c r="CV122" s="90" t="s">
        <v>360</v>
      </c>
      <c r="CW122" s="90" t="s">
        <v>1066</v>
      </c>
      <c r="CX122" s="90">
        <v>9.9999999999999995E-7</v>
      </c>
      <c r="CY122" s="82" t="s">
        <v>202</v>
      </c>
      <c r="CZ122" s="152">
        <v>46013</v>
      </c>
      <c r="DA122" s="76" cm="1">
        <f t="array" ref="DA122" xml:space="preserve"> _xlfn.IFS(CX122 = 1, CR122 * CS122 * 1000000, CX122 = 0.000001, CR122 * CS122 )</f>
        <v>4425000</v>
      </c>
      <c r="DC122" s="76">
        <f t="shared" si="6"/>
        <v>4425000</v>
      </c>
      <c r="DD122" s="79">
        <v>1.0315244799999999</v>
      </c>
      <c r="DE122" s="76">
        <f t="shared" si="10"/>
        <v>4564495.8239999991</v>
      </c>
      <c r="DF122" s="79">
        <v>1.18063329601791</v>
      </c>
      <c r="DG122" s="79">
        <f t="shared" si="7"/>
        <v>5.388995749349105</v>
      </c>
      <c r="DH122" s="100">
        <v>3.9699999999999999E-2</v>
      </c>
      <c r="DI122" s="79">
        <f t="shared" si="9"/>
        <v>1.7828594270763286E-2</v>
      </c>
      <c r="DK122" s="76" t="str">
        <f t="shared" si="8"/>
        <v>7YW300070</v>
      </c>
    </row>
    <row r="123" spans="1:115" s="90" customFormat="1">
      <c r="Z123" s="78"/>
      <c r="CO123" s="91"/>
      <c r="CY123" s="82"/>
      <c r="CZ123" s="99"/>
      <c r="DA123" s="76"/>
      <c r="DC123" s="76"/>
      <c r="DD123" s="79"/>
      <c r="DE123" s="76"/>
      <c r="DF123" s="79"/>
      <c r="DG123" s="79"/>
      <c r="DH123" s="100"/>
      <c r="DI123" s="79"/>
      <c r="DK123" s="76"/>
    </row>
    <row r="124" spans="1:115" s="90" customFormat="1">
      <c r="Z124" s="78"/>
      <c r="CO124" s="91"/>
      <c r="CY124" s="82"/>
      <c r="CZ124" s="99"/>
      <c r="DA124" s="76"/>
      <c r="DC124" s="76"/>
      <c r="DD124" s="79"/>
      <c r="DE124" s="76"/>
      <c r="DF124" s="79"/>
      <c r="DG124" s="79"/>
      <c r="DH124" s="100"/>
      <c r="DI124" s="79"/>
      <c r="DK124" s="76"/>
    </row>
    <row r="125" spans="1:115" s="90" customFormat="1">
      <c r="Z125" s="78"/>
      <c r="CO125" s="91"/>
      <c r="CY125" s="82"/>
      <c r="CZ125" s="99"/>
      <c r="DA125" s="76"/>
      <c r="DC125" s="76"/>
      <c r="DD125" s="79"/>
      <c r="DE125" s="76"/>
      <c r="DF125" s="79"/>
      <c r="DG125" s="79"/>
      <c r="DH125" s="100"/>
      <c r="DI125" s="79"/>
      <c r="DK125" s="76"/>
    </row>
    <row r="126" spans="1:115" s="90" customFormat="1">
      <c r="Z126" s="78"/>
      <c r="CO126" s="91"/>
      <c r="CY126" s="82"/>
      <c r="CZ126" s="99"/>
      <c r="DA126" s="76"/>
      <c r="DC126" s="76"/>
      <c r="DD126" s="79"/>
      <c r="DE126" s="76"/>
      <c r="DF126" s="100"/>
      <c r="DG126" s="79"/>
      <c r="DH126" s="100"/>
      <c r="DI126" s="79"/>
      <c r="DK126" s="76"/>
    </row>
    <row r="127" spans="1:115" s="90" customFormat="1">
      <c r="Z127" s="78"/>
      <c r="CO127" s="91"/>
      <c r="CY127" s="82"/>
      <c r="DA127" s="76"/>
      <c r="DC127" s="76"/>
      <c r="DD127" s="79"/>
      <c r="DE127" s="76"/>
      <c r="DF127" s="79"/>
      <c r="DG127" s="79"/>
      <c r="DH127" s="100"/>
      <c r="DI127" s="79"/>
      <c r="DK127" s="76"/>
    </row>
    <row r="128" spans="1:115" s="90" customFormat="1">
      <c r="Z128" s="78"/>
      <c r="CO128" s="91"/>
      <c r="CY128" s="82"/>
      <c r="DA128" s="76"/>
      <c r="DC128" s="76"/>
      <c r="DD128" s="79"/>
      <c r="DE128" s="76"/>
      <c r="DF128" s="79"/>
      <c r="DG128" s="79"/>
      <c r="DH128" s="100"/>
      <c r="DI128" s="79"/>
      <c r="DK128" s="76"/>
    </row>
    <row r="129" spans="26:115" s="90" customFormat="1">
      <c r="Z129" s="78"/>
      <c r="CO129" s="91"/>
      <c r="CY129" s="82"/>
      <c r="DA129" s="76"/>
      <c r="DC129" s="76"/>
      <c r="DD129" s="79"/>
      <c r="DE129" s="76"/>
      <c r="DF129" s="79"/>
      <c r="DG129" s="79"/>
      <c r="DH129" s="100"/>
      <c r="DI129" s="79"/>
      <c r="DK129" s="76"/>
    </row>
    <row r="130" spans="26:115" s="90" customFormat="1">
      <c r="Z130" s="78"/>
      <c r="CO130" s="91"/>
      <c r="CY130" s="82"/>
      <c r="DA130" s="76"/>
      <c r="DC130" s="76"/>
      <c r="DD130" s="79"/>
      <c r="DE130" s="76"/>
      <c r="DF130" s="79"/>
      <c r="DG130" s="79"/>
      <c r="DH130" s="100"/>
      <c r="DI130" s="79"/>
      <c r="DK130" s="76"/>
    </row>
    <row r="131" spans="26:115" s="90" customFormat="1">
      <c r="Z131" s="78"/>
      <c r="CO131" s="91"/>
      <c r="CY131" s="82"/>
      <c r="DA131" s="76"/>
      <c r="DC131" s="76"/>
      <c r="DD131" s="79"/>
      <c r="DE131" s="76"/>
      <c r="DF131" s="79"/>
      <c r="DG131" s="79"/>
      <c r="DH131" s="100"/>
      <c r="DI131" s="79"/>
      <c r="DK131" s="76"/>
    </row>
    <row r="132" spans="26:115" s="90" customFormat="1">
      <c r="CO132" s="91"/>
    </row>
    <row r="133" spans="26:115">
      <c r="DC133" s="90"/>
      <c r="DD133" s="90"/>
      <c r="DE133" s="90"/>
      <c r="DG133" s="90"/>
    </row>
  </sheetData>
  <autoFilter ref="A4:DK4" xr:uid="{122C6F41-7FA5-4545-A1E1-A015711A666D}"/>
  <mergeCells count="1">
    <mergeCell ref="S2:T2"/>
  </mergeCells>
  <dataValidations disablePrompts="1" count="3">
    <dataValidation type="list" allowBlank="1" showInputMessage="1" showErrorMessage="1" sqref="CV5:CV12" xr:uid="{329FBCA5-3DDE-4D31-855E-772EC80005A6}">
      <formula1>"WR,WN, WWN,BR,DMY"</formula1>
    </dataValidation>
    <dataValidation type="list" allowBlank="1" showInputMessage="1" showErrorMessage="1" sqref="AG12 CC12:CD12" xr:uid="{22620122-E8E5-4D81-8EEB-CA0AF3AB592D}">
      <formula1>#REF!</formula1>
    </dataValidation>
    <dataValidation type="list" allowBlank="1" showInputMessage="1" showErrorMessage="1" sqref="S12" xr:uid="{C4F57FDB-F995-4646-AE76-BE77472BDFAD}">
      <formula1>$F$12:$F$12</formula1>
    </dataValidation>
  </dataValidation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ref xmlns="fadac89a-56fa-4a3d-a427-8ae1dcb95347" xsi:nil="true"/>
    <TaxCatchAll xmlns="71c95305-930c-4d63-9794-2d64434305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7F60BF-B003-4332-A6E1-74E8B96E0B5A}"/>
</file>

<file path=customXml/itemProps2.xml><?xml version="1.0" encoding="utf-8"?>
<ds:datastoreItem xmlns:ds="http://schemas.openxmlformats.org/officeDocument/2006/customXml" ds:itemID="{74896051-4CF2-434E-81A5-2328C0AAAE8A}"/>
</file>

<file path=customXml/itemProps3.xml><?xml version="1.0" encoding="utf-8"?>
<ds:datastoreItem xmlns:ds="http://schemas.openxmlformats.org/officeDocument/2006/customXml" ds:itemID="{90C0143A-7C70-4A88-9A84-1F28DB6FC24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2024-07-08T15:18:14Z</dcterms:created>
  <dcterms:modified xsi:type="dcterms:W3CDTF">2025-02-26T16:21:24Z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8700</vt:r8>
  </property>
  <property fmtid="{D5CDD505-2E9C-101B-9397-08002B2CF9AE}" pid="4" name="PageName">
    <vt:lpwstr/>
  </property>
  <property fmtid="{D5CDD505-2E9C-101B-9397-08002B2CF9AE}" pid="5" name="xd_ProgID">
    <vt:lpwstr/>
  </property>
  <property fmtid="{D5CDD505-2E9C-101B-9397-08002B2CF9AE}" pid="6" name="MediaServiceImageTags">
    <vt:lpwstr/>
  </property>
  <property fmtid="{D5CDD505-2E9C-101B-9397-08002B2CF9AE}" pid="7" name="ContentTypeId">
    <vt:lpwstr>0x0101004010F36128E44943B1120CACFDAE9F7B</vt:lpwstr>
  </property>
  <property fmtid="{D5CDD505-2E9C-101B-9397-08002B2CF9AE}" pid="8" name="ComplianceAssetId">
    <vt:lpwstr/>
  </property>
  <property fmtid="{D5CDD505-2E9C-101B-9397-08002B2CF9AE}" pid="9" name="TemplateUrl">
    <vt:lpwstr/>
  </property>
  <property fmtid="{D5CDD505-2E9C-101B-9397-08002B2CF9AE}" pid="10" name="OfwatPolicyType">
    <vt:lpwstr>2;#Form|370855c6-d98d-422f-af45-033b01692a3f</vt:lpwstr>
  </property>
  <property fmtid="{D5CDD505-2E9C-101B-9397-08002B2CF9AE}" pid="11" name="DocumentType">
    <vt:lpwstr>4;#Form|0296d661-b298-4bb3-82b3-ac8e6c6047c5</vt:lpwstr>
  </property>
  <property fmtid="{D5CDD505-2E9C-101B-9397-08002B2CF9AE}" pid="12" name="OfwatPolicyCategory">
    <vt:lpwstr>3;#All Ofwat|818d8686-f149-4d61-afd2-beebc820126a</vt:lpwstr>
  </property>
  <property fmtid="{D5CDD505-2E9C-101B-9397-08002B2CF9AE}" pid="13" name="Water Companies">
    <vt:lpwstr/>
  </property>
  <property fmtid="{D5CDD505-2E9C-101B-9397-08002B2CF9AE}" pid="14" name="_ExtendedDescription">
    <vt:lpwstr/>
  </property>
  <property fmtid="{D5CDD505-2E9C-101B-9397-08002B2CF9AE}" pid="15" name="e3282ffb8aa84113a2fc01ee206d1f3f">
    <vt:lpwstr>Form|370855c6-d98d-422f-af45-033b01692a3f</vt:lpwstr>
  </property>
  <property fmtid="{D5CDD505-2E9C-101B-9397-08002B2CF9AE}" pid="16" name="a3e3f1078fb942d09b9b3b0aad8c1e11">
    <vt:lpwstr>All Ofwat|818d8686-f149-4d61-afd2-beebc820126a</vt:lpwstr>
  </property>
  <property fmtid="{D5CDD505-2E9C-101B-9397-08002B2CF9AE}" pid="17" name="TriggerFlowInfo">
    <vt:lpwstr/>
  </property>
  <property fmtid="{D5CDD505-2E9C-101B-9397-08002B2CF9AE}" pid="18" name="Document Type">
    <vt:lpwstr/>
  </property>
  <property fmtid="{D5CDD505-2E9C-101B-9397-08002B2CF9AE}" pid="19" name="OfwatPolicyTopic">
    <vt:lpwstr/>
  </property>
  <property fmtid="{D5CDD505-2E9C-101B-9397-08002B2CF9AE}" pid="20" name="xd_Signature">
    <vt:bool>false</vt:bool>
  </property>
  <property fmtid="{D5CDD505-2E9C-101B-9397-08002B2CF9AE}" pid="21" name="Area">
    <vt:lpwstr>2;#All Ofwat|a2f0c570-ff2d-47bb-b6f0-977a73bf09bf</vt:lpwstr>
  </property>
</Properties>
</file>